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nnections.xml" ContentType="application/vnd.openxmlformats-officedocument.spreadsheetml.connection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queryTables/queryTable10.xml" ContentType="application/vnd.openxmlformats-officedocument.spreadsheetml.queryTable+xml"/>
  <Override PartName="/xl/queryTables/queryTable9.xml" ContentType="application/vnd.openxmlformats-officedocument.spreadsheetml.queryTable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sepa-my.sharepoint.com/personal/eyth_alison_epa_gov/Documents/FY20/CDC/"/>
    </mc:Choice>
  </mc:AlternateContent>
  <xr:revisionPtr revIDLastSave="53" documentId="8_{ABCB4535-B49B-44DF-864B-EFA093DF9F6A}" xr6:coauthVersionLast="45" xr6:coauthVersionMax="45" xr10:uidLastSave="{0A707743-BBEB-442E-8F06-A4830D0B02BD}"/>
  <bookViews>
    <workbookView xWindow="-21912" yWindow="0" windowWidth="21576" windowHeight="12480" tabRatio="650" xr2:uid="{00000000-000D-0000-FFFF-FFFF00000000}"/>
  </bookViews>
  <sheets>
    <sheet name="README" sheetId="19" r:id="rId1"/>
    <sheet name="All Sectors 12" sheetId="21" r:id="rId2"/>
    <sheet name="State Totals 12" sheetId="30" r:id="rId3"/>
    <sheet name="Model Species 12" sheetId="20" r:id="rId4"/>
    <sheet name="afdust" sheetId="1" r:id="rId5"/>
    <sheet name="ag" sheetId="48" r:id="rId6"/>
    <sheet name="airports" sheetId="52" r:id="rId7"/>
    <sheet name="biogenics 12" sheetId="29" r:id="rId8"/>
    <sheet name="cmv_c1c2 12" sheetId="4" r:id="rId9"/>
    <sheet name="cmv_c3 12" sheetId="51" r:id="rId10"/>
    <sheet name="nonpt" sheetId="9" r:id="rId11"/>
    <sheet name="nonroad" sheetId="5" r:id="rId12"/>
    <sheet name="onroad all" sheetId="14" r:id="rId13"/>
    <sheet name="ptagfire" sheetId="33" r:id="rId14"/>
    <sheet name="ptfire" sheetId="34" r:id="rId15"/>
    <sheet name="ptegu" sheetId="11" r:id="rId16"/>
    <sheet name="ptnonipm" sheetId="12" r:id="rId17"/>
    <sheet name="pt_oilgas" sheetId="25" r:id="rId18"/>
    <sheet name="np_oilgas" sheetId="27" r:id="rId19"/>
    <sheet name="rail" sheetId="3" r:id="rId20"/>
    <sheet name="rwc" sheetId="13" r:id="rId21"/>
    <sheet name="othar 12US1" sheetId="6" r:id="rId22"/>
    <sheet name="onroad_can 12US1" sheetId="7" r:id="rId23"/>
    <sheet name="onroad_mex 12US1" sheetId="37" r:id="rId24"/>
    <sheet name="othpt 12US1" sheetId="8" r:id="rId25"/>
    <sheet name="othafdust 12US1" sheetId="32" r:id="rId26"/>
    <sheet name="othptdust 12US1" sheetId="49" r:id="rId27"/>
    <sheet name="ptfire_othna 12US1" sheetId="36" r:id="rId28"/>
  </sheets>
  <definedNames>
    <definedName name="_2011ea_v6_11f_12US2_cbo5_soa_ag_state" localSheetId="5">ag!#REF!</definedName>
    <definedName name="_2011ea_v6_11f_12US2_cbo5_soa_ag_state_1" localSheetId="5">ag!#REF!</definedName>
    <definedName name="_xlnm._FilterDatabase" localSheetId="2" hidden="1">'State Totals 12'!$A$3:$I$52</definedName>
    <definedName name="annual_2011_draft_ptfire_12US2_cbo5_soa" localSheetId="14">ptfire!$Q$2:$BY$51</definedName>
    <definedName name="annual_2011ea_v6_11f_afdust_12US2_cmaq_cb05_soa_state" localSheetId="4">afdust!$F$2:$AA$56</definedName>
    <definedName name="annual_2011ea_v6_11f_afdust_12US2_cmaq_cb05_soa_state" localSheetId="25">'othafdust 12US1'!#REF!</definedName>
    <definedName name="annual_2011ea_v6_11f_afdust_12US2_cmaq_cb05_soa_state" localSheetId="26">'othptdust 12US1'!#REF!</definedName>
    <definedName name="annual_2011ea_v6_11f_afdust_12US2_cmaq_cb05_soa_state_1" localSheetId="4">afdust!$F$2:$AA$56</definedName>
    <definedName name="annual_2011ea_v6_11f_c1c2rail_12US2_cbo5_soa_state" localSheetId="5">ag!$I$2:$AQ$54</definedName>
    <definedName name="annual_2011ea_v6_11f_c1c2rail_12US2_cbo5_soa_state" localSheetId="19">rail!$P$2:$CB$54</definedName>
    <definedName name="annual_2011ea_v6_11f_c3marine_12US2_cbo5_soa_state" localSheetId="8">'cmv_c1c2 12'!$Q$2:$CA$56</definedName>
    <definedName name="annual_2011ea_v6_11f_c3marine_12US2_cbo5_soa_state" localSheetId="9">'cmv_c3 12'!$Q$2:$CA$56</definedName>
    <definedName name="annual_2011ea_v6_11f_nonpt_12US2_cbo5_soa_state" localSheetId="10">nonpt!$S$2:$CC$54</definedName>
    <definedName name="annual_2011ea_v6_11f_nonpt_12US2_cbo5_soa_state" localSheetId="13">ptagfire!$O$2:$BX$54</definedName>
    <definedName name="annual_2011ea_v6_11f_nonroad_12US2_cbo5_soa_state" localSheetId="11">nonroad!$P$2:$BR$58</definedName>
    <definedName name="annual_2011ea_v6_11f_othar_12US2_cmaq_cb05_soa_state" localSheetId="21">'othar 12US1'!$J$2:$BR$47</definedName>
    <definedName name="annual_2011ea_v6_11f_othar_12US2_cmaq_cb05_soa_state" localSheetId="27">'ptfire_othna 12US1'!$J$2:$BS$47</definedName>
    <definedName name="annual_2011ea_v6_11f_othon_12US2_cmaq_cb05_soa_state" localSheetId="22">'onroad_can 12US1'!$J$2:$BR$47</definedName>
    <definedName name="annual_2011ea_v6_11f_othon_12US2_cmaq_cb05_soa_state" localSheetId="23">'onroad_mex 12US1'!$P$2:$BS$34</definedName>
    <definedName name="annual_2011ea_v6_11f_othpt_12US2_cmaq_cb05_soa_state" localSheetId="24">'othpt 12US1'!$M$2:$BW$47</definedName>
    <definedName name="annual_2011ea_v6_11f_ptipm_12US2_cbo5_soa_state" localSheetId="15">ptegu!$S$2:$CC$54</definedName>
    <definedName name="annual_2011ea_v6_11f_ptnonipm_12US2_cbo5_soa_state" localSheetId="6">airports!$Q$2:$BW$54</definedName>
    <definedName name="annual_2011ea_v6_11f_ptnonipm_12US2_cbo5_soa_state" localSheetId="17">pt_oilgas!$S$2:$CC$54</definedName>
    <definedName name="annual_2011ea_v6_11f_ptnonipm_12US2_cbo5_soa_state" localSheetId="16">ptnonipm!$S$2:$CC$54</definedName>
    <definedName name="annual_2011ea_v6_11f_rwc_12US2_cbo5_soa_state" localSheetId="20">rwc!$Q$2:$BY$54</definedName>
    <definedName name="beis" localSheetId="5">#REF!</definedName>
    <definedName name="beis" localSheetId="23">#REF!</definedName>
    <definedName name="beis">'biogenics 12'!$A$2:$P$51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53" i="29" l="1"/>
  <c r="K53" i="29"/>
  <c r="L53" i="29"/>
  <c r="M53" i="29"/>
  <c r="N53" i="29"/>
  <c r="O53" i="29"/>
  <c r="P53" i="29"/>
  <c r="Q53" i="29"/>
  <c r="R53" i="29"/>
  <c r="S53" i="29"/>
  <c r="T53" i="29"/>
  <c r="J54" i="29"/>
  <c r="K54" i="29"/>
  <c r="L54" i="29"/>
  <c r="M54" i="29"/>
  <c r="N54" i="29"/>
  <c r="O54" i="29"/>
  <c r="P54" i="29"/>
  <c r="Q54" i="29"/>
  <c r="R54" i="29"/>
  <c r="S54" i="29"/>
  <c r="T54" i="29"/>
  <c r="B54" i="29"/>
  <c r="B53" i="29"/>
  <c r="R60" i="3"/>
  <c r="S60" i="3"/>
  <c r="T60" i="3"/>
  <c r="U60" i="3"/>
  <c r="V60" i="3"/>
  <c r="W60" i="3"/>
  <c r="X60" i="3"/>
  <c r="Y60" i="3"/>
  <c r="Z60" i="3"/>
  <c r="AA60" i="3"/>
  <c r="AB60" i="3"/>
  <c r="AC60" i="3"/>
  <c r="AD60" i="3"/>
  <c r="AE60" i="3"/>
  <c r="AF60" i="3"/>
  <c r="AG60" i="3"/>
  <c r="AH60" i="3"/>
  <c r="AI60" i="3"/>
  <c r="AJ60" i="3"/>
  <c r="AK60" i="3"/>
  <c r="AL60" i="3"/>
  <c r="AM60" i="3"/>
  <c r="AN60" i="3"/>
  <c r="AO60" i="3"/>
  <c r="AP60" i="3"/>
  <c r="AQ60" i="3"/>
  <c r="AR60" i="3"/>
  <c r="AS60" i="3"/>
  <c r="AT60" i="3"/>
  <c r="AU60" i="3"/>
  <c r="AV60" i="3"/>
  <c r="AW60" i="3"/>
  <c r="AX60" i="3"/>
  <c r="AY60" i="3"/>
  <c r="AZ60" i="3"/>
  <c r="BA60" i="3"/>
  <c r="BB60" i="3"/>
  <c r="BC60" i="3"/>
  <c r="BD60" i="3"/>
  <c r="BE60" i="3"/>
  <c r="BF60" i="3"/>
  <c r="BG60" i="3"/>
  <c r="BH60" i="3"/>
  <c r="BI60" i="3"/>
  <c r="BJ60" i="3"/>
  <c r="BK60" i="3"/>
  <c r="BL60" i="3"/>
  <c r="BM60" i="3"/>
  <c r="BN60" i="3"/>
  <c r="BO60" i="3"/>
  <c r="BP60" i="3"/>
  <c r="BQ60" i="3"/>
  <c r="BR60" i="3"/>
  <c r="BS60" i="3"/>
  <c r="BT60" i="3"/>
  <c r="BU60" i="3"/>
  <c r="BV60" i="3"/>
  <c r="BW60" i="3"/>
  <c r="BX60" i="3"/>
  <c r="BY60" i="3"/>
  <c r="BZ60" i="3"/>
  <c r="CA60" i="3"/>
  <c r="CB60" i="3"/>
  <c r="Q60" i="3"/>
  <c r="C46" i="21"/>
  <c r="D46" i="21"/>
  <c r="E46" i="21"/>
  <c r="F46" i="21"/>
  <c r="G46" i="21"/>
  <c r="H46" i="21"/>
  <c r="B46" i="21"/>
  <c r="H47" i="21"/>
  <c r="G47" i="21"/>
  <c r="F47" i="21"/>
  <c r="E47" i="21"/>
  <c r="D47" i="21"/>
  <c r="C47" i="21"/>
  <c r="B47" i="21"/>
  <c r="C48" i="21"/>
  <c r="D48" i="21"/>
  <c r="E48" i="21"/>
  <c r="F48" i="21"/>
  <c r="G48" i="21"/>
  <c r="H48" i="21"/>
  <c r="H52" i="30"/>
  <c r="G52" i="30"/>
  <c r="D52" i="30"/>
  <c r="C52" i="30"/>
  <c r="B52" i="30"/>
  <c r="H51" i="30"/>
  <c r="G51" i="30"/>
  <c r="D51" i="30"/>
  <c r="C51" i="30"/>
  <c r="B51" i="30"/>
  <c r="H50" i="30"/>
  <c r="G50" i="30"/>
  <c r="D50" i="30"/>
  <c r="C50" i="30"/>
  <c r="B50" i="30"/>
  <c r="H49" i="30"/>
  <c r="G49" i="30"/>
  <c r="D49" i="30"/>
  <c r="C49" i="30"/>
  <c r="B49" i="30"/>
  <c r="H48" i="30"/>
  <c r="G48" i="30"/>
  <c r="D48" i="30"/>
  <c r="C48" i="30"/>
  <c r="B48" i="30"/>
  <c r="H47" i="30"/>
  <c r="G47" i="30"/>
  <c r="D47" i="30"/>
  <c r="C47" i="30"/>
  <c r="B47" i="30"/>
  <c r="H46" i="30"/>
  <c r="G46" i="30"/>
  <c r="D46" i="30"/>
  <c r="C46" i="30"/>
  <c r="B46" i="30"/>
  <c r="H45" i="30"/>
  <c r="G45" i="30"/>
  <c r="D45" i="30"/>
  <c r="C45" i="30"/>
  <c r="B45" i="30"/>
  <c r="H44" i="30"/>
  <c r="G44" i="30"/>
  <c r="D44" i="30"/>
  <c r="C44" i="30"/>
  <c r="B44" i="30"/>
  <c r="H43" i="30"/>
  <c r="G43" i="30"/>
  <c r="D43" i="30"/>
  <c r="C43" i="30"/>
  <c r="B43" i="30"/>
  <c r="H42" i="30"/>
  <c r="G42" i="30"/>
  <c r="D42" i="30"/>
  <c r="C42" i="30"/>
  <c r="B42" i="30"/>
  <c r="H41" i="30"/>
  <c r="G41" i="30"/>
  <c r="D41" i="30"/>
  <c r="C41" i="30"/>
  <c r="B41" i="30"/>
  <c r="H40" i="30"/>
  <c r="G40" i="30"/>
  <c r="D40" i="30"/>
  <c r="C40" i="30"/>
  <c r="B40" i="30"/>
  <c r="H39" i="30"/>
  <c r="G39" i="30"/>
  <c r="D39" i="30"/>
  <c r="C39" i="30"/>
  <c r="B39" i="30"/>
  <c r="H38" i="30"/>
  <c r="G38" i="30"/>
  <c r="D38" i="30"/>
  <c r="C38" i="30"/>
  <c r="B38" i="30"/>
  <c r="H37" i="30"/>
  <c r="G37" i="30"/>
  <c r="D37" i="30"/>
  <c r="C37" i="30"/>
  <c r="B37" i="30"/>
  <c r="H36" i="30"/>
  <c r="G36" i="30"/>
  <c r="D36" i="30"/>
  <c r="C36" i="30"/>
  <c r="B36" i="30"/>
  <c r="H35" i="30"/>
  <c r="G35" i="30"/>
  <c r="D35" i="30"/>
  <c r="C35" i="30"/>
  <c r="B35" i="30"/>
  <c r="H34" i="30"/>
  <c r="G34" i="30"/>
  <c r="D34" i="30"/>
  <c r="C34" i="30"/>
  <c r="B34" i="30"/>
  <c r="H33" i="30"/>
  <c r="G33" i="30"/>
  <c r="D33" i="30"/>
  <c r="C33" i="30"/>
  <c r="B33" i="30"/>
  <c r="H32" i="30"/>
  <c r="G32" i="30"/>
  <c r="D32" i="30"/>
  <c r="C32" i="30"/>
  <c r="B32" i="30"/>
  <c r="H31" i="30"/>
  <c r="G31" i="30"/>
  <c r="D31" i="30"/>
  <c r="C31" i="30"/>
  <c r="B31" i="30"/>
  <c r="H30" i="30"/>
  <c r="G30" i="30"/>
  <c r="D30" i="30"/>
  <c r="C30" i="30"/>
  <c r="B30" i="30"/>
  <c r="H29" i="30"/>
  <c r="G29" i="30"/>
  <c r="D29" i="30"/>
  <c r="C29" i="30"/>
  <c r="B29" i="30"/>
  <c r="H28" i="30"/>
  <c r="G28" i="30"/>
  <c r="D28" i="30"/>
  <c r="C28" i="30"/>
  <c r="B28" i="30"/>
  <c r="H27" i="30"/>
  <c r="G27" i="30"/>
  <c r="D27" i="30"/>
  <c r="C27" i="30"/>
  <c r="B27" i="30"/>
  <c r="H26" i="30"/>
  <c r="G26" i="30"/>
  <c r="D26" i="30"/>
  <c r="C26" i="30"/>
  <c r="B26" i="30"/>
  <c r="H25" i="30"/>
  <c r="G25" i="30"/>
  <c r="D25" i="30"/>
  <c r="C25" i="30"/>
  <c r="B25" i="30"/>
  <c r="H24" i="30"/>
  <c r="G24" i="30"/>
  <c r="D24" i="30"/>
  <c r="C24" i="30"/>
  <c r="B24" i="30"/>
  <c r="H23" i="30"/>
  <c r="G23" i="30"/>
  <c r="D23" i="30"/>
  <c r="C23" i="30"/>
  <c r="B23" i="30"/>
  <c r="H22" i="30"/>
  <c r="G22" i="30"/>
  <c r="D22" i="30"/>
  <c r="C22" i="30"/>
  <c r="B22" i="30"/>
  <c r="H21" i="30"/>
  <c r="G21" i="30"/>
  <c r="D21" i="30"/>
  <c r="C21" i="30"/>
  <c r="B21" i="30"/>
  <c r="H20" i="30"/>
  <c r="G20" i="30"/>
  <c r="D20" i="30"/>
  <c r="C20" i="30"/>
  <c r="B20" i="30"/>
  <c r="H19" i="30"/>
  <c r="G19" i="30"/>
  <c r="D19" i="30"/>
  <c r="C19" i="30"/>
  <c r="B19" i="30"/>
  <c r="H18" i="30"/>
  <c r="G18" i="30"/>
  <c r="D18" i="30"/>
  <c r="C18" i="30"/>
  <c r="B18" i="30"/>
  <c r="H17" i="30"/>
  <c r="G17" i="30"/>
  <c r="D17" i="30"/>
  <c r="C17" i="30"/>
  <c r="B17" i="30"/>
  <c r="H16" i="30"/>
  <c r="G16" i="30"/>
  <c r="D16" i="30"/>
  <c r="C16" i="30"/>
  <c r="B16" i="30"/>
  <c r="H15" i="30"/>
  <c r="G15" i="30"/>
  <c r="D15" i="30"/>
  <c r="C15" i="30"/>
  <c r="B15" i="30"/>
  <c r="H14" i="30"/>
  <c r="G14" i="30"/>
  <c r="D14" i="30"/>
  <c r="C14" i="30"/>
  <c r="B14" i="30"/>
  <c r="H13" i="30"/>
  <c r="G13" i="30"/>
  <c r="D13" i="30"/>
  <c r="C13" i="30"/>
  <c r="B13" i="30"/>
  <c r="H12" i="30"/>
  <c r="G12" i="30"/>
  <c r="D12" i="30"/>
  <c r="C12" i="30"/>
  <c r="B12" i="30"/>
  <c r="H11" i="30"/>
  <c r="G11" i="30"/>
  <c r="D11" i="30"/>
  <c r="C11" i="30"/>
  <c r="B11" i="30"/>
  <c r="H10" i="30"/>
  <c r="G10" i="30"/>
  <c r="D10" i="30"/>
  <c r="C10" i="30"/>
  <c r="B10" i="30"/>
  <c r="H9" i="30"/>
  <c r="G9" i="30"/>
  <c r="D9" i="30"/>
  <c r="C9" i="30"/>
  <c r="B9" i="30"/>
  <c r="H8" i="30"/>
  <c r="G8" i="30"/>
  <c r="D8" i="30"/>
  <c r="C8" i="30"/>
  <c r="B8" i="30"/>
  <c r="H7" i="30"/>
  <c r="G7" i="30"/>
  <c r="D7" i="30"/>
  <c r="C7" i="30"/>
  <c r="B7" i="30"/>
  <c r="H6" i="30"/>
  <c r="G6" i="30"/>
  <c r="D6" i="30"/>
  <c r="C6" i="30"/>
  <c r="B6" i="30"/>
  <c r="H5" i="30"/>
  <c r="G5" i="30"/>
  <c r="D5" i="30"/>
  <c r="C5" i="30"/>
  <c r="B5" i="30"/>
  <c r="H4" i="30"/>
  <c r="G4" i="30"/>
  <c r="D4" i="30"/>
  <c r="C4" i="30"/>
  <c r="B4" i="30"/>
  <c r="G53" i="30"/>
  <c r="D53" i="30"/>
  <c r="H53" i="30"/>
  <c r="F53" i="30"/>
  <c r="E53" i="30"/>
  <c r="C53" i="30"/>
  <c r="B53" i="30"/>
  <c r="AC57" i="1" l="1"/>
  <c r="AD57" i="1"/>
  <c r="AC58" i="1"/>
  <c r="AD58" i="1"/>
  <c r="BB56" i="1"/>
  <c r="BA56" i="1" s="1"/>
  <c r="BB57" i="1"/>
  <c r="BA57" i="1" s="1"/>
  <c r="BB58" i="1"/>
  <c r="BA58" i="1" s="1"/>
  <c r="BE57" i="1" l="1"/>
  <c r="BH57" i="1"/>
  <c r="BE56" i="1"/>
  <c r="BH58" i="1"/>
  <c r="BH56" i="1"/>
  <c r="BE58" i="1"/>
  <c r="BD58" i="1"/>
  <c r="BG58" i="1"/>
  <c r="BD57" i="1"/>
  <c r="BG57" i="1"/>
  <c r="BD56" i="1"/>
  <c r="BG56" i="1"/>
  <c r="V61" i="25" l="1"/>
  <c r="W61" i="25"/>
  <c r="X61" i="25"/>
  <c r="Y61" i="25"/>
  <c r="AA61" i="25"/>
  <c r="AB61" i="25"/>
  <c r="AC61" i="25"/>
  <c r="V62" i="25"/>
  <c r="W62" i="25"/>
  <c r="X62" i="25"/>
  <c r="Y62" i="25"/>
  <c r="AA62" i="25"/>
  <c r="AB62" i="25"/>
  <c r="AC62" i="25"/>
  <c r="V61" i="12"/>
  <c r="W61" i="12"/>
  <c r="X61" i="12"/>
  <c r="Y61" i="12"/>
  <c r="AA61" i="12"/>
  <c r="AB61" i="12"/>
  <c r="AC61" i="12"/>
  <c r="V62" i="12"/>
  <c r="W62" i="12"/>
  <c r="X62" i="12"/>
  <c r="Y62" i="12"/>
  <c r="AA62" i="12"/>
  <c r="AB62" i="12"/>
  <c r="AC62" i="12"/>
  <c r="V63" i="12"/>
  <c r="W63" i="12"/>
  <c r="X63" i="12"/>
  <c r="Y63" i="12"/>
  <c r="AA63" i="12"/>
  <c r="AB63" i="12"/>
  <c r="AC63" i="12"/>
  <c r="V61" i="11"/>
  <c r="W61" i="11"/>
  <c r="X61" i="11"/>
  <c r="Y61" i="11"/>
  <c r="AA61" i="11"/>
  <c r="AB61" i="11"/>
  <c r="AC61" i="11"/>
  <c r="AD61" i="11"/>
  <c r="AE61" i="11"/>
  <c r="V62" i="11"/>
  <c r="W62" i="11"/>
  <c r="X62" i="11"/>
  <c r="Y62" i="11"/>
  <c r="AA62" i="11"/>
  <c r="AB62" i="11"/>
  <c r="AC62" i="11"/>
  <c r="AD62" i="11"/>
  <c r="AE62" i="11"/>
  <c r="V63" i="11"/>
  <c r="W63" i="11"/>
  <c r="X63" i="11"/>
  <c r="Y63" i="11"/>
  <c r="AA63" i="11"/>
  <c r="AB63" i="11"/>
  <c r="AC63" i="11"/>
  <c r="AD63" i="11"/>
  <c r="AE63" i="11"/>
  <c r="T61" i="34"/>
  <c r="U61" i="34"/>
  <c r="V61" i="34"/>
  <c r="W61" i="34"/>
  <c r="Y61" i="34"/>
  <c r="Z61" i="34"/>
  <c r="AA61" i="34"/>
  <c r="AB61" i="34"/>
  <c r="AC61" i="34"/>
  <c r="AD61" i="34"/>
  <c r="AE61" i="34"/>
  <c r="AF61" i="34"/>
  <c r="AH61" i="34"/>
  <c r="AI61" i="34"/>
  <c r="AJ61" i="34"/>
  <c r="AK61" i="34"/>
  <c r="AL61" i="34"/>
  <c r="AM61" i="34"/>
  <c r="AO61" i="34"/>
  <c r="AP61" i="34"/>
  <c r="AQ61" i="34"/>
  <c r="AR61" i="34"/>
  <c r="AS61" i="34"/>
  <c r="AT61" i="34"/>
  <c r="AU61" i="34"/>
  <c r="AV61" i="34"/>
  <c r="AW61" i="34"/>
  <c r="AX61" i="34"/>
  <c r="AY61" i="34"/>
  <c r="AZ61" i="34"/>
  <c r="BA61" i="34"/>
  <c r="BB61" i="34"/>
  <c r="BC61" i="34"/>
  <c r="BD61" i="34"/>
  <c r="BE61" i="34"/>
  <c r="BF61" i="34"/>
  <c r="BG61" i="34"/>
  <c r="BH61" i="34"/>
  <c r="BI61" i="34"/>
  <c r="BJ61" i="34"/>
  <c r="BK61" i="34"/>
  <c r="BL61" i="34"/>
  <c r="BM61" i="34"/>
  <c r="BN61" i="34"/>
  <c r="BO61" i="34"/>
  <c r="BP61" i="34"/>
  <c r="BQ61" i="34"/>
  <c r="BR61" i="34"/>
  <c r="BS61" i="34"/>
  <c r="BT61" i="34"/>
  <c r="BU61" i="34"/>
  <c r="BV61" i="34"/>
  <c r="BW61" i="34"/>
  <c r="BX61" i="34"/>
  <c r="BY61" i="34"/>
  <c r="BZ61" i="34"/>
  <c r="CB61" i="34"/>
  <c r="CC61" i="34"/>
  <c r="CD61" i="34"/>
  <c r="T62" i="34"/>
  <c r="U62" i="34"/>
  <c r="V62" i="34"/>
  <c r="W62" i="34"/>
  <c r="Y62" i="34"/>
  <c r="Z62" i="34"/>
  <c r="AA62" i="34"/>
  <c r="AB62" i="34"/>
  <c r="AC62" i="34"/>
  <c r="AD62" i="34"/>
  <c r="AE62" i="34"/>
  <c r="AF62" i="34"/>
  <c r="AH62" i="34"/>
  <c r="AI62" i="34"/>
  <c r="AJ62" i="34"/>
  <c r="AK62" i="34"/>
  <c r="AL62" i="34"/>
  <c r="AM62" i="34"/>
  <c r="AO62" i="34"/>
  <c r="AP62" i="34"/>
  <c r="AQ62" i="34"/>
  <c r="AR62" i="34"/>
  <c r="AS62" i="34"/>
  <c r="AT62" i="34"/>
  <c r="AU62" i="34"/>
  <c r="AV62" i="34"/>
  <c r="AW62" i="34"/>
  <c r="AX62" i="34"/>
  <c r="AY62" i="34"/>
  <c r="AZ62" i="34"/>
  <c r="BA62" i="34"/>
  <c r="BB62" i="34"/>
  <c r="BC62" i="34"/>
  <c r="BD62" i="34"/>
  <c r="BE62" i="34"/>
  <c r="BF62" i="34"/>
  <c r="BG62" i="34"/>
  <c r="BH62" i="34"/>
  <c r="BI62" i="34"/>
  <c r="BJ62" i="34"/>
  <c r="BK62" i="34"/>
  <c r="BL62" i="34"/>
  <c r="BM62" i="34"/>
  <c r="BN62" i="34"/>
  <c r="BO62" i="34"/>
  <c r="BP62" i="34"/>
  <c r="BQ62" i="34"/>
  <c r="BR62" i="34"/>
  <c r="BS62" i="34"/>
  <c r="BT62" i="34"/>
  <c r="BU62" i="34"/>
  <c r="BV62" i="34"/>
  <c r="BW62" i="34"/>
  <c r="BX62" i="34"/>
  <c r="BY62" i="34"/>
  <c r="BZ62" i="34"/>
  <c r="CB62" i="34"/>
  <c r="CC62" i="34"/>
  <c r="CD62" i="34"/>
  <c r="S62" i="34"/>
  <c r="R62" i="33"/>
  <c r="S62" i="33"/>
  <c r="T62" i="33"/>
  <c r="V62" i="33"/>
  <c r="W62" i="33"/>
  <c r="X62" i="33"/>
  <c r="Y62" i="33"/>
  <c r="Z62" i="33"/>
  <c r="AA62" i="33"/>
  <c r="AB62" i="33"/>
  <c r="AC62" i="33"/>
  <c r="AE62" i="33"/>
  <c r="AF62" i="33"/>
  <c r="AG62" i="33"/>
  <c r="AH62" i="33"/>
  <c r="AI62" i="33"/>
  <c r="AJ62" i="33"/>
  <c r="AL62" i="33"/>
  <c r="AM62" i="33"/>
  <c r="AN62" i="33"/>
  <c r="AO62" i="33"/>
  <c r="AP62" i="33"/>
  <c r="AQ62" i="33"/>
  <c r="AR62" i="33"/>
  <c r="AS62" i="33"/>
  <c r="AT62" i="33"/>
  <c r="AU62" i="33"/>
  <c r="AV62" i="33"/>
  <c r="AW62" i="33"/>
  <c r="AX62" i="33"/>
  <c r="AY62" i="33"/>
  <c r="AZ62" i="33"/>
  <c r="BA62" i="33"/>
  <c r="BB62" i="33"/>
  <c r="BC62" i="33"/>
  <c r="BD62" i="33"/>
  <c r="BE62" i="33"/>
  <c r="BF62" i="33"/>
  <c r="BG62" i="33"/>
  <c r="BH62" i="33"/>
  <c r="BI62" i="33"/>
  <c r="BJ62" i="33"/>
  <c r="BK62" i="33"/>
  <c r="BL62" i="33"/>
  <c r="BM62" i="33"/>
  <c r="BN62" i="33"/>
  <c r="BO62" i="33"/>
  <c r="BP62" i="33"/>
  <c r="BQ62" i="33"/>
  <c r="BR62" i="33"/>
  <c r="BS62" i="33"/>
  <c r="BT62" i="33"/>
  <c r="BU62" i="33"/>
  <c r="BV62" i="33"/>
  <c r="BX62" i="33"/>
  <c r="BY62" i="33"/>
  <c r="BZ62" i="33"/>
  <c r="R61" i="33"/>
  <c r="S61" i="33"/>
  <c r="T61" i="33"/>
  <c r="V61" i="33"/>
  <c r="W61" i="33"/>
  <c r="X61" i="33"/>
  <c r="Q62" i="33"/>
  <c r="S61" i="3"/>
  <c r="T61" i="3"/>
  <c r="U61" i="3"/>
  <c r="V61" i="3"/>
  <c r="X61" i="3"/>
  <c r="Y61" i="3"/>
  <c r="Z61" i="3"/>
  <c r="AA61" i="3"/>
  <c r="AB61" i="3"/>
  <c r="AC61" i="3"/>
  <c r="AD61" i="3"/>
  <c r="AE61" i="3"/>
  <c r="AG61" i="3"/>
  <c r="AH61" i="3"/>
  <c r="AI61" i="3"/>
  <c r="AJ61" i="3"/>
  <c r="AK61" i="3"/>
  <c r="AM61" i="3"/>
  <c r="AN61" i="3"/>
  <c r="AO61" i="3"/>
  <c r="AP61" i="3"/>
  <c r="AQ61" i="3"/>
  <c r="AR61" i="3"/>
  <c r="AS61" i="3"/>
  <c r="AT61" i="3"/>
  <c r="AU61" i="3"/>
  <c r="AV61" i="3"/>
  <c r="AW61" i="3"/>
  <c r="AX61" i="3"/>
  <c r="AY61" i="3"/>
  <c r="AZ61" i="3"/>
  <c r="BA61" i="3"/>
  <c r="BB61" i="3"/>
  <c r="BC61" i="3"/>
  <c r="BD61" i="3"/>
  <c r="BE61" i="3"/>
  <c r="BF61" i="3"/>
  <c r="BG61" i="3"/>
  <c r="BH61" i="3"/>
  <c r="BI61" i="3"/>
  <c r="BJ61" i="3"/>
  <c r="BK61" i="3"/>
  <c r="BL61" i="3"/>
  <c r="BM61" i="3"/>
  <c r="BN61" i="3"/>
  <c r="BO61" i="3"/>
  <c r="BP61" i="3"/>
  <c r="BQ61" i="3"/>
  <c r="BR61" i="3"/>
  <c r="BS61" i="3"/>
  <c r="BT61" i="3"/>
  <c r="BU61" i="3"/>
  <c r="BV61" i="3"/>
  <c r="BW61" i="3"/>
  <c r="BX61" i="3"/>
  <c r="BZ61" i="3"/>
  <c r="CA61" i="3"/>
  <c r="CB61" i="3"/>
  <c r="R61" i="3"/>
  <c r="T61" i="52"/>
  <c r="U61" i="52"/>
  <c r="V61" i="52"/>
  <c r="W61" i="52"/>
  <c r="Y61" i="52"/>
  <c r="Z61" i="52"/>
  <c r="AA61" i="52"/>
  <c r="AB61" i="52"/>
  <c r="AC61" i="52"/>
  <c r="T62" i="52"/>
  <c r="U62" i="52"/>
  <c r="V62" i="52"/>
  <c r="W62" i="52"/>
  <c r="Y62" i="52"/>
  <c r="Z62" i="52"/>
  <c r="AA62" i="52"/>
  <c r="AB62" i="52"/>
  <c r="AC62" i="52"/>
  <c r="T63" i="52"/>
  <c r="U63" i="52"/>
  <c r="V63" i="52"/>
  <c r="W63" i="52"/>
  <c r="Y63" i="52"/>
  <c r="Z63" i="52"/>
  <c r="AA63" i="52"/>
  <c r="AB63" i="52"/>
  <c r="AC63" i="52"/>
  <c r="AZ61" i="1" l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C61" i="1"/>
  <c r="B61" i="1"/>
  <c r="D34" i="20" l="1"/>
  <c r="G34" i="20"/>
  <c r="C23" i="20" l="1"/>
  <c r="C37" i="20" s="1"/>
  <c r="B23" i="20"/>
  <c r="B37" i="20" s="1"/>
  <c r="V62" i="9"/>
  <c r="W62" i="9"/>
  <c r="X62" i="9"/>
  <c r="Y62" i="9"/>
  <c r="B10" i="20" s="1"/>
  <c r="AA62" i="9"/>
  <c r="C10" i="20" s="1"/>
  <c r="AB62" i="9"/>
  <c r="AC62" i="9"/>
  <c r="AD62" i="9"/>
  <c r="D10" i="20" s="1"/>
  <c r="AE62" i="9"/>
  <c r="E10" i="20" s="1"/>
  <c r="AF62" i="9"/>
  <c r="AG62" i="9"/>
  <c r="AH62" i="9"/>
  <c r="AI62" i="9"/>
  <c r="AK62" i="9"/>
  <c r="AL62" i="9"/>
  <c r="F10" i="20" s="1"/>
  <c r="AM62" i="9"/>
  <c r="G10" i="20" s="1"/>
  <c r="AN62" i="9"/>
  <c r="H10" i="20" s="1"/>
  <c r="AO62" i="9"/>
  <c r="AP62" i="9"/>
  <c r="AR62" i="9"/>
  <c r="AS62" i="9"/>
  <c r="AT62" i="9"/>
  <c r="I10" i="20" s="1"/>
  <c r="AU62" i="9"/>
  <c r="J10" i="20" s="1"/>
  <c r="AV62" i="9"/>
  <c r="AW62" i="9"/>
  <c r="K10" i="20" s="1"/>
  <c r="AX62" i="9"/>
  <c r="L10" i="20" s="1"/>
  <c r="AY62" i="9"/>
  <c r="AZ62" i="9"/>
  <c r="BA62" i="9"/>
  <c r="BB62" i="9"/>
  <c r="BC62" i="9"/>
  <c r="BD62" i="9"/>
  <c r="BE62" i="9"/>
  <c r="M10" i="20" s="1"/>
  <c r="BF62" i="9"/>
  <c r="N10" i="20" s="1"/>
  <c r="BG62" i="9"/>
  <c r="O10" i="20" s="1"/>
  <c r="BH62" i="9"/>
  <c r="BI62" i="9"/>
  <c r="BJ62" i="9"/>
  <c r="BK62" i="9"/>
  <c r="BL62" i="9"/>
  <c r="P10" i="20" s="1"/>
  <c r="BM62" i="9"/>
  <c r="BN62" i="9"/>
  <c r="BO62" i="9"/>
  <c r="BP62" i="9"/>
  <c r="BQ62" i="9"/>
  <c r="BR62" i="9"/>
  <c r="BS62" i="9"/>
  <c r="BT62" i="9"/>
  <c r="BU62" i="9"/>
  <c r="BV62" i="9"/>
  <c r="Q10" i="20" s="1"/>
  <c r="BW62" i="9"/>
  <c r="R10" i="20" s="1"/>
  <c r="BX62" i="9"/>
  <c r="S10" i="20" s="1"/>
  <c r="BY62" i="9"/>
  <c r="T10" i="20" s="1"/>
  <c r="BZ62" i="9"/>
  <c r="U10" i="20" s="1"/>
  <c r="CA62" i="9"/>
  <c r="V10" i="20" s="1"/>
  <c r="CB62" i="9"/>
  <c r="CC62" i="9"/>
  <c r="CE62" i="9"/>
  <c r="CF62" i="9"/>
  <c r="CG62" i="9"/>
  <c r="U62" i="9"/>
  <c r="T62" i="13"/>
  <c r="U62" i="13"/>
  <c r="V62" i="13"/>
  <c r="W62" i="13"/>
  <c r="B26" i="20" s="1"/>
  <c r="Y62" i="13"/>
  <c r="C26" i="20" s="1"/>
  <c r="Z62" i="13"/>
  <c r="AA62" i="13"/>
  <c r="AB62" i="13"/>
  <c r="E26" i="20" s="1"/>
  <c r="AC62" i="13"/>
  <c r="AD62" i="13"/>
  <c r="AE62" i="13"/>
  <c r="AF62" i="13"/>
  <c r="AH62" i="13"/>
  <c r="AI62" i="13"/>
  <c r="F26" i="20" s="1"/>
  <c r="AJ62" i="13"/>
  <c r="H26" i="20" s="1"/>
  <c r="AK62" i="13"/>
  <c r="AL62" i="13"/>
  <c r="AN62" i="13"/>
  <c r="AO62" i="13"/>
  <c r="AP62" i="13"/>
  <c r="I26" i="20" s="1"/>
  <c r="AQ62" i="13"/>
  <c r="J26" i="20" s="1"/>
  <c r="AR62" i="13"/>
  <c r="AS62" i="13"/>
  <c r="K26" i="20" s="1"/>
  <c r="AT62" i="13"/>
  <c r="L26" i="20" s="1"/>
  <c r="AU62" i="13"/>
  <c r="AV62" i="13"/>
  <c r="AW62" i="13"/>
  <c r="AX62" i="13"/>
  <c r="AY62" i="13"/>
  <c r="AZ62" i="13"/>
  <c r="BA62" i="13"/>
  <c r="M26" i="20" s="1"/>
  <c r="BB62" i="13"/>
  <c r="N26" i="20" s="1"/>
  <c r="BC62" i="13"/>
  <c r="O26" i="20" s="1"/>
  <c r="BD62" i="13"/>
  <c r="BE62" i="13"/>
  <c r="BF62" i="13"/>
  <c r="BG62" i="13"/>
  <c r="BH62" i="13"/>
  <c r="P26" i="20" s="1"/>
  <c r="BI62" i="13"/>
  <c r="BJ62" i="13"/>
  <c r="BK62" i="13"/>
  <c r="BL62" i="13"/>
  <c r="BM62" i="13"/>
  <c r="BN62" i="13"/>
  <c r="BO62" i="13"/>
  <c r="BP62" i="13"/>
  <c r="BQ62" i="13"/>
  <c r="BR62" i="13"/>
  <c r="Q26" i="20" s="1"/>
  <c r="BS62" i="13"/>
  <c r="R26" i="20" s="1"/>
  <c r="BT62" i="13"/>
  <c r="S26" i="20" s="1"/>
  <c r="BU62" i="13"/>
  <c r="T26" i="20" s="1"/>
  <c r="BV62" i="13"/>
  <c r="U26" i="20" s="1"/>
  <c r="BW62" i="13"/>
  <c r="V26" i="20" s="1"/>
  <c r="BX62" i="13"/>
  <c r="BY62" i="13"/>
  <c r="CA62" i="13"/>
  <c r="CB62" i="13"/>
  <c r="CC62" i="13"/>
  <c r="S62" i="13"/>
  <c r="R62" i="5"/>
  <c r="S62" i="5"/>
  <c r="T62" i="5"/>
  <c r="U62" i="5"/>
  <c r="B11" i="20" s="1"/>
  <c r="V62" i="5"/>
  <c r="C11" i="20" s="1"/>
  <c r="W62" i="5"/>
  <c r="X62" i="5"/>
  <c r="Y62" i="5"/>
  <c r="E11" i="20" s="1"/>
  <c r="Z62" i="5"/>
  <c r="AA62" i="5"/>
  <c r="AB62" i="5"/>
  <c r="AC62" i="5"/>
  <c r="AD62" i="5"/>
  <c r="AE62" i="5"/>
  <c r="F11" i="20" s="1"/>
  <c r="AF62" i="5"/>
  <c r="H11" i="20" s="1"/>
  <c r="AG62" i="5"/>
  <c r="AH62" i="5"/>
  <c r="AJ62" i="5"/>
  <c r="AK62" i="5"/>
  <c r="AL62" i="5"/>
  <c r="I11" i="20" s="1"/>
  <c r="AM62" i="5"/>
  <c r="J11" i="20" s="1"/>
  <c r="AN62" i="5"/>
  <c r="AO62" i="5"/>
  <c r="K11" i="20" s="1"/>
  <c r="AP62" i="5"/>
  <c r="L11" i="20" s="1"/>
  <c r="AQ62" i="5"/>
  <c r="AR62" i="5"/>
  <c r="AS62" i="5"/>
  <c r="AT62" i="5"/>
  <c r="AU62" i="5"/>
  <c r="AV62" i="5"/>
  <c r="M11" i="20" s="1"/>
  <c r="AW62" i="5"/>
  <c r="N11" i="20" s="1"/>
  <c r="AX62" i="5"/>
  <c r="O11" i="20" s="1"/>
  <c r="AY62" i="5"/>
  <c r="AZ62" i="5"/>
  <c r="BA62" i="5"/>
  <c r="BB62" i="5"/>
  <c r="P11" i="20" s="1"/>
  <c r="BC62" i="5"/>
  <c r="BD62" i="5"/>
  <c r="BE62" i="5"/>
  <c r="BF62" i="5"/>
  <c r="BG62" i="5"/>
  <c r="BH62" i="5"/>
  <c r="BI62" i="5"/>
  <c r="BJ62" i="5"/>
  <c r="Q11" i="20" s="1"/>
  <c r="BK62" i="5"/>
  <c r="R11" i="20" s="1"/>
  <c r="BL62" i="5"/>
  <c r="S11" i="20" s="1"/>
  <c r="BM62" i="5"/>
  <c r="T11" i="20" s="1"/>
  <c r="BN62" i="5"/>
  <c r="U11" i="20" s="1"/>
  <c r="BO62" i="5"/>
  <c r="V11" i="20" s="1"/>
  <c r="BP62" i="5"/>
  <c r="BQ62" i="5"/>
  <c r="BR62" i="5"/>
  <c r="BS62" i="5"/>
  <c r="Q62" i="5"/>
  <c r="E5" i="20"/>
  <c r="C5" i="20"/>
  <c r="B5" i="20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AH64" i="1"/>
  <c r="H64" i="1"/>
  <c r="I64" i="1"/>
  <c r="J64" i="1"/>
  <c r="K64" i="1"/>
  <c r="L64" i="1"/>
  <c r="M64" i="1"/>
  <c r="N64" i="1"/>
  <c r="O64" i="1"/>
  <c r="P64" i="1"/>
  <c r="Q64" i="1"/>
  <c r="R64" i="1"/>
  <c r="S64" i="1"/>
  <c r="T64" i="1"/>
  <c r="U64" i="1"/>
  <c r="V64" i="1"/>
  <c r="W64" i="1"/>
  <c r="X64" i="1"/>
  <c r="Y64" i="1"/>
  <c r="Z64" i="1"/>
  <c r="AA64" i="1"/>
  <c r="G64" i="1"/>
  <c r="CA65" i="51" l="1"/>
  <c r="BZ65" i="51"/>
  <c r="BY65" i="51"/>
  <c r="BW65" i="51"/>
  <c r="BV65" i="51"/>
  <c r="BU65" i="51"/>
  <c r="BT65" i="51"/>
  <c r="BS65" i="51"/>
  <c r="BR65" i="51"/>
  <c r="BQ65" i="51"/>
  <c r="BP65" i="51"/>
  <c r="BO65" i="51"/>
  <c r="BN65" i="51"/>
  <c r="BM65" i="51"/>
  <c r="BL65" i="51"/>
  <c r="BK65" i="51"/>
  <c r="BJ65" i="51"/>
  <c r="BI65" i="51"/>
  <c r="BH65" i="51"/>
  <c r="BG65" i="51"/>
  <c r="BF65" i="51"/>
  <c r="BE65" i="51"/>
  <c r="BD65" i="51"/>
  <c r="BC65" i="51"/>
  <c r="BB65" i="51"/>
  <c r="BA65" i="51"/>
  <c r="AZ65" i="51"/>
  <c r="AY65" i="51"/>
  <c r="AX65" i="51"/>
  <c r="AW65" i="51"/>
  <c r="AV65" i="51"/>
  <c r="AU65" i="51"/>
  <c r="AT65" i="51"/>
  <c r="AS65" i="51"/>
  <c r="AR65" i="51"/>
  <c r="AQ65" i="51"/>
  <c r="AP65" i="51"/>
  <c r="AO65" i="51"/>
  <c r="AN65" i="51"/>
  <c r="AM65" i="51"/>
  <c r="AL65" i="51"/>
  <c r="AJ65" i="51"/>
  <c r="AI65" i="51"/>
  <c r="AH65" i="51"/>
  <c r="AG65" i="51"/>
  <c r="AF65" i="51"/>
  <c r="AD65" i="51"/>
  <c r="AC65" i="51"/>
  <c r="AB65" i="51"/>
  <c r="AA65" i="51"/>
  <c r="Z65" i="51"/>
  <c r="Y65" i="51"/>
  <c r="X65" i="51"/>
  <c r="V65" i="51"/>
  <c r="U65" i="51"/>
  <c r="T65" i="51"/>
  <c r="S65" i="51"/>
  <c r="CA64" i="51"/>
  <c r="BZ64" i="51"/>
  <c r="BY64" i="51"/>
  <c r="BW64" i="51"/>
  <c r="BV64" i="51"/>
  <c r="BU64" i="51"/>
  <c r="BT64" i="51"/>
  <c r="BS64" i="51"/>
  <c r="BR64" i="51"/>
  <c r="BQ64" i="51"/>
  <c r="BP64" i="51"/>
  <c r="BO64" i="51"/>
  <c r="BN64" i="51"/>
  <c r="BM64" i="51"/>
  <c r="BL64" i="51"/>
  <c r="BK64" i="51"/>
  <c r="BJ64" i="51"/>
  <c r="BI64" i="51"/>
  <c r="BH64" i="51"/>
  <c r="BG64" i="51"/>
  <c r="BF64" i="51"/>
  <c r="BE64" i="51"/>
  <c r="BD64" i="51"/>
  <c r="BC64" i="51"/>
  <c r="BB64" i="51"/>
  <c r="BA64" i="51"/>
  <c r="AZ64" i="51"/>
  <c r="AY64" i="51"/>
  <c r="AX64" i="51"/>
  <c r="AW64" i="51"/>
  <c r="AV64" i="51"/>
  <c r="AU64" i="51"/>
  <c r="AT64" i="51"/>
  <c r="AS64" i="51"/>
  <c r="AR64" i="51"/>
  <c r="AQ64" i="51"/>
  <c r="AP64" i="51"/>
  <c r="AO64" i="51"/>
  <c r="AN64" i="51"/>
  <c r="AM64" i="51"/>
  <c r="AL64" i="51"/>
  <c r="AJ64" i="51"/>
  <c r="AI64" i="51"/>
  <c r="AH64" i="51"/>
  <c r="AG64" i="51"/>
  <c r="AF64" i="51"/>
  <c r="AD64" i="51"/>
  <c r="AC64" i="51"/>
  <c r="AB64" i="51"/>
  <c r="AA64" i="51"/>
  <c r="Z64" i="51"/>
  <c r="Y64" i="51"/>
  <c r="X64" i="51"/>
  <c r="V64" i="51"/>
  <c r="U64" i="51"/>
  <c r="T64" i="51"/>
  <c r="S64" i="51"/>
  <c r="CA63" i="51"/>
  <c r="BZ63" i="51"/>
  <c r="BY63" i="51"/>
  <c r="BW63" i="51"/>
  <c r="BV63" i="51"/>
  <c r="BU63" i="51"/>
  <c r="BT63" i="51"/>
  <c r="BS63" i="51"/>
  <c r="BR63" i="51"/>
  <c r="BQ63" i="51"/>
  <c r="BP63" i="51"/>
  <c r="BO63" i="51"/>
  <c r="BN63" i="51"/>
  <c r="BM63" i="51"/>
  <c r="BL63" i="51"/>
  <c r="BK63" i="51"/>
  <c r="BJ63" i="51"/>
  <c r="BI63" i="51"/>
  <c r="BH63" i="51"/>
  <c r="BG63" i="51"/>
  <c r="BF63" i="51"/>
  <c r="BE63" i="51"/>
  <c r="BD63" i="51"/>
  <c r="BC63" i="51"/>
  <c r="BB63" i="51"/>
  <c r="BA63" i="51"/>
  <c r="AZ63" i="51"/>
  <c r="AY63" i="51"/>
  <c r="AX63" i="51"/>
  <c r="AW63" i="51"/>
  <c r="AV63" i="51"/>
  <c r="AU63" i="51"/>
  <c r="AT63" i="51"/>
  <c r="AS63" i="51"/>
  <c r="AR63" i="51"/>
  <c r="AQ63" i="51"/>
  <c r="AP63" i="51"/>
  <c r="AO63" i="51"/>
  <c r="AN63" i="51"/>
  <c r="AM63" i="51"/>
  <c r="AL63" i="51"/>
  <c r="AJ63" i="51"/>
  <c r="AI63" i="51"/>
  <c r="AH63" i="51"/>
  <c r="AG63" i="51"/>
  <c r="AF63" i="51"/>
  <c r="AD63" i="51"/>
  <c r="AC63" i="51"/>
  <c r="AB63" i="51"/>
  <c r="AA63" i="51"/>
  <c r="Z63" i="51"/>
  <c r="Y63" i="51"/>
  <c r="X63" i="51"/>
  <c r="V63" i="51"/>
  <c r="U63" i="51"/>
  <c r="T63" i="51"/>
  <c r="S63" i="51"/>
  <c r="CA62" i="51"/>
  <c r="BZ62" i="51"/>
  <c r="BY62" i="51"/>
  <c r="BW62" i="51"/>
  <c r="BV62" i="51"/>
  <c r="BU62" i="51"/>
  <c r="BT62" i="51"/>
  <c r="BS62" i="51"/>
  <c r="BR62" i="51"/>
  <c r="BQ62" i="51"/>
  <c r="BP62" i="51"/>
  <c r="BO62" i="51"/>
  <c r="BN62" i="51"/>
  <c r="BM62" i="51"/>
  <c r="BL62" i="51"/>
  <c r="BK62" i="51"/>
  <c r="BJ62" i="51"/>
  <c r="BI62" i="51"/>
  <c r="BH62" i="51"/>
  <c r="BG62" i="51"/>
  <c r="BF62" i="51"/>
  <c r="BE62" i="51"/>
  <c r="BD62" i="51"/>
  <c r="BC62" i="51"/>
  <c r="BB62" i="51"/>
  <c r="BA62" i="51"/>
  <c r="AZ62" i="51"/>
  <c r="AY62" i="51"/>
  <c r="AX62" i="51"/>
  <c r="AW62" i="51"/>
  <c r="AV62" i="51"/>
  <c r="AU62" i="51"/>
  <c r="AT62" i="51"/>
  <c r="AS62" i="51"/>
  <c r="AR62" i="51"/>
  <c r="AQ62" i="51"/>
  <c r="AP62" i="51"/>
  <c r="AO62" i="51"/>
  <c r="AN62" i="51"/>
  <c r="AM62" i="51"/>
  <c r="AL62" i="51"/>
  <c r="AJ62" i="51"/>
  <c r="AI62" i="51"/>
  <c r="AH62" i="51"/>
  <c r="AG62" i="51"/>
  <c r="AF62" i="51"/>
  <c r="AD62" i="51"/>
  <c r="AC62" i="51"/>
  <c r="AB62" i="51"/>
  <c r="AA62" i="51"/>
  <c r="Z62" i="51"/>
  <c r="Y62" i="51"/>
  <c r="X62" i="51"/>
  <c r="V62" i="51"/>
  <c r="U62" i="51"/>
  <c r="T62" i="51"/>
  <c r="S62" i="51"/>
  <c r="CA61" i="51"/>
  <c r="BZ61" i="51"/>
  <c r="BY61" i="51"/>
  <c r="BW61" i="51"/>
  <c r="BV61" i="51"/>
  <c r="BU61" i="51"/>
  <c r="BT61" i="51"/>
  <c r="BS61" i="51"/>
  <c r="BR61" i="51"/>
  <c r="BQ61" i="51"/>
  <c r="BP61" i="51"/>
  <c r="BO61" i="51"/>
  <c r="BN61" i="51"/>
  <c r="BM61" i="51"/>
  <c r="BL61" i="51"/>
  <c r="BK61" i="51"/>
  <c r="BJ61" i="51"/>
  <c r="BI61" i="51"/>
  <c r="BH61" i="51"/>
  <c r="BG61" i="51"/>
  <c r="BF61" i="51"/>
  <c r="BE61" i="51"/>
  <c r="BD61" i="51"/>
  <c r="BC61" i="51"/>
  <c r="BB61" i="51"/>
  <c r="BA61" i="51"/>
  <c r="AZ61" i="51"/>
  <c r="AY61" i="51"/>
  <c r="AX61" i="51"/>
  <c r="AW61" i="51"/>
  <c r="AV61" i="51"/>
  <c r="AU61" i="51"/>
  <c r="AT61" i="51"/>
  <c r="AS61" i="51"/>
  <c r="AR61" i="51"/>
  <c r="AQ61" i="51"/>
  <c r="AP61" i="51"/>
  <c r="AO61" i="51"/>
  <c r="AN61" i="51"/>
  <c r="AM61" i="51"/>
  <c r="AL61" i="51"/>
  <c r="AJ61" i="51"/>
  <c r="AI61" i="51"/>
  <c r="AH61" i="51"/>
  <c r="AG61" i="51"/>
  <c r="AF61" i="51"/>
  <c r="AD61" i="51"/>
  <c r="AC61" i="51"/>
  <c r="AB61" i="51"/>
  <c r="AA61" i="51"/>
  <c r="Z61" i="51"/>
  <c r="Y61" i="51"/>
  <c r="X61" i="51"/>
  <c r="V61" i="51"/>
  <c r="U61" i="51"/>
  <c r="T61" i="51"/>
  <c r="S61" i="51"/>
  <c r="O65" i="51"/>
  <c r="N65" i="51"/>
  <c r="M65" i="51"/>
  <c r="L65" i="51"/>
  <c r="K65" i="51"/>
  <c r="J65" i="51"/>
  <c r="I65" i="51"/>
  <c r="H65" i="51"/>
  <c r="G65" i="51"/>
  <c r="F65" i="51"/>
  <c r="E65" i="51"/>
  <c r="D65" i="51"/>
  <c r="C65" i="51"/>
  <c r="O64" i="51"/>
  <c r="N64" i="51"/>
  <c r="M64" i="51"/>
  <c r="L64" i="51"/>
  <c r="K64" i="51"/>
  <c r="J64" i="51"/>
  <c r="I64" i="51"/>
  <c r="H64" i="51"/>
  <c r="G64" i="51"/>
  <c r="F64" i="51"/>
  <c r="E64" i="51"/>
  <c r="D64" i="51"/>
  <c r="C64" i="51"/>
  <c r="O63" i="51"/>
  <c r="N63" i="51"/>
  <c r="M63" i="51"/>
  <c r="L63" i="51"/>
  <c r="K63" i="51"/>
  <c r="J63" i="51"/>
  <c r="I63" i="51"/>
  <c r="H63" i="51"/>
  <c r="G63" i="51"/>
  <c r="F63" i="51"/>
  <c r="E63" i="51"/>
  <c r="D63" i="51"/>
  <c r="C63" i="51"/>
  <c r="O62" i="51"/>
  <c r="N62" i="51"/>
  <c r="M62" i="51"/>
  <c r="L62" i="51"/>
  <c r="K62" i="51"/>
  <c r="J62" i="51"/>
  <c r="I62" i="51"/>
  <c r="H62" i="51"/>
  <c r="H10" i="21" s="1"/>
  <c r="G62" i="51"/>
  <c r="G10" i="21" s="1"/>
  <c r="F62" i="51"/>
  <c r="F10" i="21" s="1"/>
  <c r="E62" i="51"/>
  <c r="E10" i="21" s="1"/>
  <c r="D62" i="51"/>
  <c r="D10" i="21" s="1"/>
  <c r="C62" i="51"/>
  <c r="C10" i="21" s="1"/>
  <c r="O61" i="51"/>
  <c r="N61" i="51"/>
  <c r="M61" i="51"/>
  <c r="L61" i="51"/>
  <c r="K61" i="51"/>
  <c r="J61" i="51"/>
  <c r="I61" i="51"/>
  <c r="H61" i="51"/>
  <c r="G61" i="51"/>
  <c r="F61" i="51"/>
  <c r="E61" i="51"/>
  <c r="D61" i="51"/>
  <c r="C61" i="51"/>
  <c r="B65" i="51"/>
  <c r="B64" i="51"/>
  <c r="B63" i="51"/>
  <c r="B62" i="51"/>
  <c r="B10" i="21" s="1"/>
  <c r="B61" i="51"/>
  <c r="T61" i="4" l="1"/>
  <c r="U61" i="4"/>
  <c r="V61" i="4"/>
  <c r="X61" i="4"/>
  <c r="Y61" i="4"/>
  <c r="Z61" i="4"/>
  <c r="AA61" i="4"/>
  <c r="AB61" i="4"/>
  <c r="AC61" i="4"/>
  <c r="AD61" i="4"/>
  <c r="AF61" i="4"/>
  <c r="AG61" i="4"/>
  <c r="AH61" i="4"/>
  <c r="AI61" i="4"/>
  <c r="AJ61" i="4"/>
  <c r="AL61" i="4"/>
  <c r="AM61" i="4"/>
  <c r="AN61" i="4"/>
  <c r="AO61" i="4"/>
  <c r="AP61" i="4"/>
  <c r="AQ61" i="4"/>
  <c r="AR61" i="4"/>
  <c r="AS61" i="4"/>
  <c r="AT61" i="4"/>
  <c r="AU61" i="4"/>
  <c r="AV61" i="4"/>
  <c r="AW61" i="4"/>
  <c r="AX61" i="4"/>
  <c r="AY61" i="4"/>
  <c r="AZ61" i="4"/>
  <c r="BA61" i="4"/>
  <c r="BB61" i="4"/>
  <c r="BC61" i="4"/>
  <c r="BD61" i="4"/>
  <c r="BE61" i="4"/>
  <c r="BF61" i="4"/>
  <c r="BG61" i="4"/>
  <c r="BH61" i="4"/>
  <c r="BI61" i="4"/>
  <c r="BJ61" i="4"/>
  <c r="BK61" i="4"/>
  <c r="BL61" i="4"/>
  <c r="BM61" i="4"/>
  <c r="BN61" i="4"/>
  <c r="BO61" i="4"/>
  <c r="BP61" i="4"/>
  <c r="BQ61" i="4"/>
  <c r="BR61" i="4"/>
  <c r="BS61" i="4"/>
  <c r="BT61" i="4"/>
  <c r="BU61" i="4"/>
  <c r="BV61" i="4"/>
  <c r="BW61" i="4"/>
  <c r="BY61" i="4"/>
  <c r="BZ61" i="4"/>
  <c r="CA61" i="4"/>
  <c r="T62" i="4"/>
  <c r="U62" i="4"/>
  <c r="V62" i="4"/>
  <c r="X62" i="4"/>
  <c r="Y62" i="4"/>
  <c r="Z62" i="4"/>
  <c r="AA62" i="4"/>
  <c r="AB62" i="4"/>
  <c r="AC62" i="4"/>
  <c r="AD62" i="4"/>
  <c r="AF62" i="4"/>
  <c r="AG62" i="4"/>
  <c r="AH62" i="4"/>
  <c r="AI62" i="4"/>
  <c r="AJ62" i="4"/>
  <c r="AL62" i="4"/>
  <c r="AM62" i="4"/>
  <c r="AN62" i="4"/>
  <c r="AO62" i="4"/>
  <c r="AP62" i="4"/>
  <c r="AQ62" i="4"/>
  <c r="AR62" i="4"/>
  <c r="AS62" i="4"/>
  <c r="AT62" i="4"/>
  <c r="AU62" i="4"/>
  <c r="AV62" i="4"/>
  <c r="AW62" i="4"/>
  <c r="AX62" i="4"/>
  <c r="AY62" i="4"/>
  <c r="AZ62" i="4"/>
  <c r="BA62" i="4"/>
  <c r="BB62" i="4"/>
  <c r="BC62" i="4"/>
  <c r="BD62" i="4"/>
  <c r="BE62" i="4"/>
  <c r="BF62" i="4"/>
  <c r="BG62" i="4"/>
  <c r="BH62" i="4"/>
  <c r="BI62" i="4"/>
  <c r="BJ62" i="4"/>
  <c r="BK62" i="4"/>
  <c r="BL62" i="4"/>
  <c r="BM62" i="4"/>
  <c r="BN62" i="4"/>
  <c r="BO62" i="4"/>
  <c r="BP62" i="4"/>
  <c r="BQ62" i="4"/>
  <c r="BR62" i="4"/>
  <c r="BS62" i="4"/>
  <c r="BT62" i="4"/>
  <c r="BU62" i="4"/>
  <c r="BV62" i="4"/>
  <c r="BW62" i="4"/>
  <c r="BY62" i="4"/>
  <c r="BZ62" i="4"/>
  <c r="CA62" i="4"/>
  <c r="T63" i="4"/>
  <c r="U63" i="4"/>
  <c r="V63" i="4"/>
  <c r="X63" i="4"/>
  <c r="Y63" i="4"/>
  <c r="Z63" i="4"/>
  <c r="AA63" i="4"/>
  <c r="AB63" i="4"/>
  <c r="AC63" i="4"/>
  <c r="AD63" i="4"/>
  <c r="AF63" i="4"/>
  <c r="AG63" i="4"/>
  <c r="AH63" i="4"/>
  <c r="AI63" i="4"/>
  <c r="AJ63" i="4"/>
  <c r="AL63" i="4"/>
  <c r="AM63" i="4"/>
  <c r="AN63" i="4"/>
  <c r="AO63" i="4"/>
  <c r="AP63" i="4"/>
  <c r="AQ63" i="4"/>
  <c r="AR63" i="4"/>
  <c r="AS63" i="4"/>
  <c r="AT63" i="4"/>
  <c r="AU63" i="4"/>
  <c r="AV63" i="4"/>
  <c r="AW63" i="4"/>
  <c r="AX63" i="4"/>
  <c r="AY63" i="4"/>
  <c r="AZ63" i="4"/>
  <c r="BA63" i="4"/>
  <c r="BB63" i="4"/>
  <c r="BC63" i="4"/>
  <c r="BD63" i="4"/>
  <c r="BE63" i="4"/>
  <c r="BF63" i="4"/>
  <c r="BG63" i="4"/>
  <c r="BH63" i="4"/>
  <c r="BI63" i="4"/>
  <c r="BJ63" i="4"/>
  <c r="BK63" i="4"/>
  <c r="BL63" i="4"/>
  <c r="BM63" i="4"/>
  <c r="BN63" i="4"/>
  <c r="BO63" i="4"/>
  <c r="BP63" i="4"/>
  <c r="BQ63" i="4"/>
  <c r="BR63" i="4"/>
  <c r="BS63" i="4"/>
  <c r="BT63" i="4"/>
  <c r="BU63" i="4"/>
  <c r="BV63" i="4"/>
  <c r="BW63" i="4"/>
  <c r="BY63" i="4"/>
  <c r="BZ63" i="4"/>
  <c r="CA63" i="4"/>
  <c r="T64" i="4"/>
  <c r="U64" i="4"/>
  <c r="V64" i="4"/>
  <c r="X64" i="4"/>
  <c r="Y64" i="4"/>
  <c r="Z64" i="4"/>
  <c r="B39" i="21" s="1"/>
  <c r="AA64" i="4"/>
  <c r="AB64" i="4"/>
  <c r="AC64" i="4"/>
  <c r="AD64" i="4"/>
  <c r="AF64" i="4"/>
  <c r="AG64" i="4"/>
  <c r="AH64" i="4"/>
  <c r="AI64" i="4"/>
  <c r="AJ64" i="4"/>
  <c r="AL64" i="4"/>
  <c r="AM64" i="4"/>
  <c r="AN64" i="4"/>
  <c r="AO64" i="4"/>
  <c r="C39" i="21" s="1"/>
  <c r="AP64" i="4"/>
  <c r="AQ64" i="4"/>
  <c r="AR64" i="4"/>
  <c r="AS64" i="4"/>
  <c r="D39" i="21" s="1"/>
  <c r="AT64" i="4"/>
  <c r="AU64" i="4"/>
  <c r="AV64" i="4"/>
  <c r="AW64" i="4"/>
  <c r="AX64" i="4"/>
  <c r="AY64" i="4"/>
  <c r="AZ64" i="4"/>
  <c r="BA64" i="4"/>
  <c r="BB64" i="4"/>
  <c r="BC64" i="4"/>
  <c r="BD64" i="4"/>
  <c r="E39" i="21" s="1"/>
  <c r="BE64" i="4"/>
  <c r="F39" i="21" s="1"/>
  <c r="BF64" i="4"/>
  <c r="BG64" i="4"/>
  <c r="BH64" i="4"/>
  <c r="BI64" i="4"/>
  <c r="BJ64" i="4"/>
  <c r="BK64" i="4"/>
  <c r="BL64" i="4"/>
  <c r="BM64" i="4"/>
  <c r="BN64" i="4"/>
  <c r="BO64" i="4"/>
  <c r="BP64" i="4"/>
  <c r="BQ64" i="4"/>
  <c r="BR64" i="4"/>
  <c r="BS64" i="4"/>
  <c r="G39" i="21" s="1"/>
  <c r="BT64" i="4"/>
  <c r="BU64" i="4"/>
  <c r="BV64" i="4"/>
  <c r="BW64" i="4"/>
  <c r="BY64" i="4"/>
  <c r="BZ64" i="4"/>
  <c r="H39" i="21" s="1"/>
  <c r="CA64" i="4"/>
  <c r="S64" i="4"/>
  <c r="S63" i="4"/>
  <c r="S62" i="4"/>
  <c r="S61" i="4"/>
  <c r="O61" i="4"/>
  <c r="N61" i="4"/>
  <c r="M61" i="4"/>
  <c r="L61" i="4"/>
  <c r="K61" i="4"/>
  <c r="J61" i="4"/>
  <c r="I61" i="4"/>
  <c r="H61" i="4"/>
  <c r="G61" i="4"/>
  <c r="F61" i="4"/>
  <c r="E61" i="4"/>
  <c r="D61" i="4"/>
  <c r="C61" i="4"/>
  <c r="B61" i="4"/>
  <c r="C64" i="4"/>
  <c r="D64" i="4"/>
  <c r="E64" i="4"/>
  <c r="F64" i="4"/>
  <c r="G64" i="4"/>
  <c r="H64" i="4"/>
  <c r="B64" i="4"/>
  <c r="CB62" i="14" l="1"/>
  <c r="CB64" i="14" s="1"/>
  <c r="CB63" i="14"/>
  <c r="U12" i="20" l="1"/>
  <c r="O63" i="13" l="1"/>
  <c r="N63" i="13"/>
  <c r="M63" i="13"/>
  <c r="L63" i="13"/>
  <c r="K63" i="13"/>
  <c r="J63" i="13"/>
  <c r="I63" i="13"/>
  <c r="H63" i="13"/>
  <c r="G63" i="13"/>
  <c r="F63" i="13"/>
  <c r="E63" i="13"/>
  <c r="D63" i="13"/>
  <c r="C63" i="13"/>
  <c r="B63" i="13"/>
  <c r="O62" i="13"/>
  <c r="N62" i="13"/>
  <c r="M62" i="13"/>
  <c r="L62" i="13"/>
  <c r="K62" i="13"/>
  <c r="J62" i="13"/>
  <c r="I62" i="13"/>
  <c r="H62" i="13"/>
  <c r="G62" i="13"/>
  <c r="F62" i="13"/>
  <c r="E62" i="13"/>
  <c r="D62" i="13"/>
  <c r="C62" i="13"/>
  <c r="B62" i="13"/>
  <c r="O61" i="13"/>
  <c r="N61" i="13"/>
  <c r="M61" i="13"/>
  <c r="L61" i="13"/>
  <c r="K61" i="13"/>
  <c r="J61" i="13"/>
  <c r="I61" i="13"/>
  <c r="H61" i="13"/>
  <c r="G61" i="13"/>
  <c r="F61" i="13"/>
  <c r="E61" i="13"/>
  <c r="D61" i="13"/>
  <c r="C61" i="13"/>
  <c r="B61" i="13"/>
  <c r="BB55" i="1" l="1"/>
  <c r="BA55" i="1" s="1"/>
  <c r="K69" i="52" l="1"/>
  <c r="J69" i="52"/>
  <c r="I69" i="52"/>
  <c r="H69" i="52"/>
  <c r="G69" i="52"/>
  <c r="F69" i="52"/>
  <c r="E69" i="52"/>
  <c r="D69" i="52"/>
  <c r="C69" i="52"/>
  <c r="B69" i="52"/>
  <c r="CA63" i="52"/>
  <c r="BZ63" i="52"/>
  <c r="BY63" i="52"/>
  <c r="BW63" i="52"/>
  <c r="BV63" i="52"/>
  <c r="BU63" i="52"/>
  <c r="BT63" i="52"/>
  <c r="BS63" i="52"/>
  <c r="BR63" i="52"/>
  <c r="BQ63" i="52"/>
  <c r="BP63" i="52"/>
  <c r="BO63" i="52"/>
  <c r="BN63" i="52"/>
  <c r="BM63" i="52"/>
  <c r="BL63" i="52"/>
  <c r="BK63" i="52"/>
  <c r="BJ63" i="52"/>
  <c r="BI63" i="52"/>
  <c r="BH63" i="52"/>
  <c r="BG63" i="52"/>
  <c r="BF63" i="52"/>
  <c r="BE63" i="52"/>
  <c r="BD63" i="52"/>
  <c r="BC63" i="52"/>
  <c r="BB63" i="52"/>
  <c r="BA63" i="52"/>
  <c r="AZ63" i="52"/>
  <c r="AY63" i="52"/>
  <c r="AX63" i="52"/>
  <c r="AW63" i="52"/>
  <c r="AV63" i="52"/>
  <c r="AU63" i="52"/>
  <c r="AT63" i="52"/>
  <c r="AS63" i="52"/>
  <c r="AR63" i="52"/>
  <c r="AQ63" i="52"/>
  <c r="AP63" i="52"/>
  <c r="AO63" i="52"/>
  <c r="AN63" i="52"/>
  <c r="AL63" i="52"/>
  <c r="AK63" i="52"/>
  <c r="AJ63" i="52"/>
  <c r="AI63" i="52"/>
  <c r="AH63" i="52"/>
  <c r="AF63" i="52"/>
  <c r="AE63" i="52"/>
  <c r="AD63" i="52"/>
  <c r="S63" i="52"/>
  <c r="O63" i="52"/>
  <c r="N63" i="52"/>
  <c r="M63" i="52"/>
  <c r="L63" i="52"/>
  <c r="K63" i="52"/>
  <c r="J63" i="52"/>
  <c r="I63" i="52"/>
  <c r="H63" i="52"/>
  <c r="G63" i="52"/>
  <c r="F63" i="52"/>
  <c r="E63" i="52"/>
  <c r="D63" i="52"/>
  <c r="C63" i="52"/>
  <c r="B63" i="52"/>
  <c r="CA62" i="52"/>
  <c r="BZ62" i="52"/>
  <c r="BY62" i="52"/>
  <c r="BW62" i="52"/>
  <c r="BV62" i="52"/>
  <c r="BU62" i="52"/>
  <c r="V5" i="20" s="1"/>
  <c r="BT62" i="52"/>
  <c r="U5" i="20" s="1"/>
  <c r="BS62" i="52"/>
  <c r="T5" i="20" s="1"/>
  <c r="BR62" i="52"/>
  <c r="S5" i="20" s="1"/>
  <c r="BQ62" i="52"/>
  <c r="R5" i="20" s="1"/>
  <c r="BP62" i="52"/>
  <c r="Q5" i="20" s="1"/>
  <c r="BO62" i="52"/>
  <c r="BN62" i="52"/>
  <c r="BM62" i="52"/>
  <c r="BL62" i="52"/>
  <c r="BK62" i="52"/>
  <c r="BJ62" i="52"/>
  <c r="BI62" i="52"/>
  <c r="BH62" i="52"/>
  <c r="BG62" i="52"/>
  <c r="BF62" i="52"/>
  <c r="P5" i="20" s="1"/>
  <c r="BE62" i="52"/>
  <c r="BD62" i="52"/>
  <c r="BC62" i="52"/>
  <c r="BB62" i="52"/>
  <c r="BA62" i="52"/>
  <c r="O5" i="20" s="1"/>
  <c r="AZ62" i="52"/>
  <c r="N5" i="20" s="1"/>
  <c r="AY62" i="52"/>
  <c r="M5" i="20" s="1"/>
  <c r="AX62" i="52"/>
  <c r="AW62" i="52"/>
  <c r="AV62" i="52"/>
  <c r="AU62" i="52"/>
  <c r="AT62" i="52"/>
  <c r="AS62" i="52"/>
  <c r="AR62" i="52"/>
  <c r="L5" i="20" s="1"/>
  <c r="AQ62" i="52"/>
  <c r="K5" i="20" s="1"/>
  <c r="AP62" i="52"/>
  <c r="I5" i="20" s="1"/>
  <c r="AO62" i="52"/>
  <c r="AN62" i="52"/>
  <c r="AL62" i="52"/>
  <c r="AK62" i="52"/>
  <c r="AJ62" i="52"/>
  <c r="H5" i="20" s="1"/>
  <c r="AI62" i="52"/>
  <c r="F5" i="20" s="1"/>
  <c r="AH62" i="52"/>
  <c r="AF62" i="52"/>
  <c r="AE62" i="52"/>
  <c r="AD62" i="52"/>
  <c r="S62" i="52"/>
  <c r="O62" i="52"/>
  <c r="N62" i="52"/>
  <c r="M62" i="52"/>
  <c r="L62" i="52"/>
  <c r="K62" i="52"/>
  <c r="J62" i="52"/>
  <c r="I62" i="52"/>
  <c r="H62" i="52"/>
  <c r="H7" i="21" s="1"/>
  <c r="G62" i="52"/>
  <c r="G7" i="21" s="1"/>
  <c r="F62" i="52"/>
  <c r="F7" i="21" s="1"/>
  <c r="E62" i="52"/>
  <c r="E7" i="21" s="1"/>
  <c r="D62" i="52"/>
  <c r="D7" i="21" s="1"/>
  <c r="C62" i="52"/>
  <c r="C7" i="21" s="1"/>
  <c r="B62" i="52"/>
  <c r="B7" i="21" s="1"/>
  <c r="CA61" i="52"/>
  <c r="BZ61" i="52"/>
  <c r="BY61" i="52"/>
  <c r="BW61" i="52"/>
  <c r="BV61" i="52"/>
  <c r="BU61" i="52"/>
  <c r="BT61" i="52"/>
  <c r="BS61" i="52"/>
  <c r="BR61" i="52"/>
  <c r="BQ61" i="52"/>
  <c r="BP61" i="52"/>
  <c r="BO61" i="52"/>
  <c r="BN61" i="52"/>
  <c r="BM61" i="52"/>
  <c r="BL61" i="52"/>
  <c r="BK61" i="52"/>
  <c r="BJ61" i="52"/>
  <c r="BI61" i="52"/>
  <c r="BH61" i="52"/>
  <c r="BG61" i="52"/>
  <c r="BF61" i="52"/>
  <c r="BE61" i="52"/>
  <c r="BD61" i="52"/>
  <c r="BC61" i="52"/>
  <c r="BB61" i="52"/>
  <c r="BA61" i="52"/>
  <c r="AZ61" i="52"/>
  <c r="AY61" i="52"/>
  <c r="AX61" i="52"/>
  <c r="AW61" i="52"/>
  <c r="AV61" i="52"/>
  <c r="AU61" i="52"/>
  <c r="AT61" i="52"/>
  <c r="AS61" i="52"/>
  <c r="AR61" i="52"/>
  <c r="AQ61" i="52"/>
  <c r="AP61" i="52"/>
  <c r="AO61" i="52"/>
  <c r="AN61" i="52"/>
  <c r="AL61" i="52"/>
  <c r="AK61" i="52"/>
  <c r="AJ61" i="52"/>
  <c r="AI61" i="52"/>
  <c r="AH61" i="52"/>
  <c r="AF61" i="52"/>
  <c r="AE61" i="52"/>
  <c r="AD61" i="52"/>
  <c r="S61" i="52"/>
  <c r="O61" i="52"/>
  <c r="N61" i="52"/>
  <c r="M61" i="52"/>
  <c r="L61" i="52"/>
  <c r="K61" i="52"/>
  <c r="J61" i="52"/>
  <c r="I61" i="52"/>
  <c r="H61" i="52"/>
  <c r="G61" i="52"/>
  <c r="F61" i="52"/>
  <c r="E61" i="52"/>
  <c r="D61" i="52"/>
  <c r="C61" i="52"/>
  <c r="B61" i="52"/>
  <c r="BU58" i="5" l="1"/>
  <c r="BU57" i="5"/>
  <c r="BU56" i="5"/>
  <c r="BU55" i="5"/>
  <c r="BU4" i="5"/>
  <c r="BU5" i="5"/>
  <c r="BU6" i="5"/>
  <c r="BU7" i="5"/>
  <c r="BU8" i="5"/>
  <c r="BU9" i="5"/>
  <c r="BU10" i="5"/>
  <c r="BU11" i="5"/>
  <c r="BU12" i="5"/>
  <c r="BU13" i="5"/>
  <c r="BU14" i="5"/>
  <c r="BU15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U28" i="5"/>
  <c r="BU29" i="5"/>
  <c r="BU30" i="5"/>
  <c r="BU31" i="5"/>
  <c r="BU32" i="5"/>
  <c r="BU33" i="5"/>
  <c r="BU34" i="5"/>
  <c r="BU35" i="5"/>
  <c r="BU36" i="5"/>
  <c r="BU37" i="5"/>
  <c r="BU38" i="5"/>
  <c r="BU39" i="5"/>
  <c r="BU40" i="5"/>
  <c r="BU41" i="5"/>
  <c r="BU42" i="5"/>
  <c r="BU43" i="5"/>
  <c r="BU44" i="5"/>
  <c r="BU45" i="5"/>
  <c r="BU46" i="5"/>
  <c r="BU47" i="5"/>
  <c r="BU48" i="5"/>
  <c r="BU49" i="5"/>
  <c r="BU50" i="5"/>
  <c r="BU51" i="5"/>
  <c r="BU3" i="5"/>
  <c r="AZ63" i="1" l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C63" i="1"/>
  <c r="B63" i="1"/>
  <c r="B48" i="21"/>
  <c r="V9" i="20"/>
  <c r="U9" i="20"/>
  <c r="T9" i="20"/>
  <c r="S9" i="20"/>
  <c r="R9" i="20"/>
  <c r="Q9" i="20"/>
  <c r="P9" i="20"/>
  <c r="O9" i="20"/>
  <c r="N9" i="20"/>
  <c r="M9" i="20"/>
  <c r="L9" i="20"/>
  <c r="K9" i="20"/>
  <c r="J9" i="20"/>
  <c r="I9" i="20"/>
  <c r="H9" i="20"/>
  <c r="F9" i="20"/>
  <c r="E9" i="20"/>
  <c r="C9" i="20"/>
  <c r="B9" i="20"/>
  <c r="D35" i="20" l="1"/>
  <c r="G35" i="20"/>
  <c r="U61" i="27" l="1"/>
  <c r="V61" i="27"/>
  <c r="W61" i="27"/>
  <c r="X61" i="27"/>
  <c r="Z61" i="27"/>
  <c r="AA61" i="27"/>
  <c r="AB61" i="27"/>
  <c r="AC61" i="27"/>
  <c r="AD61" i="27"/>
  <c r="AE61" i="27"/>
  <c r="AF61" i="27"/>
  <c r="AG61" i="27"/>
  <c r="AH61" i="27"/>
  <c r="AJ61" i="27"/>
  <c r="AK61" i="27"/>
  <c r="AL61" i="27"/>
  <c r="AM61" i="27"/>
  <c r="AN61" i="27"/>
  <c r="AP61" i="27"/>
  <c r="AQ61" i="27"/>
  <c r="AR61" i="27"/>
  <c r="AS61" i="27"/>
  <c r="AT61" i="27"/>
  <c r="AU61" i="27"/>
  <c r="AV61" i="27"/>
  <c r="AW61" i="27"/>
  <c r="AX61" i="27"/>
  <c r="AY61" i="27"/>
  <c r="AZ61" i="27"/>
  <c r="BA61" i="27"/>
  <c r="BB61" i="27"/>
  <c r="BC61" i="27"/>
  <c r="BD61" i="27"/>
  <c r="BE61" i="27"/>
  <c r="BF61" i="27"/>
  <c r="BG61" i="27"/>
  <c r="BH61" i="27"/>
  <c r="BI61" i="27"/>
  <c r="BJ61" i="27"/>
  <c r="BK61" i="27"/>
  <c r="BL61" i="27"/>
  <c r="BM61" i="27"/>
  <c r="BN61" i="27"/>
  <c r="BO61" i="27"/>
  <c r="BP61" i="27"/>
  <c r="BQ61" i="27"/>
  <c r="BR61" i="27"/>
  <c r="BS61" i="27"/>
  <c r="BT61" i="27"/>
  <c r="BU61" i="27"/>
  <c r="BV61" i="27"/>
  <c r="BW61" i="27"/>
  <c r="BX61" i="27"/>
  <c r="BY61" i="27"/>
  <c r="BZ61" i="27"/>
  <c r="CA61" i="27"/>
  <c r="CC61" i="27"/>
  <c r="CD61" i="27"/>
  <c r="CE61" i="27"/>
  <c r="T61" i="27"/>
  <c r="AY18" i="49" l="1"/>
  <c r="S15" i="20" s="1"/>
  <c r="AX18" i="49"/>
  <c r="R15" i="20" s="1"/>
  <c r="AW18" i="49"/>
  <c r="Q15" i="20" s="1"/>
  <c r="AV18" i="49"/>
  <c r="AU18" i="49"/>
  <c r="AT18" i="49"/>
  <c r="AS18" i="49"/>
  <c r="AR18" i="49"/>
  <c r="AQ18" i="49"/>
  <c r="AP18" i="49"/>
  <c r="AO18" i="49"/>
  <c r="AN18" i="49"/>
  <c r="P15" i="20" s="1"/>
  <c r="AM18" i="49"/>
  <c r="AL18" i="49"/>
  <c r="AK18" i="49"/>
  <c r="O15" i="20" s="1"/>
  <c r="AJ18" i="49"/>
  <c r="N15" i="20" s="1"/>
  <c r="AI18" i="49"/>
  <c r="M15" i="20" s="1"/>
  <c r="AH18" i="49"/>
  <c r="AG18" i="49"/>
  <c r="Z18" i="49"/>
  <c r="Y18" i="49"/>
  <c r="X18" i="49"/>
  <c r="W18" i="49"/>
  <c r="V18" i="49"/>
  <c r="U18" i="49"/>
  <c r="T18" i="49"/>
  <c r="S18" i="49"/>
  <c r="R18" i="49"/>
  <c r="Q18" i="49"/>
  <c r="P18" i="49"/>
  <c r="O18" i="49"/>
  <c r="N18" i="49"/>
  <c r="M18" i="49"/>
  <c r="L18" i="49"/>
  <c r="K18" i="49"/>
  <c r="J18" i="49"/>
  <c r="I18" i="49"/>
  <c r="H18" i="49"/>
  <c r="G18" i="49"/>
  <c r="F18" i="49"/>
  <c r="C18" i="49"/>
  <c r="B18" i="49"/>
  <c r="BD15" i="49"/>
  <c r="BC15" i="49"/>
  <c r="AC15" i="49"/>
  <c r="AB15" i="49"/>
  <c r="BA14" i="49"/>
  <c r="BD14" i="49" s="1"/>
  <c r="AC14" i="49"/>
  <c r="AB14" i="49"/>
  <c r="BA13" i="49"/>
  <c r="BD13" i="49" s="1"/>
  <c r="AC13" i="49"/>
  <c r="AB13" i="49"/>
  <c r="BA12" i="49"/>
  <c r="AC12" i="49"/>
  <c r="AB12" i="49"/>
  <c r="BA11" i="49"/>
  <c r="AC11" i="49"/>
  <c r="AB11" i="49"/>
  <c r="BA10" i="49"/>
  <c r="AC10" i="49"/>
  <c r="AB10" i="49"/>
  <c r="BA9" i="49"/>
  <c r="AC9" i="49"/>
  <c r="AB9" i="49"/>
  <c r="BA8" i="49"/>
  <c r="AC8" i="49"/>
  <c r="AB8" i="49"/>
  <c r="BA7" i="49"/>
  <c r="AC7" i="49"/>
  <c r="AB7" i="49"/>
  <c r="BA6" i="49"/>
  <c r="AC6" i="49"/>
  <c r="AB6" i="49"/>
  <c r="BA5" i="49"/>
  <c r="AC5" i="49"/>
  <c r="AB5" i="49"/>
  <c r="BA4" i="49"/>
  <c r="AC4" i="49"/>
  <c r="AB4" i="49"/>
  <c r="BA3" i="49"/>
  <c r="AZ3" i="49" s="1"/>
  <c r="AC3" i="49"/>
  <c r="AB3" i="49"/>
  <c r="BD4" i="49" l="1"/>
  <c r="AZ4" i="49"/>
  <c r="BC4" i="49" s="1"/>
  <c r="BD6" i="49"/>
  <c r="AZ6" i="49"/>
  <c r="BC6" i="49" s="1"/>
  <c r="BD10" i="49"/>
  <c r="AZ10" i="49"/>
  <c r="BC10" i="49" s="1"/>
  <c r="BD5" i="49"/>
  <c r="AZ5" i="49"/>
  <c r="BC5" i="49" s="1"/>
  <c r="BD7" i="49"/>
  <c r="AZ7" i="49"/>
  <c r="BC7" i="49" s="1"/>
  <c r="BD9" i="49"/>
  <c r="AZ9" i="49"/>
  <c r="BC9" i="49" s="1"/>
  <c r="BD11" i="49"/>
  <c r="AZ11" i="49"/>
  <c r="BC11" i="49" s="1"/>
  <c r="BD8" i="49"/>
  <c r="AZ8" i="49"/>
  <c r="BC8" i="49" s="1"/>
  <c r="BD12" i="49"/>
  <c r="AZ12" i="49"/>
  <c r="BA18" i="49"/>
  <c r="F37" i="21" s="1"/>
  <c r="BC3" i="49"/>
  <c r="BC12" i="49"/>
  <c r="AZ13" i="49"/>
  <c r="BC13" i="49" s="1"/>
  <c r="AZ14" i="49"/>
  <c r="BC14" i="49" s="1"/>
  <c r="BD3" i="49"/>
  <c r="AZ18" i="49" l="1"/>
  <c r="E37" i="21" s="1"/>
  <c r="BG55" i="1" l="1"/>
  <c r="BH55" i="1" l="1"/>
  <c r="BE55" i="1"/>
  <c r="BD55" i="1"/>
  <c r="H61" i="36" l="1"/>
  <c r="G61" i="36"/>
  <c r="F61" i="36"/>
  <c r="E61" i="36"/>
  <c r="D61" i="36"/>
  <c r="C61" i="36"/>
  <c r="B61" i="36"/>
  <c r="H60" i="36"/>
  <c r="G60" i="36"/>
  <c r="F60" i="36"/>
  <c r="E60" i="36"/>
  <c r="D60" i="36"/>
  <c r="C60" i="36"/>
  <c r="B60" i="36"/>
  <c r="H59" i="36"/>
  <c r="G59" i="36"/>
  <c r="F59" i="36"/>
  <c r="E59" i="36"/>
  <c r="D59" i="36"/>
  <c r="C59" i="36"/>
  <c r="B59" i="36"/>
  <c r="H58" i="36"/>
  <c r="G58" i="36"/>
  <c r="F58" i="36"/>
  <c r="E58" i="36"/>
  <c r="D58" i="36"/>
  <c r="C58" i="36"/>
  <c r="B58" i="36"/>
  <c r="BV3" i="37" l="1"/>
  <c r="BV4" i="37"/>
  <c r="BV5" i="37"/>
  <c r="BV6" i="37"/>
  <c r="BV7" i="37"/>
  <c r="BV8" i="37"/>
  <c r="BV9" i="37"/>
  <c r="BV10" i="37"/>
  <c r="BV11" i="37"/>
  <c r="BV12" i="37"/>
  <c r="BV13" i="37"/>
  <c r="BV14" i="37"/>
  <c r="BV15" i="37"/>
  <c r="BV16" i="37"/>
  <c r="BV17" i="37"/>
  <c r="BV18" i="37"/>
  <c r="BV19" i="37"/>
  <c r="BV20" i="37"/>
  <c r="BV21" i="37"/>
  <c r="BV22" i="37"/>
  <c r="BV23" i="37"/>
  <c r="BV24" i="37"/>
  <c r="BV25" i="37"/>
  <c r="BV26" i="37"/>
  <c r="BV27" i="37"/>
  <c r="BV28" i="37"/>
  <c r="BV29" i="37"/>
  <c r="BV30" i="37"/>
  <c r="BV31" i="37"/>
  <c r="BV32" i="37"/>
  <c r="BV33" i="37"/>
  <c r="BV34" i="37"/>
  <c r="B61" i="48" l="1"/>
  <c r="C61" i="48"/>
  <c r="D61" i="48"/>
  <c r="E61" i="48"/>
  <c r="F61" i="48"/>
  <c r="G61" i="48"/>
  <c r="K61" i="48"/>
  <c r="L61" i="48"/>
  <c r="M61" i="48"/>
  <c r="N61" i="48"/>
  <c r="P61" i="48"/>
  <c r="Q61" i="48"/>
  <c r="R61" i="48"/>
  <c r="S61" i="48"/>
  <c r="T61" i="48"/>
  <c r="U61" i="48"/>
  <c r="W61" i="48"/>
  <c r="X61" i="48"/>
  <c r="Y61" i="48"/>
  <c r="Z61" i="48"/>
  <c r="AB61" i="48"/>
  <c r="AC61" i="48"/>
  <c r="AD61" i="48"/>
  <c r="AE61" i="48"/>
  <c r="AF61" i="48"/>
  <c r="AG61" i="48"/>
  <c r="AH61" i="48"/>
  <c r="AI61" i="48"/>
  <c r="AJ61" i="48"/>
  <c r="AK61" i="48"/>
  <c r="AL61" i="48"/>
  <c r="AM61" i="48"/>
  <c r="AO61" i="48"/>
  <c r="AP61" i="48"/>
  <c r="AQ61" i="48"/>
  <c r="B62" i="48"/>
  <c r="C6" i="21" s="1"/>
  <c r="C62" i="48"/>
  <c r="H6" i="21" s="1"/>
  <c r="D62" i="48"/>
  <c r="E62" i="48"/>
  <c r="F62" i="48"/>
  <c r="G62" i="48"/>
  <c r="K62" i="48"/>
  <c r="L62" i="48"/>
  <c r="M62" i="48"/>
  <c r="N62" i="48"/>
  <c r="B4" i="20" s="1"/>
  <c r="P62" i="48"/>
  <c r="C4" i="20" s="1"/>
  <c r="Q62" i="48"/>
  <c r="R62" i="48"/>
  <c r="S62" i="48"/>
  <c r="T62" i="48"/>
  <c r="U62" i="48"/>
  <c r="W62" i="48"/>
  <c r="X62" i="48"/>
  <c r="F4" i="20" s="1"/>
  <c r="Y62" i="48"/>
  <c r="Z62" i="48"/>
  <c r="AB62" i="48"/>
  <c r="AC62" i="48"/>
  <c r="AD62" i="48"/>
  <c r="I4" i="20" s="1"/>
  <c r="AE62" i="48"/>
  <c r="J4" i="20" s="1"/>
  <c r="AF62" i="48"/>
  <c r="AG62" i="48"/>
  <c r="AH62" i="48"/>
  <c r="AI62" i="48"/>
  <c r="AJ62" i="48"/>
  <c r="AK62" i="48"/>
  <c r="U4" i="20" s="1"/>
  <c r="AL62" i="48"/>
  <c r="AM62" i="48"/>
  <c r="AO62" i="48"/>
  <c r="AP62" i="48"/>
  <c r="AQ62" i="48"/>
  <c r="B63" i="48"/>
  <c r="C63" i="48"/>
  <c r="D63" i="48"/>
  <c r="E63" i="48"/>
  <c r="F63" i="48"/>
  <c r="G63" i="48"/>
  <c r="K63" i="48"/>
  <c r="L63" i="48"/>
  <c r="M63" i="48"/>
  <c r="N63" i="48"/>
  <c r="P63" i="48"/>
  <c r="Q63" i="48"/>
  <c r="R63" i="48"/>
  <c r="S63" i="48"/>
  <c r="T63" i="48"/>
  <c r="U63" i="48"/>
  <c r="W63" i="48"/>
  <c r="X63" i="48"/>
  <c r="Y63" i="48"/>
  <c r="Z63" i="48"/>
  <c r="AB63" i="48"/>
  <c r="AC63" i="48"/>
  <c r="AD63" i="48"/>
  <c r="AE63" i="48"/>
  <c r="AF63" i="48"/>
  <c r="AG63" i="48"/>
  <c r="AH63" i="48"/>
  <c r="AI63" i="48"/>
  <c r="AJ63" i="48"/>
  <c r="AK63" i="48"/>
  <c r="AL63" i="48"/>
  <c r="AM63" i="48"/>
  <c r="AO63" i="48"/>
  <c r="AP63" i="48"/>
  <c r="AQ63" i="48"/>
  <c r="AZ62" i="1" l="1"/>
  <c r="AY62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C62" i="1"/>
  <c r="C65" i="1" s="1"/>
  <c r="B62" i="1"/>
  <c r="B65" i="1" s="1"/>
  <c r="AD56" i="1"/>
  <c r="AC56" i="1"/>
  <c r="AD55" i="1"/>
  <c r="AC55" i="1"/>
  <c r="AD54" i="1"/>
  <c r="AC54" i="1"/>
  <c r="BB51" i="1"/>
  <c r="AD51" i="1"/>
  <c r="AC51" i="1"/>
  <c r="BB50" i="1"/>
  <c r="AD50" i="1"/>
  <c r="AC50" i="1"/>
  <c r="BB49" i="1"/>
  <c r="AD49" i="1"/>
  <c r="AC49" i="1"/>
  <c r="BB48" i="1"/>
  <c r="AD48" i="1"/>
  <c r="AC48" i="1"/>
  <c r="BB47" i="1"/>
  <c r="AD47" i="1"/>
  <c r="AC47" i="1"/>
  <c r="BB46" i="1"/>
  <c r="AD46" i="1"/>
  <c r="AC46" i="1"/>
  <c r="BB45" i="1"/>
  <c r="AD45" i="1"/>
  <c r="AC45" i="1"/>
  <c r="BB44" i="1"/>
  <c r="AD44" i="1"/>
  <c r="AC44" i="1"/>
  <c r="BB43" i="1"/>
  <c r="AD43" i="1"/>
  <c r="AC43" i="1"/>
  <c r="BB42" i="1"/>
  <c r="AD42" i="1"/>
  <c r="AC42" i="1"/>
  <c r="BB41" i="1"/>
  <c r="AD41" i="1"/>
  <c r="AC41" i="1"/>
  <c r="BB40" i="1"/>
  <c r="AD40" i="1"/>
  <c r="AC40" i="1"/>
  <c r="BB39" i="1"/>
  <c r="AD39" i="1"/>
  <c r="AC39" i="1"/>
  <c r="BB38" i="1"/>
  <c r="AD38" i="1"/>
  <c r="AC38" i="1"/>
  <c r="BB37" i="1"/>
  <c r="AD37" i="1"/>
  <c r="AC37" i="1"/>
  <c r="BB36" i="1"/>
  <c r="AD36" i="1"/>
  <c r="AC36" i="1"/>
  <c r="BB35" i="1"/>
  <c r="AD35" i="1"/>
  <c r="AC35" i="1"/>
  <c r="BB34" i="1"/>
  <c r="AD34" i="1"/>
  <c r="AC34" i="1"/>
  <c r="BB33" i="1"/>
  <c r="AD33" i="1"/>
  <c r="AC33" i="1"/>
  <c r="BB32" i="1"/>
  <c r="AD32" i="1"/>
  <c r="AC32" i="1"/>
  <c r="BB31" i="1"/>
  <c r="AD31" i="1"/>
  <c r="AC31" i="1"/>
  <c r="BB30" i="1"/>
  <c r="AD30" i="1"/>
  <c r="AC30" i="1"/>
  <c r="BB29" i="1"/>
  <c r="AD29" i="1"/>
  <c r="AC29" i="1"/>
  <c r="BB28" i="1"/>
  <c r="AD28" i="1"/>
  <c r="AC28" i="1"/>
  <c r="BB27" i="1"/>
  <c r="AD27" i="1"/>
  <c r="AC27" i="1"/>
  <c r="BB26" i="1"/>
  <c r="AD26" i="1"/>
  <c r="AC26" i="1"/>
  <c r="BB25" i="1"/>
  <c r="AD25" i="1"/>
  <c r="AC25" i="1"/>
  <c r="BB24" i="1"/>
  <c r="AD24" i="1"/>
  <c r="AC24" i="1"/>
  <c r="BB23" i="1"/>
  <c r="AD23" i="1"/>
  <c r="AC23" i="1"/>
  <c r="BB22" i="1"/>
  <c r="AD22" i="1"/>
  <c r="AC22" i="1"/>
  <c r="BB21" i="1"/>
  <c r="AD21" i="1"/>
  <c r="AC21" i="1"/>
  <c r="BB20" i="1"/>
  <c r="AD20" i="1"/>
  <c r="AC20" i="1"/>
  <c r="BB19" i="1"/>
  <c r="AD19" i="1"/>
  <c r="AC19" i="1"/>
  <c r="BB18" i="1"/>
  <c r="AD18" i="1"/>
  <c r="AC18" i="1"/>
  <c r="BB17" i="1"/>
  <c r="AD17" i="1"/>
  <c r="AC17" i="1"/>
  <c r="BB16" i="1"/>
  <c r="AD16" i="1"/>
  <c r="AC16" i="1"/>
  <c r="BB15" i="1"/>
  <c r="AD15" i="1"/>
  <c r="AC15" i="1"/>
  <c r="BB14" i="1"/>
  <c r="AD14" i="1"/>
  <c r="AC14" i="1"/>
  <c r="BB13" i="1"/>
  <c r="AD13" i="1"/>
  <c r="AC13" i="1"/>
  <c r="BB12" i="1"/>
  <c r="AD12" i="1"/>
  <c r="AC12" i="1"/>
  <c r="BB11" i="1"/>
  <c r="AD11" i="1"/>
  <c r="AC11" i="1"/>
  <c r="BB10" i="1"/>
  <c r="AD10" i="1"/>
  <c r="AC10" i="1"/>
  <c r="BB9" i="1"/>
  <c r="AD9" i="1"/>
  <c r="AC9" i="1"/>
  <c r="BB8" i="1"/>
  <c r="AD8" i="1"/>
  <c r="AC8" i="1"/>
  <c r="BB7" i="1"/>
  <c r="AD7" i="1"/>
  <c r="AC7" i="1"/>
  <c r="BB6" i="1"/>
  <c r="AD6" i="1"/>
  <c r="AC6" i="1"/>
  <c r="BB5" i="1"/>
  <c r="AD5" i="1"/>
  <c r="AC5" i="1"/>
  <c r="BB4" i="1"/>
  <c r="AD4" i="1"/>
  <c r="AC4" i="1"/>
  <c r="BB3" i="1"/>
  <c r="F4" i="30" s="1"/>
  <c r="AD3" i="1"/>
  <c r="AC3" i="1"/>
  <c r="BE8" i="1" l="1"/>
  <c r="F9" i="30"/>
  <c r="BA16" i="1"/>
  <c r="F17" i="30"/>
  <c r="BA24" i="1"/>
  <c r="F25" i="30"/>
  <c r="BA32" i="1"/>
  <c r="F33" i="30"/>
  <c r="BA40" i="1"/>
  <c r="F41" i="30"/>
  <c r="BA48" i="1"/>
  <c r="F49" i="30"/>
  <c r="BA19" i="1"/>
  <c r="F20" i="30"/>
  <c r="BA51" i="1"/>
  <c r="F52" i="30"/>
  <c r="BE6" i="1"/>
  <c r="F7" i="30"/>
  <c r="BA14" i="1"/>
  <c r="F15" i="30"/>
  <c r="BA22" i="1"/>
  <c r="F23" i="30"/>
  <c r="BA30" i="1"/>
  <c r="F31" i="30"/>
  <c r="BA38" i="1"/>
  <c r="F39" i="30"/>
  <c r="BA46" i="1"/>
  <c r="F47" i="30"/>
  <c r="BA17" i="1"/>
  <c r="F18" i="30"/>
  <c r="BA33" i="1"/>
  <c r="F34" i="30"/>
  <c r="BA41" i="1"/>
  <c r="F42" i="30"/>
  <c r="BA49" i="1"/>
  <c r="F50" i="30"/>
  <c r="BA35" i="1"/>
  <c r="F36" i="30"/>
  <c r="BE4" i="1"/>
  <c r="F5" i="30"/>
  <c r="BA12" i="1"/>
  <c r="F13" i="30"/>
  <c r="BA20" i="1"/>
  <c r="F21" i="30"/>
  <c r="BA28" i="1"/>
  <c r="F29" i="30"/>
  <c r="BA36" i="1"/>
  <c r="F37" i="30"/>
  <c r="BA44" i="1"/>
  <c r="F45" i="30"/>
  <c r="BA27" i="1"/>
  <c r="F28" i="30"/>
  <c r="BA25" i="1"/>
  <c r="F26" i="30"/>
  <c r="BE7" i="1"/>
  <c r="F8" i="30"/>
  <c r="BA15" i="1"/>
  <c r="F16" i="30"/>
  <c r="BA23" i="1"/>
  <c r="F24" i="30"/>
  <c r="BA31" i="1"/>
  <c r="F32" i="30"/>
  <c r="BA39" i="1"/>
  <c r="F40" i="30"/>
  <c r="BA47" i="1"/>
  <c r="F48" i="30"/>
  <c r="BA11" i="1"/>
  <c r="F12" i="30"/>
  <c r="BA43" i="1"/>
  <c r="F44" i="30"/>
  <c r="BE9" i="1"/>
  <c r="F10" i="30"/>
  <c r="BE10" i="1"/>
  <c r="F11" i="30"/>
  <c r="BA18" i="1"/>
  <c r="F19" i="30"/>
  <c r="BA26" i="1"/>
  <c r="F27" i="30"/>
  <c r="BA34" i="1"/>
  <c r="F35" i="30"/>
  <c r="BA42" i="1"/>
  <c r="F43" i="30"/>
  <c r="BA50" i="1"/>
  <c r="F51" i="30"/>
  <c r="BE5" i="1"/>
  <c r="F6" i="30"/>
  <c r="BA13" i="1"/>
  <c r="F14" i="30"/>
  <c r="BA21" i="1"/>
  <c r="F22" i="30"/>
  <c r="BA29" i="1"/>
  <c r="F30" i="30"/>
  <c r="BA37" i="1"/>
  <c r="F38" i="30"/>
  <c r="BA45" i="1"/>
  <c r="F46" i="30"/>
  <c r="BB61" i="1"/>
  <c r="BB64" i="1"/>
  <c r="BB63" i="1"/>
  <c r="BH16" i="1"/>
  <c r="BD17" i="1"/>
  <c r="BH24" i="1"/>
  <c r="BD25" i="1"/>
  <c r="BH32" i="1"/>
  <c r="BH40" i="1"/>
  <c r="BD41" i="1"/>
  <c r="BH48" i="1"/>
  <c r="BH13" i="1"/>
  <c r="BH21" i="1"/>
  <c r="BH29" i="1"/>
  <c r="BH37" i="1"/>
  <c r="BH45" i="1"/>
  <c r="BH12" i="1"/>
  <c r="BD13" i="1"/>
  <c r="BH17" i="1"/>
  <c r="BH20" i="1"/>
  <c r="BD21" i="1"/>
  <c r="BH25" i="1"/>
  <c r="BH28" i="1"/>
  <c r="BD29" i="1"/>
  <c r="BH33" i="1"/>
  <c r="BH36" i="1"/>
  <c r="BD37" i="1"/>
  <c r="BH41" i="1"/>
  <c r="BH44" i="1"/>
  <c r="BD45" i="1"/>
  <c r="BH49" i="1"/>
  <c r="BD49" i="1"/>
  <c r="BE13" i="1"/>
  <c r="BE17" i="1"/>
  <c r="BE21" i="1"/>
  <c r="BE25" i="1"/>
  <c r="BE29" i="1"/>
  <c r="BE33" i="1"/>
  <c r="BE37" i="1"/>
  <c r="BE41" i="1"/>
  <c r="BE45" i="1"/>
  <c r="BE49" i="1"/>
  <c r="BD62" i="1"/>
  <c r="BG62" i="1" s="1"/>
  <c r="BB62" i="1"/>
  <c r="BH10" i="1"/>
  <c r="BD11" i="1"/>
  <c r="BH14" i="1"/>
  <c r="BD15" i="1"/>
  <c r="BH18" i="1"/>
  <c r="BD19" i="1"/>
  <c r="BH22" i="1"/>
  <c r="BD23" i="1"/>
  <c r="BH26" i="1"/>
  <c r="BD27" i="1"/>
  <c r="BH30" i="1"/>
  <c r="BD31" i="1"/>
  <c r="BH34" i="1"/>
  <c r="BD35" i="1"/>
  <c r="BH38" i="1"/>
  <c r="BD39" i="1"/>
  <c r="BH42" i="1"/>
  <c r="BD43" i="1"/>
  <c r="BH46" i="1"/>
  <c r="BD47" i="1"/>
  <c r="BH50" i="1"/>
  <c r="BD51" i="1"/>
  <c r="BE62" i="1"/>
  <c r="BH62" i="1" s="1"/>
  <c r="BE11" i="1"/>
  <c r="BE15" i="1"/>
  <c r="BE19" i="1"/>
  <c r="BE23" i="1"/>
  <c r="BE27" i="1"/>
  <c r="BE31" i="1"/>
  <c r="BE35" i="1"/>
  <c r="BE39" i="1"/>
  <c r="BE43" i="1"/>
  <c r="BE47" i="1"/>
  <c r="BE51" i="1"/>
  <c r="BA3" i="1"/>
  <c r="E4" i="30" s="1"/>
  <c r="BA4" i="1"/>
  <c r="BA5" i="1"/>
  <c r="BA6" i="1"/>
  <c r="BA7" i="1"/>
  <c r="BA8" i="1"/>
  <c r="BA9" i="1"/>
  <c r="BA10" i="1"/>
  <c r="BH11" i="1"/>
  <c r="BH15" i="1"/>
  <c r="BH19" i="1"/>
  <c r="BH23" i="1"/>
  <c r="BH27" i="1"/>
  <c r="BH31" i="1"/>
  <c r="BH35" i="1"/>
  <c r="BH39" i="1"/>
  <c r="BH43" i="1"/>
  <c r="BH47" i="1"/>
  <c r="BH51" i="1"/>
  <c r="BG4" i="1"/>
  <c r="BH3" i="1"/>
  <c r="BH4" i="1"/>
  <c r="BH5" i="1"/>
  <c r="BH6" i="1"/>
  <c r="BH7" i="1"/>
  <c r="BH8" i="1"/>
  <c r="BH9" i="1"/>
  <c r="BD12" i="1"/>
  <c r="BD14" i="1"/>
  <c r="BD16" i="1"/>
  <c r="BD18" i="1"/>
  <c r="BD20" i="1"/>
  <c r="BD22" i="1"/>
  <c r="BD24" i="1"/>
  <c r="BD26" i="1"/>
  <c r="BD28" i="1"/>
  <c r="BD30" i="1"/>
  <c r="BD32" i="1"/>
  <c r="BD34" i="1"/>
  <c r="BD36" i="1"/>
  <c r="BD38" i="1"/>
  <c r="BD40" i="1"/>
  <c r="BD42" i="1"/>
  <c r="BD44" i="1"/>
  <c r="BD46" i="1"/>
  <c r="BD48" i="1"/>
  <c r="BD50" i="1"/>
  <c r="BE3" i="1"/>
  <c r="BE12" i="1"/>
  <c r="BE14" i="1"/>
  <c r="BE16" i="1"/>
  <c r="BE18" i="1"/>
  <c r="BE20" i="1"/>
  <c r="BE22" i="1"/>
  <c r="BE24" i="1"/>
  <c r="BE26" i="1"/>
  <c r="BE28" i="1"/>
  <c r="BE30" i="1"/>
  <c r="BE32" i="1"/>
  <c r="BE34" i="1"/>
  <c r="BE36" i="1"/>
  <c r="BE38" i="1"/>
  <c r="BE40" i="1"/>
  <c r="BE42" i="1"/>
  <c r="BE44" i="1"/>
  <c r="BE46" i="1"/>
  <c r="BE48" i="1"/>
  <c r="BE50" i="1"/>
  <c r="BG10" i="1" l="1"/>
  <c r="E11" i="30"/>
  <c r="BG45" i="1"/>
  <c r="E46" i="30"/>
  <c r="BG13" i="1"/>
  <c r="E14" i="30"/>
  <c r="BG34" i="1"/>
  <c r="E35" i="30"/>
  <c r="BG39" i="1"/>
  <c r="E40" i="30"/>
  <c r="BG36" i="1"/>
  <c r="E37" i="30"/>
  <c r="BG33" i="1"/>
  <c r="E34" i="30"/>
  <c r="BG30" i="1"/>
  <c r="E31" i="30"/>
  <c r="BG51" i="1"/>
  <c r="E52" i="30"/>
  <c r="BG32" i="1"/>
  <c r="E33" i="30"/>
  <c r="BD9" i="1"/>
  <c r="E10" i="30"/>
  <c r="BD8" i="1"/>
  <c r="E9" i="30"/>
  <c r="BG37" i="1"/>
  <c r="E38" i="30"/>
  <c r="BG26" i="1"/>
  <c r="E27" i="30"/>
  <c r="BG43" i="1"/>
  <c r="E44" i="30"/>
  <c r="BG31" i="1"/>
  <c r="E32" i="30"/>
  <c r="BG25" i="1"/>
  <c r="E26" i="30"/>
  <c r="BG28" i="1"/>
  <c r="E29" i="30"/>
  <c r="BG35" i="1"/>
  <c r="E36" i="30"/>
  <c r="BG17" i="1"/>
  <c r="E18" i="30"/>
  <c r="BG22" i="1"/>
  <c r="E23" i="30"/>
  <c r="BG19" i="1"/>
  <c r="E20" i="30"/>
  <c r="BG24" i="1"/>
  <c r="E25" i="30"/>
  <c r="BD7" i="1"/>
  <c r="E8" i="30"/>
  <c r="BD6" i="1"/>
  <c r="E7" i="30"/>
  <c r="BG29" i="1"/>
  <c r="E30" i="30"/>
  <c r="BG50" i="1"/>
  <c r="E51" i="30"/>
  <c r="BG18" i="1"/>
  <c r="E19" i="30"/>
  <c r="BG11" i="1"/>
  <c r="E12" i="30"/>
  <c r="BG23" i="1"/>
  <c r="E24" i="30"/>
  <c r="BG27" i="1"/>
  <c r="E28" i="30"/>
  <c r="BG20" i="1"/>
  <c r="E21" i="30"/>
  <c r="BG49" i="1"/>
  <c r="E50" i="30"/>
  <c r="BG46" i="1"/>
  <c r="E47" i="30"/>
  <c r="BG14" i="1"/>
  <c r="E15" i="30"/>
  <c r="BG48" i="1"/>
  <c r="E49" i="30"/>
  <c r="BG16" i="1"/>
  <c r="E17" i="30"/>
  <c r="BD5" i="1"/>
  <c r="E6" i="30"/>
  <c r="BD4" i="1"/>
  <c r="E5" i="30"/>
  <c r="BD33" i="1"/>
  <c r="BG21" i="1"/>
  <c r="E22" i="30"/>
  <c r="BG42" i="1"/>
  <c r="E43" i="30"/>
  <c r="BG47" i="1"/>
  <c r="E48" i="30"/>
  <c r="BG15" i="1"/>
  <c r="E16" i="30"/>
  <c r="BG44" i="1"/>
  <c r="E45" i="30"/>
  <c r="BG12" i="1"/>
  <c r="E13" i="30"/>
  <c r="BG41" i="1"/>
  <c r="E42" i="30"/>
  <c r="BG38" i="1"/>
  <c r="E39" i="30"/>
  <c r="BG40" i="1"/>
  <c r="E41" i="30"/>
  <c r="BA61" i="1"/>
  <c r="BA64" i="1"/>
  <c r="BA63" i="1"/>
  <c r="BG8" i="1"/>
  <c r="BA62" i="1"/>
  <c r="BG7" i="1"/>
  <c r="BG3" i="1"/>
  <c r="BD10" i="1"/>
  <c r="BG6" i="1"/>
  <c r="BD3" i="1"/>
  <c r="BG9" i="1"/>
  <c r="BG5" i="1"/>
  <c r="C63" i="27" l="1"/>
  <c r="D63" i="27"/>
  <c r="E63" i="27"/>
  <c r="F63" i="27"/>
  <c r="G63" i="27"/>
  <c r="H63" i="27"/>
  <c r="I63" i="27"/>
  <c r="J63" i="27"/>
  <c r="K63" i="27"/>
  <c r="L63" i="27"/>
  <c r="M63" i="27"/>
  <c r="N63" i="27"/>
  <c r="O63" i="27"/>
  <c r="P63" i="27"/>
  <c r="B63" i="27"/>
  <c r="C63" i="25"/>
  <c r="D63" i="25"/>
  <c r="E63" i="25"/>
  <c r="F63" i="25"/>
  <c r="G63" i="25"/>
  <c r="H63" i="25"/>
  <c r="I63" i="25"/>
  <c r="J63" i="25"/>
  <c r="K63" i="25"/>
  <c r="L63" i="25"/>
  <c r="M63" i="25"/>
  <c r="N63" i="25"/>
  <c r="O63" i="25"/>
  <c r="P63" i="25"/>
  <c r="Q63" i="25"/>
  <c r="B63" i="25"/>
  <c r="CG63" i="12"/>
  <c r="CF63" i="12"/>
  <c r="CE63" i="12"/>
  <c r="CC63" i="12"/>
  <c r="CB63" i="12"/>
  <c r="CA63" i="12"/>
  <c r="BZ63" i="12"/>
  <c r="BY63" i="12"/>
  <c r="BX63" i="12"/>
  <c r="BW63" i="12"/>
  <c r="BV63" i="12"/>
  <c r="BU63" i="12"/>
  <c r="BT63" i="12"/>
  <c r="BS63" i="12"/>
  <c r="BR63" i="12"/>
  <c r="BQ63" i="12"/>
  <c r="BP63" i="12"/>
  <c r="BO63" i="12"/>
  <c r="BN63" i="12"/>
  <c r="BM63" i="12"/>
  <c r="BL63" i="12"/>
  <c r="BK63" i="12"/>
  <c r="BJ63" i="12"/>
  <c r="BI63" i="12"/>
  <c r="BH63" i="12"/>
  <c r="BG63" i="12"/>
  <c r="BF63" i="12"/>
  <c r="BE63" i="12"/>
  <c r="BD63" i="12"/>
  <c r="BC63" i="12"/>
  <c r="BB63" i="12"/>
  <c r="BA63" i="12"/>
  <c r="AZ63" i="12"/>
  <c r="AY63" i="12"/>
  <c r="AX63" i="12"/>
  <c r="AW63" i="12"/>
  <c r="AV63" i="12"/>
  <c r="AU63" i="12"/>
  <c r="AT63" i="12"/>
  <c r="AS63" i="12"/>
  <c r="AR63" i="12"/>
  <c r="AP63" i="12"/>
  <c r="AO63" i="12"/>
  <c r="AN63" i="12"/>
  <c r="AM63" i="12"/>
  <c r="AL63" i="12"/>
  <c r="AK63" i="12"/>
  <c r="AI63" i="12"/>
  <c r="AH63" i="12"/>
  <c r="AG63" i="12"/>
  <c r="AF63" i="12"/>
  <c r="AE63" i="12"/>
  <c r="AD63" i="12"/>
  <c r="U63" i="12"/>
  <c r="C63" i="12"/>
  <c r="D63" i="12"/>
  <c r="E63" i="12"/>
  <c r="F63" i="12"/>
  <c r="G63" i="12"/>
  <c r="H63" i="12"/>
  <c r="I63" i="12"/>
  <c r="J63" i="12"/>
  <c r="K63" i="12"/>
  <c r="L63" i="12"/>
  <c r="M63" i="12"/>
  <c r="N63" i="12"/>
  <c r="O63" i="12"/>
  <c r="P63" i="12"/>
  <c r="Q63" i="12"/>
  <c r="B63" i="12"/>
  <c r="CG63" i="11"/>
  <c r="CF63" i="11"/>
  <c r="CE63" i="11"/>
  <c r="CC63" i="11"/>
  <c r="CB63" i="11"/>
  <c r="CA63" i="11"/>
  <c r="BZ63" i="11"/>
  <c r="BY63" i="11"/>
  <c r="BX63" i="11"/>
  <c r="BW63" i="11"/>
  <c r="BV63" i="11"/>
  <c r="BU63" i="11"/>
  <c r="BT63" i="11"/>
  <c r="BS63" i="11"/>
  <c r="BR63" i="11"/>
  <c r="BQ63" i="11"/>
  <c r="BP63" i="11"/>
  <c r="BO63" i="11"/>
  <c r="BN63" i="11"/>
  <c r="BM63" i="11"/>
  <c r="BL63" i="11"/>
  <c r="BK63" i="11"/>
  <c r="BJ63" i="11"/>
  <c r="BI63" i="11"/>
  <c r="BH63" i="11"/>
  <c r="BG63" i="11"/>
  <c r="BF63" i="11"/>
  <c r="BE63" i="11"/>
  <c r="BD63" i="11"/>
  <c r="BC63" i="11"/>
  <c r="BB63" i="11"/>
  <c r="BA63" i="11"/>
  <c r="AZ63" i="11"/>
  <c r="AY63" i="11"/>
  <c r="AX63" i="11"/>
  <c r="AW63" i="11"/>
  <c r="AV63" i="11"/>
  <c r="AU63" i="11"/>
  <c r="AT63" i="11"/>
  <c r="AS63" i="11"/>
  <c r="AR63" i="11"/>
  <c r="AP63" i="11"/>
  <c r="AO63" i="11"/>
  <c r="AN63" i="11"/>
  <c r="AM63" i="11"/>
  <c r="AL63" i="11"/>
  <c r="AK63" i="11"/>
  <c r="AI63" i="11"/>
  <c r="AH63" i="11"/>
  <c r="AG63" i="11"/>
  <c r="AF63" i="11"/>
  <c r="U63" i="11"/>
  <c r="C61" i="11"/>
  <c r="D61" i="11"/>
  <c r="E61" i="11"/>
  <c r="F61" i="11"/>
  <c r="G61" i="11"/>
  <c r="H61" i="11"/>
  <c r="I61" i="11"/>
  <c r="J61" i="11"/>
  <c r="K61" i="11"/>
  <c r="L61" i="11"/>
  <c r="M61" i="11"/>
  <c r="N61" i="11"/>
  <c r="O61" i="11"/>
  <c r="P61" i="11"/>
  <c r="Q61" i="11"/>
  <c r="C62" i="11"/>
  <c r="D62" i="11"/>
  <c r="E62" i="11"/>
  <c r="F62" i="11"/>
  <c r="G62" i="11"/>
  <c r="H62" i="11"/>
  <c r="I62" i="11"/>
  <c r="J62" i="11"/>
  <c r="K62" i="11"/>
  <c r="L62" i="11"/>
  <c r="M62" i="11"/>
  <c r="N62" i="11"/>
  <c r="O62" i="11"/>
  <c r="P62" i="11"/>
  <c r="Q62" i="11"/>
  <c r="C63" i="11"/>
  <c r="D63" i="11"/>
  <c r="E63" i="11"/>
  <c r="F63" i="11"/>
  <c r="G63" i="11"/>
  <c r="H63" i="11"/>
  <c r="I63" i="11"/>
  <c r="J63" i="11"/>
  <c r="K63" i="11"/>
  <c r="L63" i="11"/>
  <c r="M63" i="11"/>
  <c r="N63" i="11"/>
  <c r="O63" i="11"/>
  <c r="P63" i="11"/>
  <c r="Q63" i="11"/>
  <c r="B63" i="11"/>
  <c r="C63" i="34"/>
  <c r="D63" i="34"/>
  <c r="E63" i="34"/>
  <c r="F63" i="34"/>
  <c r="G63" i="34"/>
  <c r="H63" i="34"/>
  <c r="I63" i="34"/>
  <c r="J63" i="34"/>
  <c r="K63" i="34"/>
  <c r="L63" i="34"/>
  <c r="M63" i="34"/>
  <c r="N63" i="34"/>
  <c r="O63" i="34"/>
  <c r="B63" i="34"/>
  <c r="C62" i="14"/>
  <c r="C64" i="14" s="1"/>
  <c r="D62" i="14"/>
  <c r="D64" i="14" s="1"/>
  <c r="E62" i="14"/>
  <c r="E64" i="14" s="1"/>
  <c r="F62" i="14"/>
  <c r="F64" i="14" s="1"/>
  <c r="G62" i="14"/>
  <c r="G64" i="14" s="1"/>
  <c r="H62" i="14"/>
  <c r="H64" i="14" s="1"/>
  <c r="I62" i="14"/>
  <c r="I64" i="14" s="1"/>
  <c r="J62" i="14"/>
  <c r="J64" i="14" s="1"/>
  <c r="K62" i="14"/>
  <c r="K64" i="14" s="1"/>
  <c r="L62" i="14"/>
  <c r="L64" i="14" s="1"/>
  <c r="M62" i="14"/>
  <c r="M64" i="14" s="1"/>
  <c r="N62" i="14"/>
  <c r="N64" i="14" s="1"/>
  <c r="O62" i="14"/>
  <c r="O64" i="14" s="1"/>
  <c r="P62" i="14"/>
  <c r="P64" i="14" s="1"/>
  <c r="Q62" i="14"/>
  <c r="Q64" i="14" s="1"/>
  <c r="R62" i="14"/>
  <c r="R64" i="14" s="1"/>
  <c r="S62" i="14"/>
  <c r="S64" i="14" s="1"/>
  <c r="T62" i="14"/>
  <c r="T64" i="14" s="1"/>
  <c r="U62" i="14"/>
  <c r="U64" i="14" s="1"/>
  <c r="V62" i="14"/>
  <c r="V64" i="14" s="1"/>
  <c r="W62" i="14"/>
  <c r="W64" i="14" s="1"/>
  <c r="X62" i="14"/>
  <c r="X64" i="14" s="1"/>
  <c r="Y62" i="14"/>
  <c r="Y64" i="14" s="1"/>
  <c r="Z62" i="14"/>
  <c r="Z64" i="14" s="1"/>
  <c r="AA62" i="14"/>
  <c r="AA64" i="14" s="1"/>
  <c r="AB62" i="14"/>
  <c r="AB64" i="14" s="1"/>
  <c r="AC62" i="14"/>
  <c r="AC64" i="14" s="1"/>
  <c r="AD62" i="14"/>
  <c r="AD64" i="14" s="1"/>
  <c r="AE62" i="14"/>
  <c r="AE64" i="14" s="1"/>
  <c r="AF62" i="14"/>
  <c r="AF64" i="14" s="1"/>
  <c r="AG62" i="14"/>
  <c r="AG64" i="14" s="1"/>
  <c r="AH62" i="14"/>
  <c r="AH64" i="14" s="1"/>
  <c r="AI62" i="14"/>
  <c r="AI64" i="14" s="1"/>
  <c r="AJ62" i="14"/>
  <c r="AJ64" i="14" s="1"/>
  <c r="AK62" i="14"/>
  <c r="AK64" i="14" s="1"/>
  <c r="AL62" i="14"/>
  <c r="AL64" i="14" s="1"/>
  <c r="AM62" i="14"/>
  <c r="AM64" i="14" s="1"/>
  <c r="AN62" i="14"/>
  <c r="AO62" i="14"/>
  <c r="AO64" i="14" s="1"/>
  <c r="AP62" i="14"/>
  <c r="AP64" i="14" s="1"/>
  <c r="AQ62" i="14"/>
  <c r="AQ64" i="14" s="1"/>
  <c r="AR62" i="14"/>
  <c r="AR64" i="14" s="1"/>
  <c r="AS62" i="14"/>
  <c r="AS64" i="14" s="1"/>
  <c r="AT62" i="14"/>
  <c r="AT64" i="14" s="1"/>
  <c r="AU62" i="14"/>
  <c r="AU64" i="14" s="1"/>
  <c r="AV62" i="14"/>
  <c r="AV64" i="14" s="1"/>
  <c r="AW62" i="14"/>
  <c r="AW64" i="14" s="1"/>
  <c r="AX62" i="14"/>
  <c r="AX64" i="14" s="1"/>
  <c r="AY62" i="14"/>
  <c r="AY64" i="14" s="1"/>
  <c r="AZ62" i="14"/>
  <c r="AZ64" i="14" s="1"/>
  <c r="BA62" i="14"/>
  <c r="BA64" i="14" s="1"/>
  <c r="BB62" i="14"/>
  <c r="BB64" i="14" s="1"/>
  <c r="BC62" i="14"/>
  <c r="BC64" i="14" s="1"/>
  <c r="BD62" i="14"/>
  <c r="BD64" i="14" s="1"/>
  <c r="BE62" i="14"/>
  <c r="BE64" i="14" s="1"/>
  <c r="BF62" i="14"/>
  <c r="BF64" i="14" s="1"/>
  <c r="BG62" i="14"/>
  <c r="BG64" i="14" s="1"/>
  <c r="BH62" i="14"/>
  <c r="BH64" i="14" s="1"/>
  <c r="BI62" i="14"/>
  <c r="BI64" i="14" s="1"/>
  <c r="BJ62" i="14"/>
  <c r="BJ64" i="14" s="1"/>
  <c r="BK62" i="14"/>
  <c r="BK64" i="14" s="1"/>
  <c r="BL62" i="14"/>
  <c r="BL64" i="14" s="1"/>
  <c r="BM62" i="14"/>
  <c r="BM64" i="14" s="1"/>
  <c r="BN62" i="14"/>
  <c r="BN64" i="14" s="1"/>
  <c r="BO62" i="14"/>
  <c r="BO64" i="14" s="1"/>
  <c r="BP62" i="14"/>
  <c r="BP64" i="14" s="1"/>
  <c r="BQ62" i="14"/>
  <c r="BQ64" i="14" s="1"/>
  <c r="BR62" i="14"/>
  <c r="BR64" i="14" s="1"/>
  <c r="BS62" i="14"/>
  <c r="BS64" i="14" s="1"/>
  <c r="BT62" i="14"/>
  <c r="BT64" i="14" s="1"/>
  <c r="BU62" i="14"/>
  <c r="BU64" i="14" s="1"/>
  <c r="BV62" i="14"/>
  <c r="BV64" i="14" s="1"/>
  <c r="BW62" i="14"/>
  <c r="BW64" i="14" s="1"/>
  <c r="BX62" i="14"/>
  <c r="BX64" i="14" s="1"/>
  <c r="BY62" i="14"/>
  <c r="BY64" i="14" s="1"/>
  <c r="BZ62" i="14"/>
  <c r="BZ64" i="14" s="1"/>
  <c r="CA62" i="14"/>
  <c r="CA64" i="14" s="1"/>
  <c r="CC62" i="14"/>
  <c r="CC64" i="14" s="1"/>
  <c r="CD62" i="14"/>
  <c r="CD64" i="14" s="1"/>
  <c r="CE62" i="14"/>
  <c r="CE64" i="14" s="1"/>
  <c r="CF62" i="14"/>
  <c r="CF64" i="14" s="1"/>
  <c r="CG62" i="14"/>
  <c r="CG64" i="14" s="1"/>
  <c r="CH62" i="14"/>
  <c r="CH64" i="14" s="1"/>
  <c r="CI62" i="14"/>
  <c r="CI64" i="14" s="1"/>
  <c r="CJ62" i="14"/>
  <c r="CJ64" i="14" s="1"/>
  <c r="CK62" i="14"/>
  <c r="CK64" i="14" s="1"/>
  <c r="CL62" i="14"/>
  <c r="CL64" i="14" s="1"/>
  <c r="CM62" i="14"/>
  <c r="CM64" i="14" s="1"/>
  <c r="CN62" i="14"/>
  <c r="CN64" i="14" s="1"/>
  <c r="C63" i="14"/>
  <c r="D63" i="14"/>
  <c r="E63" i="14"/>
  <c r="F63" i="14"/>
  <c r="G63" i="14"/>
  <c r="H63" i="14"/>
  <c r="I63" i="14"/>
  <c r="J63" i="14"/>
  <c r="K63" i="14"/>
  <c r="L63" i="14"/>
  <c r="M63" i="14"/>
  <c r="N63" i="14"/>
  <c r="O63" i="14"/>
  <c r="P63" i="14"/>
  <c r="Q63" i="14"/>
  <c r="R63" i="14"/>
  <c r="S63" i="14"/>
  <c r="T63" i="14"/>
  <c r="U63" i="14"/>
  <c r="V63" i="14"/>
  <c r="W63" i="14"/>
  <c r="X63" i="14"/>
  <c r="Y63" i="14"/>
  <c r="Z63" i="14"/>
  <c r="AA63" i="14"/>
  <c r="AB63" i="14"/>
  <c r="AC63" i="14"/>
  <c r="AD63" i="14"/>
  <c r="AE63" i="14"/>
  <c r="AF63" i="14"/>
  <c r="AG63" i="14"/>
  <c r="AH63" i="14"/>
  <c r="AI63" i="14"/>
  <c r="AJ63" i="14"/>
  <c r="AK63" i="14"/>
  <c r="AL63" i="14"/>
  <c r="AM63" i="14"/>
  <c r="AN63" i="14"/>
  <c r="AO63" i="14"/>
  <c r="AP63" i="14"/>
  <c r="AQ63" i="14"/>
  <c r="AR63" i="14"/>
  <c r="AS63" i="14"/>
  <c r="AT63" i="14"/>
  <c r="AU63" i="14"/>
  <c r="AV63" i="14"/>
  <c r="AW63" i="14"/>
  <c r="AX63" i="14"/>
  <c r="AY63" i="14"/>
  <c r="AZ63" i="14"/>
  <c r="BA63" i="14"/>
  <c r="BB63" i="14"/>
  <c r="BC63" i="14"/>
  <c r="BD63" i="14"/>
  <c r="BE63" i="14"/>
  <c r="BF63" i="14"/>
  <c r="BG63" i="14"/>
  <c r="BH63" i="14"/>
  <c r="BI63" i="14"/>
  <c r="BJ63" i="14"/>
  <c r="BK63" i="14"/>
  <c r="BL63" i="14"/>
  <c r="BM63" i="14"/>
  <c r="BN63" i="14"/>
  <c r="BO63" i="14"/>
  <c r="BP63" i="14"/>
  <c r="BQ63" i="14"/>
  <c r="BR63" i="14"/>
  <c r="BS63" i="14"/>
  <c r="BT63" i="14"/>
  <c r="BU63" i="14"/>
  <c r="BV63" i="14"/>
  <c r="BW63" i="14"/>
  <c r="BX63" i="14"/>
  <c r="BY63" i="14"/>
  <c r="BZ63" i="14"/>
  <c r="CA63" i="14"/>
  <c r="CC63" i="14"/>
  <c r="CD63" i="14"/>
  <c r="CE63" i="14"/>
  <c r="CF63" i="14"/>
  <c r="CG63" i="14"/>
  <c r="CH63" i="14"/>
  <c r="CI63" i="14"/>
  <c r="CJ63" i="14"/>
  <c r="CK63" i="14"/>
  <c r="CL63" i="14"/>
  <c r="CM63" i="14"/>
  <c r="CN63" i="14"/>
  <c r="B63" i="14"/>
  <c r="C63" i="5"/>
  <c r="D63" i="5"/>
  <c r="E63" i="5"/>
  <c r="F63" i="5"/>
  <c r="G63" i="5"/>
  <c r="H63" i="5"/>
  <c r="I63" i="5"/>
  <c r="J63" i="5"/>
  <c r="K63" i="5"/>
  <c r="L63" i="5"/>
  <c r="M63" i="5"/>
  <c r="N63" i="5"/>
  <c r="B63" i="5"/>
  <c r="C63" i="33"/>
  <c r="D63" i="33"/>
  <c r="E63" i="33"/>
  <c r="F63" i="33"/>
  <c r="G63" i="33"/>
  <c r="H63" i="33"/>
  <c r="I63" i="33"/>
  <c r="J63" i="33"/>
  <c r="K63" i="33"/>
  <c r="L63" i="33"/>
  <c r="M63" i="33"/>
  <c r="B63" i="33"/>
  <c r="C63" i="9"/>
  <c r="D63" i="9"/>
  <c r="E63" i="9"/>
  <c r="F63" i="9"/>
  <c r="G63" i="9"/>
  <c r="H63" i="9"/>
  <c r="I63" i="9"/>
  <c r="J63" i="9"/>
  <c r="K63" i="9"/>
  <c r="L63" i="9"/>
  <c r="M63" i="9"/>
  <c r="N63" i="9"/>
  <c r="O63" i="9"/>
  <c r="P63" i="9"/>
  <c r="Q63" i="9"/>
  <c r="B63" i="9"/>
  <c r="C63" i="4"/>
  <c r="D63" i="4"/>
  <c r="E63" i="4"/>
  <c r="F63" i="4"/>
  <c r="G63" i="4"/>
  <c r="H63" i="4"/>
  <c r="I63" i="4"/>
  <c r="J63" i="4"/>
  <c r="K63" i="4"/>
  <c r="L63" i="4"/>
  <c r="M63" i="4"/>
  <c r="N63" i="4"/>
  <c r="O63" i="4"/>
  <c r="B63" i="4"/>
  <c r="C62" i="3"/>
  <c r="D62" i="3"/>
  <c r="E62" i="3"/>
  <c r="F62" i="3"/>
  <c r="G62" i="3"/>
  <c r="H62" i="3"/>
  <c r="I62" i="3"/>
  <c r="J62" i="3"/>
  <c r="K62" i="3"/>
  <c r="L62" i="3"/>
  <c r="M62" i="3"/>
  <c r="N62" i="3"/>
  <c r="B62" i="3"/>
  <c r="H54" i="29"/>
  <c r="AN64" i="14" l="1"/>
  <c r="I12" i="20"/>
  <c r="C56" i="30"/>
  <c r="BV57" i="5" l="1"/>
  <c r="BV55" i="5"/>
  <c r="Y53" i="29" l="1"/>
  <c r="Z53" i="29"/>
  <c r="H24" i="21" s="1"/>
  <c r="Y54" i="29"/>
  <c r="Z54" i="29"/>
  <c r="BU58" i="36" l="1"/>
  <c r="BT58" i="36"/>
  <c r="BS58" i="36"/>
  <c r="BQ58" i="36"/>
  <c r="BP58" i="36"/>
  <c r="BO58" i="36"/>
  <c r="BN58" i="36"/>
  <c r="BM58" i="36"/>
  <c r="BL58" i="36"/>
  <c r="BK58" i="36"/>
  <c r="BJ58" i="36"/>
  <c r="BI58" i="36"/>
  <c r="BH58" i="36"/>
  <c r="BG58" i="36"/>
  <c r="BF58" i="36"/>
  <c r="BE58" i="36"/>
  <c r="BD58" i="36"/>
  <c r="BC58" i="36"/>
  <c r="BB58" i="36"/>
  <c r="BA58" i="36"/>
  <c r="AZ58" i="36"/>
  <c r="AY58" i="36"/>
  <c r="AX58" i="36"/>
  <c r="AW58" i="36"/>
  <c r="AV58" i="36"/>
  <c r="AU58" i="36"/>
  <c r="AT58" i="36"/>
  <c r="AS58" i="36"/>
  <c r="AR58" i="36"/>
  <c r="AQ58" i="36"/>
  <c r="AP58" i="36"/>
  <c r="AO58" i="36"/>
  <c r="AN58" i="36"/>
  <c r="AM58" i="36"/>
  <c r="AL58" i="36"/>
  <c r="AK58" i="36"/>
  <c r="AJ58" i="36"/>
  <c r="AI58" i="36"/>
  <c r="AH58" i="36"/>
  <c r="AG58" i="36"/>
  <c r="AF58" i="36"/>
  <c r="AD58" i="36"/>
  <c r="AC58" i="36"/>
  <c r="AB58" i="36"/>
  <c r="AA58" i="36"/>
  <c r="Z58" i="36"/>
  <c r="Y58" i="36"/>
  <c r="W58" i="36"/>
  <c r="V58" i="36"/>
  <c r="U58" i="36"/>
  <c r="T58" i="36"/>
  <c r="S58" i="36"/>
  <c r="R58" i="36"/>
  <c r="Q58" i="36"/>
  <c r="O58" i="36"/>
  <c r="N58" i="36"/>
  <c r="M58" i="36"/>
  <c r="L58" i="36"/>
  <c r="BU61" i="36"/>
  <c r="BT61" i="36"/>
  <c r="BS61" i="36"/>
  <c r="BQ61" i="36"/>
  <c r="BP61" i="36"/>
  <c r="BO61" i="36"/>
  <c r="BN61" i="36"/>
  <c r="BM61" i="36"/>
  <c r="BL61" i="36"/>
  <c r="BK61" i="36"/>
  <c r="BJ61" i="36"/>
  <c r="BI61" i="36"/>
  <c r="BH61" i="36"/>
  <c r="BG61" i="36"/>
  <c r="BF61" i="36"/>
  <c r="BE61" i="36"/>
  <c r="BD61" i="36"/>
  <c r="BC61" i="36"/>
  <c r="BB61" i="36"/>
  <c r="BA61" i="36"/>
  <c r="AZ61" i="36"/>
  <c r="AY61" i="36"/>
  <c r="AX61" i="36"/>
  <c r="AW61" i="36"/>
  <c r="AV61" i="36"/>
  <c r="AU61" i="36"/>
  <c r="AT61" i="36"/>
  <c r="AS61" i="36"/>
  <c r="AR61" i="36"/>
  <c r="AQ61" i="36"/>
  <c r="AP61" i="36"/>
  <c r="AO61" i="36"/>
  <c r="AN61" i="36"/>
  <c r="AM61" i="36"/>
  <c r="AL61" i="36"/>
  <c r="AK61" i="36"/>
  <c r="AJ61" i="36"/>
  <c r="AI61" i="36"/>
  <c r="AH61" i="36"/>
  <c r="AG61" i="36"/>
  <c r="AF61" i="36"/>
  <c r="AD61" i="36"/>
  <c r="AC61" i="36"/>
  <c r="AB61" i="36"/>
  <c r="AA61" i="36"/>
  <c r="Z61" i="36"/>
  <c r="Y61" i="36"/>
  <c r="W61" i="36"/>
  <c r="V61" i="36"/>
  <c r="U61" i="36"/>
  <c r="T61" i="36"/>
  <c r="S61" i="36"/>
  <c r="R61" i="36"/>
  <c r="Q61" i="36"/>
  <c r="O61" i="36"/>
  <c r="N61" i="36"/>
  <c r="M61" i="36"/>
  <c r="L61" i="36"/>
  <c r="BU60" i="36"/>
  <c r="BT60" i="36"/>
  <c r="BS60" i="36"/>
  <c r="BQ60" i="36"/>
  <c r="BP60" i="36"/>
  <c r="BO60" i="36"/>
  <c r="BN60" i="36"/>
  <c r="BM60" i="36"/>
  <c r="BL60" i="36"/>
  <c r="BK60" i="36"/>
  <c r="BJ60" i="36"/>
  <c r="BI60" i="36"/>
  <c r="BH60" i="36"/>
  <c r="BG60" i="36"/>
  <c r="BF60" i="36"/>
  <c r="BE60" i="36"/>
  <c r="BD60" i="36"/>
  <c r="BC60" i="36"/>
  <c r="BB60" i="36"/>
  <c r="BA60" i="36"/>
  <c r="AZ60" i="36"/>
  <c r="AY60" i="36"/>
  <c r="AX60" i="36"/>
  <c r="AW60" i="36"/>
  <c r="AV60" i="36"/>
  <c r="AU60" i="36"/>
  <c r="AT60" i="36"/>
  <c r="AS60" i="36"/>
  <c r="AR60" i="36"/>
  <c r="AQ60" i="36"/>
  <c r="AP60" i="36"/>
  <c r="AO60" i="36"/>
  <c r="AN60" i="36"/>
  <c r="AM60" i="36"/>
  <c r="AL60" i="36"/>
  <c r="AK60" i="36"/>
  <c r="AJ60" i="36"/>
  <c r="AI60" i="36"/>
  <c r="AH60" i="36"/>
  <c r="AG60" i="36"/>
  <c r="AF60" i="36"/>
  <c r="AD60" i="36"/>
  <c r="AC60" i="36"/>
  <c r="AB60" i="36"/>
  <c r="AA60" i="36"/>
  <c r="Z60" i="36"/>
  <c r="Y60" i="36"/>
  <c r="W60" i="36"/>
  <c r="V60" i="36"/>
  <c r="U60" i="36"/>
  <c r="T60" i="36"/>
  <c r="S60" i="36"/>
  <c r="R60" i="36"/>
  <c r="Q60" i="36"/>
  <c r="O60" i="36"/>
  <c r="N60" i="36"/>
  <c r="M60" i="36"/>
  <c r="L60" i="36"/>
  <c r="BU59" i="36"/>
  <c r="BT59" i="36"/>
  <c r="BS59" i="36"/>
  <c r="BQ59" i="36"/>
  <c r="BP59" i="36"/>
  <c r="BO59" i="36"/>
  <c r="BN59" i="36"/>
  <c r="BM59" i="36"/>
  <c r="BL59" i="36"/>
  <c r="BK59" i="36"/>
  <c r="BJ59" i="36"/>
  <c r="BI59" i="36"/>
  <c r="BH59" i="36"/>
  <c r="BG59" i="36"/>
  <c r="BF59" i="36"/>
  <c r="BE59" i="36"/>
  <c r="BD59" i="36"/>
  <c r="BC59" i="36"/>
  <c r="BB59" i="36"/>
  <c r="BA59" i="36"/>
  <c r="AZ59" i="36"/>
  <c r="AY59" i="36"/>
  <c r="AX59" i="36"/>
  <c r="AW59" i="36"/>
  <c r="AV59" i="36"/>
  <c r="AU59" i="36"/>
  <c r="AT59" i="36"/>
  <c r="AS59" i="36"/>
  <c r="AR59" i="36"/>
  <c r="AQ59" i="36"/>
  <c r="AP59" i="36"/>
  <c r="AO59" i="36"/>
  <c r="AN59" i="36"/>
  <c r="AM59" i="36"/>
  <c r="AL59" i="36"/>
  <c r="AK59" i="36"/>
  <c r="AJ59" i="36"/>
  <c r="AI59" i="36"/>
  <c r="AH59" i="36"/>
  <c r="AG59" i="36"/>
  <c r="AF59" i="36"/>
  <c r="AD59" i="36"/>
  <c r="AC59" i="36"/>
  <c r="AB59" i="36"/>
  <c r="AA59" i="36"/>
  <c r="Z59" i="36"/>
  <c r="Y59" i="36"/>
  <c r="W59" i="36"/>
  <c r="V59" i="36"/>
  <c r="U59" i="36"/>
  <c r="T59" i="36"/>
  <c r="S59" i="36"/>
  <c r="R59" i="36"/>
  <c r="Q59" i="36"/>
  <c r="O59" i="36"/>
  <c r="N59" i="36"/>
  <c r="M59" i="36"/>
  <c r="L59" i="36"/>
  <c r="AG61" i="33" l="1"/>
  <c r="N5" i="30" l="1"/>
  <c r="P5" i="30"/>
  <c r="T5" i="30"/>
  <c r="N6" i="30"/>
  <c r="P6" i="30"/>
  <c r="T6" i="30"/>
  <c r="N7" i="30"/>
  <c r="P7" i="30"/>
  <c r="T7" i="30"/>
  <c r="N8" i="30"/>
  <c r="P8" i="30"/>
  <c r="T8" i="30"/>
  <c r="N9" i="30"/>
  <c r="P9" i="30"/>
  <c r="T9" i="30"/>
  <c r="N10" i="30"/>
  <c r="P10" i="30"/>
  <c r="T10" i="30"/>
  <c r="N11" i="30"/>
  <c r="P11" i="30"/>
  <c r="T11" i="30"/>
  <c r="N12" i="30"/>
  <c r="P12" i="30"/>
  <c r="T12" i="30"/>
  <c r="N13" i="30"/>
  <c r="P13" i="30"/>
  <c r="T13" i="30"/>
  <c r="N14" i="30"/>
  <c r="P14" i="30"/>
  <c r="T14" i="30"/>
  <c r="N15" i="30"/>
  <c r="P15" i="30"/>
  <c r="T15" i="30"/>
  <c r="N16" i="30"/>
  <c r="P16" i="30"/>
  <c r="T16" i="30"/>
  <c r="N17" i="30"/>
  <c r="P17" i="30"/>
  <c r="T17" i="30"/>
  <c r="N18" i="30"/>
  <c r="P18" i="30"/>
  <c r="T18" i="30"/>
  <c r="N19" i="30"/>
  <c r="P19" i="30"/>
  <c r="T19" i="30"/>
  <c r="N20" i="30"/>
  <c r="P20" i="30"/>
  <c r="T20" i="30"/>
  <c r="N21" i="30"/>
  <c r="P21" i="30"/>
  <c r="T21" i="30"/>
  <c r="N22" i="30"/>
  <c r="P22" i="30"/>
  <c r="T22" i="30"/>
  <c r="N23" i="30"/>
  <c r="P23" i="30"/>
  <c r="T23" i="30"/>
  <c r="N24" i="30"/>
  <c r="P24" i="30"/>
  <c r="T24" i="30"/>
  <c r="N25" i="30"/>
  <c r="P25" i="30"/>
  <c r="T25" i="30"/>
  <c r="N26" i="30"/>
  <c r="P26" i="30"/>
  <c r="T26" i="30"/>
  <c r="N27" i="30"/>
  <c r="P27" i="30"/>
  <c r="T27" i="30"/>
  <c r="N28" i="30"/>
  <c r="P28" i="30"/>
  <c r="T28" i="30"/>
  <c r="N29" i="30"/>
  <c r="P29" i="30"/>
  <c r="T29" i="30"/>
  <c r="N30" i="30"/>
  <c r="P30" i="30"/>
  <c r="T30" i="30"/>
  <c r="N31" i="30"/>
  <c r="P31" i="30"/>
  <c r="T31" i="30"/>
  <c r="N32" i="30"/>
  <c r="P32" i="30"/>
  <c r="T32" i="30"/>
  <c r="N33" i="30"/>
  <c r="P33" i="30"/>
  <c r="T33" i="30"/>
  <c r="N34" i="30"/>
  <c r="P34" i="30"/>
  <c r="T34" i="30"/>
  <c r="N35" i="30"/>
  <c r="P35" i="30"/>
  <c r="T35" i="30"/>
  <c r="N36" i="30"/>
  <c r="P36" i="30"/>
  <c r="T36" i="30"/>
  <c r="N37" i="30"/>
  <c r="P37" i="30"/>
  <c r="T37" i="30"/>
  <c r="N38" i="30"/>
  <c r="P38" i="30"/>
  <c r="T38" i="30"/>
  <c r="N39" i="30"/>
  <c r="P39" i="30"/>
  <c r="T39" i="30"/>
  <c r="N40" i="30"/>
  <c r="P40" i="30"/>
  <c r="T40" i="30"/>
  <c r="N41" i="30"/>
  <c r="P41" i="30"/>
  <c r="T41" i="30"/>
  <c r="N42" i="30"/>
  <c r="P42" i="30"/>
  <c r="T42" i="30"/>
  <c r="N43" i="30"/>
  <c r="P43" i="30"/>
  <c r="T43" i="30"/>
  <c r="N44" i="30"/>
  <c r="P44" i="30"/>
  <c r="T44" i="30"/>
  <c r="N45" i="30"/>
  <c r="P45" i="30"/>
  <c r="T45" i="30"/>
  <c r="N46" i="30"/>
  <c r="P46" i="30"/>
  <c r="T46" i="30"/>
  <c r="N47" i="30"/>
  <c r="P47" i="30"/>
  <c r="T47" i="30"/>
  <c r="N48" i="30"/>
  <c r="P48" i="30"/>
  <c r="T48" i="30"/>
  <c r="N49" i="30"/>
  <c r="P49" i="30"/>
  <c r="T49" i="30"/>
  <c r="N50" i="30"/>
  <c r="P50" i="30"/>
  <c r="T50" i="30"/>
  <c r="N51" i="30"/>
  <c r="P51" i="30"/>
  <c r="T51" i="30"/>
  <c r="N52" i="30"/>
  <c r="P52" i="30"/>
  <c r="T52" i="30"/>
  <c r="G56" i="30" l="1"/>
  <c r="H56" i="30"/>
  <c r="T4" i="30"/>
  <c r="T56" i="30" s="1"/>
  <c r="B56" i="30"/>
  <c r="N4" i="30"/>
  <c r="N56" i="30" s="1"/>
  <c r="D56" i="30"/>
  <c r="P4" i="30"/>
  <c r="P56" i="30" s="1"/>
  <c r="D33" i="20"/>
  <c r="G33" i="20"/>
  <c r="T49" i="6" l="1"/>
  <c r="U49" i="6"/>
  <c r="V49" i="6"/>
  <c r="W49" i="6"/>
  <c r="Y49" i="6"/>
  <c r="Z49" i="6"/>
  <c r="AA49" i="6"/>
  <c r="AB49" i="6"/>
  <c r="AC49" i="6"/>
  <c r="AE49" i="6"/>
  <c r="AF49" i="6"/>
  <c r="AG49" i="6"/>
  <c r="I16" i="20" s="1"/>
  <c r="AH49" i="6"/>
  <c r="AI49" i="6"/>
  <c r="AJ49" i="6"/>
  <c r="AK49" i="6"/>
  <c r="AL49" i="6"/>
  <c r="AM49" i="6"/>
  <c r="AN49" i="6"/>
  <c r="AO49" i="6"/>
  <c r="AP49" i="6"/>
  <c r="AQ49" i="6"/>
  <c r="AR49" i="6"/>
  <c r="M16" i="20" s="1"/>
  <c r="AS49" i="6"/>
  <c r="N16" i="20" s="1"/>
  <c r="AT49" i="6"/>
  <c r="O16" i="20" s="1"/>
  <c r="AU49" i="6"/>
  <c r="AV49" i="6"/>
  <c r="AW49" i="6"/>
  <c r="AX49" i="6"/>
  <c r="AY49" i="6"/>
  <c r="AZ49" i="6"/>
  <c r="BA49" i="6"/>
  <c r="BB49" i="6"/>
  <c r="BC49" i="6"/>
  <c r="BD49" i="6"/>
  <c r="BE49" i="6"/>
  <c r="BF49" i="6"/>
  <c r="BG49" i="6"/>
  <c r="BH49" i="6"/>
  <c r="BI49" i="6"/>
  <c r="Q16" i="20" s="1"/>
  <c r="BJ49" i="6"/>
  <c r="BK49" i="6"/>
  <c r="S16" i="20" s="1"/>
  <c r="BL49" i="6"/>
  <c r="T16" i="20" s="1"/>
  <c r="BM49" i="6"/>
  <c r="U16" i="20" s="1"/>
  <c r="T50" i="6"/>
  <c r="U50" i="6"/>
  <c r="V50" i="6"/>
  <c r="W50" i="6"/>
  <c r="Y50" i="6"/>
  <c r="Z50" i="6"/>
  <c r="AA50" i="6"/>
  <c r="AB50" i="6"/>
  <c r="AC50" i="6"/>
  <c r="AE50" i="6"/>
  <c r="AF50" i="6"/>
  <c r="AG50" i="6"/>
  <c r="AH50" i="6"/>
  <c r="AI50" i="6"/>
  <c r="AJ50" i="6"/>
  <c r="AK50" i="6"/>
  <c r="AL50" i="6"/>
  <c r="AM50" i="6"/>
  <c r="AN50" i="6"/>
  <c r="AO50" i="6"/>
  <c r="AP50" i="6"/>
  <c r="AQ50" i="6"/>
  <c r="AR50" i="6"/>
  <c r="AS50" i="6"/>
  <c r="AT50" i="6"/>
  <c r="AU50" i="6"/>
  <c r="AV50" i="6"/>
  <c r="AW50" i="6"/>
  <c r="AX50" i="6"/>
  <c r="AY50" i="6"/>
  <c r="AZ50" i="6"/>
  <c r="BA50" i="6"/>
  <c r="BB50" i="6"/>
  <c r="BC50" i="6"/>
  <c r="BD50" i="6"/>
  <c r="BE50" i="6"/>
  <c r="BF50" i="6"/>
  <c r="BG50" i="6"/>
  <c r="BH50" i="6"/>
  <c r="BI50" i="6"/>
  <c r="BJ50" i="6"/>
  <c r="BK50" i="6"/>
  <c r="BL50" i="6"/>
  <c r="BM50" i="6"/>
  <c r="T51" i="6"/>
  <c r="U51" i="6"/>
  <c r="V51" i="6"/>
  <c r="W51" i="6"/>
  <c r="Y51" i="6"/>
  <c r="Z51" i="6"/>
  <c r="AA51" i="6"/>
  <c r="AB51" i="6"/>
  <c r="AC51" i="6"/>
  <c r="AE51" i="6"/>
  <c r="AF51" i="6"/>
  <c r="AG51" i="6"/>
  <c r="AH51" i="6"/>
  <c r="AI51" i="6"/>
  <c r="AJ51" i="6"/>
  <c r="AK51" i="6"/>
  <c r="AL51" i="6"/>
  <c r="AM51" i="6"/>
  <c r="AN51" i="6"/>
  <c r="AO51" i="6"/>
  <c r="AP51" i="6"/>
  <c r="AQ51" i="6"/>
  <c r="AR51" i="6"/>
  <c r="AS51" i="6"/>
  <c r="AT51" i="6"/>
  <c r="AU51" i="6"/>
  <c r="AV51" i="6"/>
  <c r="AW51" i="6"/>
  <c r="AX51" i="6"/>
  <c r="AY51" i="6"/>
  <c r="AZ51" i="6"/>
  <c r="BA51" i="6"/>
  <c r="BB51" i="6"/>
  <c r="BC51" i="6"/>
  <c r="BD51" i="6"/>
  <c r="BE51" i="6"/>
  <c r="BF51" i="6"/>
  <c r="BG51" i="6"/>
  <c r="BH51" i="6"/>
  <c r="BI51" i="6"/>
  <c r="BJ51" i="6"/>
  <c r="BK51" i="6"/>
  <c r="BL51" i="6"/>
  <c r="BM51" i="6"/>
  <c r="M49" i="7" l="1"/>
  <c r="N49" i="7"/>
  <c r="O49" i="7"/>
  <c r="Q49" i="7"/>
  <c r="R49" i="7"/>
  <c r="S49" i="7"/>
  <c r="T49" i="7"/>
  <c r="U49" i="7"/>
  <c r="V49" i="7"/>
  <c r="W49" i="7"/>
  <c r="Y49" i="7"/>
  <c r="Z49" i="7"/>
  <c r="AA49" i="7"/>
  <c r="AB49" i="7"/>
  <c r="AC49" i="7"/>
  <c r="AE49" i="7"/>
  <c r="AF49" i="7"/>
  <c r="AG49" i="7"/>
  <c r="AH49" i="7"/>
  <c r="AI49" i="7"/>
  <c r="AJ49" i="7"/>
  <c r="AK49" i="7"/>
  <c r="AL49" i="7"/>
  <c r="AM49" i="7"/>
  <c r="AN49" i="7"/>
  <c r="AO49" i="7"/>
  <c r="AP49" i="7"/>
  <c r="AQ49" i="7"/>
  <c r="AR49" i="7"/>
  <c r="M17" i="20" s="1"/>
  <c r="AS49" i="7"/>
  <c r="N17" i="20" s="1"/>
  <c r="AT49" i="7"/>
  <c r="O17" i="20" s="1"/>
  <c r="AU49" i="7"/>
  <c r="AV49" i="7"/>
  <c r="AW49" i="7"/>
  <c r="AX49" i="7"/>
  <c r="AY49" i="7"/>
  <c r="AZ49" i="7"/>
  <c r="BA49" i="7"/>
  <c r="BB49" i="7"/>
  <c r="BC49" i="7"/>
  <c r="BD49" i="7"/>
  <c r="BE49" i="7"/>
  <c r="BF49" i="7"/>
  <c r="BG49" i="7"/>
  <c r="BH49" i="7"/>
  <c r="BI49" i="7"/>
  <c r="Q17" i="20" s="1"/>
  <c r="BJ49" i="7"/>
  <c r="R17" i="20" s="1"/>
  <c r="BK49" i="7"/>
  <c r="S17" i="20" s="1"/>
  <c r="BL49" i="7"/>
  <c r="T17" i="20" s="1"/>
  <c r="BM49" i="7"/>
  <c r="U17" i="20" s="1"/>
  <c r="BN49" i="7"/>
  <c r="V17" i="20" s="1"/>
  <c r="M50" i="7"/>
  <c r="N50" i="7"/>
  <c r="O50" i="7"/>
  <c r="Q50" i="7"/>
  <c r="R50" i="7"/>
  <c r="S50" i="7"/>
  <c r="T50" i="7"/>
  <c r="U50" i="7"/>
  <c r="V50" i="7"/>
  <c r="W50" i="7"/>
  <c r="Y50" i="7"/>
  <c r="Z50" i="7"/>
  <c r="AA50" i="7"/>
  <c r="AB50" i="7"/>
  <c r="AC50" i="7"/>
  <c r="AE50" i="7"/>
  <c r="AF50" i="7"/>
  <c r="AG50" i="7"/>
  <c r="AH50" i="7"/>
  <c r="AI50" i="7"/>
  <c r="AJ50" i="7"/>
  <c r="AK50" i="7"/>
  <c r="AL50" i="7"/>
  <c r="AM50" i="7"/>
  <c r="AN50" i="7"/>
  <c r="AO50" i="7"/>
  <c r="AP50" i="7"/>
  <c r="AQ50" i="7"/>
  <c r="AR50" i="7"/>
  <c r="AS50" i="7"/>
  <c r="AT50" i="7"/>
  <c r="AU50" i="7"/>
  <c r="AV50" i="7"/>
  <c r="AW50" i="7"/>
  <c r="E35" i="21" s="1"/>
  <c r="AX50" i="7"/>
  <c r="F35" i="21" s="1"/>
  <c r="AY50" i="7"/>
  <c r="AZ50" i="7"/>
  <c r="BA50" i="7"/>
  <c r="BB50" i="7"/>
  <c r="BC50" i="7"/>
  <c r="BD50" i="7"/>
  <c r="BE50" i="7"/>
  <c r="BF50" i="7"/>
  <c r="BG50" i="7"/>
  <c r="BH50" i="7"/>
  <c r="BI50" i="7"/>
  <c r="BJ50" i="7"/>
  <c r="BK50" i="7"/>
  <c r="BL50" i="7"/>
  <c r="BM50" i="7"/>
  <c r="BN50" i="7"/>
  <c r="M51" i="7"/>
  <c r="N51" i="7"/>
  <c r="O51" i="7"/>
  <c r="Q51" i="7"/>
  <c r="R51" i="7"/>
  <c r="S51" i="7"/>
  <c r="T51" i="7"/>
  <c r="U51" i="7"/>
  <c r="V51" i="7"/>
  <c r="W51" i="7"/>
  <c r="Y51" i="7"/>
  <c r="Z51" i="7"/>
  <c r="AA51" i="7"/>
  <c r="AB51" i="7"/>
  <c r="AC51" i="7"/>
  <c r="AE51" i="7"/>
  <c r="AF51" i="7"/>
  <c r="AG51" i="7"/>
  <c r="AH51" i="7"/>
  <c r="AI51" i="7"/>
  <c r="AJ51" i="7"/>
  <c r="AK51" i="7"/>
  <c r="AL51" i="7"/>
  <c r="AM51" i="7"/>
  <c r="AN51" i="7"/>
  <c r="AO51" i="7"/>
  <c r="AP51" i="7"/>
  <c r="AQ51" i="7"/>
  <c r="AR51" i="7"/>
  <c r="AS51" i="7"/>
  <c r="AT51" i="7"/>
  <c r="AU51" i="7"/>
  <c r="AV51" i="7"/>
  <c r="AW51" i="7"/>
  <c r="AX51" i="7"/>
  <c r="AY51" i="7"/>
  <c r="AZ51" i="7"/>
  <c r="BA51" i="7"/>
  <c r="BB51" i="7"/>
  <c r="BC51" i="7"/>
  <c r="BD51" i="7"/>
  <c r="BE51" i="7"/>
  <c r="BF51" i="7"/>
  <c r="BG51" i="7"/>
  <c r="BH51" i="7"/>
  <c r="BI51" i="7"/>
  <c r="BJ51" i="7"/>
  <c r="BK51" i="7"/>
  <c r="BL51" i="7"/>
  <c r="BM51" i="7"/>
  <c r="BN51" i="7"/>
  <c r="C33" i="20" l="1"/>
  <c r="O33" i="20"/>
  <c r="J33" i="20"/>
  <c r="B33" i="20"/>
  <c r="S33" i="20"/>
  <c r="P33" i="20"/>
  <c r="F33" i="20"/>
  <c r="V33" i="20"/>
  <c r="R33" i="20"/>
  <c r="U33" i="20"/>
  <c r="Q33" i="20"/>
  <c r="N33" i="20"/>
  <c r="L33" i="20"/>
  <c r="I33" i="20"/>
  <c r="E33" i="20"/>
  <c r="T33" i="20"/>
  <c r="M33" i="20"/>
  <c r="K33" i="20"/>
  <c r="H33" i="20"/>
  <c r="S8" i="20"/>
  <c r="S34" i="20" s="1"/>
  <c r="T8" i="20"/>
  <c r="T34" i="20" s="1"/>
  <c r="M8" i="20"/>
  <c r="M34" i="20" s="1"/>
  <c r="V8" i="20"/>
  <c r="V34" i="20" s="1"/>
  <c r="R8" i="20"/>
  <c r="R34" i="20" s="1"/>
  <c r="O8" i="20"/>
  <c r="O34" i="20" s="1"/>
  <c r="U8" i="20"/>
  <c r="U34" i="20" s="1"/>
  <c r="Q8" i="20"/>
  <c r="Q34" i="20" s="1"/>
  <c r="N8" i="20"/>
  <c r="N34" i="20" s="1"/>
  <c r="G40" i="20"/>
  <c r="D40" i="20"/>
  <c r="S21" i="20" l="1"/>
  <c r="F21" i="20"/>
  <c r="V21" i="20"/>
  <c r="C21" i="20"/>
  <c r="U21" i="20"/>
  <c r="Q21" i="20"/>
  <c r="N21" i="20"/>
  <c r="L21" i="20"/>
  <c r="I21" i="20"/>
  <c r="B21" i="20"/>
  <c r="P21" i="20"/>
  <c r="R21" i="20"/>
  <c r="O21" i="20"/>
  <c r="J21" i="20"/>
  <c r="T21" i="20"/>
  <c r="M21" i="20"/>
  <c r="K21" i="20"/>
  <c r="H21" i="20"/>
  <c r="E21" i="20"/>
  <c r="F12" i="20"/>
  <c r="H12" i="20"/>
  <c r="J12" i="20"/>
  <c r="K12" i="20"/>
  <c r="L12" i="20"/>
  <c r="M12" i="20"/>
  <c r="N12" i="20"/>
  <c r="O12" i="20"/>
  <c r="P12" i="20"/>
  <c r="Q12" i="20"/>
  <c r="R12" i="20"/>
  <c r="S12" i="20"/>
  <c r="T12" i="20"/>
  <c r="BA15" i="32"/>
  <c r="AZ15" i="32" s="1"/>
  <c r="BC15" i="32" s="1"/>
  <c r="BA14" i="32"/>
  <c r="BD14" i="32" s="1"/>
  <c r="BA12" i="32"/>
  <c r="AZ12" i="32" s="1"/>
  <c r="BC12" i="32" s="1"/>
  <c r="BA11" i="32"/>
  <c r="BD11" i="32" s="1"/>
  <c r="BA10" i="32"/>
  <c r="AZ10" i="32" s="1"/>
  <c r="BC10" i="32" s="1"/>
  <c r="BA9" i="32"/>
  <c r="AZ9" i="32" s="1"/>
  <c r="BC9" i="32" s="1"/>
  <c r="BA8" i="32"/>
  <c r="AZ8" i="32" s="1"/>
  <c r="BC8" i="32" s="1"/>
  <c r="BA7" i="32"/>
  <c r="AZ7" i="32" s="1"/>
  <c r="BC7" i="32" s="1"/>
  <c r="BA6" i="32"/>
  <c r="AZ6" i="32" s="1"/>
  <c r="BA5" i="32"/>
  <c r="BD5" i="32" s="1"/>
  <c r="BA4" i="32"/>
  <c r="AZ4" i="32" s="1"/>
  <c r="BC4" i="32" s="1"/>
  <c r="BA3" i="32"/>
  <c r="BD3" i="32" s="1"/>
  <c r="AZ14" i="32" l="1"/>
  <c r="BC14" i="32" s="1"/>
  <c r="AZ11" i="32"/>
  <c r="BC11" i="32" s="1"/>
  <c r="BD9" i="32"/>
  <c r="AZ5" i="32"/>
  <c r="BC5" i="32" s="1"/>
  <c r="AZ3" i="32"/>
  <c r="BC3" i="32" s="1"/>
  <c r="BD12" i="32"/>
  <c r="BD4" i="32"/>
  <c r="BD8" i="32"/>
  <c r="BD10" i="32"/>
  <c r="BD7" i="32"/>
  <c r="BD15" i="32"/>
  <c r="I22" i="20"/>
  <c r="I40" i="20" s="1"/>
  <c r="J22" i="20"/>
  <c r="J40" i="20" s="1"/>
  <c r="M22" i="20"/>
  <c r="M40" i="20" s="1"/>
  <c r="N22" i="20"/>
  <c r="N40" i="20" s="1"/>
  <c r="O22" i="20"/>
  <c r="O40" i="20" s="1"/>
  <c r="Q22" i="20"/>
  <c r="Q40" i="20" s="1"/>
  <c r="R22" i="20"/>
  <c r="R40" i="20" s="1"/>
  <c r="S22" i="20"/>
  <c r="S40" i="20" s="1"/>
  <c r="T22" i="20"/>
  <c r="T40" i="20" s="1"/>
  <c r="U22" i="20"/>
  <c r="U40" i="20" s="1"/>
  <c r="V22" i="20"/>
  <c r="V40" i="20" s="1"/>
  <c r="I61" i="34" l="1"/>
  <c r="J61" i="34"/>
  <c r="K61" i="34"/>
  <c r="L61" i="34"/>
  <c r="M61" i="34"/>
  <c r="N61" i="34"/>
  <c r="O61" i="34"/>
  <c r="I62" i="34"/>
  <c r="J62" i="34"/>
  <c r="K62" i="34"/>
  <c r="L62" i="34"/>
  <c r="M62" i="34"/>
  <c r="N62" i="34"/>
  <c r="O62" i="34"/>
  <c r="AF61" i="11"/>
  <c r="AG61" i="11"/>
  <c r="AH61" i="11"/>
  <c r="AI61" i="11"/>
  <c r="AK61" i="11"/>
  <c r="AL61" i="11"/>
  <c r="AM61" i="11"/>
  <c r="AN61" i="11"/>
  <c r="AO61" i="11"/>
  <c r="AP61" i="11"/>
  <c r="AR61" i="11"/>
  <c r="AS61" i="11"/>
  <c r="AT61" i="11"/>
  <c r="AU61" i="11"/>
  <c r="AV61" i="11"/>
  <c r="AW61" i="11"/>
  <c r="AX61" i="11"/>
  <c r="AY61" i="11"/>
  <c r="AZ61" i="11"/>
  <c r="BA61" i="11"/>
  <c r="BB61" i="11"/>
  <c r="BC61" i="11"/>
  <c r="BD61" i="11"/>
  <c r="BE61" i="11"/>
  <c r="BF61" i="11"/>
  <c r="BG61" i="11"/>
  <c r="BH61" i="11"/>
  <c r="BI61" i="11"/>
  <c r="BJ61" i="11"/>
  <c r="BK61" i="11"/>
  <c r="BL61" i="11"/>
  <c r="BM61" i="11"/>
  <c r="BN61" i="11"/>
  <c r="BO61" i="11"/>
  <c r="BP61" i="11"/>
  <c r="BQ61" i="11"/>
  <c r="BR61" i="11"/>
  <c r="BS61" i="11"/>
  <c r="BT61" i="11"/>
  <c r="BU61" i="11"/>
  <c r="BV61" i="11"/>
  <c r="BW61" i="11"/>
  <c r="BX61" i="11"/>
  <c r="BY61" i="11"/>
  <c r="BZ61" i="11"/>
  <c r="AF62" i="11"/>
  <c r="AG62" i="11"/>
  <c r="AH62" i="11"/>
  <c r="AI62" i="11"/>
  <c r="AK62" i="11"/>
  <c r="AL62" i="11"/>
  <c r="AM62" i="11"/>
  <c r="AN62" i="11"/>
  <c r="AO62" i="11"/>
  <c r="AP62" i="11"/>
  <c r="AR62" i="11"/>
  <c r="AS62" i="11"/>
  <c r="AT62" i="11"/>
  <c r="AU62" i="11"/>
  <c r="AV62" i="11"/>
  <c r="AW62" i="11"/>
  <c r="AX62" i="11"/>
  <c r="AY62" i="11"/>
  <c r="D16" i="21" s="1"/>
  <c r="AZ62" i="11"/>
  <c r="BA62" i="11"/>
  <c r="BB62" i="11"/>
  <c r="BC62" i="11"/>
  <c r="BD62" i="11"/>
  <c r="BE62" i="11"/>
  <c r="BF62" i="11"/>
  <c r="BG62" i="11"/>
  <c r="BH62" i="11"/>
  <c r="BI62" i="11"/>
  <c r="BJ62" i="11"/>
  <c r="BK62" i="11"/>
  <c r="BL62" i="11"/>
  <c r="BM62" i="11"/>
  <c r="BN62" i="11"/>
  <c r="BO62" i="11"/>
  <c r="BP62" i="11"/>
  <c r="BQ62" i="11"/>
  <c r="BR62" i="11"/>
  <c r="BS62" i="11"/>
  <c r="BT62" i="11"/>
  <c r="BU62" i="11"/>
  <c r="BV62" i="11"/>
  <c r="BW62" i="11"/>
  <c r="BX62" i="11"/>
  <c r="BY62" i="11"/>
  <c r="G16" i="21" s="1"/>
  <c r="BZ62" i="11"/>
  <c r="T20" i="20" l="1"/>
  <c r="T36" i="20" s="1"/>
  <c r="M20" i="20"/>
  <c r="M36" i="20" s="1"/>
  <c r="K20" i="20"/>
  <c r="K36" i="20" s="1"/>
  <c r="H20" i="20"/>
  <c r="H36" i="20" s="1"/>
  <c r="E20" i="20"/>
  <c r="E36" i="20" s="1"/>
  <c r="S20" i="20"/>
  <c r="S36" i="20" s="1"/>
  <c r="P20" i="20"/>
  <c r="P36" i="20" s="1"/>
  <c r="G20" i="20"/>
  <c r="G36" i="20" s="1"/>
  <c r="D20" i="20"/>
  <c r="D36" i="20" s="1"/>
  <c r="R20" i="20"/>
  <c r="R36" i="20" s="1"/>
  <c r="O20" i="20"/>
  <c r="O36" i="20" s="1"/>
  <c r="J20" i="20"/>
  <c r="J36" i="20" s="1"/>
  <c r="F20" i="20"/>
  <c r="F36" i="20" s="1"/>
  <c r="U20" i="20"/>
  <c r="U36" i="20" s="1"/>
  <c r="Q20" i="20"/>
  <c r="Q36" i="20" s="1"/>
  <c r="N20" i="20"/>
  <c r="N36" i="20" s="1"/>
  <c r="L20" i="20"/>
  <c r="L36" i="20" s="1"/>
  <c r="I20" i="20"/>
  <c r="I36" i="20" s="1"/>
  <c r="D39" i="20"/>
  <c r="G39" i="20"/>
  <c r="BP49" i="8"/>
  <c r="U19" i="20" s="1"/>
  <c r="U39" i="20" s="1"/>
  <c r="BP50" i="8"/>
  <c r="BP51" i="8"/>
  <c r="AJ49" i="8"/>
  <c r="I19" i="20" s="1"/>
  <c r="I39" i="20" s="1"/>
  <c r="AJ50" i="8"/>
  <c r="AJ51" i="8"/>
  <c r="BZ61" i="12" l="1"/>
  <c r="BZ62" i="12"/>
  <c r="U23" i="20" s="1"/>
  <c r="U37" i="20" s="1"/>
  <c r="AD61" i="25" l="1"/>
  <c r="AE61" i="25"/>
  <c r="AF61" i="25"/>
  <c r="AG61" i="25"/>
  <c r="AH61" i="25"/>
  <c r="AI61" i="25"/>
  <c r="AK61" i="25"/>
  <c r="AL61" i="25"/>
  <c r="AM61" i="25"/>
  <c r="AN61" i="25"/>
  <c r="AO61" i="25"/>
  <c r="AP61" i="25"/>
  <c r="AR61" i="25"/>
  <c r="AS61" i="25"/>
  <c r="AT61" i="25"/>
  <c r="AU61" i="25"/>
  <c r="AV61" i="25"/>
  <c r="AW61" i="25"/>
  <c r="AX61" i="25"/>
  <c r="AY61" i="25"/>
  <c r="AZ61" i="25"/>
  <c r="BA61" i="25"/>
  <c r="BB61" i="25"/>
  <c r="BC61" i="25"/>
  <c r="BD61" i="25"/>
  <c r="BE61" i="25"/>
  <c r="BF61" i="25"/>
  <c r="BG61" i="25"/>
  <c r="BH61" i="25"/>
  <c r="BI61" i="25"/>
  <c r="BJ61" i="25"/>
  <c r="BK61" i="25"/>
  <c r="BL61" i="25"/>
  <c r="BM61" i="25"/>
  <c r="BN61" i="25"/>
  <c r="BO61" i="25"/>
  <c r="BP61" i="25"/>
  <c r="BQ61" i="25"/>
  <c r="BR61" i="25"/>
  <c r="BS61" i="25"/>
  <c r="BT61" i="25"/>
  <c r="BU61" i="25"/>
  <c r="BV61" i="25"/>
  <c r="BW61" i="25"/>
  <c r="BX61" i="25"/>
  <c r="BY61" i="25"/>
  <c r="BZ61" i="25"/>
  <c r="CA61" i="25"/>
  <c r="CB61" i="25"/>
  <c r="CC61" i="25"/>
  <c r="CE61" i="25"/>
  <c r="CF61" i="25"/>
  <c r="CG61" i="25"/>
  <c r="U61" i="25"/>
  <c r="BZ62" i="25"/>
  <c r="BW4" i="37"/>
  <c r="BW5" i="37"/>
  <c r="BW6" i="37"/>
  <c r="BW7" i="37"/>
  <c r="BW8" i="37"/>
  <c r="BW9" i="37"/>
  <c r="BW10" i="37"/>
  <c r="BW11" i="37"/>
  <c r="BW12" i="37"/>
  <c r="BW13" i="37"/>
  <c r="BW14" i="37"/>
  <c r="BW15" i="37"/>
  <c r="BW16" i="37"/>
  <c r="BW17" i="37"/>
  <c r="BW18" i="37"/>
  <c r="BW19" i="37"/>
  <c r="BW20" i="37"/>
  <c r="BW21" i="37"/>
  <c r="BW22" i="37"/>
  <c r="BW23" i="37"/>
  <c r="BW24" i="37"/>
  <c r="BW25" i="37"/>
  <c r="BW26" i="37"/>
  <c r="BW27" i="37"/>
  <c r="BW28" i="37"/>
  <c r="BW29" i="37"/>
  <c r="BW30" i="37"/>
  <c r="BW31" i="37"/>
  <c r="BW32" i="37"/>
  <c r="BW33" i="37"/>
  <c r="BW34" i="37"/>
  <c r="BW3" i="37"/>
  <c r="BU38" i="37"/>
  <c r="BT38" i="37"/>
  <c r="H42" i="21" s="1"/>
  <c r="BS38" i="37"/>
  <c r="BR38" i="37"/>
  <c r="BQ38" i="37"/>
  <c r="BP38" i="37"/>
  <c r="BO38" i="37"/>
  <c r="G42" i="21" s="1"/>
  <c r="BN38" i="37"/>
  <c r="BM38" i="37"/>
  <c r="BL38" i="37"/>
  <c r="BK38" i="37"/>
  <c r="BJ38" i="37"/>
  <c r="BI38" i="37"/>
  <c r="BH38" i="37"/>
  <c r="BG38" i="37"/>
  <c r="BF38" i="37"/>
  <c r="BE38" i="37"/>
  <c r="BD38" i="37"/>
  <c r="BC38" i="37"/>
  <c r="BB38" i="37"/>
  <c r="BA38" i="37"/>
  <c r="F42" i="21" s="1"/>
  <c r="AZ38" i="37"/>
  <c r="E42" i="21" s="1"/>
  <c r="AY38" i="37"/>
  <c r="AX38" i="37"/>
  <c r="AW38" i="37"/>
  <c r="AV38" i="37"/>
  <c r="AU38" i="37"/>
  <c r="AT38" i="37"/>
  <c r="AS38" i="37"/>
  <c r="AR38" i="37"/>
  <c r="AQ38" i="37"/>
  <c r="AP38" i="37"/>
  <c r="D42" i="21" s="1"/>
  <c r="AO38" i="37"/>
  <c r="AN38" i="37"/>
  <c r="AM38" i="37"/>
  <c r="AL38" i="37"/>
  <c r="C42" i="21" s="1"/>
  <c r="AK38" i="37"/>
  <c r="AJ38" i="37"/>
  <c r="AI38" i="37"/>
  <c r="AH38" i="37"/>
  <c r="AG38" i="37"/>
  <c r="AF38" i="37"/>
  <c r="AE38" i="37"/>
  <c r="AD38" i="37"/>
  <c r="AC38" i="37"/>
  <c r="AB38" i="37"/>
  <c r="AA38" i="37"/>
  <c r="Z38" i="37"/>
  <c r="Y38" i="37"/>
  <c r="B42" i="21" s="1"/>
  <c r="X38" i="37"/>
  <c r="W38" i="37"/>
  <c r="V38" i="37"/>
  <c r="U38" i="37"/>
  <c r="T38" i="37"/>
  <c r="S38" i="37"/>
  <c r="R38" i="37"/>
  <c r="Q38" i="37"/>
  <c r="N38" i="37"/>
  <c r="M38" i="37"/>
  <c r="L38" i="37"/>
  <c r="K38" i="37"/>
  <c r="J38" i="37"/>
  <c r="I38" i="37"/>
  <c r="H38" i="37"/>
  <c r="G38" i="37"/>
  <c r="F38" i="37"/>
  <c r="E38" i="37"/>
  <c r="D38" i="37"/>
  <c r="C38" i="37"/>
  <c r="B38" i="37"/>
  <c r="BU36" i="37"/>
  <c r="BT36" i="37"/>
  <c r="BS36" i="37"/>
  <c r="BR36" i="37"/>
  <c r="BQ36" i="37"/>
  <c r="BP36" i="37"/>
  <c r="V18" i="20" s="1"/>
  <c r="BO36" i="37"/>
  <c r="T18" i="20" s="1"/>
  <c r="BN36" i="37"/>
  <c r="S18" i="20" s="1"/>
  <c r="BM36" i="37"/>
  <c r="R18" i="20" s="1"/>
  <c r="BL36" i="37"/>
  <c r="Q18" i="20" s="1"/>
  <c r="BK36" i="37"/>
  <c r="BJ36" i="37"/>
  <c r="BI36" i="37"/>
  <c r="BH36" i="37"/>
  <c r="BG36" i="37"/>
  <c r="BF36" i="37"/>
  <c r="BE36" i="37"/>
  <c r="BD36" i="37"/>
  <c r="BC36" i="37"/>
  <c r="BB36" i="37"/>
  <c r="P18" i="20" s="1"/>
  <c r="BA36" i="37"/>
  <c r="AZ36" i="37"/>
  <c r="AY36" i="37"/>
  <c r="AX36" i="37"/>
  <c r="AW36" i="37"/>
  <c r="O18" i="20" s="1"/>
  <c r="AV36" i="37"/>
  <c r="N18" i="20" s="1"/>
  <c r="AU36" i="37"/>
  <c r="M18" i="20" s="1"/>
  <c r="AT36" i="37"/>
  <c r="AS36" i="37"/>
  <c r="AR36" i="37"/>
  <c r="AQ36" i="37"/>
  <c r="AP36" i="37"/>
  <c r="AO36" i="37"/>
  <c r="L18" i="20" s="1"/>
  <c r="AN36" i="37"/>
  <c r="K18" i="20" s="1"/>
  <c r="AM36" i="37"/>
  <c r="AL36" i="37"/>
  <c r="J18" i="20" s="1"/>
  <c r="AK36" i="37"/>
  <c r="I18" i="20" s="1"/>
  <c r="AJ36" i="37"/>
  <c r="AI36" i="37"/>
  <c r="AH36" i="37"/>
  <c r="AG36" i="37"/>
  <c r="AF36" i="37"/>
  <c r="H18" i="20" s="1"/>
  <c r="AE36" i="37"/>
  <c r="F18" i="20" s="1"/>
  <c r="AD36" i="37"/>
  <c r="AC36" i="37"/>
  <c r="AB36" i="37"/>
  <c r="AA36" i="37"/>
  <c r="Z36" i="37"/>
  <c r="Y36" i="37"/>
  <c r="X36" i="37"/>
  <c r="W36" i="37"/>
  <c r="V36" i="37"/>
  <c r="U36" i="37"/>
  <c r="B18" i="20" s="1"/>
  <c r="T36" i="37"/>
  <c r="S36" i="37"/>
  <c r="R36" i="37"/>
  <c r="Q36" i="37"/>
  <c r="N36" i="37"/>
  <c r="M36" i="37"/>
  <c r="L36" i="37"/>
  <c r="K36" i="37"/>
  <c r="J36" i="37"/>
  <c r="I36" i="37"/>
  <c r="H36" i="37"/>
  <c r="G36" i="37"/>
  <c r="F36" i="37"/>
  <c r="E36" i="37"/>
  <c r="D36" i="37"/>
  <c r="C36" i="37"/>
  <c r="B36" i="37"/>
  <c r="BY34" i="37"/>
  <c r="BY33" i="37"/>
  <c r="BY32" i="37"/>
  <c r="BY31" i="37"/>
  <c r="BY30" i="37"/>
  <c r="BY29" i="37"/>
  <c r="BY28" i="37"/>
  <c r="BY27" i="37"/>
  <c r="BY26" i="37"/>
  <c r="BY25" i="37"/>
  <c r="BY24" i="37"/>
  <c r="BY23" i="37"/>
  <c r="BY22" i="37"/>
  <c r="BY21" i="37"/>
  <c r="BY20" i="37"/>
  <c r="BY19" i="37"/>
  <c r="BY18" i="37"/>
  <c r="BY17" i="37"/>
  <c r="BY16" i="37"/>
  <c r="BY15" i="37"/>
  <c r="BY14" i="37"/>
  <c r="BY13" i="37"/>
  <c r="BY12" i="37"/>
  <c r="BY11" i="37"/>
  <c r="BY10" i="37"/>
  <c r="BY9" i="37"/>
  <c r="BY8" i="37"/>
  <c r="BY7" i="37"/>
  <c r="BY6" i="37"/>
  <c r="BY5" i="37"/>
  <c r="BY4" i="37"/>
  <c r="BY3" i="37"/>
  <c r="AT62" i="27"/>
  <c r="AB61" i="13"/>
  <c r="AC61" i="13"/>
  <c r="AD61" i="13"/>
  <c r="AE61" i="13"/>
  <c r="AF61" i="13"/>
  <c r="AH61" i="13"/>
  <c r="AI61" i="13"/>
  <c r="AJ61" i="13"/>
  <c r="AK61" i="13"/>
  <c r="AL61" i="13"/>
  <c r="AN61" i="13"/>
  <c r="AO61" i="13"/>
  <c r="AP61" i="13"/>
  <c r="AQ61" i="13"/>
  <c r="AR61" i="13"/>
  <c r="AS61" i="13"/>
  <c r="AT61" i="13"/>
  <c r="AU61" i="13"/>
  <c r="AV61" i="13"/>
  <c r="AW61" i="13"/>
  <c r="AX61" i="13"/>
  <c r="AY61" i="13"/>
  <c r="AZ61" i="13"/>
  <c r="BA61" i="13"/>
  <c r="BB61" i="13"/>
  <c r="BC61" i="13"/>
  <c r="BD61" i="13"/>
  <c r="BE61" i="13"/>
  <c r="BF61" i="13"/>
  <c r="BG61" i="13"/>
  <c r="BH61" i="13"/>
  <c r="BI61" i="13"/>
  <c r="BJ61" i="13"/>
  <c r="BK61" i="13"/>
  <c r="BL61" i="13"/>
  <c r="BM61" i="13"/>
  <c r="BN61" i="13"/>
  <c r="BO61" i="13"/>
  <c r="BP61" i="13"/>
  <c r="BQ61" i="13"/>
  <c r="BR61" i="13"/>
  <c r="BS61" i="13"/>
  <c r="BT61" i="13"/>
  <c r="BU61" i="13"/>
  <c r="BV61" i="13"/>
  <c r="BW61" i="13"/>
  <c r="BX61" i="13"/>
  <c r="BY61" i="13"/>
  <c r="CA61" i="13"/>
  <c r="CB61" i="13"/>
  <c r="CC61" i="13"/>
  <c r="Y61" i="33"/>
  <c r="Z61" i="33"/>
  <c r="AA61" i="33"/>
  <c r="AB61" i="33"/>
  <c r="AC61" i="33"/>
  <c r="AE61" i="33"/>
  <c r="AF61" i="33"/>
  <c r="AH61" i="33"/>
  <c r="AI61" i="33"/>
  <c r="AJ61" i="33"/>
  <c r="AL61" i="33"/>
  <c r="AM61" i="33"/>
  <c r="AN61" i="33"/>
  <c r="AO61" i="33"/>
  <c r="AP61" i="33"/>
  <c r="AQ61" i="33"/>
  <c r="AR61" i="33"/>
  <c r="AS61" i="33"/>
  <c r="AT61" i="33"/>
  <c r="AU61" i="33"/>
  <c r="AV61" i="33"/>
  <c r="AW61" i="33"/>
  <c r="AX61" i="33"/>
  <c r="AY61" i="33"/>
  <c r="AZ61" i="33"/>
  <c r="BA61" i="33"/>
  <c r="BB61" i="33"/>
  <c r="BC61" i="33"/>
  <c r="BD61" i="33"/>
  <c r="BE61" i="33"/>
  <c r="BF61" i="33"/>
  <c r="BG61" i="33"/>
  <c r="BH61" i="33"/>
  <c r="BI61" i="33"/>
  <c r="BJ61" i="33"/>
  <c r="BK61" i="33"/>
  <c r="BL61" i="33"/>
  <c r="BM61" i="33"/>
  <c r="BN61" i="33"/>
  <c r="BO61" i="33"/>
  <c r="BP61" i="33"/>
  <c r="BQ61" i="33"/>
  <c r="BR61" i="33"/>
  <c r="BS61" i="33"/>
  <c r="R61" i="5"/>
  <c r="S61" i="5"/>
  <c r="T61" i="5"/>
  <c r="U61" i="5"/>
  <c r="V61" i="5"/>
  <c r="W61" i="5"/>
  <c r="X61" i="5"/>
  <c r="Y61" i="5"/>
  <c r="Z61" i="5"/>
  <c r="AA61" i="5"/>
  <c r="AB61" i="5"/>
  <c r="AC61" i="5"/>
  <c r="AD61" i="5"/>
  <c r="AE61" i="5"/>
  <c r="AF61" i="5"/>
  <c r="AG61" i="5"/>
  <c r="AH61" i="5"/>
  <c r="AJ61" i="5"/>
  <c r="AK61" i="5"/>
  <c r="AL61" i="5"/>
  <c r="AM61" i="5"/>
  <c r="AN61" i="5"/>
  <c r="AO61" i="5"/>
  <c r="AP61" i="5"/>
  <c r="AQ61" i="5"/>
  <c r="AR61" i="5"/>
  <c r="AS61" i="5"/>
  <c r="AT61" i="5"/>
  <c r="AU61" i="5"/>
  <c r="AV61" i="5"/>
  <c r="AW61" i="5"/>
  <c r="AX61" i="5"/>
  <c r="AY61" i="5"/>
  <c r="AZ61" i="5"/>
  <c r="BA61" i="5"/>
  <c r="BB61" i="5"/>
  <c r="BC61" i="5"/>
  <c r="BD61" i="5"/>
  <c r="BE61" i="5"/>
  <c r="BF61" i="5"/>
  <c r="BG61" i="5"/>
  <c r="BH61" i="5"/>
  <c r="BI61" i="5"/>
  <c r="BJ61" i="5"/>
  <c r="BK61" i="5"/>
  <c r="BL61" i="5"/>
  <c r="BM61" i="5"/>
  <c r="BN61" i="5"/>
  <c r="V61" i="9"/>
  <c r="W61" i="9"/>
  <c r="X61" i="9"/>
  <c r="Y61" i="9"/>
  <c r="AA61" i="9"/>
  <c r="AB61" i="9"/>
  <c r="AC61" i="9"/>
  <c r="AD61" i="9"/>
  <c r="AE61" i="9"/>
  <c r="AF61" i="9"/>
  <c r="AG61" i="9"/>
  <c r="AH61" i="9"/>
  <c r="AI61" i="9"/>
  <c r="AK61" i="9"/>
  <c r="AL61" i="9"/>
  <c r="AM61" i="9"/>
  <c r="AN61" i="9"/>
  <c r="AO61" i="9"/>
  <c r="AP61" i="9"/>
  <c r="AR61" i="9"/>
  <c r="AS61" i="9"/>
  <c r="AT61" i="9"/>
  <c r="AU61" i="9"/>
  <c r="AV61" i="9"/>
  <c r="AW61" i="9"/>
  <c r="AX61" i="9"/>
  <c r="AY61" i="9"/>
  <c r="AZ61" i="9"/>
  <c r="BA61" i="9"/>
  <c r="BB61" i="9"/>
  <c r="BC61" i="9"/>
  <c r="BD61" i="9"/>
  <c r="BE61" i="9"/>
  <c r="BF61" i="9"/>
  <c r="BG61" i="9"/>
  <c r="BH61" i="9"/>
  <c r="BI61" i="9"/>
  <c r="BJ61" i="9"/>
  <c r="BK61" i="9"/>
  <c r="BL61" i="9"/>
  <c r="BM61" i="9"/>
  <c r="BN61" i="9"/>
  <c r="BO61" i="9"/>
  <c r="BP61" i="9"/>
  <c r="BQ61" i="9"/>
  <c r="BR61" i="9"/>
  <c r="BS61" i="9"/>
  <c r="BT61" i="9"/>
  <c r="BU61" i="9"/>
  <c r="BV61" i="9"/>
  <c r="BW61" i="9"/>
  <c r="BX61" i="9"/>
  <c r="BY61" i="9"/>
  <c r="BZ61" i="9"/>
  <c r="C61" i="3"/>
  <c r="C19" i="21" s="1"/>
  <c r="D61" i="3"/>
  <c r="D19" i="21" s="1"/>
  <c r="E61" i="3"/>
  <c r="E19" i="21" s="1"/>
  <c r="F61" i="3"/>
  <c r="F19" i="21" s="1"/>
  <c r="G61" i="3"/>
  <c r="G19" i="21" s="1"/>
  <c r="H61" i="3"/>
  <c r="H19" i="21" s="1"/>
  <c r="I61" i="3"/>
  <c r="J61" i="3"/>
  <c r="K61" i="3"/>
  <c r="L61" i="3"/>
  <c r="M61" i="3"/>
  <c r="N61" i="3"/>
  <c r="G44" i="21"/>
  <c r="F44" i="21"/>
  <c r="D44" i="21"/>
  <c r="C44" i="21"/>
  <c r="B44" i="21"/>
  <c r="H38" i="21"/>
  <c r="G38" i="21"/>
  <c r="F38" i="21"/>
  <c r="D38" i="21"/>
  <c r="C38" i="21"/>
  <c r="B38" i="21"/>
  <c r="P22" i="20"/>
  <c r="P40" i="20" s="1"/>
  <c r="L22" i="20"/>
  <c r="L40" i="20" s="1"/>
  <c r="K22" i="20"/>
  <c r="K40" i="20" s="1"/>
  <c r="H22" i="20"/>
  <c r="H40" i="20" s="1"/>
  <c r="F22" i="20"/>
  <c r="F40" i="20" s="1"/>
  <c r="E22" i="20"/>
  <c r="E40" i="20" s="1"/>
  <c r="C22" i="20"/>
  <c r="C40" i="20" s="1"/>
  <c r="B22" i="20"/>
  <c r="B40" i="20" s="1"/>
  <c r="B62" i="14"/>
  <c r="B64" i="14" s="1"/>
  <c r="B17" i="20"/>
  <c r="C17" i="20"/>
  <c r="E17" i="20"/>
  <c r="F17" i="20"/>
  <c r="H17" i="20"/>
  <c r="I17" i="20"/>
  <c r="J17" i="20"/>
  <c r="K17" i="20"/>
  <c r="L17" i="20"/>
  <c r="P17" i="20"/>
  <c r="BO49" i="7"/>
  <c r="BP49" i="7"/>
  <c r="BR49" i="7"/>
  <c r="BS49" i="7"/>
  <c r="BT49" i="7"/>
  <c r="B35" i="21"/>
  <c r="C35" i="21"/>
  <c r="D35" i="21"/>
  <c r="G35" i="21"/>
  <c r="BO50" i="7"/>
  <c r="BP50" i="7"/>
  <c r="BR50" i="7"/>
  <c r="BS50" i="7"/>
  <c r="H35" i="21" s="1"/>
  <c r="BT50" i="7"/>
  <c r="BO51" i="7"/>
  <c r="BP51" i="7"/>
  <c r="BR51" i="7"/>
  <c r="BS51" i="7"/>
  <c r="BT51" i="7"/>
  <c r="Q61" i="25"/>
  <c r="P61" i="25"/>
  <c r="O61" i="25"/>
  <c r="N61" i="25"/>
  <c r="M61" i="25"/>
  <c r="L61" i="25"/>
  <c r="K61" i="25"/>
  <c r="J61" i="25"/>
  <c r="I61" i="25"/>
  <c r="H61" i="25"/>
  <c r="G61" i="25"/>
  <c r="F61" i="25"/>
  <c r="E61" i="25"/>
  <c r="D61" i="25"/>
  <c r="C61" i="25"/>
  <c r="B61" i="25"/>
  <c r="X53" i="30"/>
  <c r="Y53" i="30"/>
  <c r="R53" i="30"/>
  <c r="AB53" i="30"/>
  <c r="AC53" i="30"/>
  <c r="W53" i="30"/>
  <c r="F62" i="12"/>
  <c r="F17" i="21" s="1"/>
  <c r="F62" i="25"/>
  <c r="AD62" i="25"/>
  <c r="AE62" i="25"/>
  <c r="AF62" i="25"/>
  <c r="AG62" i="25"/>
  <c r="AH62" i="25"/>
  <c r="AI62" i="25"/>
  <c r="AK62" i="25"/>
  <c r="AL62" i="25"/>
  <c r="AM62" i="25"/>
  <c r="AN62" i="25"/>
  <c r="AO62" i="25"/>
  <c r="AP62" i="25"/>
  <c r="AR62" i="25"/>
  <c r="AS62" i="25"/>
  <c r="AT62" i="25"/>
  <c r="AU62" i="25"/>
  <c r="AV62" i="25"/>
  <c r="AW62" i="25"/>
  <c r="AX62" i="25"/>
  <c r="AY62" i="25"/>
  <c r="AZ62" i="25"/>
  <c r="BA62" i="25"/>
  <c r="BB62" i="25"/>
  <c r="BC62" i="25"/>
  <c r="BD62" i="25"/>
  <c r="BE62" i="25"/>
  <c r="BF62" i="25"/>
  <c r="BG62" i="25"/>
  <c r="BH62" i="25"/>
  <c r="BI62" i="25"/>
  <c r="BJ62" i="25"/>
  <c r="BK62" i="25"/>
  <c r="BL62" i="25"/>
  <c r="BM62" i="25"/>
  <c r="BN62" i="25"/>
  <c r="BO62" i="25"/>
  <c r="BP62" i="25"/>
  <c r="BQ62" i="25"/>
  <c r="BR62" i="25"/>
  <c r="BS62" i="25"/>
  <c r="BT62" i="25"/>
  <c r="BU62" i="25"/>
  <c r="BV62" i="25"/>
  <c r="BW62" i="25"/>
  <c r="BX62" i="25"/>
  <c r="BY62" i="25"/>
  <c r="CA62" i="25"/>
  <c r="CB62" i="25"/>
  <c r="CC62" i="25"/>
  <c r="CE62" i="25"/>
  <c r="CF62" i="25"/>
  <c r="CG62" i="25"/>
  <c r="U62" i="25"/>
  <c r="C62" i="25"/>
  <c r="C18" i="21" s="1"/>
  <c r="D62" i="25"/>
  <c r="D18" i="21" s="1"/>
  <c r="E62" i="25"/>
  <c r="G62" i="25"/>
  <c r="G18" i="21" s="1"/>
  <c r="H62" i="25"/>
  <c r="I62" i="25"/>
  <c r="J62" i="25"/>
  <c r="K62" i="25"/>
  <c r="L62" i="25"/>
  <c r="M62" i="25"/>
  <c r="N62" i="25"/>
  <c r="O62" i="25"/>
  <c r="P62" i="25"/>
  <c r="Q62" i="25"/>
  <c r="B62" i="25"/>
  <c r="B18" i="21" s="1"/>
  <c r="CA62" i="11"/>
  <c r="CB62" i="11"/>
  <c r="CC62" i="11"/>
  <c r="CE62" i="11"/>
  <c r="CF62" i="11"/>
  <c r="CG62" i="11"/>
  <c r="U62" i="11"/>
  <c r="C16" i="21"/>
  <c r="E16" i="21"/>
  <c r="F16" i="21"/>
  <c r="H16" i="21"/>
  <c r="B62" i="11"/>
  <c r="B16" i="21" s="1"/>
  <c r="AD62" i="12"/>
  <c r="D23" i="20" s="1"/>
  <c r="D37" i="20" s="1"/>
  <c r="AE62" i="12"/>
  <c r="E23" i="20" s="1"/>
  <c r="E37" i="20" s="1"/>
  <c r="AF62" i="12"/>
  <c r="AG62" i="12"/>
  <c r="AH62" i="12"/>
  <c r="AI62" i="12"/>
  <c r="AK62" i="12"/>
  <c r="AL62" i="12"/>
  <c r="F23" i="20" s="1"/>
  <c r="F37" i="20" s="1"/>
  <c r="AM62" i="12"/>
  <c r="G23" i="20" s="1"/>
  <c r="G37" i="20" s="1"/>
  <c r="AN62" i="12"/>
  <c r="H23" i="20" s="1"/>
  <c r="H37" i="20" s="1"/>
  <c r="AO62" i="12"/>
  <c r="AP62" i="12"/>
  <c r="AR62" i="12"/>
  <c r="AS62" i="12"/>
  <c r="AT62" i="12"/>
  <c r="I23" i="20" s="1"/>
  <c r="I37" i="20" s="1"/>
  <c r="AU62" i="12"/>
  <c r="J23" i="20" s="1"/>
  <c r="J37" i="20" s="1"/>
  <c r="AV62" i="12"/>
  <c r="AW62" i="12"/>
  <c r="K23" i="20" s="1"/>
  <c r="K37" i="20" s="1"/>
  <c r="AX62" i="12"/>
  <c r="L23" i="20" s="1"/>
  <c r="L37" i="20" s="1"/>
  <c r="AY62" i="12"/>
  <c r="AZ62" i="12"/>
  <c r="BA62" i="12"/>
  <c r="BB62" i="12"/>
  <c r="BC62" i="12"/>
  <c r="BD62" i="12"/>
  <c r="BE62" i="12"/>
  <c r="M23" i="20" s="1"/>
  <c r="M37" i="20" s="1"/>
  <c r="BF62" i="12"/>
  <c r="N23" i="20" s="1"/>
  <c r="N37" i="20" s="1"/>
  <c r="BG62" i="12"/>
  <c r="O23" i="20" s="1"/>
  <c r="O37" i="20" s="1"/>
  <c r="BH62" i="12"/>
  <c r="BI62" i="12"/>
  <c r="BJ62" i="12"/>
  <c r="BK62" i="12"/>
  <c r="BL62" i="12"/>
  <c r="P23" i="20" s="1"/>
  <c r="P37" i="20" s="1"/>
  <c r="BM62" i="12"/>
  <c r="BN62" i="12"/>
  <c r="BO62" i="12"/>
  <c r="BP62" i="12"/>
  <c r="BQ62" i="12"/>
  <c r="BR62" i="12"/>
  <c r="BS62" i="12"/>
  <c r="BT62" i="12"/>
  <c r="BU62" i="12"/>
  <c r="BV62" i="12"/>
  <c r="Q23" i="20" s="1"/>
  <c r="Q37" i="20" s="1"/>
  <c r="BW62" i="12"/>
  <c r="R23" i="20" s="1"/>
  <c r="R37" i="20" s="1"/>
  <c r="BX62" i="12"/>
  <c r="S23" i="20" s="1"/>
  <c r="S37" i="20" s="1"/>
  <c r="BY62" i="12"/>
  <c r="T23" i="20" s="1"/>
  <c r="T37" i="20" s="1"/>
  <c r="CA62" i="12"/>
  <c r="V23" i="20" s="1"/>
  <c r="V37" i="20" s="1"/>
  <c r="CB62" i="12"/>
  <c r="CC62" i="12"/>
  <c r="CE62" i="12"/>
  <c r="CF62" i="12"/>
  <c r="CG62" i="12"/>
  <c r="U62" i="12"/>
  <c r="C62" i="12"/>
  <c r="C17" i="21" s="1"/>
  <c r="D62" i="12"/>
  <c r="E62" i="12"/>
  <c r="E17" i="21" s="1"/>
  <c r="G62" i="12"/>
  <c r="G17" i="21" s="1"/>
  <c r="H62" i="12"/>
  <c r="H17" i="21" s="1"/>
  <c r="I62" i="12"/>
  <c r="J62" i="12"/>
  <c r="K62" i="12"/>
  <c r="L62" i="12"/>
  <c r="M62" i="12"/>
  <c r="N62" i="12"/>
  <c r="O62" i="12"/>
  <c r="P62" i="12"/>
  <c r="Q62" i="12"/>
  <c r="B62" i="12"/>
  <c r="B17" i="21" s="1"/>
  <c r="X54" i="29"/>
  <c r="W54" i="29"/>
  <c r="V54" i="29"/>
  <c r="U54" i="29"/>
  <c r="I54" i="29"/>
  <c r="G54" i="29"/>
  <c r="F54" i="29"/>
  <c r="E54" i="29"/>
  <c r="D54" i="29"/>
  <c r="C54" i="29"/>
  <c r="X53" i="29"/>
  <c r="W53" i="29"/>
  <c r="V53" i="29"/>
  <c r="U53" i="29"/>
  <c r="D24" i="21"/>
  <c r="I53" i="29"/>
  <c r="H53" i="29"/>
  <c r="B24" i="21" s="1"/>
  <c r="G53" i="29"/>
  <c r="F53" i="29"/>
  <c r="E53" i="29"/>
  <c r="D53" i="29"/>
  <c r="C53" i="29"/>
  <c r="Y51" i="30"/>
  <c r="Y50" i="30"/>
  <c r="Y49" i="30"/>
  <c r="Y47" i="30"/>
  <c r="Y46" i="30"/>
  <c r="Y45" i="30"/>
  <c r="Y44" i="30"/>
  <c r="Y41" i="30"/>
  <c r="Y40" i="30"/>
  <c r="Y38" i="30"/>
  <c r="Y36" i="30"/>
  <c r="Y35" i="30"/>
  <c r="Y33" i="30"/>
  <c r="Y32" i="30"/>
  <c r="Y31" i="30"/>
  <c r="Y30" i="30"/>
  <c r="Y29" i="30"/>
  <c r="Y28" i="30"/>
  <c r="Y26" i="30"/>
  <c r="Y25" i="30"/>
  <c r="Y23" i="30"/>
  <c r="Y22" i="30"/>
  <c r="Y20" i="30"/>
  <c r="Y19" i="30"/>
  <c r="Y18" i="30"/>
  <c r="Y16" i="30"/>
  <c r="Y15" i="30"/>
  <c r="Y13" i="30"/>
  <c r="Y12" i="30"/>
  <c r="Y11" i="30"/>
  <c r="Y9" i="30"/>
  <c r="Y6" i="30"/>
  <c r="AB52" i="30"/>
  <c r="AB51" i="30"/>
  <c r="AB50" i="30"/>
  <c r="AB48" i="30"/>
  <c r="AB47" i="30"/>
  <c r="AB46" i="30"/>
  <c r="AB45" i="30"/>
  <c r="AB44" i="30"/>
  <c r="AB42" i="30"/>
  <c r="AB39" i="30"/>
  <c r="AB37" i="30"/>
  <c r="AB36" i="30"/>
  <c r="AB35" i="30"/>
  <c r="S34" i="30"/>
  <c r="AB33" i="30"/>
  <c r="AB31" i="30"/>
  <c r="AB30" i="30"/>
  <c r="AB29" i="30"/>
  <c r="AB27" i="30"/>
  <c r="AB26" i="30"/>
  <c r="AB24" i="30"/>
  <c r="AB23" i="30"/>
  <c r="S22" i="30"/>
  <c r="AB20" i="30"/>
  <c r="AB19" i="30"/>
  <c r="AB17" i="30"/>
  <c r="AB16" i="30"/>
  <c r="AB15" i="30"/>
  <c r="AB14" i="30"/>
  <c r="AB13" i="30"/>
  <c r="AB12" i="30"/>
  <c r="AB10" i="30"/>
  <c r="AB9" i="30"/>
  <c r="AB7" i="30"/>
  <c r="S6" i="30"/>
  <c r="S5" i="30"/>
  <c r="AB4" i="30"/>
  <c r="CE62" i="27"/>
  <c r="CD62" i="27"/>
  <c r="CC62" i="27"/>
  <c r="BW51" i="8"/>
  <c r="BV51" i="8"/>
  <c r="H43" i="21" s="1"/>
  <c r="BU51" i="8"/>
  <c r="BS51" i="8"/>
  <c r="BR51" i="8"/>
  <c r="BQ51" i="8"/>
  <c r="BO51" i="8"/>
  <c r="G43" i="21" s="1"/>
  <c r="BN51" i="8"/>
  <c r="BM51" i="8"/>
  <c r="BL51" i="8"/>
  <c r="BK51" i="8"/>
  <c r="BJ51" i="8"/>
  <c r="BI51" i="8"/>
  <c r="BH51" i="8"/>
  <c r="BG51" i="8"/>
  <c r="BF51" i="8"/>
  <c r="BE51" i="8"/>
  <c r="BD51" i="8"/>
  <c r="BC51" i="8"/>
  <c r="BB51" i="8"/>
  <c r="BA51" i="8"/>
  <c r="F43" i="21" s="1"/>
  <c r="AZ51" i="8"/>
  <c r="E43" i="21" s="1"/>
  <c r="AY51" i="8"/>
  <c r="AX51" i="8"/>
  <c r="AW51" i="8"/>
  <c r="AV51" i="8"/>
  <c r="AU51" i="8"/>
  <c r="AT51" i="8"/>
  <c r="AS51" i="8"/>
  <c r="AR51" i="8"/>
  <c r="AQ51" i="8"/>
  <c r="AP51" i="8"/>
  <c r="AO51" i="8"/>
  <c r="D43" i="21" s="1"/>
  <c r="AN51" i="8"/>
  <c r="AM51" i="8"/>
  <c r="AL51" i="8"/>
  <c r="AK51" i="8"/>
  <c r="C43" i="21" s="1"/>
  <c r="AI51" i="8"/>
  <c r="AH51" i="8"/>
  <c r="AF51" i="8"/>
  <c r="AE51" i="8"/>
  <c r="AD51" i="8"/>
  <c r="AC51" i="8"/>
  <c r="AB51" i="8"/>
  <c r="Z51" i="8"/>
  <c r="Y51" i="8"/>
  <c r="X51" i="8"/>
  <c r="W51" i="8"/>
  <c r="V51" i="8"/>
  <c r="B43" i="21" s="1"/>
  <c r="U51" i="8"/>
  <c r="T51" i="8"/>
  <c r="R51" i="8"/>
  <c r="Q51" i="8"/>
  <c r="P51" i="8"/>
  <c r="BW50" i="8"/>
  <c r="BV50" i="8"/>
  <c r="H36" i="21" s="1"/>
  <c r="BU50" i="8"/>
  <c r="BS50" i="8"/>
  <c r="BR50" i="8"/>
  <c r="BQ50" i="8"/>
  <c r="BO50" i="8"/>
  <c r="G36" i="21" s="1"/>
  <c r="BN50" i="8"/>
  <c r="BM50" i="8"/>
  <c r="BL50" i="8"/>
  <c r="BK50" i="8"/>
  <c r="BJ50" i="8"/>
  <c r="BI50" i="8"/>
  <c r="BH50" i="8"/>
  <c r="BG50" i="8"/>
  <c r="BF50" i="8"/>
  <c r="BE50" i="8"/>
  <c r="BD50" i="8"/>
  <c r="BC50" i="8"/>
  <c r="BB50" i="8"/>
  <c r="BA50" i="8"/>
  <c r="F36" i="21" s="1"/>
  <c r="AZ50" i="8"/>
  <c r="E36" i="21" s="1"/>
  <c r="AY50" i="8"/>
  <c r="AX50" i="8"/>
  <c r="AW50" i="8"/>
  <c r="AV50" i="8"/>
  <c r="AU50" i="8"/>
  <c r="AT50" i="8"/>
  <c r="AS50" i="8"/>
  <c r="AR50" i="8"/>
  <c r="AQ50" i="8"/>
  <c r="AP50" i="8"/>
  <c r="AO50" i="8"/>
  <c r="D36" i="21" s="1"/>
  <c r="AN50" i="8"/>
  <c r="AM50" i="8"/>
  <c r="AL50" i="8"/>
  <c r="AK50" i="8"/>
  <c r="C36" i="21" s="1"/>
  <c r="AI50" i="8"/>
  <c r="AH50" i="8"/>
  <c r="AF50" i="8"/>
  <c r="AE50" i="8"/>
  <c r="AD50" i="8"/>
  <c r="AC50" i="8"/>
  <c r="AB50" i="8"/>
  <c r="Z50" i="8"/>
  <c r="Y50" i="8"/>
  <c r="X50" i="8"/>
  <c r="W50" i="8"/>
  <c r="V50" i="8"/>
  <c r="B36" i="21" s="1"/>
  <c r="U50" i="8"/>
  <c r="T50" i="8"/>
  <c r="R50" i="8"/>
  <c r="Q50" i="8"/>
  <c r="P50" i="8"/>
  <c r="BW49" i="8"/>
  <c r="BV49" i="8"/>
  <c r="BU49" i="8"/>
  <c r="BS49" i="8"/>
  <c r="BR49" i="8"/>
  <c r="BQ49" i="8"/>
  <c r="V19" i="20" s="1"/>
  <c r="V39" i="20" s="1"/>
  <c r="BO49" i="8"/>
  <c r="T19" i="20" s="1"/>
  <c r="T39" i="20" s="1"/>
  <c r="BN49" i="8"/>
  <c r="S19" i="20" s="1"/>
  <c r="S39" i="20" s="1"/>
  <c r="BM49" i="8"/>
  <c r="R19" i="20" s="1"/>
  <c r="R39" i="20" s="1"/>
  <c r="BL49" i="8"/>
  <c r="Q19" i="20" s="1"/>
  <c r="Q39" i="20" s="1"/>
  <c r="BK49" i="8"/>
  <c r="BJ49" i="8"/>
  <c r="BI49" i="8"/>
  <c r="BH49" i="8"/>
  <c r="BG49" i="8"/>
  <c r="BF49" i="8"/>
  <c r="BE49" i="8"/>
  <c r="BD49" i="8"/>
  <c r="BC49" i="8"/>
  <c r="BB49" i="8"/>
  <c r="P19" i="20" s="1"/>
  <c r="P39" i="20" s="1"/>
  <c r="BA49" i="8"/>
  <c r="AZ49" i="8"/>
  <c r="AY49" i="8"/>
  <c r="AX49" i="8"/>
  <c r="AW49" i="8"/>
  <c r="O19" i="20" s="1"/>
  <c r="O39" i="20" s="1"/>
  <c r="AV49" i="8"/>
  <c r="N19" i="20" s="1"/>
  <c r="N39" i="20" s="1"/>
  <c r="AU49" i="8"/>
  <c r="M19" i="20" s="1"/>
  <c r="M39" i="20" s="1"/>
  <c r="AT49" i="8"/>
  <c r="AS49" i="8"/>
  <c r="AR49" i="8"/>
  <c r="AQ49" i="8"/>
  <c r="AP49" i="8"/>
  <c r="AO49" i="8"/>
  <c r="AN49" i="8"/>
  <c r="L19" i="20" s="1"/>
  <c r="L39" i="20" s="1"/>
  <c r="AM49" i="8"/>
  <c r="K19" i="20" s="1"/>
  <c r="K39" i="20" s="1"/>
  <c r="AL49" i="8"/>
  <c r="AK49" i="8"/>
  <c r="J19" i="20" s="1"/>
  <c r="J39" i="20" s="1"/>
  <c r="AI49" i="8"/>
  <c r="AH49" i="8"/>
  <c r="AF49" i="8"/>
  <c r="AE49" i="8"/>
  <c r="AD49" i="8"/>
  <c r="H19" i="20" s="1"/>
  <c r="H39" i="20" s="1"/>
  <c r="AC49" i="8"/>
  <c r="F19" i="20" s="1"/>
  <c r="F39" i="20" s="1"/>
  <c r="AB49" i="8"/>
  <c r="Z49" i="8"/>
  <c r="Y49" i="8"/>
  <c r="X49" i="8"/>
  <c r="W49" i="8"/>
  <c r="V49" i="8"/>
  <c r="E19" i="20" s="1"/>
  <c r="E39" i="20" s="1"/>
  <c r="U49" i="8"/>
  <c r="T49" i="8"/>
  <c r="C19" i="20" s="1"/>
  <c r="C39" i="20" s="1"/>
  <c r="R49" i="8"/>
  <c r="B19" i="20" s="1"/>
  <c r="B39" i="20" s="1"/>
  <c r="Q49" i="8"/>
  <c r="P49" i="8"/>
  <c r="O51" i="8"/>
  <c r="O50" i="8"/>
  <c r="O49" i="8"/>
  <c r="BT51" i="6"/>
  <c r="BS51" i="6"/>
  <c r="H41" i="21" s="1"/>
  <c r="BT50" i="6"/>
  <c r="BS50" i="6"/>
  <c r="H34" i="21" s="1"/>
  <c r="BT49" i="6"/>
  <c r="BS49" i="6"/>
  <c r="BS61" i="5"/>
  <c r="BR61" i="5"/>
  <c r="BQ61" i="5"/>
  <c r="BP61" i="5"/>
  <c r="BO61" i="5"/>
  <c r="Q61" i="5"/>
  <c r="BZ61" i="33"/>
  <c r="BY61" i="33"/>
  <c r="P8" i="20"/>
  <c r="P34" i="20" s="1"/>
  <c r="L8" i="20"/>
  <c r="L34" i="20" s="1"/>
  <c r="K8" i="20"/>
  <c r="K34" i="20" s="1"/>
  <c r="J8" i="20"/>
  <c r="J34" i="20" s="1"/>
  <c r="I8" i="20"/>
  <c r="I34" i="20" s="1"/>
  <c r="H8" i="20"/>
  <c r="H34" i="20" s="1"/>
  <c r="F8" i="20"/>
  <c r="F34" i="20" s="1"/>
  <c r="E8" i="20"/>
  <c r="E34" i="20" s="1"/>
  <c r="C8" i="20"/>
  <c r="C34" i="20" s="1"/>
  <c r="B8" i="20"/>
  <c r="B34" i="20" s="1"/>
  <c r="AC15" i="32"/>
  <c r="AB15" i="32"/>
  <c r="AC14" i="32"/>
  <c r="AB14" i="32"/>
  <c r="AC13" i="32"/>
  <c r="AB13" i="32"/>
  <c r="AC12" i="32"/>
  <c r="AB12" i="32"/>
  <c r="AC11" i="32"/>
  <c r="AB11" i="32"/>
  <c r="AC10" i="32"/>
  <c r="AB10" i="32"/>
  <c r="AC9" i="32"/>
  <c r="AB9" i="32"/>
  <c r="AC8" i="32"/>
  <c r="AB8" i="32"/>
  <c r="AC7" i="32"/>
  <c r="AB7" i="32"/>
  <c r="AC6" i="32"/>
  <c r="AB6" i="32"/>
  <c r="AC5" i="32"/>
  <c r="AB5" i="32"/>
  <c r="AC4" i="32"/>
  <c r="AB4" i="32"/>
  <c r="AC3" i="32"/>
  <c r="AB3" i="32"/>
  <c r="Q61" i="12"/>
  <c r="P61" i="12"/>
  <c r="O61" i="12"/>
  <c r="N61" i="12"/>
  <c r="M61" i="12"/>
  <c r="L61" i="12"/>
  <c r="K61" i="12"/>
  <c r="H61" i="12"/>
  <c r="G61" i="12"/>
  <c r="CG61" i="12"/>
  <c r="CF61" i="12"/>
  <c r="CE61" i="12"/>
  <c r="F61" i="12"/>
  <c r="E61" i="12"/>
  <c r="D61" i="12"/>
  <c r="C61" i="12"/>
  <c r="B61" i="12"/>
  <c r="CG61" i="11"/>
  <c r="CF61" i="11"/>
  <c r="CE61" i="11"/>
  <c r="P61" i="27"/>
  <c r="O61" i="27"/>
  <c r="N61" i="27"/>
  <c r="M61" i="27"/>
  <c r="L61" i="27"/>
  <c r="K61" i="27"/>
  <c r="J61" i="27"/>
  <c r="I61" i="27"/>
  <c r="H61" i="27"/>
  <c r="G61" i="27"/>
  <c r="F61" i="27"/>
  <c r="E61" i="27"/>
  <c r="C61" i="27"/>
  <c r="B61" i="27"/>
  <c r="D61" i="27"/>
  <c r="Z18" i="32"/>
  <c r="Y18" i="32"/>
  <c r="X18" i="32"/>
  <c r="W18" i="32"/>
  <c r="V18" i="32"/>
  <c r="U18" i="32"/>
  <c r="T18" i="32"/>
  <c r="S18" i="32"/>
  <c r="R18" i="32"/>
  <c r="Q18" i="32"/>
  <c r="P18" i="32"/>
  <c r="O18" i="32"/>
  <c r="N18" i="32"/>
  <c r="M18" i="32"/>
  <c r="L18" i="32"/>
  <c r="K18" i="32"/>
  <c r="J18" i="32"/>
  <c r="I18" i="32"/>
  <c r="H18" i="32"/>
  <c r="G18" i="32"/>
  <c r="F18" i="32"/>
  <c r="N62" i="5"/>
  <c r="M62" i="5"/>
  <c r="L62" i="5"/>
  <c r="K62" i="5"/>
  <c r="J62" i="5"/>
  <c r="I62" i="5"/>
  <c r="H62" i="5"/>
  <c r="H13" i="21" s="1"/>
  <c r="G62" i="5"/>
  <c r="G13" i="21" s="1"/>
  <c r="F62" i="5"/>
  <c r="F13" i="21" s="1"/>
  <c r="E62" i="5"/>
  <c r="E13" i="21" s="1"/>
  <c r="D62" i="5"/>
  <c r="D13" i="21" s="1"/>
  <c r="C62" i="5"/>
  <c r="C13" i="21" s="1"/>
  <c r="B62" i="5"/>
  <c r="B13" i="21" s="1"/>
  <c r="N61" i="5"/>
  <c r="M61" i="5"/>
  <c r="L61" i="5"/>
  <c r="K61" i="5"/>
  <c r="J61" i="5"/>
  <c r="I61" i="5"/>
  <c r="H61" i="5"/>
  <c r="G61" i="5"/>
  <c r="F61" i="5"/>
  <c r="E61" i="5"/>
  <c r="D61" i="5"/>
  <c r="C61" i="5"/>
  <c r="B61" i="5"/>
  <c r="CG61" i="9"/>
  <c r="CF61" i="9"/>
  <c r="CE61" i="9"/>
  <c r="BV51" i="5"/>
  <c r="BV50" i="5"/>
  <c r="BV49" i="5"/>
  <c r="BV48" i="5"/>
  <c r="BV47" i="5"/>
  <c r="BV46" i="5"/>
  <c r="BV45" i="5"/>
  <c r="BV44" i="5"/>
  <c r="BV43" i="5"/>
  <c r="BV42" i="5"/>
  <c r="BV41" i="5"/>
  <c r="BV40" i="5"/>
  <c r="BV39" i="5"/>
  <c r="BV38" i="5"/>
  <c r="BV37" i="5"/>
  <c r="BV36" i="5"/>
  <c r="BV35" i="5"/>
  <c r="BV34" i="5"/>
  <c r="BV33" i="5"/>
  <c r="BV32" i="5"/>
  <c r="BV31" i="5"/>
  <c r="BV30" i="5"/>
  <c r="BV29" i="5"/>
  <c r="BV28" i="5"/>
  <c r="BV27" i="5"/>
  <c r="BV26" i="5"/>
  <c r="BV25" i="5"/>
  <c r="BV24" i="5"/>
  <c r="BV23" i="5"/>
  <c r="BV22" i="5"/>
  <c r="BV21" i="5"/>
  <c r="BV20" i="5"/>
  <c r="BV19" i="5"/>
  <c r="BV18" i="5"/>
  <c r="BV17" i="5"/>
  <c r="BV16" i="5"/>
  <c r="BV15" i="5"/>
  <c r="BV14" i="5"/>
  <c r="BV13" i="5"/>
  <c r="BV12" i="5"/>
  <c r="BV11" i="5"/>
  <c r="BV10" i="5"/>
  <c r="BV9" i="5"/>
  <c r="BV8" i="5"/>
  <c r="BV7" i="5"/>
  <c r="BV6" i="5"/>
  <c r="BV5" i="5"/>
  <c r="BV4" i="5"/>
  <c r="BV3" i="5"/>
  <c r="BV61" i="12"/>
  <c r="J66" i="9"/>
  <c r="R16" i="20"/>
  <c r="B12" i="20"/>
  <c r="C12" i="20"/>
  <c r="E12" i="20"/>
  <c r="C14" i="21"/>
  <c r="AZ66" i="14"/>
  <c r="E14" i="21"/>
  <c r="F14" i="21"/>
  <c r="H14" i="21"/>
  <c r="AA5" i="30"/>
  <c r="AA6" i="30"/>
  <c r="AA7" i="30"/>
  <c r="AA8" i="30"/>
  <c r="AA9" i="30"/>
  <c r="AA11" i="30"/>
  <c r="AA12" i="30"/>
  <c r="R13" i="30"/>
  <c r="AA14" i="30"/>
  <c r="R15" i="30"/>
  <c r="AA16" i="30"/>
  <c r="AA17" i="30"/>
  <c r="R18" i="30"/>
  <c r="AA19" i="30"/>
  <c r="AA20" i="30"/>
  <c r="AA21" i="30"/>
  <c r="AA22" i="30"/>
  <c r="AA23" i="30"/>
  <c r="AA25" i="30"/>
  <c r="AA26" i="30"/>
  <c r="AA28" i="30"/>
  <c r="AA31" i="30"/>
  <c r="AA34" i="30"/>
  <c r="AA36" i="30"/>
  <c r="AA37" i="30"/>
  <c r="AA38" i="30"/>
  <c r="AA41" i="30"/>
  <c r="AA42" i="30"/>
  <c r="AA43" i="30"/>
  <c r="AA44" i="30"/>
  <c r="AA45" i="30"/>
  <c r="AA46" i="30"/>
  <c r="R47" i="30"/>
  <c r="AA48" i="30"/>
  <c r="R49" i="30"/>
  <c r="AA51" i="30"/>
  <c r="AA52" i="30"/>
  <c r="S61" i="34"/>
  <c r="U61" i="12"/>
  <c r="S61" i="13"/>
  <c r="Y61" i="13"/>
  <c r="Q61" i="33"/>
  <c r="M62" i="33"/>
  <c r="L62" i="33"/>
  <c r="M61" i="33"/>
  <c r="L61" i="33"/>
  <c r="AN62" i="27"/>
  <c r="T62" i="27"/>
  <c r="N62" i="27"/>
  <c r="O62" i="27"/>
  <c r="P62" i="27"/>
  <c r="U61" i="9"/>
  <c r="Q62" i="9"/>
  <c r="P62" i="9"/>
  <c r="O62" i="9"/>
  <c r="Q61" i="9"/>
  <c r="P61" i="9"/>
  <c r="O61" i="9"/>
  <c r="U61" i="11"/>
  <c r="AP61" i="12"/>
  <c r="L62" i="4"/>
  <c r="M62" i="4"/>
  <c r="N62" i="4"/>
  <c r="O62" i="4"/>
  <c r="L60" i="3"/>
  <c r="M60" i="3"/>
  <c r="N60" i="3"/>
  <c r="W5" i="30"/>
  <c r="X5" i="30"/>
  <c r="W6" i="30"/>
  <c r="X6" i="30"/>
  <c r="X7" i="30"/>
  <c r="AC7" i="30"/>
  <c r="X8" i="30"/>
  <c r="W9" i="30"/>
  <c r="X9" i="30"/>
  <c r="X10" i="30"/>
  <c r="X11" i="30"/>
  <c r="X12" i="30"/>
  <c r="W13" i="30"/>
  <c r="X13" i="30"/>
  <c r="X14" i="30"/>
  <c r="X15" i="30"/>
  <c r="X16" i="30"/>
  <c r="W17" i="30"/>
  <c r="X17" i="30"/>
  <c r="W18" i="30"/>
  <c r="X18" i="30"/>
  <c r="X19" i="30"/>
  <c r="AC19" i="30"/>
  <c r="W20" i="30"/>
  <c r="X20" i="30"/>
  <c r="W21" i="30"/>
  <c r="W22" i="30"/>
  <c r="X22" i="30"/>
  <c r="X23" i="30"/>
  <c r="X24" i="30"/>
  <c r="W25" i="30"/>
  <c r="W26" i="30"/>
  <c r="X26" i="30"/>
  <c r="X27" i="30"/>
  <c r="AC27" i="30"/>
  <c r="X28" i="30"/>
  <c r="W29" i="30"/>
  <c r="X29" i="30"/>
  <c r="W30" i="30"/>
  <c r="X30" i="30"/>
  <c r="X31" i="30"/>
  <c r="X32" i="30"/>
  <c r="X33" i="30"/>
  <c r="X34" i="30"/>
  <c r="X35" i="30"/>
  <c r="AC35" i="30"/>
  <c r="W36" i="30"/>
  <c r="X36" i="30"/>
  <c r="X37" i="30"/>
  <c r="X38" i="30"/>
  <c r="X39" i="30"/>
  <c r="X40" i="30"/>
  <c r="W41" i="30"/>
  <c r="W42" i="30"/>
  <c r="X42" i="30"/>
  <c r="X43" i="30"/>
  <c r="AC43" i="30"/>
  <c r="X44" i="30"/>
  <c r="X45" i="30"/>
  <c r="AC45" i="30"/>
  <c r="W46" i="30"/>
  <c r="X46" i="30"/>
  <c r="X47" i="30"/>
  <c r="X48" i="30"/>
  <c r="X49" i="30"/>
  <c r="AC49" i="30"/>
  <c r="X50" i="30"/>
  <c r="X51" i="30"/>
  <c r="AC4" i="30"/>
  <c r="O4" i="30"/>
  <c r="BA13" i="32"/>
  <c r="K69" i="12"/>
  <c r="G69" i="12"/>
  <c r="C69" i="12"/>
  <c r="D69" i="12"/>
  <c r="E69" i="12"/>
  <c r="F69" i="12"/>
  <c r="H69" i="12"/>
  <c r="I69" i="12"/>
  <c r="J69" i="12"/>
  <c r="L69" i="12"/>
  <c r="B69" i="12"/>
  <c r="H62" i="34"/>
  <c r="H15" i="21" s="1"/>
  <c r="G62" i="34"/>
  <c r="G15" i="21" s="1"/>
  <c r="F62" i="34"/>
  <c r="F15" i="21" s="1"/>
  <c r="E62" i="34"/>
  <c r="E15" i="21" s="1"/>
  <c r="D62" i="34"/>
  <c r="D15" i="21" s="1"/>
  <c r="C62" i="34"/>
  <c r="C15" i="21" s="1"/>
  <c r="B62" i="34"/>
  <c r="B15" i="21" s="1"/>
  <c r="H61" i="34"/>
  <c r="G61" i="34"/>
  <c r="F61" i="34"/>
  <c r="E61" i="34"/>
  <c r="D61" i="34"/>
  <c r="C61" i="34"/>
  <c r="B61" i="34"/>
  <c r="K62" i="33"/>
  <c r="J62" i="33"/>
  <c r="I62" i="33"/>
  <c r="H62" i="33"/>
  <c r="H8" i="21" s="1"/>
  <c r="G62" i="33"/>
  <c r="G8" i="21" s="1"/>
  <c r="F62" i="33"/>
  <c r="F8" i="21" s="1"/>
  <c r="E62" i="33"/>
  <c r="E8" i="21" s="1"/>
  <c r="D62" i="33"/>
  <c r="D8" i="21" s="1"/>
  <c r="C62" i="33"/>
  <c r="C8" i="21" s="1"/>
  <c r="B62" i="33"/>
  <c r="B8" i="21" s="1"/>
  <c r="BX61" i="33"/>
  <c r="BV61" i="33"/>
  <c r="BU61" i="33"/>
  <c r="BT61" i="33"/>
  <c r="K61" i="33"/>
  <c r="J61" i="33"/>
  <c r="I61" i="33"/>
  <c r="H61" i="33"/>
  <c r="G61" i="33"/>
  <c r="F61" i="33"/>
  <c r="E61" i="33"/>
  <c r="D61" i="33"/>
  <c r="C61" i="33"/>
  <c r="B61" i="33"/>
  <c r="CC61" i="12"/>
  <c r="CB61" i="12"/>
  <c r="CA61" i="12"/>
  <c r="BY61" i="12"/>
  <c r="BX61" i="12"/>
  <c r="BW61" i="12"/>
  <c r="BU61" i="12"/>
  <c r="BT61" i="12"/>
  <c r="BS61" i="12"/>
  <c r="BR61" i="12"/>
  <c r="BQ61" i="12"/>
  <c r="BP61" i="12"/>
  <c r="BO61" i="12"/>
  <c r="BN61" i="12"/>
  <c r="BM61" i="12"/>
  <c r="BL61" i="12"/>
  <c r="BK61" i="12"/>
  <c r="BJ61" i="12"/>
  <c r="BI61" i="12"/>
  <c r="BH61" i="12"/>
  <c r="BG61" i="12"/>
  <c r="BF61" i="12"/>
  <c r="BE61" i="12"/>
  <c r="BD61" i="12"/>
  <c r="BC61" i="12"/>
  <c r="BB61" i="12"/>
  <c r="BA61" i="12"/>
  <c r="AZ61" i="12"/>
  <c r="AY61" i="12"/>
  <c r="AX61" i="12"/>
  <c r="AW61" i="12"/>
  <c r="AV61" i="12"/>
  <c r="AU61" i="12"/>
  <c r="AT61" i="12"/>
  <c r="AS61" i="12"/>
  <c r="AR61" i="12"/>
  <c r="AO61" i="12"/>
  <c r="AN61" i="12"/>
  <c r="AM61" i="12"/>
  <c r="AL61" i="12"/>
  <c r="AK61" i="12"/>
  <c r="AI61" i="12"/>
  <c r="AH61" i="12"/>
  <c r="AG61" i="12"/>
  <c r="AF61" i="12"/>
  <c r="AE61" i="12"/>
  <c r="AD61" i="12"/>
  <c r="CC61" i="11"/>
  <c r="C62" i="4"/>
  <c r="C9" i="21" s="1"/>
  <c r="AY18" i="32"/>
  <c r="S14" i="20" s="1"/>
  <c r="AX18" i="32"/>
  <c r="R14" i="20" s="1"/>
  <c r="AW18" i="32"/>
  <c r="Q14" i="20" s="1"/>
  <c r="AV18" i="32"/>
  <c r="AU18" i="32"/>
  <c r="AT18" i="32"/>
  <c r="AS18" i="32"/>
  <c r="AR18" i="32"/>
  <c r="AQ18" i="32"/>
  <c r="AP18" i="32"/>
  <c r="AO18" i="32"/>
  <c r="AN18" i="32"/>
  <c r="P14" i="20" s="1"/>
  <c r="AM18" i="32"/>
  <c r="AL18" i="32"/>
  <c r="AK18" i="32"/>
  <c r="O14" i="20" s="1"/>
  <c r="AJ18" i="32"/>
  <c r="N14" i="20" s="1"/>
  <c r="AI18" i="32"/>
  <c r="M14" i="20" s="1"/>
  <c r="AH18" i="32"/>
  <c r="AG18" i="32"/>
  <c r="C18" i="32"/>
  <c r="B18" i="32"/>
  <c r="T61" i="13"/>
  <c r="U61" i="13"/>
  <c r="V61" i="13"/>
  <c r="W61" i="13"/>
  <c r="Z61" i="13"/>
  <c r="AA61" i="13"/>
  <c r="Q34" i="30"/>
  <c r="Z19" i="30"/>
  <c r="D17" i="21"/>
  <c r="H20" i="21"/>
  <c r="G20" i="21"/>
  <c r="F20" i="21"/>
  <c r="E20" i="21"/>
  <c r="D20" i="21"/>
  <c r="C20" i="21"/>
  <c r="B20" i="21"/>
  <c r="M62" i="27"/>
  <c r="L62" i="27"/>
  <c r="K62" i="27"/>
  <c r="J62" i="27"/>
  <c r="I62" i="27"/>
  <c r="H62" i="27"/>
  <c r="H12" i="21" s="1"/>
  <c r="G62" i="27"/>
  <c r="G12" i="21" s="1"/>
  <c r="F62" i="27"/>
  <c r="F12" i="21" s="1"/>
  <c r="E62" i="27"/>
  <c r="E12" i="21" s="1"/>
  <c r="D62" i="27"/>
  <c r="D12" i="21" s="1"/>
  <c r="C62" i="27"/>
  <c r="C12" i="21" s="1"/>
  <c r="B62" i="27"/>
  <c r="B12" i="21" s="1"/>
  <c r="N62" i="9"/>
  <c r="M62" i="9"/>
  <c r="L62" i="9"/>
  <c r="K62" i="9"/>
  <c r="J62" i="9"/>
  <c r="I62" i="9"/>
  <c r="H62" i="9"/>
  <c r="H11" i="21" s="1"/>
  <c r="G62" i="9"/>
  <c r="G11" i="21" s="1"/>
  <c r="F62" i="9"/>
  <c r="F11" i="21" s="1"/>
  <c r="E62" i="9"/>
  <c r="E11" i="21" s="1"/>
  <c r="D62" i="9"/>
  <c r="D11" i="21" s="1"/>
  <c r="C62" i="9"/>
  <c r="C11" i="21" s="1"/>
  <c r="B62" i="9"/>
  <c r="B11" i="21" s="1"/>
  <c r="B61" i="3"/>
  <c r="B19" i="21" s="1"/>
  <c r="K62" i="4"/>
  <c r="J62" i="4"/>
  <c r="I62" i="4"/>
  <c r="H62" i="4"/>
  <c r="H9" i="21" s="1"/>
  <c r="G62" i="4"/>
  <c r="G9" i="21" s="1"/>
  <c r="F62" i="4"/>
  <c r="F9" i="21" s="1"/>
  <c r="E62" i="4"/>
  <c r="E9" i="21" s="1"/>
  <c r="D62" i="4"/>
  <c r="D9" i="21" s="1"/>
  <c r="B62" i="4"/>
  <c r="B9" i="21" s="1"/>
  <c r="U62" i="27"/>
  <c r="V62" i="27"/>
  <c r="AA62" i="27"/>
  <c r="AB62" i="27"/>
  <c r="AE62" i="27"/>
  <c r="AF62" i="27"/>
  <c r="AG62" i="27"/>
  <c r="AH62" i="27"/>
  <c r="AJ62" i="27"/>
  <c r="AM62" i="27"/>
  <c r="AP62" i="27"/>
  <c r="AW62" i="27"/>
  <c r="AX62" i="27"/>
  <c r="AY62" i="27"/>
  <c r="AZ62" i="27"/>
  <c r="BA62" i="27"/>
  <c r="BB62" i="27"/>
  <c r="BF62" i="27"/>
  <c r="BG62" i="27"/>
  <c r="BH62" i="27"/>
  <c r="BK62" i="27"/>
  <c r="BL62" i="27"/>
  <c r="BM62" i="27"/>
  <c r="BN62" i="27"/>
  <c r="BO62" i="27"/>
  <c r="BP62" i="27"/>
  <c r="BQ62" i="27"/>
  <c r="BR62" i="27"/>
  <c r="BS62" i="27"/>
  <c r="BZ62" i="27"/>
  <c r="CA62" i="27"/>
  <c r="B60" i="3"/>
  <c r="J61" i="12"/>
  <c r="I61" i="12"/>
  <c r="CC61" i="9"/>
  <c r="CB61" i="9"/>
  <c r="CA61" i="9"/>
  <c r="N61" i="9"/>
  <c r="M61" i="9"/>
  <c r="L61" i="9"/>
  <c r="K61" i="9"/>
  <c r="J61" i="9"/>
  <c r="I61" i="9"/>
  <c r="H61" i="9"/>
  <c r="G61" i="9"/>
  <c r="F61" i="9"/>
  <c r="E61" i="9"/>
  <c r="D61" i="9"/>
  <c r="C61" i="9"/>
  <c r="B61" i="9"/>
  <c r="K60" i="3"/>
  <c r="J60" i="3"/>
  <c r="I60" i="3"/>
  <c r="H60" i="3"/>
  <c r="G60" i="3"/>
  <c r="F60" i="3"/>
  <c r="E60" i="3"/>
  <c r="D60" i="3"/>
  <c r="C60" i="3"/>
  <c r="CD4" i="3"/>
  <c r="CD5" i="3"/>
  <c r="CD6" i="3"/>
  <c r="CD7" i="3"/>
  <c r="CD8" i="3"/>
  <c r="CD9" i="3"/>
  <c r="CD10" i="3"/>
  <c r="CD11" i="3"/>
  <c r="CD12" i="3"/>
  <c r="CD13" i="3"/>
  <c r="CD14" i="3"/>
  <c r="CD15" i="3"/>
  <c r="CD16" i="3"/>
  <c r="CD17" i="3"/>
  <c r="CD18" i="3"/>
  <c r="CD19" i="3"/>
  <c r="CD20" i="3"/>
  <c r="CD21" i="3"/>
  <c r="CD22" i="3"/>
  <c r="CD23" i="3"/>
  <c r="CD24" i="3"/>
  <c r="CD25" i="3"/>
  <c r="CD26" i="3"/>
  <c r="CD27" i="3"/>
  <c r="CD28" i="3"/>
  <c r="CD29" i="3"/>
  <c r="CD30" i="3"/>
  <c r="CD31" i="3"/>
  <c r="CD32" i="3"/>
  <c r="CD33" i="3"/>
  <c r="CD34" i="3"/>
  <c r="CD35" i="3"/>
  <c r="CD36" i="3"/>
  <c r="CD37" i="3"/>
  <c r="CD38" i="3"/>
  <c r="CD39" i="3"/>
  <c r="CD40" i="3"/>
  <c r="CD41" i="3"/>
  <c r="CD42" i="3"/>
  <c r="CD43" i="3"/>
  <c r="CD44" i="3"/>
  <c r="CD45" i="3"/>
  <c r="CD46" i="3"/>
  <c r="CD47" i="3"/>
  <c r="CD48" i="3"/>
  <c r="CD49" i="3"/>
  <c r="CD50" i="3"/>
  <c r="CD51" i="3"/>
  <c r="CD3" i="3"/>
  <c r="S3" i="20"/>
  <c r="R3" i="20"/>
  <c r="Q3" i="20"/>
  <c r="P3" i="20"/>
  <c r="O3" i="20"/>
  <c r="N3" i="20"/>
  <c r="M3" i="20"/>
  <c r="CB61" i="11"/>
  <c r="CA61" i="11"/>
  <c r="L51" i="7"/>
  <c r="L50" i="7"/>
  <c r="L49" i="7"/>
  <c r="BR51" i="6"/>
  <c r="BP51" i="6"/>
  <c r="BO51" i="6"/>
  <c r="BN51" i="6"/>
  <c r="G41" i="21"/>
  <c r="E41" i="21"/>
  <c r="D41" i="21"/>
  <c r="C41" i="21"/>
  <c r="S51" i="6"/>
  <c r="B41" i="21" s="1"/>
  <c r="R51" i="6"/>
  <c r="Q51" i="6"/>
  <c r="O51" i="6"/>
  <c r="N51" i="6"/>
  <c r="M51" i="6"/>
  <c r="L51" i="6"/>
  <c r="BR50" i="6"/>
  <c r="BP50" i="6"/>
  <c r="BO50" i="6"/>
  <c r="BN50" i="6"/>
  <c r="F34" i="21"/>
  <c r="E34" i="21"/>
  <c r="D34" i="21"/>
  <c r="D40" i="21" s="1"/>
  <c r="C34" i="21"/>
  <c r="C40" i="21" s="1"/>
  <c r="S50" i="6"/>
  <c r="B34" i="21" s="1"/>
  <c r="R50" i="6"/>
  <c r="Q50" i="6"/>
  <c r="O50" i="6"/>
  <c r="N50" i="6"/>
  <c r="M50" i="6"/>
  <c r="L50" i="6"/>
  <c r="BR49" i="6"/>
  <c r="BP49" i="6"/>
  <c r="BO49" i="6"/>
  <c r="BN49" i="6"/>
  <c r="V16" i="20" s="1"/>
  <c r="P16" i="20"/>
  <c r="L16" i="20"/>
  <c r="K16" i="20"/>
  <c r="J16" i="20"/>
  <c r="H16" i="20"/>
  <c r="F16" i="20"/>
  <c r="S49" i="6"/>
  <c r="E16" i="20" s="1"/>
  <c r="R49" i="6"/>
  <c r="Q49" i="6"/>
  <c r="C16" i="20" s="1"/>
  <c r="O49" i="6"/>
  <c r="B16" i="20" s="1"/>
  <c r="N49" i="6"/>
  <c r="M49" i="6"/>
  <c r="L49" i="6"/>
  <c r="B61" i="11"/>
  <c r="H51" i="8"/>
  <c r="G51" i="8"/>
  <c r="E51" i="8"/>
  <c r="F51" i="8"/>
  <c r="D51" i="8"/>
  <c r="C51" i="8"/>
  <c r="H50" i="8"/>
  <c r="G50" i="8"/>
  <c r="E50" i="8"/>
  <c r="F50" i="8"/>
  <c r="D50" i="8"/>
  <c r="C50" i="8"/>
  <c r="B51" i="8"/>
  <c r="B50" i="8"/>
  <c r="H49" i="8"/>
  <c r="G49" i="8"/>
  <c r="E49" i="8"/>
  <c r="F49" i="8"/>
  <c r="D49" i="8"/>
  <c r="C49" i="8"/>
  <c r="B49" i="8"/>
  <c r="H51" i="7"/>
  <c r="G51" i="7"/>
  <c r="E51" i="7"/>
  <c r="F51" i="7"/>
  <c r="D51" i="7"/>
  <c r="C51" i="7"/>
  <c r="B51" i="7"/>
  <c r="H50" i="7"/>
  <c r="G50" i="7"/>
  <c r="E50" i="7"/>
  <c r="F50" i="7"/>
  <c r="D50" i="7"/>
  <c r="C50" i="7"/>
  <c r="B50" i="7"/>
  <c r="H49" i="7"/>
  <c r="G49" i="7"/>
  <c r="E49" i="7"/>
  <c r="F49" i="7"/>
  <c r="D49" i="7"/>
  <c r="C49" i="7"/>
  <c r="B49" i="7"/>
  <c r="H51" i="6"/>
  <c r="G51" i="6"/>
  <c r="E51" i="6"/>
  <c r="F51" i="6"/>
  <c r="D51" i="6"/>
  <c r="C51" i="6"/>
  <c r="H50" i="6"/>
  <c r="G50" i="6"/>
  <c r="E50" i="6"/>
  <c r="F50" i="6"/>
  <c r="D50" i="6"/>
  <c r="C50" i="6"/>
  <c r="H49" i="6"/>
  <c r="G49" i="6"/>
  <c r="E49" i="6"/>
  <c r="F49" i="6"/>
  <c r="D49" i="6"/>
  <c r="C49" i="6"/>
  <c r="B49" i="6"/>
  <c r="B51" i="6"/>
  <c r="B50" i="6"/>
  <c r="B40" i="21" l="1"/>
  <c r="H40" i="21"/>
  <c r="S25" i="20"/>
  <c r="Q13" i="20"/>
  <c r="H25" i="20"/>
  <c r="P25" i="20"/>
  <c r="U6" i="20"/>
  <c r="U35" i="20" s="1"/>
  <c r="Q6" i="20"/>
  <c r="Q35" i="20" s="1"/>
  <c r="N6" i="20"/>
  <c r="N35" i="20" s="1"/>
  <c r="L6" i="20"/>
  <c r="L35" i="20" s="1"/>
  <c r="I35" i="20"/>
  <c r="S13" i="20"/>
  <c r="BE62" i="27"/>
  <c r="R13" i="20"/>
  <c r="BD62" i="27"/>
  <c r="L13" i="20"/>
  <c r="C20" i="20"/>
  <c r="C36" i="20" s="1"/>
  <c r="Z62" i="27"/>
  <c r="B25" i="20"/>
  <c r="E25" i="20"/>
  <c r="I25" i="20"/>
  <c r="K25" i="20"/>
  <c r="M25" i="20"/>
  <c r="U25" i="20"/>
  <c r="M6" i="20"/>
  <c r="M35" i="20" s="1"/>
  <c r="K6" i="20"/>
  <c r="K35" i="20" s="1"/>
  <c r="H6" i="20"/>
  <c r="H35" i="20" s="1"/>
  <c r="H42" i="20" s="1"/>
  <c r="V13" i="20"/>
  <c r="M13" i="20"/>
  <c r="AU62" i="27"/>
  <c r="E13" i="20"/>
  <c r="X62" i="27"/>
  <c r="V6" i="20"/>
  <c r="V35" i="20" s="1"/>
  <c r="C25" i="20"/>
  <c r="L25" i="20"/>
  <c r="N25" i="20"/>
  <c r="Q25" i="20"/>
  <c r="T25" i="20"/>
  <c r="S6" i="20"/>
  <c r="S35" i="20" s="1"/>
  <c r="P6" i="20"/>
  <c r="P35" i="20" s="1"/>
  <c r="F6" i="20"/>
  <c r="F35" i="20" s="1"/>
  <c r="F42" i="20" s="1"/>
  <c r="C6" i="20"/>
  <c r="C35" i="20" s="1"/>
  <c r="AS62" i="27"/>
  <c r="V20" i="20"/>
  <c r="V36" i="20" s="1"/>
  <c r="B20" i="20"/>
  <c r="B36" i="20" s="1"/>
  <c r="BW62" i="27"/>
  <c r="BJ62" i="27"/>
  <c r="AR62" i="27"/>
  <c r="AL62" i="27"/>
  <c r="F25" i="20"/>
  <c r="J25" i="20"/>
  <c r="O25" i="20"/>
  <c r="R25" i="20"/>
  <c r="V25" i="20"/>
  <c r="R6" i="20"/>
  <c r="R35" i="20" s="1"/>
  <c r="O6" i="20"/>
  <c r="O35" i="20" s="1"/>
  <c r="B6" i="20"/>
  <c r="B35" i="20" s="1"/>
  <c r="B42" i="20" s="1"/>
  <c r="BX62" i="27"/>
  <c r="T24" i="20"/>
  <c r="T38" i="20" s="1"/>
  <c r="B24" i="20"/>
  <c r="B38" i="20" s="1"/>
  <c r="U24" i="20"/>
  <c r="U38" i="20" s="1"/>
  <c r="Q24" i="20"/>
  <c r="Q38" i="20" s="1"/>
  <c r="N24" i="20"/>
  <c r="N38" i="20" s="1"/>
  <c r="L24" i="20"/>
  <c r="L38" i="20" s="1"/>
  <c r="I24" i="20"/>
  <c r="I38" i="20" s="1"/>
  <c r="C24" i="20"/>
  <c r="C38" i="20" s="1"/>
  <c r="M24" i="20"/>
  <c r="M38" i="20" s="1"/>
  <c r="H24" i="20"/>
  <c r="H38" i="20" s="1"/>
  <c r="E24" i="20"/>
  <c r="E38" i="20" s="1"/>
  <c r="S24" i="20"/>
  <c r="S38" i="20" s="1"/>
  <c r="P24" i="20"/>
  <c r="P38" i="20" s="1"/>
  <c r="G24" i="20"/>
  <c r="G38" i="20" s="1"/>
  <c r="G42" i="20" s="1"/>
  <c r="D24" i="20"/>
  <c r="D38" i="20" s="1"/>
  <c r="D42" i="20" s="1"/>
  <c r="K24" i="20"/>
  <c r="K38" i="20" s="1"/>
  <c r="V24" i="20"/>
  <c r="V38" i="20" s="1"/>
  <c r="R24" i="20"/>
  <c r="R38" i="20" s="1"/>
  <c r="O24" i="20"/>
  <c r="O38" i="20" s="1"/>
  <c r="J24" i="20"/>
  <c r="J38" i="20" s="1"/>
  <c r="F24" i="20"/>
  <c r="F38" i="20" s="1"/>
  <c r="F56" i="30"/>
  <c r="BV61" i="5"/>
  <c r="B14" i="21"/>
  <c r="B22" i="21" s="1"/>
  <c r="B25" i="21" s="1"/>
  <c r="T13" i="20"/>
  <c r="BY62" i="27"/>
  <c r="BV36" i="37"/>
  <c r="U18" i="20" s="1"/>
  <c r="AV62" i="27"/>
  <c r="BW36" i="37"/>
  <c r="G45" i="21"/>
  <c r="C18" i="20"/>
  <c r="BV38" i="37"/>
  <c r="BW38" i="37"/>
  <c r="C45" i="21"/>
  <c r="C49" i="21" s="1"/>
  <c r="E18" i="20"/>
  <c r="D45" i="21"/>
  <c r="D49" i="21" s="1"/>
  <c r="Z22" i="30"/>
  <c r="Z6" i="30"/>
  <c r="Q10" i="30"/>
  <c r="Q26" i="30"/>
  <c r="Z40" i="30"/>
  <c r="Z13" i="30"/>
  <c r="AZ13" i="32"/>
  <c r="BC13" i="32" s="1"/>
  <c r="BD13" i="32"/>
  <c r="T6" i="20"/>
  <c r="T35" i="20" s="1"/>
  <c r="J6" i="20"/>
  <c r="J35" i="20" s="1"/>
  <c r="J42" i="20" s="1"/>
  <c r="E6" i="20"/>
  <c r="E35" i="20" s="1"/>
  <c r="E42" i="20" s="1"/>
  <c r="H18" i="21"/>
  <c r="H22" i="21" s="1"/>
  <c r="H25" i="21" s="1"/>
  <c r="F18" i="21"/>
  <c r="E18" i="21"/>
  <c r="C22" i="21"/>
  <c r="C25" i="21" s="1"/>
  <c r="Z29" i="30"/>
  <c r="Z20" i="30"/>
  <c r="Z8" i="30"/>
  <c r="Z45" i="30"/>
  <c r="Z28" i="30"/>
  <c r="Z31" i="30"/>
  <c r="Q12" i="30"/>
  <c r="F5" i="21"/>
  <c r="G34" i="21"/>
  <c r="G40" i="21" s="1"/>
  <c r="F41" i="21"/>
  <c r="F45" i="21" s="1"/>
  <c r="G14" i="21"/>
  <c r="G22" i="21" s="1"/>
  <c r="G25" i="21" s="1"/>
  <c r="D14" i="21"/>
  <c r="D22" i="21" s="1"/>
  <c r="BD6" i="32"/>
  <c r="BC6" i="32"/>
  <c r="BA18" i="32"/>
  <c r="F33" i="21" s="1"/>
  <c r="F40" i="21" s="1"/>
  <c r="E44" i="21"/>
  <c r="E45" i="21" s="1"/>
  <c r="E38" i="21"/>
  <c r="H44" i="21"/>
  <c r="H45" i="21" s="1"/>
  <c r="B45" i="21"/>
  <c r="B49" i="21" s="1"/>
  <c r="S48" i="30"/>
  <c r="S29" i="30"/>
  <c r="S33" i="30"/>
  <c r="S17" i="30"/>
  <c r="AC12" i="30"/>
  <c r="S51" i="30"/>
  <c r="R14" i="30"/>
  <c r="R52" i="30"/>
  <c r="O19" i="30"/>
  <c r="AC36" i="30"/>
  <c r="AB22" i="30"/>
  <c r="R42" i="30"/>
  <c r="S7" i="30"/>
  <c r="R12" i="30"/>
  <c r="S42" i="30"/>
  <c r="O27" i="30"/>
  <c r="O47" i="30"/>
  <c r="R37" i="30"/>
  <c r="O15" i="30"/>
  <c r="W10" i="30"/>
  <c r="W34" i="30"/>
  <c r="W50" i="30"/>
  <c r="AA47" i="30"/>
  <c r="R16" i="30"/>
  <c r="O7" i="30"/>
  <c r="O31" i="30"/>
  <c r="S52" i="30"/>
  <c r="W14" i="30"/>
  <c r="AC20" i="30"/>
  <c r="W38" i="30"/>
  <c r="AC52" i="30"/>
  <c r="R5" i="30"/>
  <c r="O35" i="30"/>
  <c r="O39" i="30"/>
  <c r="O51" i="30"/>
  <c r="AC8" i="30"/>
  <c r="AC32" i="30"/>
  <c r="AA49" i="30"/>
  <c r="Y5" i="30"/>
  <c r="R45" i="30"/>
  <c r="T53" i="30"/>
  <c r="P53" i="30"/>
  <c r="S26" i="30"/>
  <c r="S20" i="30"/>
  <c r="O50" i="30"/>
  <c r="S47" i="30"/>
  <c r="W49" i="30"/>
  <c r="S10" i="30"/>
  <c r="O14" i="30"/>
  <c r="O30" i="30"/>
  <c r="S35" i="30"/>
  <c r="S4" i="30"/>
  <c r="W33" i="30"/>
  <c r="AB6" i="30"/>
  <c r="AB34" i="30"/>
  <c r="Y21" i="30"/>
  <c r="R34" i="30"/>
  <c r="O42" i="30"/>
  <c r="AC47" i="30"/>
  <c r="AA18" i="30"/>
  <c r="AA15" i="30"/>
  <c r="AA27" i="30"/>
  <c r="R27" i="30"/>
  <c r="AA35" i="30"/>
  <c r="R35" i="30"/>
  <c r="Y17" i="30"/>
  <c r="Y27" i="30"/>
  <c r="Y34" i="30"/>
  <c r="W48" i="30"/>
  <c r="W44" i="30"/>
  <c r="X41" i="30"/>
  <c r="O41" i="30"/>
  <c r="W28" i="30"/>
  <c r="AA33" i="30"/>
  <c r="R33" i="30"/>
  <c r="W32" i="30"/>
  <c r="AA24" i="30"/>
  <c r="R24" i="30"/>
  <c r="AA32" i="30"/>
  <c r="R32" i="30"/>
  <c r="AB11" i="30"/>
  <c r="S11" i="30"/>
  <c r="Y37" i="30"/>
  <c r="Y48" i="30"/>
  <c r="Y52" i="30"/>
  <c r="W16" i="30"/>
  <c r="W12" i="30"/>
  <c r="AA4" i="30"/>
  <c r="R4" i="30"/>
  <c r="S38" i="30"/>
  <c r="AB38" i="30"/>
  <c r="AB49" i="30"/>
  <c r="S49" i="30"/>
  <c r="Y14" i="30"/>
  <c r="R7" i="30"/>
  <c r="R25" i="30"/>
  <c r="R43" i="30"/>
  <c r="O5" i="30"/>
  <c r="S45" i="30"/>
  <c r="S18" i="30"/>
  <c r="AB18" i="30"/>
  <c r="AB32" i="30"/>
  <c r="S32" i="30"/>
  <c r="R23" i="30"/>
  <c r="R41" i="30"/>
  <c r="S46" i="30"/>
  <c r="O6" i="30"/>
  <c r="O10" i="30"/>
  <c r="S9" i="30"/>
  <c r="S12" i="30"/>
  <c r="R6" i="30"/>
  <c r="R51" i="30"/>
  <c r="O26" i="30"/>
  <c r="O43" i="30"/>
  <c r="O11" i="30"/>
  <c r="O18" i="30"/>
  <c r="S23" i="30"/>
  <c r="O23" i="30"/>
  <c r="S36" i="30"/>
  <c r="AC16" i="30"/>
  <c r="AC48" i="30"/>
  <c r="W37" i="30"/>
  <c r="X52" i="30"/>
  <c r="O52" i="30"/>
  <c r="W43" i="30"/>
  <c r="AC29" i="30"/>
  <c r="W23" i="30"/>
  <c r="W19" i="30"/>
  <c r="AC17" i="30"/>
  <c r="R50" i="30"/>
  <c r="AA50" i="30"/>
  <c r="AA39" i="30"/>
  <c r="R39" i="30"/>
  <c r="AB40" i="30"/>
  <c r="S40" i="30"/>
  <c r="AB43" i="30"/>
  <c r="S43" i="30"/>
  <c r="Y8" i="30"/>
  <c r="R28" i="30"/>
  <c r="R31" i="30"/>
  <c r="S30" i="30"/>
  <c r="S50" i="30"/>
  <c r="W7" i="30"/>
  <c r="W52" i="30"/>
  <c r="X25" i="30"/>
  <c r="O25" i="30"/>
  <c r="X21" i="30"/>
  <c r="O21" i="30"/>
  <c r="AA30" i="30"/>
  <c r="R30" i="30"/>
  <c r="AB21" i="30"/>
  <c r="S21" i="30"/>
  <c r="AB41" i="30"/>
  <c r="S41" i="30"/>
  <c r="Y39" i="30"/>
  <c r="Y42" i="30"/>
  <c r="N53" i="30"/>
  <c r="Z53" i="30"/>
  <c r="Q53" i="30"/>
  <c r="R19" i="30"/>
  <c r="S14" i="30"/>
  <c r="O33" i="30"/>
  <c r="O9" i="30"/>
  <c r="O16" i="30"/>
  <c r="O12" i="30"/>
  <c r="S27" i="30"/>
  <c r="W51" i="30"/>
  <c r="W11" i="30"/>
  <c r="AA10" i="30"/>
  <c r="R10" i="30"/>
  <c r="AA40" i="30"/>
  <c r="R40" i="30"/>
  <c r="AB8" i="30"/>
  <c r="S8" i="30"/>
  <c r="AB25" i="30"/>
  <c r="S25" i="30"/>
  <c r="AB28" i="30"/>
  <c r="S28" i="30"/>
  <c r="Y43" i="30"/>
  <c r="O20" i="30"/>
  <c r="S24" i="30"/>
  <c r="S44" i="30"/>
  <c r="S37" i="30"/>
  <c r="W8" i="30"/>
  <c r="W24" i="30"/>
  <c r="W40" i="30"/>
  <c r="AA13" i="30"/>
  <c r="Y4" i="30"/>
  <c r="Y7" i="30"/>
  <c r="Y10" i="30"/>
  <c r="Y24" i="30"/>
  <c r="H55" i="30"/>
  <c r="R44" i="30"/>
  <c r="R9" i="30"/>
  <c r="O38" i="30"/>
  <c r="O46" i="30"/>
  <c r="S16" i="30"/>
  <c r="O34" i="30"/>
  <c r="O22" i="30"/>
  <c r="S19" i="30"/>
  <c r="S13" i="30"/>
  <c r="W45" i="30"/>
  <c r="R20" i="30"/>
  <c r="O48" i="30"/>
  <c r="O8" i="30"/>
  <c r="O44" i="30"/>
  <c r="AC5" i="30"/>
  <c r="W31" i="30"/>
  <c r="C55" i="30"/>
  <c r="R36" i="30"/>
  <c r="O24" i="30"/>
  <c r="O45" i="30"/>
  <c r="O36" i="30"/>
  <c r="O40" i="30"/>
  <c r="W39" i="30"/>
  <c r="W27" i="30"/>
  <c r="W47" i="30"/>
  <c r="AC6" i="30"/>
  <c r="AC10" i="30"/>
  <c r="AC14" i="30"/>
  <c r="AC18" i="30"/>
  <c r="AC22" i="30"/>
  <c r="AC26" i="30"/>
  <c r="AC30" i="30"/>
  <c r="AC34" i="30"/>
  <c r="AC38" i="30"/>
  <c r="AC42" i="30"/>
  <c r="AC46" i="30"/>
  <c r="AC50" i="30"/>
  <c r="W15" i="30"/>
  <c r="W35" i="30"/>
  <c r="X4" i="30"/>
  <c r="R29" i="30"/>
  <c r="AA29" i="30"/>
  <c r="O32" i="30"/>
  <c r="AC25" i="30"/>
  <c r="AC37" i="30"/>
  <c r="AC13" i="30"/>
  <c r="R26" i="30"/>
  <c r="R8" i="30"/>
  <c r="R48" i="30"/>
  <c r="R46" i="30"/>
  <c r="R21" i="30"/>
  <c r="R11" i="30"/>
  <c r="O13" i="30"/>
  <c r="O28" i="30"/>
  <c r="O37" i="30"/>
  <c r="O17" i="30"/>
  <c r="O49" i="30"/>
  <c r="O29" i="30"/>
  <c r="AC23" i="30"/>
  <c r="AA53" i="30"/>
  <c r="Q19" i="30"/>
  <c r="R22" i="30"/>
  <c r="R17" i="30"/>
  <c r="S15" i="30"/>
  <c r="S31" i="30"/>
  <c r="AC28" i="30"/>
  <c r="AC44" i="30"/>
  <c r="AC11" i="30"/>
  <c r="AC15" i="30"/>
  <c r="AC31" i="30"/>
  <c r="AC39" i="30"/>
  <c r="AC51" i="30"/>
  <c r="AC9" i="30"/>
  <c r="AC21" i="30"/>
  <c r="B55" i="30"/>
  <c r="W4" i="30"/>
  <c r="F55" i="30"/>
  <c r="AB5" i="30"/>
  <c r="G55" i="30"/>
  <c r="Z34" i="30"/>
  <c r="R38" i="30"/>
  <c r="S39" i="30"/>
  <c r="AC24" i="30"/>
  <c r="AC40" i="30"/>
  <c r="AC33" i="30"/>
  <c r="AC41" i="30"/>
  <c r="S53" i="30"/>
  <c r="O53" i="30"/>
  <c r="D55" i="30"/>
  <c r="BV62" i="27"/>
  <c r="F13" i="20"/>
  <c r="B13" i="20"/>
  <c r="BT62" i="27"/>
  <c r="AK62" i="27"/>
  <c r="AC62" i="27"/>
  <c r="I13" i="20"/>
  <c r="K13" i="20"/>
  <c r="D13" i="20"/>
  <c r="U13" i="20"/>
  <c r="J13" i="20"/>
  <c r="BI62" i="27"/>
  <c r="O13" i="20"/>
  <c r="W62" i="27"/>
  <c r="AQ62" i="27"/>
  <c r="BC62" i="27"/>
  <c r="N13" i="20"/>
  <c r="H13" i="20"/>
  <c r="P13" i="20"/>
  <c r="BU62" i="27"/>
  <c r="AD62" i="27"/>
  <c r="C13" i="20"/>
  <c r="G49" i="21" l="1"/>
  <c r="F49" i="21"/>
  <c r="K42" i="20"/>
  <c r="T42" i="20"/>
  <c r="P42" i="20"/>
  <c r="I42" i="20"/>
  <c r="L42" i="20"/>
  <c r="C42" i="20"/>
  <c r="V42" i="20"/>
  <c r="U42" i="20"/>
  <c r="M42" i="20"/>
  <c r="O42" i="20"/>
  <c r="S42" i="20"/>
  <c r="H49" i="21"/>
  <c r="R42" i="20"/>
  <c r="N42" i="20"/>
  <c r="Q42" i="20"/>
  <c r="V30" i="20"/>
  <c r="R30" i="20"/>
  <c r="M31" i="20"/>
  <c r="T31" i="20"/>
  <c r="V31" i="20"/>
  <c r="S31" i="20"/>
  <c r="L31" i="20"/>
  <c r="Q31" i="20"/>
  <c r="G31" i="20"/>
  <c r="Q30" i="20"/>
  <c r="S30" i="20"/>
  <c r="G30" i="20"/>
  <c r="G46" i="20" s="1"/>
  <c r="L30" i="20"/>
  <c r="M30" i="20"/>
  <c r="M46" i="20" s="1"/>
  <c r="R31" i="20"/>
  <c r="Y56" i="30"/>
  <c r="AB56" i="30"/>
  <c r="O56" i="30"/>
  <c r="AC56" i="30"/>
  <c r="AA56" i="30"/>
  <c r="S56" i="30"/>
  <c r="W56" i="30"/>
  <c r="X56" i="30"/>
  <c r="R56" i="30"/>
  <c r="T30" i="20"/>
  <c r="T44" i="20" s="1"/>
  <c r="U30" i="20"/>
  <c r="Q40" i="30"/>
  <c r="Z26" i="30"/>
  <c r="Q13" i="30"/>
  <c r="Z10" i="30"/>
  <c r="Q22" i="30"/>
  <c r="Q6" i="30"/>
  <c r="F22" i="21"/>
  <c r="F25" i="21" s="1"/>
  <c r="D25" i="21"/>
  <c r="Z12" i="30"/>
  <c r="Q8" i="30"/>
  <c r="Q28" i="30"/>
  <c r="Q45" i="30"/>
  <c r="Q20" i="30"/>
  <c r="Q29" i="30"/>
  <c r="Q31" i="30"/>
  <c r="E5" i="21"/>
  <c r="E22" i="21" s="1"/>
  <c r="E25" i="21" s="1"/>
  <c r="U31" i="20"/>
  <c r="D31" i="20"/>
  <c r="AZ18" i="32"/>
  <c r="E33" i="21" s="1"/>
  <c r="E40" i="21" s="1"/>
  <c r="E49" i="21" s="1"/>
  <c r="Y55" i="30"/>
  <c r="N55" i="30"/>
  <c r="X55" i="30"/>
  <c r="AB55" i="30"/>
  <c r="R55" i="30"/>
  <c r="S55" i="30"/>
  <c r="T55" i="30"/>
  <c r="AA55" i="30"/>
  <c r="O55" i="30"/>
  <c r="AC55" i="30"/>
  <c r="W55" i="30"/>
  <c r="P55" i="30"/>
  <c r="D30" i="20"/>
  <c r="D44" i="20" s="1"/>
  <c r="I30" i="20"/>
  <c r="I31" i="20"/>
  <c r="J31" i="20"/>
  <c r="J30" i="20"/>
  <c r="O31" i="20"/>
  <c r="O30" i="20"/>
  <c r="N31" i="20"/>
  <c r="N30" i="20"/>
  <c r="P30" i="20"/>
  <c r="P31" i="20"/>
  <c r="C30" i="20"/>
  <c r="C31" i="20"/>
  <c r="H31" i="20"/>
  <c r="H30" i="20"/>
  <c r="L44" i="20" l="1"/>
  <c r="U44" i="20"/>
  <c r="Q46" i="20"/>
  <c r="S44" i="20"/>
  <c r="R46" i="20"/>
  <c r="V44" i="20"/>
  <c r="V46" i="20"/>
  <c r="R44" i="20"/>
  <c r="G44" i="20"/>
  <c r="S46" i="20"/>
  <c r="Q44" i="20"/>
  <c r="M44" i="20"/>
  <c r="L46" i="20"/>
  <c r="T46" i="20"/>
  <c r="E56" i="30"/>
  <c r="U46" i="20"/>
  <c r="Z38" i="30"/>
  <c r="Q38" i="30"/>
  <c r="Z36" i="30"/>
  <c r="Q36" i="30"/>
  <c r="Z24" i="30"/>
  <c r="Q24" i="30"/>
  <c r="Q16" i="30"/>
  <c r="Z16" i="30"/>
  <c r="Z48" i="30"/>
  <c r="Q48" i="30"/>
  <c r="Q9" i="30"/>
  <c r="Z9" i="30"/>
  <c r="Z32" i="30"/>
  <c r="Q32" i="30"/>
  <c r="Q25" i="30"/>
  <c r="Z25" i="30"/>
  <c r="Z21" i="30"/>
  <c r="Q21" i="30"/>
  <c r="Q44" i="30"/>
  <c r="Z44" i="30"/>
  <c r="Z49" i="30"/>
  <c r="Q49" i="30"/>
  <c r="Z37" i="30"/>
  <c r="Q37" i="30"/>
  <c r="Z41" i="30"/>
  <c r="Q41" i="30"/>
  <c r="Z52" i="30"/>
  <c r="Q52" i="30"/>
  <c r="Z5" i="30"/>
  <c r="Q5" i="30"/>
  <c r="Q33" i="30"/>
  <c r="Z33" i="30"/>
  <c r="Z4" i="30"/>
  <c r="Q4" i="30"/>
  <c r="Z17" i="30"/>
  <c r="Q17" i="30"/>
  <c r="Q7" i="30"/>
  <c r="Z7" i="30"/>
  <c r="E55" i="30"/>
  <c r="Q23" i="30"/>
  <c r="Z23" i="30"/>
  <c r="Q27" i="30"/>
  <c r="Z27" i="30"/>
  <c r="Q46" i="30"/>
  <c r="Z46" i="30"/>
  <c r="Z50" i="30"/>
  <c r="Q50" i="30"/>
  <c r="Q11" i="30"/>
  <c r="Z11" i="30"/>
  <c r="Z14" i="30"/>
  <c r="Q14" i="30"/>
  <c r="Z42" i="30"/>
  <c r="Q42" i="30"/>
  <c r="Q18" i="30"/>
  <c r="Z18" i="30"/>
  <c r="Z15" i="30"/>
  <c r="Q15" i="30"/>
  <c r="Z35" i="30"/>
  <c r="Q35" i="30"/>
  <c r="Z51" i="30"/>
  <c r="Q51" i="30"/>
  <c r="Z43" i="30"/>
  <c r="Q43" i="30"/>
  <c r="Z30" i="30"/>
  <c r="Q30" i="30"/>
  <c r="Q39" i="30"/>
  <c r="Z39" i="30"/>
  <c r="Q47" i="30"/>
  <c r="Z47" i="30"/>
  <c r="D46" i="20"/>
  <c r="I44" i="20"/>
  <c r="I46" i="20"/>
  <c r="J44" i="20"/>
  <c r="J46" i="20"/>
  <c r="N46" i="20"/>
  <c r="N44" i="20"/>
  <c r="O44" i="20"/>
  <c r="O46" i="20"/>
  <c r="C44" i="20"/>
  <c r="C46" i="20"/>
  <c r="H46" i="20"/>
  <c r="H44" i="20"/>
  <c r="P44" i="20"/>
  <c r="P46" i="20"/>
  <c r="Q56" i="30" l="1"/>
  <c r="Z56" i="30"/>
  <c r="Z55" i="30"/>
  <c r="Q55" i="30"/>
  <c r="B31" i="20" l="1"/>
  <c r="B30" i="20"/>
  <c r="B44" i="20" s="1"/>
  <c r="E30" i="20"/>
  <c r="E44" i="20" s="1"/>
  <c r="E31" i="20"/>
  <c r="E46" i="20" l="1"/>
  <c r="B46" i="20"/>
  <c r="F30" i="20"/>
  <c r="F46" i="20" s="1"/>
  <c r="F31" i="20"/>
  <c r="F44" i="20" l="1"/>
  <c r="K30" i="20"/>
  <c r="K44" i="20" s="1"/>
  <c r="K31" i="20"/>
  <c r="K46" i="20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annual_2011_draft_ptfire_12US2_cbo5_soa1" type="6" refreshedVersion="3" background="1" saveData="1">
    <textPr codePage="437" sourceFile="C:\Users\jbeidler\Desktop\Work (local)\2011NEI summaries\Annual state post-smoke\annual_2011_draft_ptfire_12US2_cbo5_soa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00000000-0015-0000-FFFF-FFFF01000000}" name="annual_2011ea_v6_11f_afdust_12US2_cmaq_cb05_soa_state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3" xr16:uid="{00000000-0015-0000-FFFF-FFFF02000000}" name="annual_2011ea_v6_11f_afdust_12US2_cmaq_cb05_soa_state1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4" xr16:uid="{00000000-0015-0000-FFFF-FFFF03000000}" name="annual_2011ea_v6_11f_afdust_12US2_cmaq_cb05_soa_state2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5" xr16:uid="{00000000-0015-0000-FFFF-FFFF04000000}" name="annual_2011ea_v6_11f_afdust_12US2_cmaq_cb05_soa_state3" type="6" refreshedVersion="3" background="1" saveData="1">
    <textPr codePage="437" sourceFile="C:\Users\jbeidler\Desktop\Work (local)\2011NEI summaries\Annual state post-smoke\annual_2011ea_v6_11f_afdust_12US2_cmaq_cb05_soa_state.txt" semicolon="1">
      <textFields count="2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6" xr16:uid="{00000000-0015-0000-FFFF-FFFF05000000}" name="annual_2011ea_v6_11f_c1c2rail_12US2_cbo5_soa_state" type="6" refreshedVersion="3" background="1" saveData="1">
    <textPr codePage="437" sourceFile="C:\Users\jbeidler\Desktop\Work (local)\2011NEI summaries\Annual state post-smoke\annual_2011ea_v6_11f_c1c2rail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7" xr16:uid="{00000000-0015-0000-FFFF-FFFF06000000}" name="annual_2011ea_v6_11f_c1c2rail_12US2_cbo5_soa_state1" type="6" refreshedVersion="3" background="1" saveData="1">
    <textPr codePage="437" sourceFile="C:\Users\jbeidler\Desktop\Work (local)\2011NEI summaries\Annual state post-smoke\annual_2011ea_v6_11f_c1c2rail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8" xr16:uid="{00000000-0015-0000-FFFF-FFFF07000000}" name="annual_2011ea_v6_11f_c3marine_12US2_cbo5_soa_state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9" xr16:uid="{D647E9C2-C47E-4B96-949F-FE978811D017}" name="annual_2011ea_v6_11f_c3marine_12US2_cbo5_soa_state11" type="6" refreshedVersion="3" background="1" saveData="1">
    <textPr codePage="437" sourceFile="C:\Users\jbeidler\Desktop\Work (local)\2011NEI summaries\Annual state post-smoke\annual_2011ea_v6_11f_c3marine_12US2_cbo5_soa_state.txt" semicolon="1">
      <textFields count="5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0" xr16:uid="{00000000-0015-0000-FFFF-FFFF09000000}" name="annual_2011ea_v6_11f_nonpt_12US2_cbo5_soa_state" type="6" refreshedVersion="3" background="1" saveData="1">
    <textPr codePage="437" sourceFile="C:\Users\jbeidler\Desktop\Work (local)\2011NEI summaries\Annual state post-smoke\annual_2011ea_v6_11f_nonpt_12US2_cbo5_soa_state.txt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1" xr16:uid="{00000000-0015-0000-FFFF-FFFF0A000000}" name="annual_2011ea_v6_11f_nonpt_12US2_cbo5_soa_state11" type="6" refreshedVersion="3" background="1" saveData="1">
    <textPr codePage="437" sourceFile="C:\Users\jbeidler\Desktop\Work (local)\2011NEI summaries\Annual state post-smoke\annual_2011ea_v6_11f_nonpt_12US2_cbo5_soa_state.txt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2" xr16:uid="{00000000-0015-0000-FFFF-FFFF0B000000}" name="annual_2011ea_v6_11f_nonroad_12US2_cbo5_soa_state" type="6" refreshedVersion="3" background="1" saveData="1">
    <textPr codePage="437" sourceFile="C:\Users\jbeidler\Desktop\Work (local)\2011NEI summaries\Annual state post-smoke\annual_2011ea_v6_11f_nonroad_12US2_cbo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3" xr16:uid="{00000000-0015-0000-FFFF-FFFF0C000000}" name="annual_2011ea_v6_11f_othar_12US2_cmaq_cb05_soa_state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4" xr16:uid="{00000000-0015-0000-FFFF-FFFF0D000000}" name="annual_2011ea_v6_11f_othar_12US2_cmaq_cb05_soa_state1" type="6" refreshedVersion="3" background="1" saveData="1">
    <textPr codePage="437" sourceFile="C:\Users\jbeidler\Desktop\Work (local)\2011NEI summaries\Annual state post-smoke\annual_2011ea_v6_11f_othar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5" xr16:uid="{00000000-0015-0000-FFFF-FFFF10000000}" name="annual_2011ea_v6_11f_othon_12US2_cmaq_cb05_soa_state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6" xr16:uid="{00000000-0015-0000-FFFF-FFFF12000000}" name="annual_2011ea_v6_11f_othon_12US2_cmaq_cb05_soa_state2" type="6" refreshedVersion="3" background="1" saveData="1">
    <textPr codePage="437" sourceFile="C:\Users\jbeidler\Desktop\Work (local)\2011NEI summaries\Annual state post-smoke\annual_2011ea_v6_11f_othon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7" xr16:uid="{00000000-0015-0000-FFFF-FFFF14000000}" name="annual_2011ea_v6_11f_othpt_12US2_cmaq_cb05_soa_state" type="6" refreshedVersion="3" background="1" saveData="1">
    <textPr codePage="437" sourceFile="C:\Users\jbeidler\Desktop\Work (local)\2011NEI summaries\Annual state post-smoke\annual_2011ea_v6_11f_othpt_12US2_cmaq_cb05_soa_state.txt" semicolon="1">
      <textFields count="54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8" xr16:uid="{00000000-0015-0000-FFFF-FFFF16000000}" name="annual_2011ea_v6_11f_ptipm_12US2_cbo5_soa_state" type="6" refreshedVersion="3" background="1" saveData="1">
    <textPr codePage="437" sourceFile="C:\Users\jbeidler\Desktop\Work (local)\2011NEI summaries\Annual state post-smoke\annual_2011ea_v6_11f_ptipm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19" xr16:uid="{00000000-0015-0000-FFFF-FFFF17000000}" name="annual_2011ea_v6_11f_ptnonipm_12US2_cbo5_soa_state" type="6" refreshedVersion="3" background="1" saveData="1">
    <textPr codePage="437" sourceFile="C:\Users\jbeidler\Desktop\Work (local)\2011NEI summaries\Annual state post-smoke\annual_2011ea_v6_11f_ptnonipm_12US2_cbo5_soa_state.txt" comma="1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0" xr16:uid="{00000000-0015-0000-FFFF-FFFF18000000}" name="annual_2011ea_v6_11f_ptnonipm_12US2_cbo5_soa_state1" type="6" refreshedVersion="3" background="1" saveData="1">
    <textPr codePage="437" sourceFile="C:\Users\jbeidler\Desktop\Work (local)\2011NEI summaries\Annual state post-smoke\annual_2011ea_v6_11f_ptnonipm_12US2_cbo5_soa_state.txt" comma="1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1" xr16:uid="{8589F935-FCFF-4771-A3D8-E793EB30BA40}" name="annual_2011ea_v6_11f_ptnonipm_12US2_cbo5_soa_state2" type="6" refreshedVersion="3" background="1" saveData="1">
    <textPr codePage="437" sourceFile="C:\Users\jbeidler\Desktop\Work (local)\2011NEI summaries\Annual state post-smoke\annual_2011ea_v6_11f_ptnonipm_12US2_cbo5_soa_state.txt" comma="1" semicolon="1">
      <textFields count="56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2" xr16:uid="{00000000-0015-0000-FFFF-FFFF19000000}" name="annual_2011ea_v6_11f_rwc_12US2_cbo5_soa_state" type="6" refreshedVersion="3" background="1" saveData="1">
    <textPr codePage="437" sourceFile="C:\Users\jbeidler\Desktop\Work (local)\2011NEI summaries\Annual state post-smoke\annual_2011ea_v6_11f_rwc_12US2_cbo5_soa_state.txt" semicolon="1">
      <textFields count="58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<sst xmlns="http://schemas.openxmlformats.org/spreadsheetml/2006/main" count="4596" uniqueCount="474">
  <si>
    <t>Alabama</t>
  </si>
  <si>
    <t>Alaska</t>
  </si>
  <si>
    <t>Arizona</t>
  </si>
  <si>
    <t>Arkansas</t>
  </si>
  <si>
    <t>California</t>
  </si>
  <si>
    <t>Colorado</t>
  </si>
  <si>
    <t>Connecticut</t>
  </si>
  <si>
    <t>Delaware</t>
  </si>
  <si>
    <t>District of Columbia</t>
  </si>
  <si>
    <t>Florida</t>
  </si>
  <si>
    <t>Georgia</t>
  </si>
  <si>
    <t>Hawaii</t>
  </si>
  <si>
    <t>Idaho</t>
  </si>
  <si>
    <t>Illinois</t>
  </si>
  <si>
    <t>Indiana</t>
  </si>
  <si>
    <t>Iowa</t>
  </si>
  <si>
    <t>Kansas</t>
  </si>
  <si>
    <t>Kentucky</t>
  </si>
  <si>
    <t>Louisiana</t>
  </si>
  <si>
    <t>Maine</t>
  </si>
  <si>
    <t>Maryland</t>
  </si>
  <si>
    <t>Massachussetts</t>
  </si>
  <si>
    <t>Michigan</t>
  </si>
  <si>
    <t>Minnesota</t>
  </si>
  <si>
    <t>Mississippi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</si>
  <si>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</si>
  <si>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</si>
  <si>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</si>
  <si>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</si>
  <si>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</si>
  <si>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</si>
  <si>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</si>
  <si>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</si>
  <si>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Carolina</t>
  </si>
  <si>
    <t>North Dakota</t>
  </si>
  <si>
    <t>Ohio</t>
  </si>
  <si>
    <t>Oklahoma</t>
  </si>
  <si>
    <t>Oregon</t>
  </si>
  <si>
    <t>Pennsyvlania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</si>
  <si>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</si>
  <si>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</si>
  <si>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</si>
  <si>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</si>
  <si>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</si>
  <si>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</si>
  <si>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</si>
  <si>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</si>
  <si>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</si>
  <si>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</si>
  <si>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</si>
  <si>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</si>
  <si>
    <t>Tribal Data</t>
  </si>
  <si>
    <t>State</t>
  </si>
  <si>
    <t>PM2_5</t>
  </si>
  <si>
    <t>PM10</t>
  </si>
  <si>
    <t>Total</t>
  </si>
  <si>
    <t>CONUS Total</t>
  </si>
  <si>
    <t>NH3</t>
  </si>
  <si>
    <t>Puerto Rico</t>
  </si>
  <si>
    <t>CO</t>
  </si>
  <si>
    <t>NOX</t>
  </si>
  <si>
    <t>SO2</t>
  </si>
  <si>
    <t>VOC</t>
  </si>
  <si>
    <t>ACETALD</t>
  </si>
  <si>
    <t>BENZENE</t>
  </si>
  <si>
    <t>FORMALD</t>
  </si>
  <si>
    <t>HCL</t>
  </si>
  <si>
    <t>METHANOL</t>
  </si>
  <si>
    <t>Offshore to EEZ</t>
  </si>
  <si>
    <t>Non-US SECA C3</t>
  </si>
  <si>
    <t>Nova Scotia</t>
  </si>
  <si>
    <t>Ontario</t>
  </si>
  <si>
    <t>British Columbia</t>
  </si>
  <si>
    <t>Canada Total</t>
  </si>
  <si>
    <t>US Virgin Islands</t>
  </si>
  <si>
    <t xml:space="preserve">Newfoundland        </t>
  </si>
  <si>
    <t>Prince Edward Island</t>
  </si>
  <si>
    <t xml:space="preserve">Nova Scotia         </t>
  </si>
  <si>
    <t xml:space="preserve">New Brunswick       </t>
  </si>
  <si>
    <t xml:space="preserve">Quebec              </t>
  </si>
  <si>
    <t xml:space="preserve">Ontario             </t>
  </si>
  <si>
    <t xml:space="preserve">Manitoba            </t>
  </si>
  <si>
    <t xml:space="preserve">Saskatchewan        </t>
  </si>
  <si>
    <t xml:space="preserve">Alberta             </t>
  </si>
  <si>
    <t xml:space="preserve">British Columbia    </t>
  </si>
  <si>
    <t>Yukon</t>
  </si>
  <si>
    <t>N W Territories</t>
  </si>
  <si>
    <t>Nunavut</t>
  </si>
  <si>
    <t xml:space="preserve">Aguascalientes      </t>
  </si>
  <si>
    <t xml:space="preserve">Baja Calif Norte    </t>
  </si>
  <si>
    <t xml:space="preserve">Baja Calif Sur      </t>
  </si>
  <si>
    <t xml:space="preserve">Campeche            </t>
  </si>
  <si>
    <t xml:space="preserve">Coahuila            </t>
  </si>
  <si>
    <t xml:space="preserve">Colima              </t>
  </si>
  <si>
    <t xml:space="preserve">Chiapas             </t>
  </si>
  <si>
    <t xml:space="preserve">Chihuahua           </t>
  </si>
  <si>
    <t xml:space="preserve">Distrito Federal    </t>
  </si>
  <si>
    <t xml:space="preserve">Durango             </t>
  </si>
  <si>
    <t xml:space="preserve">Guanajuato          </t>
  </si>
  <si>
    <t xml:space="preserve">Guerrero            </t>
  </si>
  <si>
    <t xml:space="preserve">Hidalgo             </t>
  </si>
  <si>
    <t xml:space="preserve">Jalisco             </t>
  </si>
  <si>
    <t xml:space="preserve">Mexico              </t>
  </si>
  <si>
    <t xml:space="preserve">Michoacan           </t>
  </si>
  <si>
    <t xml:space="preserve">Morelos             </t>
  </si>
  <si>
    <t xml:space="preserve">Nayarit             </t>
  </si>
  <si>
    <t xml:space="preserve">Nuevo Leon          </t>
  </si>
  <si>
    <t xml:space="preserve">Oaxaca              </t>
  </si>
  <si>
    <t xml:space="preserve">Puebla              </t>
  </si>
  <si>
    <t xml:space="preserve">Queretaro           </t>
  </si>
  <si>
    <t xml:space="preserve">Quintana Roo        </t>
  </si>
  <si>
    <t xml:space="preserve">San Luis Potosi     </t>
  </si>
  <si>
    <t xml:space="preserve">Sinaloa             </t>
  </si>
  <si>
    <t xml:space="preserve">Sonora              </t>
  </si>
  <si>
    <t xml:space="preserve">Tabasco             </t>
  </si>
  <si>
    <t xml:space="preserve">Tamaulipas          </t>
  </si>
  <si>
    <t xml:space="preserve">Tlaxcala            </t>
  </si>
  <si>
    <t xml:space="preserve">Veracruz            </t>
  </si>
  <si>
    <t xml:space="preserve">Yucatan             </t>
  </si>
  <si>
    <t xml:space="preserve">Zacatecas           </t>
  </si>
  <si>
    <t>Newfoundland</t>
  </si>
  <si>
    <t>New Brunswick</t>
  </si>
  <si>
    <t>Quebec</t>
  </si>
  <si>
    <t>Manitoba</t>
  </si>
  <si>
    <t>Saskatchewan</t>
  </si>
  <si>
    <t>Alberta</t>
  </si>
  <si>
    <t>Mexico Total</t>
  </si>
  <si>
    <t>NH3_FERT</t>
  </si>
  <si>
    <t>Massachusetts</t>
  </si>
  <si>
    <t>Pennsylvania</t>
  </si>
  <si>
    <t>ALD2</t>
  </si>
  <si>
    <t>ALD2_PRIMARY</t>
  </si>
  <si>
    <t>ALDX</t>
  </si>
  <si>
    <t>CH4</t>
  </si>
  <si>
    <t>CL2</t>
  </si>
  <si>
    <t>ETH</t>
  </si>
  <si>
    <t>ETHA</t>
  </si>
  <si>
    <t>ETOH</t>
  </si>
  <si>
    <t>FORM</t>
  </si>
  <si>
    <t>FORM_PRIMARY</t>
  </si>
  <si>
    <t>HONO</t>
  </si>
  <si>
    <t>IOLE</t>
  </si>
  <si>
    <t>ISOP</t>
  </si>
  <si>
    <t>MEOH</t>
  </si>
  <si>
    <t>NO</t>
  </si>
  <si>
    <t>NO2</t>
  </si>
  <si>
    <t>NVOL</t>
  </si>
  <si>
    <t>OLE</t>
  </si>
  <si>
    <t>PAL</t>
  </si>
  <si>
    <t>PAR</t>
  </si>
  <si>
    <t>PCA</t>
  </si>
  <si>
    <t>PCL</t>
  </si>
  <si>
    <t>PEC</t>
  </si>
  <si>
    <t>PFE</t>
  </si>
  <si>
    <t>PH2O</t>
  </si>
  <si>
    <t>PK</t>
  </si>
  <si>
    <t>PMC</t>
  </si>
  <si>
    <t>PMG</t>
  </si>
  <si>
    <t>PMN</t>
  </si>
  <si>
    <t>PMOTHR</t>
  </si>
  <si>
    <t>PNA</t>
  </si>
  <si>
    <t>PNCOM</t>
  </si>
  <si>
    <t>PNH4</t>
  </si>
  <si>
    <t>PNO3</t>
  </si>
  <si>
    <t>POC</t>
  </si>
  <si>
    <t>PSI</t>
  </si>
  <si>
    <t>PSO4</t>
  </si>
  <si>
    <t>PTI</t>
  </si>
  <si>
    <t>SULF</t>
  </si>
  <si>
    <t>TERP</t>
  </si>
  <si>
    <t>TOL</t>
  </si>
  <si>
    <t>UNK</t>
  </si>
  <si>
    <t>UNR</t>
  </si>
  <si>
    <t>VOC_INV</t>
  </si>
  <si>
    <t>XYL</t>
  </si>
  <si>
    <t>Virgin Islands</t>
  </si>
  <si>
    <t>State Name</t>
  </si>
  <si>
    <t>ACROLEIN</t>
  </si>
  <si>
    <t>BUTADIENE13</t>
  </si>
  <si>
    <t>NW Territories</t>
  </si>
  <si>
    <t>Aguascalientes</t>
  </si>
  <si>
    <t>Baja Calif Sur</t>
  </si>
  <si>
    <t>Campeche</t>
  </si>
  <si>
    <t>Coahuila</t>
  </si>
  <si>
    <t>Colima</t>
  </si>
  <si>
    <t>Chiapas</t>
  </si>
  <si>
    <t>Chihuahua</t>
  </si>
  <si>
    <t>Distrito Federal</t>
  </si>
  <si>
    <t>Durango</t>
  </si>
  <si>
    <t>Guanajuato</t>
  </si>
  <si>
    <t>Guerrero</t>
  </si>
  <si>
    <t>Hidalgo</t>
  </si>
  <si>
    <t>Jalisco</t>
  </si>
  <si>
    <t>Mexico</t>
  </si>
  <si>
    <t>Michoacan</t>
  </si>
  <si>
    <t>Morelos</t>
  </si>
  <si>
    <t>Nayarit</t>
  </si>
  <si>
    <t>Nuevo Leon</t>
  </si>
  <si>
    <t>Oaxaca</t>
  </si>
  <si>
    <t>Puebla</t>
  </si>
  <si>
    <t>Queretaro</t>
  </si>
  <si>
    <t>Quintana Roo</t>
  </si>
  <si>
    <t>San Luis Potosi</t>
  </si>
  <si>
    <t>Sinaloa</t>
  </si>
  <si>
    <t>Sonora</t>
  </si>
  <si>
    <t>Tabasco</t>
  </si>
  <si>
    <t>Tamaulipas</t>
  </si>
  <si>
    <t>Tlaxcala</t>
  </si>
  <si>
    <t>Veracruz</t>
  </si>
  <si>
    <t>Yucatan</t>
  </si>
  <si>
    <t>Zacatecas</t>
  </si>
  <si>
    <t>HFLUX</t>
  </si>
  <si>
    <t>ag</t>
  </si>
  <si>
    <t>Sector</t>
  </si>
  <si>
    <t>afdust_adj</t>
  </si>
  <si>
    <t>nonpt</t>
  </si>
  <si>
    <t>nonroad</t>
  </si>
  <si>
    <t>ptnonipm</t>
  </si>
  <si>
    <t>rwc</t>
  </si>
  <si>
    <t>sector</t>
  </si>
  <si>
    <t>afdust</t>
  </si>
  <si>
    <t>SMOKE TOTAL</t>
  </si>
  <si>
    <t>% diff</t>
  </si>
  <si>
    <t>CHLORINE</t>
  </si>
  <si>
    <t># State</t>
  </si>
  <si>
    <t>state</t>
  </si>
  <si>
    <t>pt_oilgas</t>
  </si>
  <si>
    <t>Tribal</t>
  </si>
  <si>
    <t>EEZ Offshore</t>
  </si>
  <si>
    <t>ptegu</t>
  </si>
  <si>
    <t>np_oilgas</t>
  </si>
  <si>
    <t>SESQ</t>
  </si>
  <si>
    <t>NR</t>
  </si>
  <si>
    <t>Offshore</t>
  </si>
  <si>
    <t>Eastern State</t>
  </si>
  <si>
    <t>X</t>
  </si>
  <si>
    <t>Eastern State Total</t>
  </si>
  <si>
    <t>Esatern States</t>
  </si>
  <si>
    <t xml:space="preserve">CONUS </t>
  </si>
  <si>
    <t>Avg molecular wt:</t>
  </si>
  <si>
    <t>Continental US Totals</t>
  </si>
  <si>
    <t>Overall totals are provided for both the continental US ("CONUS") and the eastern states.</t>
  </si>
  <si>
    <t>biogenics - emissions from natural sources</t>
  </si>
  <si>
    <t>nonpt - nonpoint (county-level) not included in other sectors</t>
  </si>
  <si>
    <t>nonroad - mobile source emissions from off-road equipment</t>
  </si>
  <si>
    <t>othar - Non-US area sources</t>
  </si>
  <si>
    <t>np_oilgas - oil and gas emissions from nonpoint sources</t>
  </si>
  <si>
    <t>rwc - residential wood combustion emissions</t>
  </si>
  <si>
    <t>This file contains national and state level emissions modeling sector total emissions by inventory pollutant and for air quality model species output from SMOKE</t>
  </si>
  <si>
    <t xml:space="preserve">Modeling sector descriptions: </t>
  </si>
  <si>
    <t>Elemental Carbon</t>
  </si>
  <si>
    <t>Sulfate</t>
  </si>
  <si>
    <t>Nitrate</t>
  </si>
  <si>
    <t>Primary organic carbon</t>
  </si>
  <si>
    <t>Primary un-speciated fine PM</t>
  </si>
  <si>
    <t>Chloride</t>
  </si>
  <si>
    <t>Ammonium</t>
  </si>
  <si>
    <t>Aluminum</t>
  </si>
  <si>
    <t>Calcium</t>
  </si>
  <si>
    <t>Iron</t>
  </si>
  <si>
    <t>Silicon</t>
  </si>
  <si>
    <t>Titanium</t>
  </si>
  <si>
    <t>Magnesium</t>
  </si>
  <si>
    <t>Potassium</t>
  </si>
  <si>
    <t>Manganese</t>
  </si>
  <si>
    <t>Water</t>
  </si>
  <si>
    <t>Sodium</t>
  </si>
  <si>
    <t>Primary non-carbon organic mass</t>
  </si>
  <si>
    <t>Benzene</t>
  </si>
  <si>
    <t>Carbon Monoxide</t>
  </si>
  <si>
    <t>Ammonia</t>
  </si>
  <si>
    <t>Ammonia from Fertilizer</t>
  </si>
  <si>
    <t>Sulfur Dioxide</t>
  </si>
  <si>
    <t>Toluene</t>
  </si>
  <si>
    <t>Nitrous acid</t>
  </si>
  <si>
    <t>Ethanol</t>
  </si>
  <si>
    <t>Lumped terpene species</t>
  </si>
  <si>
    <t>Higher aldehyde species</t>
  </si>
  <si>
    <t>Acetaldehyde</t>
  </si>
  <si>
    <t>Internal olefin species</t>
  </si>
  <si>
    <t>Ethane</t>
  </si>
  <si>
    <t>Formaldehyde</t>
  </si>
  <si>
    <t>Primary Formaldehyde</t>
  </si>
  <si>
    <t>Isoprene</t>
  </si>
  <si>
    <t>Methanol</t>
  </si>
  <si>
    <t>Nitric oxide</t>
  </si>
  <si>
    <t>Nitrogen dioxide</t>
  </si>
  <si>
    <t>Terminal olefin carbon bond</t>
  </si>
  <si>
    <t>Paraffin carbon bond</t>
  </si>
  <si>
    <t>Coarse Particulates</t>
  </si>
  <si>
    <t>Sulfuric acid gas</t>
  </si>
  <si>
    <t>Naphthalene</t>
  </si>
  <si>
    <t>1,3-butadiene</t>
  </si>
  <si>
    <t>Methane</t>
  </si>
  <si>
    <t>Chlorine</t>
  </si>
  <si>
    <t>Nonreactive</t>
  </si>
  <si>
    <t>Nonvolatile</t>
  </si>
  <si>
    <t>Unknown VOC</t>
  </si>
  <si>
    <t>Unreactive VOC</t>
  </si>
  <si>
    <t xml:space="preserve">Hydrochloric acid </t>
  </si>
  <si>
    <t xml:space="preserve">Primary Acetaldehyde                   </t>
  </si>
  <si>
    <t>Acrolein</t>
  </si>
  <si>
    <t>Sequiterpenes</t>
  </si>
  <si>
    <t>CMAQ Emission Species</t>
  </si>
  <si>
    <t xml:space="preserve"> PM10           </t>
  </si>
  <si>
    <t xml:space="preserve"> PM2_5          </t>
  </si>
  <si>
    <t># FIPS</t>
  </si>
  <si>
    <t>US anthro</t>
  </si>
  <si>
    <t>onroad</t>
  </si>
  <si>
    <t>ACROLEI</t>
  </si>
  <si>
    <t>BENZENE_INV</t>
  </si>
  <si>
    <t>BRAKEPM10</t>
  </si>
  <si>
    <t>BUTADIE</t>
  </si>
  <si>
    <t>CH4_INV</t>
  </si>
  <si>
    <t>CO2_INV</t>
  </si>
  <si>
    <t>CO_INV</t>
  </si>
  <si>
    <t>ETHANOL</t>
  </si>
  <si>
    <t>HONO_INV</t>
  </si>
  <si>
    <t>N2O_INV</t>
  </si>
  <si>
    <t>NAPHTH</t>
  </si>
  <si>
    <t>NH3_INV</t>
  </si>
  <si>
    <t>NO2_INV</t>
  </si>
  <si>
    <t>NONHAPTOG</t>
  </si>
  <si>
    <t>NO_INV</t>
  </si>
  <si>
    <t>PM25BRAKE</t>
  </si>
  <si>
    <t>PM25TIRE</t>
  </si>
  <si>
    <t>SO2_INV</t>
  </si>
  <si>
    <t>TIREPM10</t>
  </si>
  <si>
    <t>Baja Calif</t>
  </si>
  <si>
    <t>Canada total</t>
  </si>
  <si>
    <t>adj/unadj</t>
  </si>
  <si>
    <t>APIN</t>
  </si>
  <si>
    <t>State totals, no biogenics, no ptfires.</t>
  </si>
  <si>
    <t>Canada othar</t>
  </si>
  <si>
    <t>Canada othpt</t>
  </si>
  <si>
    <t>Canada Subtotal</t>
  </si>
  <si>
    <t>Mexico othar</t>
  </si>
  <si>
    <t>Mexico othpt</t>
  </si>
  <si>
    <t>Mexico Subtotal</t>
  </si>
  <si>
    <t>PM10-PRI</t>
  </si>
  <si>
    <t>PM25-PRI</t>
  </si>
  <si>
    <t>Canada othafdust</t>
  </si>
  <si>
    <t>ptfire</t>
  </si>
  <si>
    <t>CONUS + beis</t>
  </si>
  <si>
    <t>Eastern US</t>
  </si>
  <si>
    <t>ALDX diff due to MW differences in onroad Movesmrg report script</t>
  </si>
  <si>
    <t>ETHYLBENZ</t>
  </si>
  <si>
    <t>HEXANE</t>
  </si>
  <si>
    <t>MTBE</t>
  </si>
  <si>
    <t>PROPIONAL</t>
  </si>
  <si>
    <t>STYRENE</t>
  </si>
  <si>
    <t>TOG_INV</t>
  </si>
  <si>
    <t>TOLUENE</t>
  </si>
  <si>
    <t>TRMEPN224</t>
  </si>
  <si>
    <t>XYLS</t>
  </si>
  <si>
    <t>VOC_BEIS</t>
  </si>
  <si>
    <t>rail</t>
  </si>
  <si>
    <t>ACET</t>
  </si>
  <si>
    <t>BENZ</t>
  </si>
  <si>
    <t>ETHY</t>
  </si>
  <si>
    <t>KET</t>
  </si>
  <si>
    <t>PRPA</t>
  </si>
  <si>
    <t>rail - railroad emissions</t>
  </si>
  <si>
    <t>Tribal Data (point)</t>
  </si>
  <si>
    <t>VOC sum</t>
  </si>
  <si>
    <t>NAPH</t>
  </si>
  <si>
    <t>SOAALK</t>
  </si>
  <si>
    <t>XYLMN</t>
  </si>
  <si>
    <t>ptagfire</t>
  </si>
  <si>
    <t>calculated post-SMOKE</t>
  </si>
  <si>
    <t>ptnonipm elevated</t>
  </si>
  <si>
    <t>pt_oilgas elevated</t>
  </si>
  <si>
    <t>to check pre-speciated emissions</t>
  </si>
  <si>
    <t>othpt elevated</t>
  </si>
  <si>
    <t>ptegu elevated</t>
  </si>
  <si>
    <t>cmv_c1c2</t>
  </si>
  <si>
    <t>cmv_c3</t>
  </si>
  <si>
    <t>Offshore (85)</t>
  </si>
  <si>
    <t>Non-US SECA C3 (98)</t>
  </si>
  <si>
    <t>cmv_c3 elevated</t>
  </si>
  <si>
    <t>Canada/Mexico/offshore (12US1)</t>
  </si>
  <si>
    <t>Canada onroad_can</t>
  </si>
  <si>
    <t>Mexico onroad_mex</t>
  </si>
  <si>
    <t>afdust/afdust_adj - area fugitive dust emissions; afdust_adj are the emissions after meteorological and land use adjustments</t>
  </si>
  <si>
    <t>onroad (plus RPD/RPV/RPP/RPH) - mobile source emissions on roads; RPD, RPV, RPP, and RPH are specific subcategories based on the type of activity data used</t>
  </si>
  <si>
    <t>onroad_can - Canada onroad sources</t>
  </si>
  <si>
    <t>onroad_mex - Mexico onroad sources</t>
  </si>
  <si>
    <t>ptfire - Point source wild and prescribed fire emissions in the US</t>
  </si>
  <si>
    <t xml:space="preserve">  State totals on the "onroad all" tab include the onroad_ca_adj sector, which covers onroad sector emissions in California with emissions adjusted to match state-provided inventories. </t>
  </si>
  <si>
    <t>othafdust/othafdust_adj - Canada area fugitive dust emissions; othafdust_adj are the emissions after meteorological and land use adjustments</t>
  </si>
  <si>
    <t>othpt - Non-US point sources; as of 2014fb_cdc, does not include any offshore CMV or oil platform emissions</t>
  </si>
  <si>
    <t>Acetone</t>
  </si>
  <si>
    <t>Ketone</t>
  </si>
  <si>
    <t>Ethyne (Acetylene)</t>
  </si>
  <si>
    <t>SOA tracer</t>
  </si>
  <si>
    <t>Inventory total unspeciated Volatile Organic Compounds</t>
  </si>
  <si>
    <t>Propane</t>
  </si>
  <si>
    <t>Ethene (Ethylene)</t>
  </si>
  <si>
    <t>ptegu - Point source EGU emissions</t>
  </si>
  <si>
    <t>Xylenes (mixed isomers) minus naphthalene</t>
  </si>
  <si>
    <t>Cuba</t>
  </si>
  <si>
    <t>Other Total</t>
  </si>
  <si>
    <t>Haiti</t>
  </si>
  <si>
    <t>Dominican Republic</t>
  </si>
  <si>
    <t>Jamaica</t>
  </si>
  <si>
    <t>Belize</t>
  </si>
  <si>
    <t>Colombia</t>
  </si>
  <si>
    <t>Guatemala</t>
  </si>
  <si>
    <t>Honduras</t>
  </si>
  <si>
    <t>onroad_can 12US1</t>
  </si>
  <si>
    <t>onroad_mex 12US1</t>
  </si>
  <si>
    <t>othpt 12US1</t>
  </si>
  <si>
    <t>othar 12US1</t>
  </si>
  <si>
    <t>EPM_NHTOG</t>
  </si>
  <si>
    <t>EVP_NHTOG</t>
  </si>
  <si>
    <t>EXH_NHTOG</t>
  </si>
  <si>
    <t>RFL_NHTOG</t>
  </si>
  <si>
    <t>othafdust 12US1</t>
  </si>
  <si>
    <t>beis</t>
  </si>
  <si>
    <t>Afdust emissions are adjusted. Ptegu NOX/SO2 emissions are post-SMOKE (CEM). Onroad includes California adjustments. Includes tribal data where it is modeled (point sectors).</t>
  </si>
  <si>
    <t>Annual Total</t>
  </si>
  <si>
    <t>State totals including biogenics.</t>
  </si>
  <si>
    <t>voc sum</t>
  </si>
  <si>
    <t>36US3 Total</t>
  </si>
  <si>
    <t>othptdust 12US1</t>
  </si>
  <si>
    <t>ptagfire elevated</t>
  </si>
  <si>
    <t>ptfire elevated (inc. othna)</t>
  </si>
  <si>
    <t>Canada othptdust</t>
  </si>
  <si>
    <t>Canada ptfire_othna</t>
  </si>
  <si>
    <t>Mexico ptfire_othna</t>
  </si>
  <si>
    <t>ptfire_othna 12US1</t>
  </si>
  <si>
    <t>adj/unadj from 2016ff</t>
  </si>
  <si>
    <t>beis 12US1 2016fh</t>
  </si>
  <si>
    <t>adj/unadj 2016ff</t>
  </si>
  <si>
    <t>airports</t>
  </si>
  <si>
    <t>Non-US CMV FIPS 98</t>
  </si>
  <si>
    <t>Overall Total</t>
  </si>
  <si>
    <t>Mexico total</t>
  </si>
  <si>
    <t>36US3 total</t>
  </si>
  <si>
    <t>SMOKE (2016fh 12US1 + 36US3 Alaska)</t>
  </si>
  <si>
    <t>cmv_c1c2 elevated</t>
  </si>
  <si>
    <t>Overall total</t>
  </si>
  <si>
    <t>AACD</t>
  </si>
  <si>
    <t>Inventory (2017gb)</t>
  </si>
  <si>
    <t>FACD</t>
  </si>
  <si>
    <t>IVOC</t>
  </si>
  <si>
    <t>SMOKE (2017gb 12US1)</t>
  </si>
  <si>
    <t>SMOKE (2017gb)</t>
  </si>
  <si>
    <t>SMOKE unadjusted (2017gb 12US1)</t>
  </si>
  <si>
    <t>SMOKE adjusted (2017gb 12US1)</t>
  </si>
  <si>
    <t>SMOKE adjusted (2017gb_nata 12US1)</t>
  </si>
  <si>
    <t>SMOKE unadjusted (2017gb_nata)</t>
  </si>
  <si>
    <t>Inventory (2017gb 12US1)</t>
  </si>
  <si>
    <t>Inventory (2017gb no Mex CMV)</t>
  </si>
  <si>
    <t>ocean_cl2 12US1 no leap</t>
  </si>
  <si>
    <t>Mrggrid nobeis norwc</t>
  </si>
  <si>
    <t>SMOKE (2017gb_nata minus HAPs)</t>
  </si>
  <si>
    <r>
      <rPr>
        <b/>
        <sz val="11"/>
        <color theme="1"/>
        <rFont val="Calibri"/>
        <family val="2"/>
        <scheme val="minor"/>
      </rPr>
      <t xml:space="preserve">2017gb </t>
    </r>
    <r>
      <rPr>
        <sz val="11"/>
        <color theme="1"/>
        <rFont val="Calibri"/>
        <family val="2"/>
        <scheme val="minor"/>
      </rPr>
      <t>Anthropogenic state totals. 
Everything is inventory-level except onroad (SMOKE-MOVES), afdust (post-adjusted), and ptegu NOX/SO2 (CEM).</t>
    </r>
  </si>
  <si>
    <r>
      <rPr>
        <b/>
        <sz val="11"/>
        <color theme="1"/>
        <rFont val="Calibri"/>
        <family val="2"/>
        <scheme val="minor"/>
      </rPr>
      <t>2017gb 12US1</t>
    </r>
    <r>
      <rPr>
        <sz val="11"/>
        <color theme="1"/>
        <rFont val="Calibri"/>
        <family val="2"/>
        <scheme val="minor"/>
      </rPr>
      <t xml:space="preserve"> case CAPs by sector from EMF/inventory summaries - CONUS Totals</t>
    </r>
  </si>
  <si>
    <t>Canada CMV</t>
  </si>
  <si>
    <t>airports - emissions from airports (point sources)</t>
  </si>
  <si>
    <t>ptfire_othna - Point source wild and prescribed fire emissions, Canada and Mexico, and (for larger domains) other parts of North America</t>
  </si>
  <si>
    <t>ptnonipm - Point source emissions not included in ptegu, pt_oilgas, or airports</t>
  </si>
  <si>
    <t>pt_oilgas - oil and gas emissions from point sources, also includes offshore oil platform emissions</t>
  </si>
  <si>
    <t>ptagfire - agricultural burning emissions</t>
  </si>
  <si>
    <t>Emissions are computed for each modeling sector and summarized for the 12US1 and 36US3 grids</t>
  </si>
  <si>
    <t>Offshore to EEZ CMV</t>
  </si>
  <si>
    <t>Offshore to EEZ o&amp;g</t>
  </si>
  <si>
    <t>Non-ECA CMV</t>
  </si>
  <si>
    <t>Model-ready domain ttls
(for nobeis norwc)</t>
  </si>
  <si>
    <t>2017gb 12US1</t>
  </si>
  <si>
    <t>ag - agricultural emissions</t>
  </si>
  <si>
    <t>cmv_c1c2 - Category 1 and Category 2 (small-medium) commercial marine emissions for US states and offshore areas (excluding Canada/Mexico offshore areas); emissions totals vary by domain</t>
  </si>
  <si>
    <t>cmv_c3 - Category 3 (large) commercial marine emissions for US states and offshore areas (excluding Canada/Mexico offshore areas); emissions totals vary by domain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</si>
</sst>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3" formatCode="_(* #,##0.00_);_(* \(#,##0.00\);_(* &quot;-&quot;??_);_(@_)"/>
    <numFmt numFmtId="164" formatCode="0.0%"/>
    <numFmt numFmtId="165" formatCode="#,##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i/>
      <sz val="10"/>
      <name val="Arial"/>
      <family val="2"/>
    </font>
    <font>
      <sz val="10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7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9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0">
    <xf numFmtId="0" fontId="0" fillId="0" borderId="0" xfId="0"/>
    <xf numFmtId="3" fontId="16" fillId="0" borderId="0" xfId="0" applyNumberFormat="1" applyFont="1"/>
    <xf numFmtId="0" fontId="16" fillId="0" borderId="0" xfId="0" applyFont="1"/>
    <xf numFmtId="0" fontId="22" fillId="0" borderId="0" xfId="42" applyFont="1" applyFill="1" applyBorder="1"/>
    <xf numFmtId="3" fontId="23" fillId="0" borderId="0" xfId="42" applyNumberFormat="1" applyFont="1" applyFill="1" applyBorder="1"/>
    <xf numFmtId="0" fontId="0" fillId="0" borderId="0" xfId="0" applyFont="1" applyFill="1" applyBorder="1"/>
    <xf numFmtId="0" fontId="0" fillId="0" borderId="0" xfId="0"/>
    <xf numFmtId="0" fontId="0" fillId="0" borderId="0" xfId="0" applyFill="1"/>
    <xf numFmtId="0" fontId="20" fillId="0" borderId="0" xfId="46" applyFont="1" applyFill="1"/>
    <xf numFmtId="0" fontId="0" fillId="0" borderId="0" xfId="0"/>
    <xf numFmtId="0" fontId="0" fillId="33" borderId="0" xfId="0" applyFont="1" applyFill="1"/>
    <xf numFmtId="0" fontId="0" fillId="0" borderId="10" xfId="0" applyFont="1" applyFill="1" applyBorder="1"/>
    <xf numFmtId="0" fontId="0" fillId="0" borderId="10" xfId="0" applyBorder="1"/>
    <xf numFmtId="0" fontId="18" fillId="0" borderId="10" xfId="42" applyFont="1" applyFill="1" applyBorder="1"/>
    <xf numFmtId="3" fontId="18" fillId="0" borderId="10" xfId="42" applyNumberFormat="1" applyFill="1" applyBorder="1"/>
    <xf numFmtId="0" fontId="0" fillId="0" borderId="0" xfId="0"/>
    <xf numFmtId="0" fontId="18" fillId="0" borderId="0" xfId="42" applyFont="1" applyFill="1"/>
    <xf numFmtId="3" fontId="18" fillId="0" borderId="0" xfId="42" applyNumberFormat="1" applyFont="1" applyFill="1"/>
    <xf numFmtId="0" fontId="18" fillId="0" borderId="0" xfId="42" applyFont="1" applyFill="1"/>
    <xf numFmtId="0" fontId="20" fillId="0" borderId="0" xfId="42" applyFont="1" applyFill="1"/>
    <xf numFmtId="3" fontId="18" fillId="0" borderId="0" xfId="42" applyNumberFormat="1" applyFill="1"/>
    <xf numFmtId="164" fontId="0" fillId="0" borderId="0" xfId="0" applyNumberFormat="1"/>
    <xf numFmtId="164" fontId="16" fillId="0" borderId="0" xfId="0" applyNumberFormat="1" applyFont="1"/>
    <xf numFmtId="0" fontId="0" fillId="0" borderId="0" xfId="0" applyFill="1" applyBorder="1"/>
    <xf numFmtId="3" fontId="0" fillId="0" borderId="0" xfId="0" applyNumberFormat="1"/>
    <xf numFmtId="0" fontId="0" fillId="0" borderId="0" xfId="0"/>
    <xf numFmtId="0" fontId="0" fillId="0" borderId="0" xfId="0"/>
    <xf numFmtId="4" fontId="0" fillId="0" borderId="0" xfId="0" applyNumberFormat="1"/>
    <xf numFmtId="10" fontId="0" fillId="0" borderId="0" xfId="0" applyNumberFormat="1"/>
    <xf numFmtId="3" fontId="0" fillId="0" borderId="0" xfId="0" applyNumberFormat="1" applyFont="1"/>
    <xf numFmtId="3" fontId="0" fillId="0" borderId="0" xfId="0" applyNumberFormat="1" applyFont="1" applyFill="1"/>
    <xf numFmtId="0" fontId="0" fillId="0" borderId="0" xfId="0" applyFont="1"/>
    <xf numFmtId="3" fontId="20" fillId="0" borderId="0" xfId="0" applyNumberFormat="1" applyFont="1"/>
    <xf numFmtId="10" fontId="0" fillId="0" borderId="0" xfId="74" applyNumberFormat="1" applyFont="1"/>
    <xf numFmtId="2" fontId="0" fillId="0" borderId="0" xfId="0" applyNumberFormat="1"/>
    <xf numFmtId="0" fontId="0" fillId="0" borderId="0" xfId="0" applyNumberFormat="1"/>
    <xf numFmtId="0" fontId="24" fillId="0" borderId="0" xfId="42" applyFont="1" applyFill="1"/>
    <xf numFmtId="0" fontId="18" fillId="0" borderId="0" xfId="42" applyFill="1" applyBorder="1"/>
    <xf numFmtId="3" fontId="0" fillId="0" borderId="10" xfId="0" applyNumberFormat="1" applyBorder="1"/>
    <xf numFmtId="3" fontId="18" fillId="0" borderId="0" xfId="46" applyNumberFormat="1"/>
    <xf numFmtId="3" fontId="20" fillId="0" borderId="0" xfId="46" applyNumberFormat="1" applyFont="1" applyFill="1"/>
    <xf numFmtId="3" fontId="25" fillId="0" borderId="0" xfId="0" applyNumberFormat="1" applyFont="1"/>
    <xf numFmtId="3" fontId="25" fillId="0" borderId="0" xfId="47" applyNumberFormat="1" applyFont="1"/>
    <xf numFmtId="0" fontId="20" fillId="0" borderId="0" xfId="0" applyFont="1" applyAlignment="1">
      <alignment horizontal="right" wrapText="1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3" fontId="0" fillId="0" borderId="0" xfId="75" applyNumberFormat="1" applyFont="1"/>
    <xf numFmtId="164" fontId="0" fillId="0" borderId="0" xfId="74" applyNumberFormat="1" applyFont="1"/>
    <xf numFmtId="0" fontId="26" fillId="0" borderId="0" xfId="0" applyFont="1"/>
    <xf numFmtId="3" fontId="26" fillId="0" borderId="0" xfId="0" applyNumberFormat="1" applyFont="1"/>
    <xf numFmtId="3" fontId="27" fillId="0" borderId="0" xfId="0" applyNumberFormat="1" applyFont="1"/>
    <xf numFmtId="0" fontId="0" fillId="0" borderId="0" xfId="0" applyBorder="1"/>
    <xf numFmtId="0" fontId="18" fillId="34" borderId="0" xfId="42" applyFont="1" applyFill="1"/>
    <xf numFmtId="0" fontId="18" fillId="35" borderId="0" xfId="42" applyFont="1" applyFill="1"/>
    <xf numFmtId="3" fontId="18" fillId="34" borderId="0" xfId="42" applyNumberFormat="1" applyFont="1" applyFill="1"/>
    <xf numFmtId="0" fontId="25" fillId="0" borderId="0" xfId="47" applyFont="1"/>
    <xf numFmtId="11" fontId="0" fillId="0" borderId="0" xfId="0" applyNumberFormat="1"/>
    <xf numFmtId="0" fontId="0" fillId="0" borderId="0" xfId="0" applyNumberFormat="1" applyFont="1"/>
    <xf numFmtId="1" fontId="0" fillId="0" borderId="0" xfId="0" applyNumberFormat="1"/>
    <xf numFmtId="0" fontId="22" fillId="0" borderId="0" xfId="0" applyFont="1"/>
    <xf numFmtId="3" fontId="22" fillId="0" borderId="0" xfId="0" applyNumberFormat="1" applyFont="1"/>
    <xf numFmtId="165" fontId="0" fillId="0" borderId="0" xfId="0" applyNumberFormat="1"/>
    <xf numFmtId="3" fontId="28" fillId="0" borderId="0" xfId="0" applyNumberFormat="1" applyFont="1"/>
    <xf numFmtId="0" fontId="28" fillId="0" borderId="0" xfId="0" applyFont="1"/>
    <xf numFmtId="0" fontId="29" fillId="0" borderId="0" xfId="0" applyFont="1"/>
    <xf numFmtId="3" fontId="29" fillId="0" borderId="0" xfId="0" applyNumberFormat="1" applyFont="1"/>
    <xf numFmtId="3" fontId="23" fillId="0" borderId="0" xfId="0" applyNumberFormat="1" applyFont="1"/>
    <xf numFmtId="0" fontId="30" fillId="0" borderId="0" xfId="0" applyFont="1"/>
    <xf numFmtId="0" fontId="0" fillId="0" borderId="0" xfId="0" applyFont="1" applyAlignment="1"/>
    <xf numFmtId="0" fontId="16" fillId="0" borderId="0" xfId="0" applyNumberFormat="1" applyFont="1"/>
    <xf numFmtId="3" fontId="16" fillId="0" borderId="0" xfId="75" applyNumberFormat="1" applyFont="1"/>
    <xf numFmtId="3" fontId="0" fillId="0" borderId="0" xfId="0" applyNumberFormat="1"/>
    <xf numFmtId="3" fontId="29" fillId="0" borderId="0" xfId="0" applyNumberFormat="1" applyFont="1"/>
    <xf numFmtId="0" fontId="0" fillId="0" borderId="0" xfId="0" applyFont="1" applyFill="1" applyBorder="1"/>
    <xf numFmtId="164" fontId="0" fillId="0" borderId="0" xfId="0" applyNumberFormat="1"/>
    <xf numFmtId="3" fontId="0" fillId="0" borderId="10" xfId="0" applyNumberFormat="1" applyBorder="1"/>
    <xf numFmtId="0" fontId="0" fillId="0" borderId="0" xfId="0"/>
    <xf numFmtId="3" fontId="0" fillId="0" borderId="0" xfId="0" applyNumberFormat="1"/>
    <xf numFmtId="0" fontId="26" fillId="0" borderId="0" xfId="0" applyFont="1"/>
    <xf numFmtId="3" fontId="26" fillId="0" borderId="0" xfId="0" applyNumberFormat="1" applyFont="1"/>
    <xf numFmtId="0" fontId="22" fillId="0" borderId="0" xfId="0" applyFont="1"/>
    <xf numFmtId="3" fontId="22" fillId="0" borderId="0" xfId="0" applyNumberFormat="1" applyFont="1"/>
    <xf numFmtId="0" fontId="0" fillId="0" borderId="0" xfId="0"/>
    <xf numFmtId="3" fontId="0" fillId="0" borderId="0" xfId="0" applyNumberFormat="1"/>
    <xf numFmtId="0" fontId="0" fillId="0" borderId="0" xfId="0"/>
    <xf numFmtId="3" fontId="0" fillId="0" borderId="0" xfId="0" applyNumberFormat="1"/>
    <xf numFmtId="3" fontId="0" fillId="0" borderId="0" xfId="0" applyNumberFormat="1" applyBorder="1"/>
    <xf numFmtId="3" fontId="31" fillId="0" borderId="0" xfId="0" applyNumberFormat="1" applyFont="1"/>
    <xf numFmtId="3" fontId="32" fillId="0" borderId="0" xfId="0" applyNumberFormat="1" applyFont="1"/>
    <xf numFmtId="164" fontId="22" fillId="0" borderId="0" xfId="74" applyNumberFormat="1" applyFont="1"/>
    <xf numFmtId="164" fontId="22" fillId="0" borderId="0" xfId="74" applyNumberFormat="1" applyFont="1" applyFill="1"/>
    <xf numFmtId="3" fontId="33" fillId="0" borderId="0" xfId="0" applyNumberFormat="1" applyFont="1"/>
    <xf numFmtId="0" fontId="0" fillId="0" borderId="11" xfId="0" applyBorder="1"/>
    <xf numFmtId="3" fontId="0" fillId="0" borderId="11" xfId="0" applyNumberFormat="1" applyBorder="1"/>
    <xf numFmtId="3" fontId="33" fillId="0" borderId="0" xfId="0" applyNumberFormat="1" applyFont="1" applyBorder="1"/>
    <xf numFmtId="3" fontId="18" fillId="0" borderId="0" xfId="42" applyNumberFormat="1" applyFont="1" applyFill="1" applyBorder="1"/>
    <xf numFmtId="3" fontId="0" fillId="34" borderId="0" xfId="0" applyNumberFormat="1" applyFont="1" applyFill="1"/>
    <xf numFmtId="3" fontId="20" fillId="34" borderId="0" xfId="0" applyNumberFormat="1" applyFont="1" applyFill="1" applyAlignment="1">
      <alignment wrapText="1"/>
    </xf>
    <xf numFmtId="0" fontId="0" fillId="0" borderId="0" xfId="0" applyAlignment="1">
      <alignment wrapText="1"/>
    </xf>
  </cellXfs>
  <cellStyles count="76">
    <cellStyle name="20% - Accent1" xfId="19" builtinId="30" customBuiltin="1"/>
    <cellStyle name="20% - Accent1 2" xfId="53" xr:uid="{00000000-0005-0000-0000-000001000000}"/>
    <cellStyle name="20% - Accent2" xfId="23" builtinId="34" customBuiltin="1"/>
    <cellStyle name="20% - Accent2 2" xfId="54" xr:uid="{00000000-0005-0000-0000-000003000000}"/>
    <cellStyle name="20% - Accent3" xfId="27" builtinId="38" customBuiltin="1"/>
    <cellStyle name="20% - Accent3 2" xfId="55" xr:uid="{00000000-0005-0000-0000-000005000000}"/>
    <cellStyle name="20% - Accent4" xfId="31" builtinId="42" customBuiltin="1"/>
    <cellStyle name="20% - Accent4 2" xfId="56" xr:uid="{00000000-0005-0000-0000-000007000000}"/>
    <cellStyle name="20% - Accent5" xfId="35" builtinId="46" customBuiltin="1"/>
    <cellStyle name="20% - Accent5 2" xfId="57" xr:uid="{00000000-0005-0000-0000-000009000000}"/>
    <cellStyle name="20% - Accent6" xfId="39" builtinId="50" customBuiltin="1"/>
    <cellStyle name="20% - Accent6 2" xfId="58" xr:uid="{00000000-0005-0000-0000-00000B000000}"/>
    <cellStyle name="40% - Accent1" xfId="20" builtinId="31" customBuiltin="1"/>
    <cellStyle name="40% - Accent1 2" xfId="59" xr:uid="{00000000-0005-0000-0000-00000D000000}"/>
    <cellStyle name="40% - Accent2" xfId="24" builtinId="35" customBuiltin="1"/>
    <cellStyle name="40% - Accent2 2" xfId="60" xr:uid="{00000000-0005-0000-0000-00000F000000}"/>
    <cellStyle name="40% - Accent3" xfId="28" builtinId="39" customBuiltin="1"/>
    <cellStyle name="40% - Accent3 2" xfId="61" xr:uid="{00000000-0005-0000-0000-000011000000}"/>
    <cellStyle name="40% - Accent4" xfId="32" builtinId="43" customBuiltin="1"/>
    <cellStyle name="40% - Accent4 2" xfId="62" xr:uid="{00000000-0005-0000-0000-000013000000}"/>
    <cellStyle name="40% - Accent5" xfId="36" builtinId="47" customBuiltin="1"/>
    <cellStyle name="40% - Accent5 2" xfId="63" xr:uid="{00000000-0005-0000-0000-000015000000}"/>
    <cellStyle name="40% - Accent6" xfId="40" builtinId="51" customBuiltin="1"/>
    <cellStyle name="40% - Accent6 2" xfId="64" xr:uid="{00000000-0005-0000-0000-000017000000}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75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32000000}"/>
    <cellStyle name="Normal 2 2" xfId="45" xr:uid="{00000000-0005-0000-0000-000033000000}"/>
    <cellStyle name="Normal 3" xfId="43" xr:uid="{00000000-0005-0000-0000-000034000000}"/>
    <cellStyle name="Normal 4" xfId="47" xr:uid="{00000000-0005-0000-0000-000035000000}"/>
    <cellStyle name="Normal 5" xfId="48" xr:uid="{00000000-0005-0000-0000-000036000000}"/>
    <cellStyle name="Normal 5 2" xfId="51" xr:uid="{00000000-0005-0000-0000-000037000000}"/>
    <cellStyle name="Normal 5 2 2" xfId="65" xr:uid="{00000000-0005-0000-0000-000038000000}"/>
    <cellStyle name="Normal 5 3" xfId="52" xr:uid="{00000000-0005-0000-0000-000039000000}"/>
    <cellStyle name="Normal 5 3 2" xfId="66" xr:uid="{00000000-0005-0000-0000-00003A000000}"/>
    <cellStyle name="Normal 5 4" xfId="67" xr:uid="{00000000-0005-0000-0000-00003B000000}"/>
    <cellStyle name="Normal 6" xfId="68" xr:uid="{00000000-0005-0000-0000-00003C000000}"/>
    <cellStyle name="Normal 7" xfId="69" xr:uid="{00000000-0005-0000-0000-00003D000000}"/>
    <cellStyle name="Normal 8" xfId="46" xr:uid="{00000000-0005-0000-0000-00003E000000}"/>
    <cellStyle name="Note" xfId="15" builtinId="10" customBuiltin="1"/>
    <cellStyle name="Note 2" xfId="50" xr:uid="{00000000-0005-0000-0000-000040000000}"/>
    <cellStyle name="Note 2 2" xfId="70" xr:uid="{00000000-0005-0000-0000-000041000000}"/>
    <cellStyle name="Note 3" xfId="49" xr:uid="{00000000-0005-0000-0000-000042000000}"/>
    <cellStyle name="Note 3 2" xfId="71" xr:uid="{00000000-0005-0000-0000-000043000000}"/>
    <cellStyle name="Note 4" xfId="72" xr:uid="{00000000-0005-0000-0000-000044000000}"/>
    <cellStyle name="Output" xfId="10" builtinId="21" customBuiltin="1"/>
    <cellStyle name="Percent" xfId="74" builtinId="5"/>
    <cellStyle name="Percent 2" xfId="73" xr:uid="{00000000-0005-0000-0000-000047000000}"/>
    <cellStyle name="Percent 3" xfId="44" xr:uid="{00000000-0005-0000-0000-000048000000}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37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connections" Target="connections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_1" connectionId="4" xr16:uid="{00000000-0016-0000-0500-000001000000}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_draft_ptfire_12US2_cbo5_soa" connectionId="1" xr16:uid="{00000000-0016-0000-1C00-000011000000}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ipm_12US2_cbo5_soa_state" connectionId="18" xr16:uid="{00000000-0016-0000-1F00-000014000000}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nonipm_12US2_cbo5_soa_state" connectionId="19" xr16:uid="{00000000-0016-0000-2000-000015000000}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nonipm_12US2_cbo5_soa_state" connectionId="20" xr16:uid="{00000000-0016-0000-2100-000016000000}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1c2rail_12US2_cbo5_soa_state" connectionId="6" xr16:uid="{00000000-0016-0000-0900-000003000000}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rwc_12US2_cbo5_soa_state" connectionId="22" xr16:uid="{00000000-0016-0000-2300-000017000000}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" connectionId="13" xr16:uid="{00000000-0016-0000-1000-000009000000}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" connectionId="15" xr16:uid="{00000000-0016-0000-1200-00000B000000}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on_12US2_cmaq_cb05_soa_state" connectionId="16" xr16:uid="{00000000-0016-0000-1400-00000D000000}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pt_12US2_cmaq_cb05_soa_state" connectionId="17" xr16:uid="{00000000-0016-0000-1600-00000F000000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afdust_12US2_cmaq_cb05_soa_state" connectionId="2" xr16:uid="{00000000-0016-0000-0500-000000000000}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othar_12US2_cmaq_cb05_soa_state" connectionId="14" xr16:uid="{00000000-0016-0000-1D00-000012000000}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1c2rail_12US2_cbo5_soa_state" connectionId="7" xr16:uid="{00000000-0016-0000-0600-000002000000}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ptnonipm_12US2_cbo5_soa_state" connectionId="21" xr16:uid="{3C35AE91-33B3-469C-9771-23B249A2A2EE}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" connectionId="8" xr16:uid="{00000000-0016-0000-0A00-000004000000}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c3marine_12US2_cbo5_soa_state" connectionId="9" xr16:uid="{AF1A5A94-0C03-4688-96BF-D2ECD0CDBC0F}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nonpt_12US2_cbo5_soa_state" connectionId="10" xr16:uid="{00000000-0016-0000-0C00-000006000000}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nonroad_12US2_cbo5_soa_state" connectionId="12" xr16:uid="{00000000-0016-0000-0E00-000008000000}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annual_2011ea_v6_11f_nonpt_12US2_cbo5_soa_state" connectionId="11" xr16:uid="{00000000-0016-0000-0D00-000007000000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4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5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6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7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8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9.xml"/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0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93"/>
  <sheetViews>
    <sheetView tabSelected="1" topLeftCell="A7" workbookViewId="0">
      <selection activeCell="C17" sqref="C17"/>
    </sheetView>
  </sheetViews>
  <sheetFormatPr defaultColWidth="9.109375" defaultRowHeight="14.4" x14ac:dyDescent="0.3"/>
  <cols>
    <col min="1" max="1" width="16" style="31" customWidth="1"/>
    <col min="2" max="16384" width="9.109375" style="31"/>
  </cols>
  <sheetData>
    <row r="1" spans="1:1" x14ac:dyDescent="0.3">
      <c r="A1" s="31" t="s">
        <v>248</v>
      </c>
    </row>
    <row r="2" spans="1:1" x14ac:dyDescent="0.3">
      <c r="A2" s="31" t="s">
        <v>241</v>
      </c>
    </row>
    <row r="3" spans="1:1" x14ac:dyDescent="0.3">
      <c r="A3" s="31" t="s">
        <v>465</v>
      </c>
    </row>
    <row r="5" spans="1:1" x14ac:dyDescent="0.3">
      <c r="A5" s="2" t="s">
        <v>249</v>
      </c>
    </row>
    <row r="6" spans="1:1" x14ac:dyDescent="0.3">
      <c r="A6" s="31" t="s">
        <v>383</v>
      </c>
    </row>
    <row r="7" spans="1:1" x14ac:dyDescent="0.3">
      <c r="A7" s="31" t="s">
        <v>471</v>
      </c>
    </row>
    <row r="8" spans="1:1" x14ac:dyDescent="0.3">
      <c r="A8" s="31" t="s">
        <v>460</v>
      </c>
    </row>
    <row r="9" spans="1:1" x14ac:dyDescent="0.3">
      <c r="A9" s="31" t="s">
        <v>242</v>
      </c>
    </row>
    <row r="10" spans="1:1" x14ac:dyDescent="0.3">
      <c r="A10" s="31" t="s">
        <v>472</v>
      </c>
    </row>
    <row r="11" spans="1:1" x14ac:dyDescent="0.3">
      <c r="A11" s="31" t="s">
        <v>473</v>
      </c>
    </row>
    <row r="12" spans="1:1" x14ac:dyDescent="0.3">
      <c r="A12" s="31" t="s">
        <v>243</v>
      </c>
    </row>
    <row r="13" spans="1:1" x14ac:dyDescent="0.3">
      <c r="A13" s="31" t="s">
        <v>244</v>
      </c>
    </row>
    <row r="14" spans="1:1" x14ac:dyDescent="0.3">
      <c r="A14" s="31" t="s">
        <v>384</v>
      </c>
    </row>
    <row r="15" spans="1:1" x14ac:dyDescent="0.3">
      <c r="A15" s="69" t="s">
        <v>388</v>
      </c>
    </row>
    <row r="16" spans="1:1" x14ac:dyDescent="0.3">
      <c r="A16" s="31" t="s">
        <v>464</v>
      </c>
    </row>
    <row r="17" spans="1:1" x14ac:dyDescent="0.3">
      <c r="A17" s="31" t="s">
        <v>387</v>
      </c>
    </row>
    <row r="18" spans="1:1" x14ac:dyDescent="0.3">
      <c r="A18" s="31" t="s">
        <v>398</v>
      </c>
    </row>
    <row r="19" spans="1:1" x14ac:dyDescent="0.3">
      <c r="A19" s="31" t="s">
        <v>462</v>
      </c>
    </row>
    <row r="20" spans="1:1" x14ac:dyDescent="0.3">
      <c r="A20" s="31" t="s">
        <v>463</v>
      </c>
    </row>
    <row r="21" spans="1:1" x14ac:dyDescent="0.3">
      <c r="A21" s="31" t="s">
        <v>246</v>
      </c>
    </row>
    <row r="22" spans="1:1" x14ac:dyDescent="0.3">
      <c r="A22" s="31" t="s">
        <v>362</v>
      </c>
    </row>
    <row r="23" spans="1:1" x14ac:dyDescent="0.3">
      <c r="A23" s="31" t="s">
        <v>247</v>
      </c>
    </row>
    <row r="24" spans="1:1" x14ac:dyDescent="0.3">
      <c r="A24" s="31" t="s">
        <v>389</v>
      </c>
    </row>
    <row r="25" spans="1:1" x14ac:dyDescent="0.3">
      <c r="A25" s="31" t="s">
        <v>245</v>
      </c>
    </row>
    <row r="26" spans="1:1" x14ac:dyDescent="0.3">
      <c r="A26" s="31" t="s">
        <v>385</v>
      </c>
    </row>
    <row r="27" spans="1:1" x14ac:dyDescent="0.3">
      <c r="A27" s="31" t="s">
        <v>386</v>
      </c>
    </row>
    <row r="28" spans="1:1" x14ac:dyDescent="0.3">
      <c r="A28" s="31" t="s">
        <v>390</v>
      </c>
    </row>
    <row r="29" spans="1:1" x14ac:dyDescent="0.3">
      <c r="A29" s="31" t="s">
        <v>461</v>
      </c>
    </row>
    <row r="32" spans="1:1" x14ac:dyDescent="0.3">
      <c r="A32" s="67" t="s">
        <v>303</v>
      </c>
    </row>
    <row r="33" spans="1:2" x14ac:dyDescent="0.3">
      <c r="A33" s="61" t="s">
        <v>357</v>
      </c>
      <c r="B33" s="31" t="s">
        <v>391</v>
      </c>
    </row>
    <row r="34" spans="1:2" x14ac:dyDescent="0.3">
      <c r="A34" s="61" t="s">
        <v>177</v>
      </c>
      <c r="B34" s="61" t="s">
        <v>301</v>
      </c>
    </row>
    <row r="35" spans="1:2" x14ac:dyDescent="0.3">
      <c r="A35" s="31" t="s">
        <v>130</v>
      </c>
      <c r="B35" s="68" t="s">
        <v>278</v>
      </c>
    </row>
    <row r="36" spans="1:2" x14ac:dyDescent="0.3">
      <c r="A36" s="31" t="s">
        <v>131</v>
      </c>
      <c r="B36" s="31" t="s">
        <v>300</v>
      </c>
    </row>
    <row r="37" spans="1:2" x14ac:dyDescent="0.3">
      <c r="A37" s="31" t="s">
        <v>132</v>
      </c>
      <c r="B37" s="31" t="s">
        <v>277</v>
      </c>
    </row>
    <row r="38" spans="1:2" x14ac:dyDescent="0.3">
      <c r="A38" s="31" t="s">
        <v>358</v>
      </c>
      <c r="B38" s="31" t="s">
        <v>268</v>
      </c>
    </row>
    <row r="39" spans="1:2" x14ac:dyDescent="0.3">
      <c r="A39" s="31" t="s">
        <v>178</v>
      </c>
      <c r="B39" s="31" t="s">
        <v>292</v>
      </c>
    </row>
    <row r="40" spans="1:2" x14ac:dyDescent="0.3">
      <c r="A40" s="31" t="s">
        <v>133</v>
      </c>
      <c r="B40" s="31" t="s">
        <v>293</v>
      </c>
    </row>
    <row r="41" spans="1:2" x14ac:dyDescent="0.3">
      <c r="A41" s="31" t="s">
        <v>134</v>
      </c>
      <c r="B41" s="31" t="s">
        <v>294</v>
      </c>
    </row>
    <row r="42" spans="1:2" x14ac:dyDescent="0.3">
      <c r="A42" s="31" t="s">
        <v>59</v>
      </c>
      <c r="B42" s="31" t="s">
        <v>269</v>
      </c>
    </row>
    <row r="43" spans="1:2" x14ac:dyDescent="0.3">
      <c r="A43" s="31" t="s">
        <v>135</v>
      </c>
      <c r="B43" s="68" t="s">
        <v>397</v>
      </c>
    </row>
    <row r="44" spans="1:2" x14ac:dyDescent="0.3">
      <c r="A44" s="31" t="s">
        <v>136</v>
      </c>
      <c r="B44" s="31" t="s">
        <v>280</v>
      </c>
    </row>
    <row r="45" spans="1:2" x14ac:dyDescent="0.3">
      <c r="A45" s="31" t="s">
        <v>359</v>
      </c>
      <c r="B45" s="31" t="s">
        <v>393</v>
      </c>
    </row>
    <row r="46" spans="1:2" x14ac:dyDescent="0.3">
      <c r="A46" s="31" t="s">
        <v>137</v>
      </c>
      <c r="B46" s="31" t="s">
        <v>275</v>
      </c>
    </row>
    <row r="47" spans="1:2" x14ac:dyDescent="0.3">
      <c r="A47" s="31" t="s">
        <v>138</v>
      </c>
      <c r="B47" s="68" t="s">
        <v>281</v>
      </c>
    </row>
    <row r="48" spans="1:2" x14ac:dyDescent="0.3">
      <c r="A48" s="31" t="s">
        <v>139</v>
      </c>
      <c r="B48" s="68" t="s">
        <v>282</v>
      </c>
    </row>
    <row r="49" spans="1:2" x14ac:dyDescent="0.3">
      <c r="A49" s="31" t="s">
        <v>66</v>
      </c>
      <c r="B49" s="68" t="s">
        <v>299</v>
      </c>
    </row>
    <row r="50" spans="1:2" x14ac:dyDescent="0.3">
      <c r="A50" s="31" t="s">
        <v>140</v>
      </c>
      <c r="B50" s="31" t="s">
        <v>274</v>
      </c>
    </row>
    <row r="51" spans="1:2" x14ac:dyDescent="0.3">
      <c r="A51" s="31" t="s">
        <v>141</v>
      </c>
      <c r="B51" s="31" t="s">
        <v>279</v>
      </c>
    </row>
    <row r="52" spans="1:2" x14ac:dyDescent="0.3">
      <c r="A52" s="31" t="s">
        <v>142</v>
      </c>
      <c r="B52" s="68" t="s">
        <v>283</v>
      </c>
    </row>
    <row r="53" spans="1:2" x14ac:dyDescent="0.3">
      <c r="A53" s="31" t="s">
        <v>360</v>
      </c>
      <c r="B53" s="68" t="s">
        <v>392</v>
      </c>
    </row>
    <row r="54" spans="1:2" x14ac:dyDescent="0.3">
      <c r="A54" s="31" t="s">
        <v>143</v>
      </c>
      <c r="B54" s="68" t="s">
        <v>284</v>
      </c>
    </row>
    <row r="55" spans="1:2" x14ac:dyDescent="0.3">
      <c r="A55" s="31" t="s">
        <v>365</v>
      </c>
      <c r="B55" s="31" t="s">
        <v>291</v>
      </c>
    </row>
    <row r="56" spans="1:2" x14ac:dyDescent="0.3">
      <c r="A56" s="31" t="s">
        <v>57</v>
      </c>
      <c r="B56" s="31" t="s">
        <v>270</v>
      </c>
    </row>
    <row r="57" spans="1:2" x14ac:dyDescent="0.3">
      <c r="A57" s="31" t="s">
        <v>127</v>
      </c>
      <c r="B57" s="31" t="s">
        <v>271</v>
      </c>
    </row>
    <row r="58" spans="1:2" x14ac:dyDescent="0.3">
      <c r="A58" s="31" t="s">
        <v>144</v>
      </c>
      <c r="B58" s="68" t="s">
        <v>285</v>
      </c>
    </row>
    <row r="59" spans="1:2" x14ac:dyDescent="0.3">
      <c r="A59" s="31" t="s">
        <v>145</v>
      </c>
      <c r="B59" s="68" t="s">
        <v>286</v>
      </c>
    </row>
    <row r="60" spans="1:2" x14ac:dyDescent="0.3">
      <c r="A60" s="31" t="s">
        <v>232</v>
      </c>
      <c r="B60" s="31" t="s">
        <v>295</v>
      </c>
    </row>
    <row r="61" spans="1:2" x14ac:dyDescent="0.3">
      <c r="A61" s="31" t="s">
        <v>146</v>
      </c>
      <c r="B61" s="31" t="s">
        <v>296</v>
      </c>
    </row>
    <row r="62" spans="1:2" x14ac:dyDescent="0.3">
      <c r="A62" s="31" t="s">
        <v>147</v>
      </c>
      <c r="B62" s="68" t="s">
        <v>287</v>
      </c>
    </row>
    <row r="63" spans="1:2" x14ac:dyDescent="0.3">
      <c r="A63" s="31" t="s">
        <v>148</v>
      </c>
      <c r="B63" s="68" t="s">
        <v>257</v>
      </c>
    </row>
    <row r="64" spans="1:2" x14ac:dyDescent="0.3">
      <c r="A64" s="31" t="s">
        <v>149</v>
      </c>
      <c r="B64" s="68" t="s">
        <v>288</v>
      </c>
    </row>
    <row r="65" spans="1:2" x14ac:dyDescent="0.3">
      <c r="A65" s="31" t="s">
        <v>150</v>
      </c>
      <c r="B65" s="68" t="s">
        <v>258</v>
      </c>
    </row>
    <row r="66" spans="1:2" x14ac:dyDescent="0.3">
      <c r="A66" s="31" t="s">
        <v>151</v>
      </c>
      <c r="B66" s="68" t="s">
        <v>255</v>
      </c>
    </row>
    <row r="67" spans="1:2" x14ac:dyDescent="0.3">
      <c r="A67" s="31" t="s">
        <v>152</v>
      </c>
      <c r="B67" s="68" t="s">
        <v>250</v>
      </c>
    </row>
    <row r="68" spans="1:2" x14ac:dyDescent="0.3">
      <c r="A68" s="31" t="s">
        <v>153</v>
      </c>
      <c r="B68" s="68" t="s">
        <v>259</v>
      </c>
    </row>
    <row r="69" spans="1:2" x14ac:dyDescent="0.3">
      <c r="A69" s="31" t="s">
        <v>154</v>
      </c>
      <c r="B69" s="68" t="s">
        <v>265</v>
      </c>
    </row>
    <row r="70" spans="1:2" x14ac:dyDescent="0.3">
      <c r="A70" s="31" t="s">
        <v>155</v>
      </c>
      <c r="B70" s="68" t="s">
        <v>263</v>
      </c>
    </row>
    <row r="71" spans="1:2" x14ac:dyDescent="0.3">
      <c r="A71" s="31" t="s">
        <v>156</v>
      </c>
      <c r="B71" s="68" t="s">
        <v>289</v>
      </c>
    </row>
    <row r="72" spans="1:2" x14ac:dyDescent="0.3">
      <c r="A72" s="31" t="s">
        <v>157</v>
      </c>
      <c r="B72" s="68" t="s">
        <v>262</v>
      </c>
    </row>
    <row r="73" spans="1:2" x14ac:dyDescent="0.3">
      <c r="A73" s="31" t="s">
        <v>158</v>
      </c>
      <c r="B73" s="68" t="s">
        <v>264</v>
      </c>
    </row>
    <row r="74" spans="1:2" x14ac:dyDescent="0.3">
      <c r="A74" s="31" t="s">
        <v>159</v>
      </c>
      <c r="B74" s="68" t="s">
        <v>254</v>
      </c>
    </row>
    <row r="75" spans="1:2" x14ac:dyDescent="0.3">
      <c r="A75" s="31" t="s">
        <v>160</v>
      </c>
      <c r="B75" s="68" t="s">
        <v>266</v>
      </c>
    </row>
    <row r="76" spans="1:2" x14ac:dyDescent="0.3">
      <c r="A76" s="31" t="s">
        <v>161</v>
      </c>
      <c r="B76" s="68" t="s">
        <v>267</v>
      </c>
    </row>
    <row r="77" spans="1:2" x14ac:dyDescent="0.3">
      <c r="A77" s="31" t="s">
        <v>162</v>
      </c>
      <c r="B77" s="68" t="s">
        <v>256</v>
      </c>
    </row>
    <row r="78" spans="1:2" x14ac:dyDescent="0.3">
      <c r="A78" s="31" t="s">
        <v>163</v>
      </c>
      <c r="B78" s="68" t="s">
        <v>252</v>
      </c>
    </row>
    <row r="79" spans="1:2" x14ac:dyDescent="0.3">
      <c r="A79" s="31" t="s">
        <v>164</v>
      </c>
      <c r="B79" s="68" t="s">
        <v>253</v>
      </c>
    </row>
    <row r="80" spans="1:2" x14ac:dyDescent="0.3">
      <c r="A80" s="31" t="s">
        <v>361</v>
      </c>
      <c r="B80" s="68" t="s">
        <v>396</v>
      </c>
    </row>
    <row r="81" spans="1:2" x14ac:dyDescent="0.3">
      <c r="A81" s="31" t="s">
        <v>165</v>
      </c>
      <c r="B81" s="68" t="s">
        <v>260</v>
      </c>
    </row>
    <row r="82" spans="1:2" x14ac:dyDescent="0.3">
      <c r="A82" s="31" t="s">
        <v>166</v>
      </c>
      <c r="B82" s="68" t="s">
        <v>251</v>
      </c>
    </row>
    <row r="83" spans="1:2" x14ac:dyDescent="0.3">
      <c r="A83" s="31" t="s">
        <v>167</v>
      </c>
      <c r="B83" s="68" t="s">
        <v>261</v>
      </c>
    </row>
    <row r="84" spans="1:2" x14ac:dyDescent="0.3">
      <c r="A84" s="31" t="s">
        <v>231</v>
      </c>
      <c r="B84" s="68" t="s">
        <v>302</v>
      </c>
    </row>
    <row r="85" spans="1:2" x14ac:dyDescent="0.3">
      <c r="A85" s="31" t="s">
        <v>61</v>
      </c>
      <c r="B85" s="31" t="s">
        <v>272</v>
      </c>
    </row>
    <row r="86" spans="1:2" x14ac:dyDescent="0.3">
      <c r="A86" s="31" t="s">
        <v>366</v>
      </c>
      <c r="B86" s="68" t="s">
        <v>394</v>
      </c>
    </row>
    <row r="87" spans="1:2" x14ac:dyDescent="0.3">
      <c r="A87" s="31" t="s">
        <v>168</v>
      </c>
      <c r="B87" s="68" t="s">
        <v>290</v>
      </c>
    </row>
    <row r="88" spans="1:2" x14ac:dyDescent="0.3">
      <c r="A88" s="31" t="s">
        <v>169</v>
      </c>
      <c r="B88" s="31" t="s">
        <v>276</v>
      </c>
    </row>
    <row r="89" spans="1:2" x14ac:dyDescent="0.3">
      <c r="A89" s="31" t="s">
        <v>170</v>
      </c>
      <c r="B89" s="31" t="s">
        <v>273</v>
      </c>
    </row>
    <row r="90" spans="1:2" x14ac:dyDescent="0.3">
      <c r="A90" s="31" t="s">
        <v>171</v>
      </c>
      <c r="B90" s="31" t="s">
        <v>297</v>
      </c>
    </row>
    <row r="91" spans="1:2" x14ac:dyDescent="0.3">
      <c r="A91" s="31" t="s">
        <v>172</v>
      </c>
      <c r="B91" s="31" t="s">
        <v>298</v>
      </c>
    </row>
    <row r="92" spans="1:2" x14ac:dyDescent="0.3">
      <c r="A92" s="31" t="s">
        <v>173</v>
      </c>
      <c r="B92" s="31" t="s">
        <v>395</v>
      </c>
    </row>
    <row r="93" spans="1:2" x14ac:dyDescent="0.3">
      <c r="A93" s="31" t="s">
        <v>367</v>
      </c>
      <c r="B93" s="31" t="s">
        <v>399</v>
      </c>
    </row>
  </sheetData>
  <pageMargins left="0.7" right="0.7" top="0.75" bottom="0.75" header="0.3" footer="0.3"/>
  <pageSetup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E8327B-77A0-47CC-A104-98D759B73B6B}">
  <sheetPr codeName="Sheet15"/>
  <dimension ref="A1:CA97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9.109375" defaultRowHeight="14.4" x14ac:dyDescent="0.3"/>
  <cols>
    <col min="1" max="1" width="19.33203125" style="85" customWidth="1"/>
    <col min="2" max="16" width="9.109375" style="85"/>
    <col min="17" max="17" width="22.33203125" style="85" bestFit="1" customWidth="1"/>
    <col min="18" max="18" width="6" style="85" bestFit="1" customWidth="1"/>
    <col min="19" max="19" width="5.44140625" style="85" bestFit="1" customWidth="1"/>
    <col min="20" max="20" width="5.5546875" style="85" bestFit="1" customWidth="1"/>
    <col min="21" max="21" width="14.5546875" style="85" bestFit="1" customWidth="1"/>
    <col min="22" max="22" width="5.5546875" style="85" bestFit="1" customWidth="1"/>
    <col min="23" max="23" width="5.5546875" style="85" customWidth="1"/>
    <col min="24" max="24" width="5.6640625" style="85" bestFit="1" customWidth="1"/>
    <col min="25" max="25" width="4.5546875" style="85" bestFit="1" customWidth="1"/>
    <col min="26" max="26" width="6.6640625" style="85" bestFit="1" customWidth="1"/>
    <col min="27" max="27" width="4.5546875" style="85" bestFit="1" customWidth="1"/>
    <col min="28" max="28" width="5.6640625" style="85" bestFit="1" customWidth="1"/>
    <col min="29" max="29" width="5.5546875" style="85" bestFit="1" customWidth="1"/>
    <col min="30" max="30" width="5.88671875" style="85" bestFit="1" customWidth="1"/>
    <col min="31" max="31" width="5.88671875" style="85" customWidth="1"/>
    <col min="32" max="32" width="6.44140625" style="85" bestFit="1" customWidth="1"/>
    <col min="33" max="33" width="15.44140625" style="85" bestFit="1" customWidth="1"/>
    <col min="34" max="34" width="6.5546875" style="85" bestFit="1" customWidth="1"/>
    <col min="35" max="35" width="5" style="85" bestFit="1" customWidth="1"/>
    <col min="36" max="36" width="5.109375" style="85" bestFit="1" customWidth="1"/>
    <col min="37" max="37" width="5.109375" style="85" customWidth="1"/>
    <col min="38" max="38" width="4.109375" style="85" bestFit="1" customWidth="1"/>
    <col min="39" max="39" width="6.5546875" style="85" bestFit="1" customWidth="1"/>
    <col min="40" max="40" width="6.109375" style="85" bestFit="1" customWidth="1"/>
    <col min="41" max="41" width="4.88671875" style="85" bestFit="1" customWidth="1"/>
    <col min="42" max="42" width="10" style="85" bestFit="1" customWidth="1"/>
    <col min="43" max="44" width="7.6640625" style="85" bestFit="1" customWidth="1"/>
    <col min="45" max="45" width="9.33203125" style="85" bestFit="1" customWidth="1"/>
    <col min="46" max="46" width="6" style="85" customWidth="1"/>
    <col min="47" max="47" width="5.6640625" style="85" bestFit="1" customWidth="1"/>
    <col min="48" max="48" width="4.33203125" style="85" bestFit="1" customWidth="1"/>
    <col min="49" max="49" width="6.6640625" style="85" bestFit="1" customWidth="1"/>
    <col min="50" max="50" width="4.5546875" style="85" bestFit="1" customWidth="1"/>
    <col min="51" max="51" width="4.109375" style="85" customWidth="1"/>
    <col min="52" max="52" width="4.33203125" style="85" bestFit="1" customWidth="1"/>
    <col min="53" max="53" width="4.109375" style="85" bestFit="1" customWidth="1"/>
    <col min="54" max="54" width="6.6640625" style="85" bestFit="1" customWidth="1"/>
    <col min="55" max="55" width="3.33203125" style="85" customWidth="1"/>
    <col min="56" max="56" width="6.6640625" style="85" bestFit="1" customWidth="1"/>
    <col min="57" max="57" width="6.88671875" style="85" bestFit="1" customWidth="1"/>
    <col min="58" max="58" width="5.6640625" style="85" bestFit="1" customWidth="1"/>
    <col min="59" max="59" width="5.109375" style="85" bestFit="1" customWidth="1"/>
    <col min="60" max="60" width="5.33203125" style="85" customWidth="1"/>
    <col min="61" max="61" width="8.6640625" style="85" bestFit="1" customWidth="1"/>
    <col min="62" max="62" width="4.88671875" style="85" customWidth="1"/>
    <col min="63" max="63" width="7.88671875" style="85" bestFit="1" customWidth="1"/>
    <col min="64" max="64" width="5.88671875" style="85" customWidth="1"/>
    <col min="65" max="65" width="6" style="85" customWidth="1"/>
    <col min="66" max="66" width="5.6640625" style="85" bestFit="1" customWidth="1"/>
    <col min="67" max="67" width="5.6640625" style="85" customWidth="1"/>
    <col min="68" max="68" width="3.88671875" style="85" bestFit="1" customWidth="1"/>
    <col min="69" max="69" width="6.6640625" style="85" bestFit="1" customWidth="1"/>
    <col min="70" max="70" width="3.88671875" style="85" bestFit="1" customWidth="1"/>
    <col min="71" max="71" width="7.6640625" style="85" bestFit="1" customWidth="1"/>
    <col min="72" max="72" width="8" style="85" bestFit="1" customWidth="1"/>
    <col min="73" max="74" width="5.33203125" style="85" bestFit="1" customWidth="1"/>
    <col min="75" max="75" width="5.6640625" style="85" bestFit="1" customWidth="1"/>
    <col min="76" max="76" width="5.6640625" style="85" customWidth="1"/>
    <col min="77" max="77" width="5.6640625" style="85" bestFit="1" customWidth="1"/>
    <col min="78" max="78" width="9.109375" style="85" bestFit="1" customWidth="1"/>
    <col min="79" max="79" width="7.109375" style="85" bestFit="1" customWidth="1"/>
    <col min="80" max="16384" width="9.109375" style="85"/>
  </cols>
  <sheetData>
    <row r="1" spans="1:79" x14ac:dyDescent="0.3">
      <c r="B1" s="85" t="s">
        <v>452</v>
      </c>
      <c r="Q1" s="85" t="s">
        <v>447</v>
      </c>
    </row>
    <row r="2" spans="1:79" x14ac:dyDescent="0.3">
      <c r="A2" s="85" t="s">
        <v>52</v>
      </c>
      <c r="B2" s="85" t="s">
        <v>59</v>
      </c>
      <c r="C2" s="85" t="s">
        <v>57</v>
      </c>
      <c r="D2" s="85" t="s">
        <v>60</v>
      </c>
      <c r="E2" s="85" t="s">
        <v>54</v>
      </c>
      <c r="F2" s="85" t="s">
        <v>53</v>
      </c>
      <c r="G2" s="85" t="s">
        <v>61</v>
      </c>
      <c r="H2" s="85" t="s">
        <v>62</v>
      </c>
      <c r="I2" s="85" t="s">
        <v>63</v>
      </c>
      <c r="J2" s="85" t="s">
        <v>64</v>
      </c>
      <c r="K2" s="85" t="s">
        <v>65</v>
      </c>
      <c r="L2" s="85" t="s">
        <v>67</v>
      </c>
      <c r="M2" s="85" t="s">
        <v>309</v>
      </c>
      <c r="N2" s="85" t="s">
        <v>312</v>
      </c>
      <c r="O2" s="85" t="s">
        <v>319</v>
      </c>
      <c r="Q2" s="85" t="s">
        <v>224</v>
      </c>
      <c r="R2" s="85" t="s">
        <v>442</v>
      </c>
      <c r="S2" s="86" t="s">
        <v>357</v>
      </c>
      <c r="T2" s="86" t="s">
        <v>130</v>
      </c>
      <c r="U2" s="86" t="s">
        <v>131</v>
      </c>
      <c r="V2" s="86" t="s">
        <v>132</v>
      </c>
      <c r="W2" s="86" t="s">
        <v>331</v>
      </c>
      <c r="X2" s="86" t="s">
        <v>358</v>
      </c>
      <c r="Y2" s="86" t="s">
        <v>133</v>
      </c>
      <c r="Z2" s="86" t="s">
        <v>59</v>
      </c>
      <c r="AA2" s="86" t="s">
        <v>135</v>
      </c>
      <c r="AB2" s="86" t="s">
        <v>136</v>
      </c>
      <c r="AC2" s="86" t="s">
        <v>359</v>
      </c>
      <c r="AD2" s="86" t="s">
        <v>137</v>
      </c>
      <c r="AE2" s="86" t="s">
        <v>444</v>
      </c>
      <c r="AF2" s="86" t="s">
        <v>138</v>
      </c>
      <c r="AG2" s="86" t="s">
        <v>139</v>
      </c>
      <c r="AH2" s="86" t="s">
        <v>140</v>
      </c>
      <c r="AI2" s="86" t="s">
        <v>141</v>
      </c>
      <c r="AJ2" s="86" t="s">
        <v>142</v>
      </c>
      <c r="AK2" s="86" t="s">
        <v>445</v>
      </c>
      <c r="AL2" s="86" t="s">
        <v>360</v>
      </c>
      <c r="AM2" s="86" t="s">
        <v>143</v>
      </c>
      <c r="AN2" s="86" t="s">
        <v>365</v>
      </c>
      <c r="AO2" s="86" t="s">
        <v>57</v>
      </c>
      <c r="AP2" s="86" t="s">
        <v>127</v>
      </c>
      <c r="AQ2" s="86" t="s">
        <v>144</v>
      </c>
      <c r="AR2" s="86" t="s">
        <v>145</v>
      </c>
      <c r="AS2" s="86" t="s">
        <v>60</v>
      </c>
      <c r="AT2" s="86" t="s">
        <v>146</v>
      </c>
      <c r="AU2" s="86" t="s">
        <v>147</v>
      </c>
      <c r="AV2" s="86" t="s">
        <v>148</v>
      </c>
      <c r="AW2" s="86" t="s">
        <v>149</v>
      </c>
      <c r="AX2" s="86" t="s">
        <v>150</v>
      </c>
      <c r="AY2" s="86" t="s">
        <v>151</v>
      </c>
      <c r="AZ2" s="86" t="s">
        <v>152</v>
      </c>
      <c r="BA2" s="86" t="s">
        <v>153</v>
      </c>
      <c r="BB2" s="86" t="s">
        <v>154</v>
      </c>
      <c r="BC2" s="86" t="s">
        <v>155</v>
      </c>
      <c r="BD2" s="86" t="s">
        <v>54</v>
      </c>
      <c r="BE2" s="86" t="s">
        <v>53</v>
      </c>
      <c r="BF2" s="86" t="s">
        <v>156</v>
      </c>
      <c r="BG2" s="86" t="s">
        <v>157</v>
      </c>
      <c r="BH2" s="86" t="s">
        <v>158</v>
      </c>
      <c r="BI2" s="86" t="s">
        <v>159</v>
      </c>
      <c r="BJ2" s="86" t="s">
        <v>160</v>
      </c>
      <c r="BK2" s="86" t="s">
        <v>161</v>
      </c>
      <c r="BL2" s="86" t="s">
        <v>162</v>
      </c>
      <c r="BM2" s="86" t="s">
        <v>163</v>
      </c>
      <c r="BN2" s="86" t="s">
        <v>164</v>
      </c>
      <c r="BO2" s="86" t="s">
        <v>361</v>
      </c>
      <c r="BP2" s="86" t="s">
        <v>165</v>
      </c>
      <c r="BQ2" s="86" t="s">
        <v>166</v>
      </c>
      <c r="BR2" s="86" t="s">
        <v>167</v>
      </c>
      <c r="BS2" s="86" t="s">
        <v>61</v>
      </c>
      <c r="BT2" s="86" t="s">
        <v>366</v>
      </c>
      <c r="BU2" s="86" t="s">
        <v>168</v>
      </c>
      <c r="BV2" s="86" t="s">
        <v>169</v>
      </c>
      <c r="BW2" s="86" t="s">
        <v>170</v>
      </c>
      <c r="BX2" s="86" t="s">
        <v>171</v>
      </c>
      <c r="BY2" s="86" t="s">
        <v>172</v>
      </c>
      <c r="BZ2" s="86" t="s">
        <v>173</v>
      </c>
      <c r="CA2" s="86" t="s">
        <v>367</v>
      </c>
    </row>
    <row r="3" spans="1:79" x14ac:dyDescent="0.3">
      <c r="A3" s="86" t="s">
        <v>0</v>
      </c>
      <c r="B3" s="86">
        <v>177.11719467</v>
      </c>
      <c r="C3" s="86"/>
      <c r="D3" s="86">
        <v>1438.7175192</v>
      </c>
      <c r="E3" s="86">
        <v>28.36998951</v>
      </c>
      <c r="F3" s="86">
        <v>26.1003981</v>
      </c>
      <c r="G3" s="86">
        <v>59.632772410000001</v>
      </c>
      <c r="H3" s="86">
        <v>97.546482729999994</v>
      </c>
      <c r="I3" s="86"/>
      <c r="J3" s="86"/>
      <c r="K3" s="86"/>
      <c r="L3" s="86"/>
      <c r="M3" s="86"/>
      <c r="N3" s="27"/>
      <c r="O3" s="27"/>
      <c r="P3" s="86"/>
      <c r="Q3" s="85" t="s">
        <v>0</v>
      </c>
      <c r="R3" s="85">
        <v>0</v>
      </c>
      <c r="S3" s="86">
        <v>1.9156225555562101</v>
      </c>
      <c r="T3" s="86">
        <v>7.2772826456281203</v>
      </c>
      <c r="U3" s="86">
        <v>7.2772826456281203</v>
      </c>
      <c r="V3" s="86">
        <v>5.63495872474578</v>
      </c>
      <c r="W3" s="86">
        <v>0</v>
      </c>
      <c r="X3" s="86">
        <v>1.9054841279441199</v>
      </c>
      <c r="Y3" s="86">
        <v>1.7635894351192301</v>
      </c>
      <c r="Z3" s="86">
        <v>177.11717133638601</v>
      </c>
      <c r="AA3" s="86">
        <v>16.875747835335201</v>
      </c>
      <c r="AB3" s="86">
        <v>0.128154275911119</v>
      </c>
      <c r="AC3" s="86">
        <v>2.94945175299971</v>
      </c>
      <c r="AD3" s="86">
        <v>0</v>
      </c>
      <c r="AE3" s="86">
        <v>0</v>
      </c>
      <c r="AF3" s="86">
        <v>20.149543214414699</v>
      </c>
      <c r="AG3" s="86">
        <v>20.149543214414699</v>
      </c>
      <c r="AH3" s="86">
        <v>11.509741107271299</v>
      </c>
      <c r="AI3" s="86">
        <v>2.3314369449376899</v>
      </c>
      <c r="AJ3" s="86">
        <v>9.3273687012430107E-2</v>
      </c>
      <c r="AK3" s="86">
        <v>2.4391567373874801</v>
      </c>
      <c r="AL3" s="86">
        <v>0.24975712883614701</v>
      </c>
      <c r="AM3" s="86">
        <v>0</v>
      </c>
      <c r="AN3" s="86">
        <v>4.8065688895767303E-2</v>
      </c>
      <c r="AO3" s="86">
        <v>0.50235426637345204</v>
      </c>
      <c r="AP3" s="86">
        <v>0</v>
      </c>
      <c r="AQ3" s="86">
        <v>1294.84542546228</v>
      </c>
      <c r="AR3" s="86">
        <v>132.36196904071301</v>
      </c>
      <c r="AS3" s="86">
        <v>1438.7171356102599</v>
      </c>
      <c r="AT3" s="86">
        <v>0</v>
      </c>
      <c r="AU3" s="86">
        <v>2.9713562991864899</v>
      </c>
      <c r="AV3" s="86">
        <v>0</v>
      </c>
      <c r="AW3" s="86">
        <v>25.934864416699899</v>
      </c>
      <c r="AX3" s="86">
        <v>1.5216527489982701E-2</v>
      </c>
      <c r="AY3" s="86">
        <v>5.3505900284947401E-3</v>
      </c>
      <c r="AZ3" s="86">
        <v>20.128617574144201</v>
      </c>
      <c r="BA3" s="86">
        <v>6.83829677518918E-3</v>
      </c>
      <c r="BB3" s="86">
        <v>0</v>
      </c>
      <c r="BC3" s="86">
        <v>9.9181456141801206E-4</v>
      </c>
      <c r="BD3" s="86">
        <v>28.369299310685001</v>
      </c>
      <c r="BE3" s="86">
        <v>26.099708013760999</v>
      </c>
      <c r="BF3" s="86">
        <v>2.2695912969240002</v>
      </c>
      <c r="BG3" s="86">
        <v>0</v>
      </c>
      <c r="BH3" s="86">
        <v>0</v>
      </c>
      <c r="BI3" s="86">
        <v>0.10677682105634401</v>
      </c>
      <c r="BJ3" s="86">
        <v>0</v>
      </c>
      <c r="BK3" s="86">
        <v>1.14580724284462</v>
      </c>
      <c r="BL3" s="86">
        <v>0</v>
      </c>
      <c r="BM3" s="86">
        <v>2.9780527433764799E-2</v>
      </c>
      <c r="BN3" s="86">
        <v>4.5832280876557601</v>
      </c>
      <c r="BO3" s="86">
        <v>6.3599696609149395E-2</v>
      </c>
      <c r="BP3" s="86">
        <v>0</v>
      </c>
      <c r="BQ3" s="86">
        <v>7.6996129433356902E-2</v>
      </c>
      <c r="BR3" s="86">
        <v>1.04402337880366E-4</v>
      </c>
      <c r="BS3" s="86">
        <v>59.632744072267499</v>
      </c>
      <c r="BT3" s="86">
        <v>10.830089795495599</v>
      </c>
      <c r="BU3" s="86">
        <v>0</v>
      </c>
      <c r="BV3" s="86">
        <v>0</v>
      </c>
      <c r="BW3" s="86">
        <v>3.6254343592907001</v>
      </c>
      <c r="BX3" s="86">
        <v>0</v>
      </c>
      <c r="BY3" s="86">
        <v>0.59230629527339995</v>
      </c>
      <c r="BZ3" s="86">
        <v>97.5464434905779</v>
      </c>
      <c r="CA3" s="86">
        <v>5.0423399170609597</v>
      </c>
    </row>
    <row r="4" spans="1:79" x14ac:dyDescent="0.3">
      <c r="A4" s="86" t="s">
        <v>2</v>
      </c>
      <c r="B4" s="86"/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27"/>
      <c r="O4" s="27"/>
      <c r="P4" s="86"/>
      <c r="S4" s="86"/>
      <c r="T4" s="86"/>
      <c r="U4" s="86"/>
      <c r="V4" s="86"/>
      <c r="W4" s="86"/>
      <c r="X4" s="86"/>
      <c r="Y4" s="86"/>
      <c r="Z4" s="86"/>
      <c r="AA4" s="86"/>
      <c r="AB4" s="86"/>
      <c r="AC4" s="86"/>
      <c r="AD4" s="86"/>
      <c r="AE4" s="86"/>
      <c r="AF4" s="86"/>
      <c r="AG4" s="86"/>
      <c r="AH4" s="86"/>
      <c r="AI4" s="86"/>
      <c r="AJ4" s="86"/>
      <c r="AK4" s="86"/>
      <c r="AL4" s="86"/>
      <c r="AM4" s="86"/>
      <c r="AN4" s="86"/>
      <c r="AO4" s="86"/>
      <c r="AP4" s="86"/>
      <c r="AQ4" s="86"/>
      <c r="AR4" s="86"/>
      <c r="AS4" s="86"/>
      <c r="AT4" s="86"/>
      <c r="AU4" s="86"/>
      <c r="AV4" s="86"/>
      <c r="AW4" s="86"/>
      <c r="AX4" s="86"/>
      <c r="AY4" s="86"/>
      <c r="AZ4" s="86"/>
      <c r="BA4" s="86"/>
      <c r="BB4" s="86"/>
      <c r="BC4" s="86"/>
      <c r="BD4" s="86"/>
      <c r="BE4" s="86"/>
      <c r="BF4" s="86"/>
      <c r="BG4" s="86"/>
      <c r="BH4" s="86"/>
      <c r="BI4" s="86"/>
      <c r="BJ4" s="86"/>
      <c r="BK4" s="86"/>
      <c r="BL4" s="86"/>
      <c r="BM4" s="86"/>
      <c r="BN4" s="86"/>
      <c r="BO4" s="86"/>
      <c r="BP4" s="86"/>
      <c r="BQ4" s="86"/>
      <c r="BR4" s="86"/>
      <c r="BS4" s="86"/>
      <c r="BT4" s="86"/>
      <c r="BU4" s="86"/>
      <c r="BV4" s="86"/>
      <c r="BW4" s="86"/>
      <c r="BX4" s="86"/>
      <c r="BY4" s="86"/>
      <c r="BZ4" s="86"/>
      <c r="CA4" s="86"/>
    </row>
    <row r="5" spans="1:79" x14ac:dyDescent="0.3">
      <c r="A5" s="86" t="s">
        <v>3</v>
      </c>
      <c r="B5" s="86"/>
      <c r="C5" s="86"/>
      <c r="D5" s="86"/>
      <c r="E5" s="86"/>
      <c r="F5" s="86"/>
      <c r="G5" s="86"/>
      <c r="H5" s="86"/>
      <c r="I5" s="86"/>
      <c r="J5" s="86"/>
      <c r="K5" s="86"/>
      <c r="L5" s="86"/>
      <c r="M5" s="86"/>
      <c r="N5" s="27"/>
      <c r="O5" s="27"/>
      <c r="P5" s="86"/>
      <c r="S5" s="86"/>
      <c r="T5" s="86"/>
      <c r="U5" s="86"/>
      <c r="V5" s="86"/>
      <c r="W5" s="86"/>
      <c r="X5" s="86"/>
      <c r="Y5" s="86"/>
      <c r="Z5" s="86"/>
      <c r="AA5" s="86"/>
      <c r="AB5" s="86"/>
      <c r="AC5" s="86"/>
      <c r="AD5" s="86"/>
      <c r="AE5" s="86"/>
      <c r="AF5" s="86"/>
      <c r="AG5" s="86"/>
      <c r="AH5" s="86"/>
      <c r="AI5" s="86"/>
      <c r="AJ5" s="86"/>
      <c r="AK5" s="86"/>
      <c r="AL5" s="86"/>
      <c r="AM5" s="86"/>
      <c r="AN5" s="86"/>
      <c r="AO5" s="86"/>
      <c r="AP5" s="86"/>
      <c r="AQ5" s="86"/>
      <c r="AR5" s="86"/>
      <c r="AS5" s="86"/>
      <c r="AT5" s="86"/>
      <c r="AU5" s="86"/>
      <c r="AV5" s="86"/>
      <c r="AW5" s="86"/>
      <c r="AX5" s="86"/>
      <c r="AY5" s="86"/>
      <c r="AZ5" s="86"/>
      <c r="BA5" s="86"/>
      <c r="BB5" s="86"/>
      <c r="BC5" s="86"/>
      <c r="BD5" s="86"/>
      <c r="BE5" s="86"/>
      <c r="BF5" s="86"/>
      <c r="BG5" s="86"/>
      <c r="BH5" s="86"/>
      <c r="BI5" s="86"/>
      <c r="BJ5" s="86"/>
      <c r="BK5" s="86"/>
      <c r="BL5" s="86"/>
      <c r="BM5" s="86"/>
      <c r="BN5" s="86"/>
      <c r="BO5" s="86"/>
      <c r="BP5" s="86"/>
      <c r="BQ5" s="86"/>
      <c r="BR5" s="86"/>
      <c r="BS5" s="86"/>
      <c r="BT5" s="86"/>
      <c r="BU5" s="86"/>
      <c r="BV5" s="86"/>
      <c r="BW5" s="86"/>
      <c r="BX5" s="86"/>
      <c r="BY5" s="86"/>
      <c r="BZ5" s="86"/>
      <c r="CA5" s="86"/>
    </row>
    <row r="6" spans="1:79" x14ac:dyDescent="0.3">
      <c r="A6" s="86" t="s">
        <v>4</v>
      </c>
      <c r="B6" s="86">
        <v>2108.6594110000001</v>
      </c>
      <c r="C6" s="86"/>
      <c r="D6" s="86">
        <v>14756.287963000001</v>
      </c>
      <c r="E6" s="86">
        <v>318.95193492999999</v>
      </c>
      <c r="F6" s="86">
        <v>293.43567301000002</v>
      </c>
      <c r="G6" s="86">
        <v>599.54659337999999</v>
      </c>
      <c r="H6" s="86">
        <v>1496.8833235</v>
      </c>
      <c r="I6" s="86"/>
      <c r="J6" s="86"/>
      <c r="K6" s="86"/>
      <c r="L6" s="27"/>
      <c r="M6" s="86"/>
      <c r="N6" s="27"/>
      <c r="O6" s="27"/>
      <c r="P6" s="86"/>
      <c r="Q6" s="85" t="s">
        <v>4</v>
      </c>
      <c r="R6" s="85">
        <v>0</v>
      </c>
      <c r="S6" s="86">
        <v>29.395889451079601</v>
      </c>
      <c r="T6" s="86">
        <v>111.67228516768201</v>
      </c>
      <c r="U6" s="86">
        <v>111.67228516768201</v>
      </c>
      <c r="V6" s="86">
        <v>86.470352144161396</v>
      </c>
      <c r="W6" s="86">
        <v>0</v>
      </c>
      <c r="X6" s="86">
        <v>29.2402703777285</v>
      </c>
      <c r="Y6" s="86">
        <v>27.062886457223101</v>
      </c>
      <c r="Z6" s="86">
        <v>2108.6588033779199</v>
      </c>
      <c r="AA6" s="86">
        <v>258.96378134338698</v>
      </c>
      <c r="AB6" s="86">
        <v>1.9665695721048799</v>
      </c>
      <c r="AC6" s="86">
        <v>45.260310508743203</v>
      </c>
      <c r="AD6" s="86">
        <v>0</v>
      </c>
      <c r="AE6" s="86">
        <v>0</v>
      </c>
      <c r="AF6" s="86">
        <v>309.201267446999</v>
      </c>
      <c r="AG6" s="86">
        <v>309.201267446999</v>
      </c>
      <c r="AH6" s="86">
        <v>118.050308512852</v>
      </c>
      <c r="AI6" s="86">
        <v>35.776640474112803</v>
      </c>
      <c r="AJ6" s="86">
        <v>1.4313154927201199</v>
      </c>
      <c r="AK6" s="86">
        <v>37.429688031033599</v>
      </c>
      <c r="AL6" s="86">
        <v>3.8326086371863002</v>
      </c>
      <c r="AM6" s="86">
        <v>0</v>
      </c>
      <c r="AN6" s="86">
        <v>0.73758551909881198</v>
      </c>
      <c r="AO6" s="86">
        <v>5.6477538718770601</v>
      </c>
      <c r="AP6" s="86">
        <v>0</v>
      </c>
      <c r="AQ6" s="86">
        <v>13280.654356165</v>
      </c>
      <c r="AR6" s="86">
        <v>1357.5781516970801</v>
      </c>
      <c r="AS6" s="86">
        <v>14756.282816375</v>
      </c>
      <c r="AT6" s="86">
        <v>0</v>
      </c>
      <c r="AU6" s="86">
        <v>45.596441901557199</v>
      </c>
      <c r="AV6" s="86">
        <v>0</v>
      </c>
      <c r="AW6" s="86">
        <v>397.979009244981</v>
      </c>
      <c r="AX6" s="86">
        <v>0.171806997646786</v>
      </c>
      <c r="AY6" s="86">
        <v>6.01461719281072E-2</v>
      </c>
      <c r="AZ6" s="86">
        <v>226.269776866901</v>
      </c>
      <c r="BA6" s="86">
        <v>7.69006811865275E-2</v>
      </c>
      <c r="BB6" s="86">
        <v>0</v>
      </c>
      <c r="BC6" s="86">
        <v>1.11490439371903E-2</v>
      </c>
      <c r="BD6" s="86">
        <v>318.94421031614502</v>
      </c>
      <c r="BE6" s="86">
        <v>293.42796891609999</v>
      </c>
      <c r="BF6" s="86">
        <v>25.5162414000452</v>
      </c>
      <c r="BG6" s="86">
        <v>1.3211660245705101E-4</v>
      </c>
      <c r="BH6" s="86">
        <v>0</v>
      </c>
      <c r="BI6" s="86">
        <v>1.2101752332192399</v>
      </c>
      <c r="BJ6" s="86">
        <v>0</v>
      </c>
      <c r="BK6" s="86">
        <v>12.884299874248301</v>
      </c>
      <c r="BL6" s="86">
        <v>0</v>
      </c>
      <c r="BM6" s="86">
        <v>0.33476492084877901</v>
      </c>
      <c r="BN6" s="86">
        <v>51.537196999950297</v>
      </c>
      <c r="BO6" s="86">
        <v>0.97595900644705103</v>
      </c>
      <c r="BP6" s="86">
        <v>1.3493025127179101E-4</v>
      </c>
      <c r="BQ6" s="86">
        <v>0.87030587612449395</v>
      </c>
      <c r="BR6" s="86">
        <v>1.17920325498768E-3</v>
      </c>
      <c r="BS6" s="86">
        <v>599.546457550686</v>
      </c>
      <c r="BT6" s="86">
        <v>166.19134358154199</v>
      </c>
      <c r="BU6" s="86">
        <v>0</v>
      </c>
      <c r="BV6" s="86">
        <v>0</v>
      </c>
      <c r="BW6" s="86">
        <v>55.633480365090698</v>
      </c>
      <c r="BX6" s="86">
        <v>0</v>
      </c>
      <c r="BY6" s="86">
        <v>9.0891357223747598</v>
      </c>
      <c r="BZ6" s="86">
        <v>1496.88264009413</v>
      </c>
      <c r="CA6" s="86">
        <v>77.376384030862397</v>
      </c>
    </row>
    <row r="7" spans="1:79" x14ac:dyDescent="0.3">
      <c r="A7" s="86" t="s">
        <v>5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27"/>
      <c r="O7" s="27"/>
      <c r="P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</row>
    <row r="8" spans="1:79" x14ac:dyDescent="0.3">
      <c r="A8" s="86" t="s">
        <v>6</v>
      </c>
      <c r="B8" s="86">
        <v>15.237427179999999</v>
      </c>
      <c r="C8" s="86"/>
      <c r="D8" s="86">
        <v>114.21057785000001</v>
      </c>
      <c r="E8" s="86">
        <v>2.4380578100000001</v>
      </c>
      <c r="F8" s="86">
        <v>2.2429998000000002</v>
      </c>
      <c r="G8" s="86">
        <v>4.9297082699999999</v>
      </c>
      <c r="H8" s="86">
        <v>9.2815292399999993</v>
      </c>
      <c r="I8" s="86"/>
      <c r="J8" s="86"/>
      <c r="K8" s="86"/>
      <c r="L8" s="86"/>
      <c r="M8" s="86"/>
      <c r="N8" s="27"/>
      <c r="O8" s="27"/>
      <c r="P8" s="86"/>
      <c r="Q8" s="85" t="s">
        <v>6</v>
      </c>
      <c r="R8" s="85">
        <v>0</v>
      </c>
      <c r="S8" s="86">
        <v>0.182271442590352</v>
      </c>
      <c r="T8" s="86">
        <v>0.69243237011040903</v>
      </c>
      <c r="U8" s="86">
        <v>0.69243237011040903</v>
      </c>
      <c r="V8" s="86">
        <v>0.536165458443426</v>
      </c>
      <c r="W8" s="86">
        <v>0</v>
      </c>
      <c r="X8" s="86">
        <v>0.18130611201225999</v>
      </c>
      <c r="Y8" s="86">
        <v>0.16780549415012799</v>
      </c>
      <c r="Z8" s="86">
        <v>15.2374170741359</v>
      </c>
      <c r="AA8" s="86">
        <v>1.6057236212803101</v>
      </c>
      <c r="AB8" s="86">
        <v>1.2193883394653601E-2</v>
      </c>
      <c r="AC8" s="86">
        <v>0.28063980959440399</v>
      </c>
      <c r="AD8" s="86">
        <v>0</v>
      </c>
      <c r="AE8" s="86">
        <v>0</v>
      </c>
      <c r="AF8" s="86">
        <v>1.91722174533723</v>
      </c>
      <c r="AG8" s="86">
        <v>1.91722174533723</v>
      </c>
      <c r="AH8" s="86">
        <v>0.91368496924001097</v>
      </c>
      <c r="AI8" s="86">
        <v>0.22183616949031301</v>
      </c>
      <c r="AJ8" s="86">
        <v>8.8749486146844896E-3</v>
      </c>
      <c r="AK8" s="86">
        <v>0.23208507179731699</v>
      </c>
      <c r="AL8" s="86">
        <v>2.3764347407029401E-2</v>
      </c>
      <c r="AM8" s="86">
        <v>0</v>
      </c>
      <c r="AN8" s="86">
        <v>4.5734929210281003E-3</v>
      </c>
      <c r="AO8" s="86">
        <v>4.3170987902136797E-2</v>
      </c>
      <c r="AP8" s="86">
        <v>0</v>
      </c>
      <c r="AQ8" s="86">
        <v>102.789523526072</v>
      </c>
      <c r="AR8" s="86">
        <v>10.5073785049356</v>
      </c>
      <c r="AS8" s="86">
        <v>114.210587000248</v>
      </c>
      <c r="AT8" s="86">
        <v>0</v>
      </c>
      <c r="AU8" s="86">
        <v>0.28272436582736699</v>
      </c>
      <c r="AV8" s="86">
        <v>0</v>
      </c>
      <c r="AW8" s="86">
        <v>2.4676957710243199</v>
      </c>
      <c r="AX8" s="86">
        <v>1.30766785374537E-3</v>
      </c>
      <c r="AY8" s="86">
        <v>4.59814592613413E-4</v>
      </c>
      <c r="AZ8" s="86">
        <v>1.7298004736630299</v>
      </c>
      <c r="BA8" s="86">
        <v>5.8766623908023102E-4</v>
      </c>
      <c r="BB8" s="86">
        <v>0</v>
      </c>
      <c r="BC8" s="86">
        <v>8.5234972591037103E-5</v>
      </c>
      <c r="BD8" s="86">
        <v>2.4379979078157601</v>
      </c>
      <c r="BE8" s="86">
        <v>2.24294029972038</v>
      </c>
      <c r="BF8" s="86">
        <v>0.19505760809537101</v>
      </c>
      <c r="BG8" s="86">
        <v>0</v>
      </c>
      <c r="BH8" s="86">
        <v>0</v>
      </c>
      <c r="BI8" s="86">
        <v>9.1760954722575894E-3</v>
      </c>
      <c r="BJ8" s="86">
        <v>0</v>
      </c>
      <c r="BK8" s="86">
        <v>9.8467653697977803E-2</v>
      </c>
      <c r="BL8" s="86">
        <v>0</v>
      </c>
      <c r="BM8" s="86">
        <v>2.5592569883761298E-3</v>
      </c>
      <c r="BN8" s="86">
        <v>0.39387061360141501</v>
      </c>
      <c r="BO8" s="86">
        <v>6.0514811095298097E-3</v>
      </c>
      <c r="BP8" s="86">
        <v>0</v>
      </c>
      <c r="BQ8" s="86">
        <v>6.6168506688271903E-3</v>
      </c>
      <c r="BR8" s="86">
        <v>8.9719704690884397E-6</v>
      </c>
      <c r="BS8" s="86">
        <v>4.9297091555966999</v>
      </c>
      <c r="BT8" s="86">
        <v>1.03048157207451</v>
      </c>
      <c r="BU8" s="86">
        <v>0</v>
      </c>
      <c r="BV8" s="86">
        <v>0</v>
      </c>
      <c r="BW8" s="86">
        <v>0.34495854967804801</v>
      </c>
      <c r="BX8" s="86">
        <v>0</v>
      </c>
      <c r="BY8" s="86">
        <v>5.6357738956907301E-2</v>
      </c>
      <c r="BZ8" s="86">
        <v>9.2815273804130403</v>
      </c>
      <c r="CA8" s="86">
        <v>0.47977766357088097</v>
      </c>
    </row>
    <row r="9" spans="1:79" x14ac:dyDescent="0.3">
      <c r="A9" s="86" t="s">
        <v>7</v>
      </c>
      <c r="B9" s="86">
        <v>317.94408814000002</v>
      </c>
      <c r="C9" s="86"/>
      <c r="D9" s="86">
        <v>2558.4279707000001</v>
      </c>
      <c r="E9" s="86">
        <v>49.177917790000002</v>
      </c>
      <c r="F9" s="86">
        <v>45.243610519999997</v>
      </c>
      <c r="G9" s="86">
        <v>98.782430289999994</v>
      </c>
      <c r="H9" s="86">
        <v>198.65730479000001</v>
      </c>
      <c r="I9" s="86"/>
      <c r="J9" s="86"/>
      <c r="K9" s="86"/>
      <c r="L9" s="86"/>
      <c r="M9" s="86"/>
      <c r="N9" s="27"/>
      <c r="O9" s="27"/>
      <c r="P9" s="86"/>
      <c r="Q9" s="85" t="s">
        <v>7</v>
      </c>
      <c r="R9" s="85">
        <v>0</v>
      </c>
      <c r="S9" s="86">
        <v>3.9012444365340002</v>
      </c>
      <c r="T9" s="86">
        <v>14.820472114765099</v>
      </c>
      <c r="U9" s="86">
        <v>14.820472114765099</v>
      </c>
      <c r="V9" s="86">
        <v>11.475817760544899</v>
      </c>
      <c r="W9" s="86">
        <v>0</v>
      </c>
      <c r="X9" s="86">
        <v>3.8805920197504999</v>
      </c>
      <c r="Y9" s="86">
        <v>3.5916233687241301</v>
      </c>
      <c r="Z9" s="86">
        <v>317.94393910833998</v>
      </c>
      <c r="AA9" s="86">
        <v>34.368094528090701</v>
      </c>
      <c r="AB9" s="86">
        <v>0.26099146560194397</v>
      </c>
      <c r="AC9" s="86">
        <v>6.0066782542998398</v>
      </c>
      <c r="AD9" s="86">
        <v>0</v>
      </c>
      <c r="AE9" s="86">
        <v>0</v>
      </c>
      <c r="AF9" s="86">
        <v>41.035290063107198</v>
      </c>
      <c r="AG9" s="86">
        <v>41.035290063107198</v>
      </c>
      <c r="AH9" s="86">
        <v>20.467425184499199</v>
      </c>
      <c r="AI9" s="86">
        <v>4.7480545483853804</v>
      </c>
      <c r="AJ9" s="86">
        <v>0.189955587060081</v>
      </c>
      <c r="AK9" s="86">
        <v>4.9674416846148297</v>
      </c>
      <c r="AL9" s="86">
        <v>0.50864123616241397</v>
      </c>
      <c r="AM9" s="86">
        <v>0</v>
      </c>
      <c r="AN9" s="86">
        <v>9.7887876360587905E-2</v>
      </c>
      <c r="AO9" s="86">
        <v>0.87080287405545698</v>
      </c>
      <c r="AP9" s="86">
        <v>0</v>
      </c>
      <c r="AQ9" s="86">
        <v>2302.5843178624</v>
      </c>
      <c r="AR9" s="86">
        <v>235.375241610035</v>
      </c>
      <c r="AS9" s="86">
        <v>2558.42698465693</v>
      </c>
      <c r="AT9" s="86">
        <v>0</v>
      </c>
      <c r="AU9" s="86">
        <v>6.0512879247341997</v>
      </c>
      <c r="AV9" s="86">
        <v>0</v>
      </c>
      <c r="AW9" s="86">
        <v>52.817384336381203</v>
      </c>
      <c r="AX9" s="86">
        <v>2.6377022217078099E-2</v>
      </c>
      <c r="AY9" s="86">
        <v>9.2749262829522096E-3</v>
      </c>
      <c r="AZ9" s="86">
        <v>34.8918597639952</v>
      </c>
      <c r="BA9" s="86">
        <v>1.18538136102338E-2</v>
      </c>
      <c r="BB9" s="86">
        <v>0</v>
      </c>
      <c r="BC9" s="86">
        <v>1.7192563810027701E-3</v>
      </c>
      <c r="BD9" s="86">
        <v>49.176727748474597</v>
      </c>
      <c r="BE9" s="86">
        <v>45.242420369053697</v>
      </c>
      <c r="BF9" s="86">
        <v>3.9343073794209502</v>
      </c>
      <c r="BG9" s="86">
        <v>0</v>
      </c>
      <c r="BH9" s="86">
        <v>0</v>
      </c>
      <c r="BI9" s="86">
        <v>0.18509152708653601</v>
      </c>
      <c r="BJ9" s="86">
        <v>0</v>
      </c>
      <c r="BK9" s="86">
        <v>1.9861950980230001</v>
      </c>
      <c r="BL9" s="86">
        <v>0</v>
      </c>
      <c r="BM9" s="86">
        <v>5.1622933249557697E-2</v>
      </c>
      <c r="BN9" s="86">
        <v>7.9447764347955498</v>
      </c>
      <c r="BO9" s="86">
        <v>0.12952342867397401</v>
      </c>
      <c r="BP9" s="86">
        <v>0</v>
      </c>
      <c r="BQ9" s="86">
        <v>0.133468618859438</v>
      </c>
      <c r="BR9" s="86">
        <v>1.8097455315068E-4</v>
      </c>
      <c r="BS9" s="86">
        <v>98.782373341710894</v>
      </c>
      <c r="BT9" s="86">
        <v>22.055908964955101</v>
      </c>
      <c r="BU9" s="86">
        <v>0</v>
      </c>
      <c r="BV9" s="86">
        <v>0</v>
      </c>
      <c r="BW9" s="86">
        <v>7.3833352637656002</v>
      </c>
      <c r="BX9" s="86">
        <v>0</v>
      </c>
      <c r="BY9" s="86">
        <v>1.20625489696588</v>
      </c>
      <c r="BZ9" s="86">
        <v>198.65725403307999</v>
      </c>
      <c r="CA9" s="86">
        <v>10.2689282170808</v>
      </c>
    </row>
    <row r="10" spans="1:79" x14ac:dyDescent="0.3">
      <c r="A10" s="86" t="s">
        <v>8</v>
      </c>
      <c r="B10" s="86">
        <v>0</v>
      </c>
      <c r="C10" s="86"/>
      <c r="D10" s="86">
        <v>0</v>
      </c>
      <c r="E10" s="86">
        <v>0</v>
      </c>
      <c r="F10" s="86">
        <v>0</v>
      </c>
      <c r="G10" s="86">
        <v>0</v>
      </c>
      <c r="H10" s="86">
        <v>0</v>
      </c>
      <c r="I10" s="86"/>
      <c r="J10" s="86"/>
      <c r="K10" s="86"/>
      <c r="L10" s="86"/>
      <c r="M10" s="86"/>
      <c r="N10" s="27"/>
      <c r="O10" s="27"/>
      <c r="P10" s="86"/>
      <c r="Q10" s="85" t="s">
        <v>8</v>
      </c>
      <c r="R10" s="85">
        <v>0</v>
      </c>
      <c r="S10" s="86">
        <v>0</v>
      </c>
      <c r="T10" s="86">
        <v>0</v>
      </c>
      <c r="U10" s="86">
        <v>0</v>
      </c>
      <c r="V10" s="86">
        <v>0</v>
      </c>
      <c r="W10" s="86">
        <v>0</v>
      </c>
      <c r="X10" s="86">
        <v>0</v>
      </c>
      <c r="Y10" s="86">
        <v>0</v>
      </c>
      <c r="Z10" s="86">
        <v>0</v>
      </c>
      <c r="AA10" s="86">
        <v>0</v>
      </c>
      <c r="AB10" s="86">
        <v>0</v>
      </c>
      <c r="AC10" s="86">
        <v>0</v>
      </c>
      <c r="AD10" s="86">
        <v>0</v>
      </c>
      <c r="AE10" s="86">
        <v>0</v>
      </c>
      <c r="AF10" s="86">
        <v>0</v>
      </c>
      <c r="AG10" s="86">
        <v>0</v>
      </c>
      <c r="AH10" s="86">
        <v>0</v>
      </c>
      <c r="AI10" s="86">
        <v>0</v>
      </c>
      <c r="AJ10" s="86">
        <v>0</v>
      </c>
      <c r="AK10" s="86">
        <v>0</v>
      </c>
      <c r="AL10" s="86">
        <v>0</v>
      </c>
      <c r="AM10" s="86">
        <v>0</v>
      </c>
      <c r="AN10" s="86">
        <v>0</v>
      </c>
      <c r="AO10" s="86">
        <v>0</v>
      </c>
      <c r="AP10" s="86">
        <v>0</v>
      </c>
      <c r="AQ10" s="86">
        <v>0</v>
      </c>
      <c r="AR10" s="86">
        <v>0</v>
      </c>
      <c r="AS10" s="86">
        <v>0</v>
      </c>
      <c r="AT10" s="86">
        <v>0</v>
      </c>
      <c r="AU10" s="86">
        <v>0</v>
      </c>
      <c r="AV10" s="86">
        <v>0</v>
      </c>
      <c r="AW10" s="86">
        <v>0</v>
      </c>
      <c r="AX10" s="86">
        <v>0</v>
      </c>
      <c r="AY10" s="86">
        <v>0</v>
      </c>
      <c r="AZ10" s="86">
        <v>0</v>
      </c>
      <c r="BA10" s="86">
        <v>0</v>
      </c>
      <c r="BB10" s="86">
        <v>0</v>
      </c>
      <c r="BC10" s="86">
        <v>0</v>
      </c>
      <c r="BD10" s="86">
        <v>0</v>
      </c>
      <c r="BE10" s="86">
        <v>0</v>
      </c>
      <c r="BF10" s="86">
        <v>0</v>
      </c>
      <c r="BG10" s="86">
        <v>0</v>
      </c>
      <c r="BH10" s="86">
        <v>0</v>
      </c>
      <c r="BI10" s="86">
        <v>0</v>
      </c>
      <c r="BJ10" s="86">
        <v>0</v>
      </c>
      <c r="BK10" s="86">
        <v>0</v>
      </c>
      <c r="BL10" s="86">
        <v>0</v>
      </c>
      <c r="BM10" s="86">
        <v>0</v>
      </c>
      <c r="BN10" s="86">
        <v>0</v>
      </c>
      <c r="BO10" s="86">
        <v>0</v>
      </c>
      <c r="BP10" s="86">
        <v>0</v>
      </c>
      <c r="BQ10" s="86">
        <v>0</v>
      </c>
      <c r="BR10" s="86">
        <v>0</v>
      </c>
      <c r="BS10" s="86">
        <v>0</v>
      </c>
      <c r="BT10" s="86">
        <v>0</v>
      </c>
      <c r="BU10" s="86">
        <v>0</v>
      </c>
      <c r="BV10" s="86">
        <v>0</v>
      </c>
      <c r="BW10" s="86">
        <v>0</v>
      </c>
      <c r="BX10" s="86">
        <v>0</v>
      </c>
      <c r="BY10" s="86">
        <v>0</v>
      </c>
      <c r="BZ10" s="86">
        <v>0</v>
      </c>
      <c r="CA10" s="86">
        <v>0</v>
      </c>
    </row>
    <row r="11" spans="1:79" x14ac:dyDescent="0.3">
      <c r="A11" s="86" t="s">
        <v>9</v>
      </c>
      <c r="B11" s="86">
        <v>929.18417373</v>
      </c>
      <c r="C11" s="86"/>
      <c r="D11" s="86">
        <v>7859.3021232999999</v>
      </c>
      <c r="E11" s="86">
        <v>157.73922424</v>
      </c>
      <c r="F11" s="86">
        <v>145.12006894999999</v>
      </c>
      <c r="G11" s="86">
        <v>341.92383518999998</v>
      </c>
      <c r="H11" s="86">
        <v>475.22639923000003</v>
      </c>
      <c r="I11" s="86"/>
      <c r="J11" s="86"/>
      <c r="K11" s="86"/>
      <c r="L11" s="86"/>
      <c r="M11" s="86"/>
      <c r="N11" s="27"/>
      <c r="O11" s="27"/>
      <c r="P11" s="86"/>
      <c r="Q11" s="85" t="s">
        <v>9</v>
      </c>
      <c r="R11" s="85">
        <v>0</v>
      </c>
      <c r="S11" s="86">
        <v>9.3325266566680405</v>
      </c>
      <c r="T11" s="86">
        <v>35.453408780079698</v>
      </c>
      <c r="U11" s="86">
        <v>35.453408780079698</v>
      </c>
      <c r="V11" s="86">
        <v>27.4523569419319</v>
      </c>
      <c r="W11" s="86">
        <v>0</v>
      </c>
      <c r="X11" s="86">
        <v>9.2831284158792808</v>
      </c>
      <c r="Y11" s="86">
        <v>8.5918493570595391</v>
      </c>
      <c r="Z11" s="86">
        <v>929.18389436994596</v>
      </c>
      <c r="AA11" s="86">
        <v>82.215098766665804</v>
      </c>
      <c r="AB11" s="86">
        <v>0.62434078256605097</v>
      </c>
      <c r="AC11" s="86">
        <v>14.369122887194001</v>
      </c>
      <c r="AD11" s="86">
        <v>0</v>
      </c>
      <c r="AE11" s="86">
        <v>0</v>
      </c>
      <c r="AF11" s="86">
        <v>98.164371239763597</v>
      </c>
      <c r="AG11" s="86">
        <v>98.164371239763597</v>
      </c>
      <c r="AH11" s="86">
        <v>62.874442067935398</v>
      </c>
      <c r="AI11" s="86">
        <v>11.358273038993101</v>
      </c>
      <c r="AJ11" s="86">
        <v>0.45440998073025601</v>
      </c>
      <c r="AK11" s="86">
        <v>11.8830682649163</v>
      </c>
      <c r="AL11" s="86">
        <v>1.2167664652741801</v>
      </c>
      <c r="AM11" s="86">
        <v>0</v>
      </c>
      <c r="AN11" s="86">
        <v>0.234166356897587</v>
      </c>
      <c r="AO11" s="86">
        <v>2.7931250383108099</v>
      </c>
      <c r="AP11" s="86">
        <v>0</v>
      </c>
      <c r="AQ11" s="86">
        <v>7073.36943004348</v>
      </c>
      <c r="AR11" s="86">
        <v>723.05555946537902</v>
      </c>
      <c r="AS11" s="86">
        <v>7859.2994315768001</v>
      </c>
      <c r="AT11" s="86">
        <v>0</v>
      </c>
      <c r="AU11" s="86">
        <v>14.4758463695701</v>
      </c>
      <c r="AV11" s="86">
        <v>0</v>
      </c>
      <c r="AW11" s="86">
        <v>126.349337259723</v>
      </c>
      <c r="AX11" s="86">
        <v>8.4604945963612704E-2</v>
      </c>
      <c r="AY11" s="86">
        <v>2.9749615886506001E-2</v>
      </c>
      <c r="AZ11" s="86">
        <v>111.91656431047601</v>
      </c>
      <c r="BA11" s="86">
        <v>3.8021465344995703E-2</v>
      </c>
      <c r="BB11" s="86">
        <v>0</v>
      </c>
      <c r="BC11" s="86">
        <v>5.5145631073044597E-3</v>
      </c>
      <c r="BD11" s="86">
        <v>157.73540590637299</v>
      </c>
      <c r="BE11" s="86">
        <v>145.11625656649201</v>
      </c>
      <c r="BF11" s="86">
        <v>12.619149339881</v>
      </c>
      <c r="BG11" s="86">
        <v>0</v>
      </c>
      <c r="BH11" s="86">
        <v>0</v>
      </c>
      <c r="BI11" s="86">
        <v>0.59368641991435001</v>
      </c>
      <c r="BJ11" s="86">
        <v>0</v>
      </c>
      <c r="BK11" s="86">
        <v>6.3707704944415902</v>
      </c>
      <c r="BL11" s="86">
        <v>0</v>
      </c>
      <c r="BM11" s="86">
        <v>0.16558199382705799</v>
      </c>
      <c r="BN11" s="86">
        <v>25.483078200807999</v>
      </c>
      <c r="BO11" s="86">
        <v>0.30984496126540301</v>
      </c>
      <c r="BP11" s="86">
        <v>0</v>
      </c>
      <c r="BQ11" s="86">
        <v>0.428104075827973</v>
      </c>
      <c r="BR11" s="86">
        <v>5.8048089407342399E-4</v>
      </c>
      <c r="BS11" s="86">
        <v>341.92366035681698</v>
      </c>
      <c r="BT11" s="86">
        <v>52.761975636676702</v>
      </c>
      <c r="BU11" s="86">
        <v>0</v>
      </c>
      <c r="BV11" s="86">
        <v>0</v>
      </c>
      <c r="BW11" s="86">
        <v>17.6623766028621</v>
      </c>
      <c r="BX11" s="86">
        <v>0</v>
      </c>
      <c r="BY11" s="86">
        <v>2.88559420387559</v>
      </c>
      <c r="BZ11" s="86">
        <v>475.22625965817298</v>
      </c>
      <c r="CA11" s="86">
        <v>24.565252457402899</v>
      </c>
    </row>
    <row r="12" spans="1:79" x14ac:dyDescent="0.3">
      <c r="A12" s="86" t="s">
        <v>10</v>
      </c>
      <c r="B12" s="86">
        <v>321.55512692000002</v>
      </c>
      <c r="C12" s="86"/>
      <c r="D12" s="86">
        <v>2175.5388655000002</v>
      </c>
      <c r="E12" s="86">
        <v>44.538111610000001</v>
      </c>
      <c r="F12" s="86">
        <v>40.975051530000002</v>
      </c>
      <c r="G12" s="86">
        <v>79.270174429999997</v>
      </c>
      <c r="H12" s="86">
        <v>234.20106451999999</v>
      </c>
      <c r="I12" s="86"/>
      <c r="J12" s="86"/>
      <c r="K12" s="86"/>
      <c r="L12" s="86"/>
      <c r="M12" s="86"/>
      <c r="N12" s="27"/>
      <c r="O12" s="27"/>
      <c r="P12" s="86"/>
      <c r="Q12" s="85" t="s">
        <v>10</v>
      </c>
      <c r="R12" s="85">
        <v>0</v>
      </c>
      <c r="S12" s="86">
        <v>4.5992613133116196</v>
      </c>
      <c r="T12" s="86">
        <v>17.472158498426101</v>
      </c>
      <c r="U12" s="86">
        <v>17.472158498426101</v>
      </c>
      <c r="V12" s="86">
        <v>13.5290719059888</v>
      </c>
      <c r="W12" s="86">
        <v>0</v>
      </c>
      <c r="X12" s="86">
        <v>4.5749060635654502</v>
      </c>
      <c r="Y12" s="86">
        <v>4.2342374538443401</v>
      </c>
      <c r="Z12" s="86">
        <v>321.55505838698798</v>
      </c>
      <c r="AA12" s="86">
        <v>40.5172428881095</v>
      </c>
      <c r="AB12" s="86">
        <v>0.30768782797438099</v>
      </c>
      <c r="AC12" s="86">
        <v>7.0813960273999097</v>
      </c>
      <c r="AD12" s="86">
        <v>0</v>
      </c>
      <c r="AE12" s="86">
        <v>0</v>
      </c>
      <c r="AF12" s="86">
        <v>48.377343630164297</v>
      </c>
      <c r="AG12" s="86">
        <v>48.377343630164297</v>
      </c>
      <c r="AH12" s="86">
        <v>17.404311690713499</v>
      </c>
      <c r="AI12" s="86">
        <v>5.5975792377538198</v>
      </c>
      <c r="AJ12" s="86">
        <v>0.22394240147969099</v>
      </c>
      <c r="AK12" s="86">
        <v>5.8562119648548503</v>
      </c>
      <c r="AL12" s="86">
        <v>0.59964646411563205</v>
      </c>
      <c r="AM12" s="86">
        <v>0</v>
      </c>
      <c r="AN12" s="86">
        <v>0.115401948981959</v>
      </c>
      <c r="AO12" s="86">
        <v>0.78864628018651095</v>
      </c>
      <c r="AP12" s="86">
        <v>0</v>
      </c>
      <c r="AQ12" s="86">
        <v>1957.9842320968701</v>
      </c>
      <c r="AR12" s="86">
        <v>200.14955207306099</v>
      </c>
      <c r="AS12" s="86">
        <v>2175.5380958606402</v>
      </c>
      <c r="AT12" s="86">
        <v>0</v>
      </c>
      <c r="AU12" s="86">
        <v>7.1339859198085298</v>
      </c>
      <c r="AV12" s="86">
        <v>0</v>
      </c>
      <c r="AW12" s="86">
        <v>62.267469719628203</v>
      </c>
      <c r="AX12" s="86">
        <v>2.3888447730066001E-2</v>
      </c>
      <c r="AY12" s="86">
        <v>8.3998843278934292E-3</v>
      </c>
      <c r="AZ12" s="86">
        <v>31.599953138775401</v>
      </c>
      <c r="BA12" s="86">
        <v>1.0735464112612E-2</v>
      </c>
      <c r="BB12" s="86">
        <v>0</v>
      </c>
      <c r="BC12" s="86">
        <v>1.5570517574695301E-3</v>
      </c>
      <c r="BD12" s="86">
        <v>44.537035523849397</v>
      </c>
      <c r="BE12" s="86">
        <v>40.973977644585503</v>
      </c>
      <c r="BF12" s="86">
        <v>3.5630578792638699</v>
      </c>
      <c r="BG12" s="86">
        <v>0</v>
      </c>
      <c r="BH12" s="86">
        <v>0</v>
      </c>
      <c r="BI12" s="86">
        <v>0.16762892024228701</v>
      </c>
      <c r="BJ12" s="86">
        <v>0</v>
      </c>
      <c r="BK12" s="86">
        <v>1.7988040491189701</v>
      </c>
      <c r="BL12" s="86">
        <v>0</v>
      </c>
      <c r="BM12" s="86">
        <v>4.6752478955229597E-2</v>
      </c>
      <c r="BN12" s="86">
        <v>7.1952180155095098</v>
      </c>
      <c r="BO12" s="86">
        <v>0.15269771395505499</v>
      </c>
      <c r="BP12" s="86">
        <v>0</v>
      </c>
      <c r="BQ12" s="86">
        <v>0.120876294019411</v>
      </c>
      <c r="BR12" s="86">
        <v>1.6390003668490899E-4</v>
      </c>
      <c r="BS12" s="86">
        <v>79.270148136928995</v>
      </c>
      <c r="BT12" s="86">
        <v>26.002134728936301</v>
      </c>
      <c r="BU12" s="86">
        <v>0</v>
      </c>
      <c r="BV12" s="86">
        <v>0</v>
      </c>
      <c r="BW12" s="86">
        <v>8.7043655646042808</v>
      </c>
      <c r="BX12" s="86">
        <v>0</v>
      </c>
      <c r="BY12" s="86">
        <v>1.4220785950886701</v>
      </c>
      <c r="BZ12" s="86">
        <v>234.20099764215601</v>
      </c>
      <c r="CA12" s="86">
        <v>12.1062460088646</v>
      </c>
    </row>
    <row r="13" spans="1:79" x14ac:dyDescent="0.3">
      <c r="A13" s="86" t="s">
        <v>12</v>
      </c>
      <c r="B13" s="86"/>
      <c r="C13" s="86"/>
      <c r="D13" s="86"/>
      <c r="E13" s="86"/>
      <c r="F13" s="86"/>
      <c r="G13" s="86"/>
      <c r="H13" s="86"/>
      <c r="I13" s="86"/>
      <c r="J13" s="86"/>
      <c r="K13" s="86"/>
      <c r="L13" s="86"/>
      <c r="M13" s="86"/>
      <c r="N13" s="27"/>
      <c r="O13" s="27"/>
      <c r="P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86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86"/>
      <c r="BB13" s="86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</row>
    <row r="14" spans="1:79" x14ac:dyDescent="0.3">
      <c r="A14" s="86" t="s">
        <v>13</v>
      </c>
      <c r="B14" s="86">
        <v>18.257144100000001</v>
      </c>
      <c r="C14" s="86"/>
      <c r="D14" s="86">
        <v>184.64863235000001</v>
      </c>
      <c r="E14" s="86">
        <v>3.1866628700000001</v>
      </c>
      <c r="F14" s="86">
        <v>2.9316697299999999</v>
      </c>
      <c r="G14" s="86">
        <v>7.1656119599999997</v>
      </c>
      <c r="H14" s="86">
        <v>9.4700828500000007</v>
      </c>
      <c r="I14" s="86"/>
      <c r="J14" s="86"/>
      <c r="K14" s="86"/>
      <c r="L14" s="86"/>
      <c r="M14" s="86"/>
      <c r="N14" s="27"/>
      <c r="O14" s="27"/>
      <c r="P14" s="86"/>
      <c r="Q14" s="85" t="s">
        <v>13</v>
      </c>
      <c r="R14" s="85">
        <v>0</v>
      </c>
      <c r="S14" s="86">
        <v>0.185974128985885</v>
      </c>
      <c r="T14" s="86">
        <v>0.70649850434101003</v>
      </c>
      <c r="U14" s="86">
        <v>0.70649850434101003</v>
      </c>
      <c r="V14" s="86">
        <v>0.54705824681294302</v>
      </c>
      <c r="W14" s="86">
        <v>0</v>
      </c>
      <c r="X14" s="86">
        <v>0.184989848949969</v>
      </c>
      <c r="Y14" s="86">
        <v>0.171214115625589</v>
      </c>
      <c r="Z14" s="86">
        <v>18.2571523338679</v>
      </c>
      <c r="AA14" s="86">
        <v>1.6383418135266701</v>
      </c>
      <c r="AB14" s="86">
        <v>1.2441573615525999E-2</v>
      </c>
      <c r="AC14" s="86">
        <v>0.28634117742158399</v>
      </c>
      <c r="AD14" s="86">
        <v>0</v>
      </c>
      <c r="AE14" s="86">
        <v>0</v>
      </c>
      <c r="AF14" s="86">
        <v>1.9561711401672199</v>
      </c>
      <c r="AG14" s="86">
        <v>1.9561711401672199</v>
      </c>
      <c r="AH14" s="86">
        <v>1.47718808159305</v>
      </c>
      <c r="AI14" s="86">
        <v>0.22634209365234201</v>
      </c>
      <c r="AJ14" s="86">
        <v>9.0552930299641204E-3</v>
      </c>
      <c r="AK14" s="86">
        <v>0.236799762379373</v>
      </c>
      <c r="AL14" s="86">
        <v>2.42471570934263E-2</v>
      </c>
      <c r="AM14" s="86">
        <v>0</v>
      </c>
      <c r="AN14" s="86">
        <v>4.66638440630946E-3</v>
      </c>
      <c r="AO14" s="86">
        <v>5.6425801054911601E-2</v>
      </c>
      <c r="AP14" s="86">
        <v>0</v>
      </c>
      <c r="AQ14" s="86">
        <v>166.18368114772599</v>
      </c>
      <c r="AR14" s="86">
        <v>16.9876665562151</v>
      </c>
      <c r="AS14" s="86">
        <v>184.64853578553399</v>
      </c>
      <c r="AT14" s="86">
        <v>0</v>
      </c>
      <c r="AU14" s="86">
        <v>0.28846770733091898</v>
      </c>
      <c r="AV14" s="86">
        <v>0</v>
      </c>
      <c r="AW14" s="86">
        <v>2.51782693861009</v>
      </c>
      <c r="AX14" s="86">
        <v>1.70916299321527E-3</v>
      </c>
      <c r="AY14" s="86">
        <v>6.00992498773679E-4</v>
      </c>
      <c r="AZ14" s="86">
        <v>2.2609037462039101</v>
      </c>
      <c r="BA14" s="86">
        <v>7.6809747736128703E-4</v>
      </c>
      <c r="BB14" s="86">
        <v>0</v>
      </c>
      <c r="BC14" s="86">
        <v>1.11402202417368E-4</v>
      </c>
      <c r="BD14" s="86">
        <v>3.1865872027816802</v>
      </c>
      <c r="BE14" s="86">
        <v>2.9315936906535001</v>
      </c>
      <c r="BF14" s="86">
        <v>0.254993512128176</v>
      </c>
      <c r="BG14" s="86">
        <v>0</v>
      </c>
      <c r="BH14" s="86">
        <v>0</v>
      </c>
      <c r="BI14" s="86">
        <v>1.19934602093288E-2</v>
      </c>
      <c r="BJ14" s="86">
        <v>0</v>
      </c>
      <c r="BK14" s="86">
        <v>0.12870032628405401</v>
      </c>
      <c r="BL14" s="86">
        <v>0</v>
      </c>
      <c r="BM14" s="86">
        <v>3.3450343535221501E-3</v>
      </c>
      <c r="BN14" s="86">
        <v>0.51480131285239406</v>
      </c>
      <c r="BO14" s="86">
        <v>6.1744745621499404E-3</v>
      </c>
      <c r="BP14" s="86">
        <v>0</v>
      </c>
      <c r="BQ14" s="86">
        <v>8.6484289312543702E-3</v>
      </c>
      <c r="BR14" s="86">
        <v>1.17266472659931E-5</v>
      </c>
      <c r="BS14" s="86">
        <v>7.1656123414738904</v>
      </c>
      <c r="BT14" s="86">
        <v>1.05141609830261</v>
      </c>
      <c r="BU14" s="86">
        <v>0</v>
      </c>
      <c r="BV14" s="86">
        <v>0</v>
      </c>
      <c r="BW14" s="86">
        <v>0.35196719757895001</v>
      </c>
      <c r="BX14" s="86">
        <v>0</v>
      </c>
      <c r="BY14" s="86">
        <v>5.7502640713636102E-2</v>
      </c>
      <c r="BZ14" s="86">
        <v>9.4700799616395699</v>
      </c>
      <c r="CA14" s="86">
        <v>0.48952434163759301</v>
      </c>
    </row>
    <row r="15" spans="1:79" x14ac:dyDescent="0.3">
      <c r="A15" s="86" t="s">
        <v>14</v>
      </c>
      <c r="B15" s="86">
        <v>31.078873869999999</v>
      </c>
      <c r="C15" s="86"/>
      <c r="D15" s="86">
        <v>214.79227940999999</v>
      </c>
      <c r="E15" s="86">
        <v>4.3240843900000003</v>
      </c>
      <c r="F15" s="86">
        <v>3.97815538</v>
      </c>
      <c r="G15" s="86">
        <v>6.6777552900000003</v>
      </c>
      <c r="H15" s="86">
        <v>25.52558282</v>
      </c>
      <c r="I15" s="86"/>
      <c r="J15" s="86"/>
      <c r="K15" s="86"/>
      <c r="L15" s="86"/>
      <c r="M15" s="86"/>
      <c r="N15" s="27"/>
      <c r="O15" s="27"/>
      <c r="P15" s="86"/>
      <c r="Q15" s="85" t="s">
        <v>14</v>
      </c>
      <c r="R15" s="85">
        <v>0</v>
      </c>
      <c r="S15" s="86">
        <v>0.50127261256473199</v>
      </c>
      <c r="T15" s="86">
        <v>1.9042890761352</v>
      </c>
      <c r="U15" s="86">
        <v>1.9042890761352</v>
      </c>
      <c r="V15" s="86">
        <v>1.47453422773359</v>
      </c>
      <c r="W15" s="86">
        <v>0</v>
      </c>
      <c r="X15" s="86">
        <v>0.49861966669068503</v>
      </c>
      <c r="Y15" s="86">
        <v>0.46148898039416397</v>
      </c>
      <c r="Z15" s="86">
        <v>31.078868342399801</v>
      </c>
      <c r="AA15" s="86">
        <v>4.4159764225962697</v>
      </c>
      <c r="AB15" s="86">
        <v>3.3534933714953197E-2</v>
      </c>
      <c r="AC15" s="86">
        <v>0.77180109680973497</v>
      </c>
      <c r="AD15" s="86">
        <v>0</v>
      </c>
      <c r="AE15" s="86">
        <v>0</v>
      </c>
      <c r="AF15" s="86">
        <v>5.2726474678780999</v>
      </c>
      <c r="AG15" s="86">
        <v>5.2726474678780999</v>
      </c>
      <c r="AH15" s="86">
        <v>1.71833974955494</v>
      </c>
      <c r="AI15" s="86">
        <v>0.61008027671579601</v>
      </c>
      <c r="AJ15" s="86">
        <v>2.4407528702527902E-2</v>
      </c>
      <c r="AK15" s="86">
        <v>0.63826912787307799</v>
      </c>
      <c r="AL15" s="86">
        <v>6.5355473509394399E-2</v>
      </c>
      <c r="AM15" s="86">
        <v>0</v>
      </c>
      <c r="AN15" s="86">
        <v>1.25776227941868E-2</v>
      </c>
      <c r="AO15" s="86">
        <v>7.6567652948406298E-2</v>
      </c>
      <c r="AP15" s="86">
        <v>0</v>
      </c>
      <c r="AQ15" s="86">
        <v>193.313025400111</v>
      </c>
      <c r="AR15" s="86">
        <v>19.760862552841999</v>
      </c>
      <c r="AS15" s="86">
        <v>214.792227702508</v>
      </c>
      <c r="AT15" s="86">
        <v>0</v>
      </c>
      <c r="AU15" s="86">
        <v>0.77753403098651297</v>
      </c>
      <c r="AV15" s="86">
        <v>0</v>
      </c>
      <c r="AW15" s="86">
        <v>6.7865277513781601</v>
      </c>
      <c r="AX15" s="86">
        <v>2.3192654530222599E-3</v>
      </c>
      <c r="AY15" s="86">
        <v>8.1552238407821905E-4</v>
      </c>
      <c r="AZ15" s="86">
        <v>3.0679511466790101</v>
      </c>
      <c r="BA15" s="86">
        <v>1.04227675942613E-3</v>
      </c>
      <c r="BB15" s="86">
        <v>0</v>
      </c>
      <c r="BC15" s="86">
        <v>1.5117127377547001E-4</v>
      </c>
      <c r="BD15" s="86">
        <v>4.3239819283863801</v>
      </c>
      <c r="BE15" s="86">
        <v>3.9780497693449499</v>
      </c>
      <c r="BF15" s="86">
        <v>0.34593215904142999</v>
      </c>
      <c r="BG15" s="86">
        <v>0</v>
      </c>
      <c r="BH15" s="86">
        <v>0</v>
      </c>
      <c r="BI15" s="86">
        <v>1.6274623919046199E-2</v>
      </c>
      <c r="BJ15" s="86">
        <v>0</v>
      </c>
      <c r="BK15" s="86">
        <v>0.17464099836306801</v>
      </c>
      <c r="BL15" s="86">
        <v>0</v>
      </c>
      <c r="BM15" s="86">
        <v>4.5390673677364497E-3</v>
      </c>
      <c r="BN15" s="86">
        <v>0.69856421656001799</v>
      </c>
      <c r="BO15" s="86">
        <v>1.6642571829726401E-2</v>
      </c>
      <c r="BP15" s="86">
        <v>0</v>
      </c>
      <c r="BQ15" s="86">
        <v>1.1735568103529E-2</v>
      </c>
      <c r="BR15" s="86">
        <v>1.5912482239014E-5</v>
      </c>
      <c r="BS15" s="86">
        <v>6.6777595061646702</v>
      </c>
      <c r="BT15" s="86">
        <v>2.8339761302852402</v>
      </c>
      <c r="BU15" s="86">
        <v>0</v>
      </c>
      <c r="BV15" s="86">
        <v>0</v>
      </c>
      <c r="BW15" s="86">
        <v>0.94868913382812103</v>
      </c>
      <c r="BX15" s="86">
        <v>0</v>
      </c>
      <c r="BY15" s="86">
        <v>0.15499228402103199</v>
      </c>
      <c r="BZ15" s="86">
        <v>25.5255762738581</v>
      </c>
      <c r="CA15" s="86">
        <v>1.3194611089372601</v>
      </c>
    </row>
    <row r="16" spans="1:79" x14ac:dyDescent="0.3">
      <c r="A16" s="86" t="s">
        <v>15</v>
      </c>
      <c r="B16" s="86"/>
      <c r="C16" s="86"/>
      <c r="D16" s="86"/>
      <c r="E16" s="86"/>
      <c r="F16" s="86"/>
      <c r="G16" s="86"/>
      <c r="H16" s="86"/>
      <c r="I16" s="86"/>
      <c r="J16" s="86"/>
      <c r="K16" s="86"/>
      <c r="L16" s="86"/>
      <c r="M16" s="86"/>
      <c r="N16" s="27"/>
      <c r="O16" s="27"/>
      <c r="P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</row>
    <row r="17" spans="1:79" x14ac:dyDescent="0.3">
      <c r="A17" s="86" t="s">
        <v>16</v>
      </c>
      <c r="B17" s="86"/>
      <c r="C17" s="86"/>
      <c r="D17" s="86"/>
      <c r="E17" s="86"/>
      <c r="F17" s="86"/>
      <c r="G17" s="86"/>
      <c r="H17" s="86"/>
      <c r="I17" s="86"/>
      <c r="J17" s="86"/>
      <c r="K17" s="86"/>
      <c r="L17" s="86"/>
      <c r="M17" s="86"/>
      <c r="N17" s="27"/>
      <c r="O17" s="27"/>
      <c r="P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</row>
    <row r="18" spans="1:79" x14ac:dyDescent="0.3">
      <c r="A18" s="86" t="s">
        <v>17</v>
      </c>
      <c r="B18" s="86"/>
      <c r="C18" s="86"/>
      <c r="D18" s="86"/>
      <c r="E18" s="86"/>
      <c r="F18" s="86"/>
      <c r="G18" s="86"/>
      <c r="H18" s="86"/>
      <c r="I18" s="86"/>
      <c r="J18" s="86"/>
      <c r="K18" s="86"/>
      <c r="L18" s="86"/>
      <c r="M18" s="86"/>
      <c r="N18" s="27"/>
      <c r="O18" s="27"/>
      <c r="P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  <c r="AH18" s="86"/>
      <c r="AI18" s="86"/>
      <c r="AJ18" s="86"/>
      <c r="AK18" s="86"/>
      <c r="AL18" s="86"/>
      <c r="AM18" s="86"/>
      <c r="AN18" s="86"/>
      <c r="AO18" s="86"/>
      <c r="AP18" s="86"/>
      <c r="AQ18" s="86"/>
      <c r="AR18" s="86"/>
      <c r="AS18" s="86"/>
      <c r="AT18" s="86"/>
      <c r="AU18" s="86"/>
      <c r="AV18" s="86"/>
      <c r="AW18" s="86"/>
      <c r="AX18" s="86"/>
      <c r="AY18" s="86"/>
      <c r="AZ18" s="86"/>
      <c r="BA18" s="86"/>
      <c r="BB18" s="86"/>
      <c r="BC18" s="86"/>
      <c r="BD18" s="86"/>
      <c r="BE18" s="86"/>
      <c r="BF18" s="86"/>
      <c r="BG18" s="86"/>
      <c r="BH18" s="86"/>
      <c r="BI18" s="86"/>
      <c r="BJ18" s="86"/>
      <c r="BK18" s="86"/>
      <c r="BL18" s="86"/>
      <c r="BM18" s="86"/>
      <c r="BN18" s="86"/>
      <c r="BO18" s="86"/>
      <c r="BP18" s="86"/>
      <c r="BQ18" s="86"/>
      <c r="BR18" s="86"/>
      <c r="BS18" s="86"/>
      <c r="BT18" s="86"/>
      <c r="BU18" s="86"/>
      <c r="BV18" s="86"/>
      <c r="BW18" s="86"/>
      <c r="BX18" s="86"/>
      <c r="BY18" s="86"/>
      <c r="BZ18" s="86"/>
      <c r="CA18" s="86"/>
    </row>
    <row r="19" spans="1:79" x14ac:dyDescent="0.3">
      <c r="A19" s="86" t="s">
        <v>18</v>
      </c>
      <c r="B19" s="86">
        <v>2265.1894865999998</v>
      </c>
      <c r="C19" s="86"/>
      <c r="D19" s="86">
        <v>18176.014451999999</v>
      </c>
      <c r="E19" s="86">
        <v>358.00358731</v>
      </c>
      <c r="F19" s="86">
        <v>329.36317396999999</v>
      </c>
      <c r="G19" s="86">
        <v>725.75319879999995</v>
      </c>
      <c r="H19" s="86">
        <v>1327.6532460000001</v>
      </c>
      <c r="I19" s="86"/>
      <c r="J19" s="86"/>
      <c r="K19" s="86"/>
      <c r="L19" s="86"/>
      <c r="M19" s="86"/>
      <c r="N19" s="27"/>
      <c r="O19" s="27"/>
      <c r="P19" s="86"/>
      <c r="Q19" s="85" t="s">
        <v>18</v>
      </c>
      <c r="R19" s="85">
        <v>0</v>
      </c>
      <c r="S19" s="86">
        <v>26.0725402716789</v>
      </c>
      <c r="T19" s="86">
        <v>99.0471369429129</v>
      </c>
      <c r="U19" s="86">
        <v>99.0471369429129</v>
      </c>
      <c r="V19" s="86">
        <v>76.694454306172702</v>
      </c>
      <c r="W19" s="86">
        <v>0</v>
      </c>
      <c r="X19" s="86">
        <v>25.934520645359601</v>
      </c>
      <c r="Y19" s="86">
        <v>24.003273715011201</v>
      </c>
      <c r="Z19" s="86">
        <v>2265.1890652296902</v>
      </c>
      <c r="AA19" s="86">
        <v>229.68669785663101</v>
      </c>
      <c r="AB19" s="86">
        <v>1.7442393070034099</v>
      </c>
      <c r="AC19" s="86">
        <v>40.143413465362997</v>
      </c>
      <c r="AD19" s="86">
        <v>0</v>
      </c>
      <c r="AE19" s="86">
        <v>0</v>
      </c>
      <c r="AF19" s="86">
        <v>274.24459608523898</v>
      </c>
      <c r="AG19" s="86">
        <v>274.24459608523898</v>
      </c>
      <c r="AH19" s="86">
        <v>145.40810217238999</v>
      </c>
      <c r="AI19" s="86">
        <v>31.731911496227799</v>
      </c>
      <c r="AJ19" s="86">
        <v>1.2694977239054599</v>
      </c>
      <c r="AK19" s="86">
        <v>33.198052615900401</v>
      </c>
      <c r="AL19" s="86">
        <v>3.3993121703190399</v>
      </c>
      <c r="AM19" s="86">
        <v>0</v>
      </c>
      <c r="AN19" s="86">
        <v>0.65419734719693101</v>
      </c>
      <c r="AO19" s="86">
        <v>6.3392487260316202</v>
      </c>
      <c r="AP19" s="86">
        <v>0</v>
      </c>
      <c r="AQ19" s="86">
        <v>16358.406668227301</v>
      </c>
      <c r="AR19" s="86">
        <v>1672.19278465979</v>
      </c>
      <c r="AS19" s="86">
        <v>18176.007555059499</v>
      </c>
      <c r="AT19" s="86">
        <v>0</v>
      </c>
      <c r="AU19" s="86">
        <v>40.441582040409202</v>
      </c>
      <c r="AV19" s="86">
        <v>0</v>
      </c>
      <c r="AW19" s="86">
        <v>352.985541925326</v>
      </c>
      <c r="AX19" s="86">
        <v>0.1920185595044</v>
      </c>
      <c r="AY19" s="86">
        <v>6.7519420271058297E-2</v>
      </c>
      <c r="AZ19" s="86">
        <v>254.004812597099</v>
      </c>
      <c r="BA19" s="86">
        <v>8.6293110221840094E-2</v>
      </c>
      <c r="BB19" s="86">
        <v>0</v>
      </c>
      <c r="BC19" s="86">
        <v>1.2515798942553001E-2</v>
      </c>
      <c r="BD19" s="86">
        <v>357.99493658651301</v>
      </c>
      <c r="BE19" s="86">
        <v>329.35452511795899</v>
      </c>
      <c r="BF19" s="86">
        <v>28.6404114685538</v>
      </c>
      <c r="BG19" s="86">
        <v>0</v>
      </c>
      <c r="BH19" s="86">
        <v>0</v>
      </c>
      <c r="BI19" s="86">
        <v>1.34742385223521</v>
      </c>
      <c r="BJ19" s="86">
        <v>0</v>
      </c>
      <c r="BK19" s="86">
        <v>14.4590393184411</v>
      </c>
      <c r="BL19" s="86">
        <v>0</v>
      </c>
      <c r="BM19" s="86">
        <v>0.37580336957180699</v>
      </c>
      <c r="BN19" s="86">
        <v>57.8361605898466</v>
      </c>
      <c r="BO19" s="86">
        <v>0.86562227624655497</v>
      </c>
      <c r="BP19" s="86">
        <v>0</v>
      </c>
      <c r="BQ19" s="86">
        <v>0.97162104834956398</v>
      </c>
      <c r="BR19" s="86">
        <v>1.31745347558656E-3</v>
      </c>
      <c r="BS19" s="86">
        <v>725.75316962251304</v>
      </c>
      <c r="BT19" s="86">
        <v>147.402668351307</v>
      </c>
      <c r="BU19" s="86">
        <v>0</v>
      </c>
      <c r="BV19" s="86">
        <v>0</v>
      </c>
      <c r="BW19" s="86">
        <v>49.343839582452901</v>
      </c>
      <c r="BX19" s="86">
        <v>0</v>
      </c>
      <c r="BY19" s="86">
        <v>8.0615608134506207</v>
      </c>
      <c r="BZ19" s="86">
        <v>1327.65279655682</v>
      </c>
      <c r="CA19" s="86">
        <v>68.628632432771894</v>
      </c>
    </row>
    <row r="20" spans="1:79" x14ac:dyDescent="0.3">
      <c r="A20" s="86" t="s">
        <v>19</v>
      </c>
      <c r="B20" s="86">
        <v>63.39954247</v>
      </c>
      <c r="C20" s="86"/>
      <c r="D20" s="86">
        <v>516.43360925000002</v>
      </c>
      <c r="E20" s="86">
        <v>9.6991433899999997</v>
      </c>
      <c r="F20" s="86">
        <v>8.9232091499999999</v>
      </c>
      <c r="G20" s="86">
        <v>20.18222596</v>
      </c>
      <c r="H20" s="86">
        <v>33.767804300000002</v>
      </c>
      <c r="I20" s="86"/>
      <c r="J20" s="86"/>
      <c r="K20" s="86"/>
      <c r="L20" s="86"/>
      <c r="M20" s="86"/>
      <c r="N20" s="27"/>
      <c r="O20" s="27"/>
      <c r="P20" s="86"/>
      <c r="Q20" s="85" t="s">
        <v>19</v>
      </c>
      <c r="R20" s="85">
        <v>0</v>
      </c>
      <c r="S20" s="86">
        <v>0.66313452380679705</v>
      </c>
      <c r="T20" s="86">
        <v>2.51918407274492</v>
      </c>
      <c r="U20" s="86">
        <v>2.51918407274492</v>
      </c>
      <c r="V20" s="86">
        <v>1.9506637855139799</v>
      </c>
      <c r="W20" s="86">
        <v>0</v>
      </c>
      <c r="X20" s="86">
        <v>0.65962467303763295</v>
      </c>
      <c r="Y20" s="86">
        <v>0.610504125898642</v>
      </c>
      <c r="Z20" s="86">
        <v>63.399534112226199</v>
      </c>
      <c r="AA20" s="86">
        <v>5.8418988612609297</v>
      </c>
      <c r="AB20" s="86">
        <v>4.4363338299386497E-2</v>
      </c>
      <c r="AC20" s="86">
        <v>1.02101558529525</v>
      </c>
      <c r="AD20" s="86">
        <v>0</v>
      </c>
      <c r="AE20" s="86">
        <v>0</v>
      </c>
      <c r="AF20" s="86">
        <v>6.9751894360124904</v>
      </c>
      <c r="AG20" s="86">
        <v>6.9751894360124904</v>
      </c>
      <c r="AH20" s="86">
        <v>4.1314704793399297</v>
      </c>
      <c r="AI20" s="86">
        <v>0.80707646697564395</v>
      </c>
      <c r="AJ20" s="86">
        <v>3.2288581288325902E-2</v>
      </c>
      <c r="AK20" s="86">
        <v>0.84436513796247403</v>
      </c>
      <c r="AL20" s="86">
        <v>8.6458874438400099E-2</v>
      </c>
      <c r="AM20" s="86">
        <v>0</v>
      </c>
      <c r="AN20" s="86">
        <v>1.6639094465412101E-2</v>
      </c>
      <c r="AO20" s="86">
        <v>0.17174495686105901</v>
      </c>
      <c r="AP20" s="86">
        <v>0</v>
      </c>
      <c r="AQ20" s="86">
        <v>464.790090841449</v>
      </c>
      <c r="AR20" s="86">
        <v>47.511867163588398</v>
      </c>
      <c r="AS20" s="86">
        <v>516.43342848437703</v>
      </c>
      <c r="AT20" s="86">
        <v>0</v>
      </c>
      <c r="AU20" s="86">
        <v>1.02859992862811</v>
      </c>
      <c r="AV20" s="86">
        <v>0</v>
      </c>
      <c r="AW20" s="86">
        <v>8.9779058427288803</v>
      </c>
      <c r="AX20" s="86">
        <v>5.2022285311154803E-3</v>
      </c>
      <c r="AY20" s="86">
        <v>1.8292585878293801E-3</v>
      </c>
      <c r="AZ20" s="86">
        <v>6.8815790946719799</v>
      </c>
      <c r="BA20" s="86">
        <v>2.3378790445168201E-3</v>
      </c>
      <c r="BB20" s="86">
        <v>0</v>
      </c>
      <c r="BC20" s="86">
        <v>3.3908349983740899E-4</v>
      </c>
      <c r="BD20" s="86">
        <v>9.6989070257483103</v>
      </c>
      <c r="BE20" s="86">
        <v>8.9229763764320094</v>
      </c>
      <c r="BF20" s="86">
        <v>0.77593064931629097</v>
      </c>
      <c r="BG20" s="86">
        <v>0</v>
      </c>
      <c r="BH20" s="86">
        <v>0</v>
      </c>
      <c r="BI20" s="86">
        <v>3.6504837304408698E-2</v>
      </c>
      <c r="BJ20" s="86">
        <v>0</v>
      </c>
      <c r="BK20" s="86">
        <v>0.39172910784459603</v>
      </c>
      <c r="BL20" s="86">
        <v>0</v>
      </c>
      <c r="BM20" s="86">
        <v>1.0181384447494101E-2</v>
      </c>
      <c r="BN20" s="86">
        <v>1.5669143445934399</v>
      </c>
      <c r="BO20" s="86">
        <v>2.2016409933479902E-2</v>
      </c>
      <c r="BP20" s="86">
        <v>0</v>
      </c>
      <c r="BQ20" s="86">
        <v>2.63234652358669E-2</v>
      </c>
      <c r="BR20" s="86">
        <v>3.56926709326102E-5</v>
      </c>
      <c r="BS20" s="86">
        <v>20.182204719875202</v>
      </c>
      <c r="BT20" s="86">
        <v>3.7490698978606898</v>
      </c>
      <c r="BU20" s="86">
        <v>0</v>
      </c>
      <c r="BV20" s="86">
        <v>0</v>
      </c>
      <c r="BW20" s="86">
        <v>1.2550215472397299</v>
      </c>
      <c r="BX20" s="86">
        <v>0</v>
      </c>
      <c r="BY20" s="86">
        <v>0.20503977747383301</v>
      </c>
      <c r="BZ20" s="86">
        <v>33.767797267371002</v>
      </c>
      <c r="CA20" s="86">
        <v>1.7455139425731201</v>
      </c>
    </row>
    <row r="21" spans="1:79" x14ac:dyDescent="0.3">
      <c r="A21" s="86" t="s">
        <v>20</v>
      </c>
      <c r="B21" s="86">
        <v>627.75044914</v>
      </c>
      <c r="C21" s="86"/>
      <c r="D21" s="86">
        <v>4805.7376809999996</v>
      </c>
      <c r="E21" s="86">
        <v>86.209702530000001</v>
      </c>
      <c r="F21" s="86">
        <v>79.312963420000003</v>
      </c>
      <c r="G21" s="86">
        <v>157.24656787999999</v>
      </c>
      <c r="H21" s="86">
        <v>409.02684708999999</v>
      </c>
      <c r="I21" s="86"/>
      <c r="J21" s="86"/>
      <c r="K21" s="86"/>
      <c r="L21" s="86"/>
      <c r="M21" s="86"/>
      <c r="N21" s="27"/>
      <c r="O21" s="27"/>
      <c r="P21" s="86"/>
      <c r="Q21" s="85" t="s">
        <v>20</v>
      </c>
      <c r="R21" s="85">
        <v>0</v>
      </c>
      <c r="S21" s="86">
        <v>8.0324950429054596</v>
      </c>
      <c r="T21" s="86">
        <v>30.514717883514798</v>
      </c>
      <c r="U21" s="86">
        <v>30.514717883514798</v>
      </c>
      <c r="V21" s="86">
        <v>23.6282247778237</v>
      </c>
      <c r="W21" s="86">
        <v>0</v>
      </c>
      <c r="X21" s="86">
        <v>7.9899730664478303</v>
      </c>
      <c r="Y21" s="86">
        <v>7.3949952471500202</v>
      </c>
      <c r="Z21" s="86">
        <v>627.75025102707798</v>
      </c>
      <c r="AA21" s="86">
        <v>70.762483857081307</v>
      </c>
      <c r="AB21" s="86">
        <v>0.53736981531652595</v>
      </c>
      <c r="AC21" s="86">
        <v>12.3674880392298</v>
      </c>
      <c r="AD21" s="86">
        <v>0</v>
      </c>
      <c r="AE21" s="86">
        <v>0</v>
      </c>
      <c r="AF21" s="86">
        <v>84.489939557412598</v>
      </c>
      <c r="AG21" s="86">
        <v>84.489939557412598</v>
      </c>
      <c r="AH21" s="86">
        <v>38.445883955091801</v>
      </c>
      <c r="AI21" s="86">
        <v>9.7760438873306992</v>
      </c>
      <c r="AJ21" s="86">
        <v>0.39111038868949799</v>
      </c>
      <c r="AK21" s="86">
        <v>10.227743427054</v>
      </c>
      <c r="AL21" s="86">
        <v>1.0472687679450099</v>
      </c>
      <c r="AM21" s="86">
        <v>0</v>
      </c>
      <c r="AN21" s="86">
        <v>0.20154704684647301</v>
      </c>
      <c r="AO21" s="86">
        <v>1.5265367957583</v>
      </c>
      <c r="AP21" s="86">
        <v>0</v>
      </c>
      <c r="AQ21" s="86">
        <v>4325.16253662704</v>
      </c>
      <c r="AR21" s="86">
        <v>442.12770119347198</v>
      </c>
      <c r="AS21" s="86">
        <v>4805.7361217755997</v>
      </c>
      <c r="AT21" s="86">
        <v>0</v>
      </c>
      <c r="AU21" s="86">
        <v>12.4593443067896</v>
      </c>
      <c r="AV21" s="86">
        <v>0</v>
      </c>
      <c r="AW21" s="86">
        <v>108.74868288016</v>
      </c>
      <c r="AX21" s="86">
        <v>4.6239457795267697E-2</v>
      </c>
      <c r="AY21" s="86">
        <v>1.6259145387104001E-2</v>
      </c>
      <c r="AZ21" s="86">
        <v>61.166141972144601</v>
      </c>
      <c r="BA21" s="86">
        <v>2.0780008470157599E-2</v>
      </c>
      <c r="BB21" s="86">
        <v>0</v>
      </c>
      <c r="BC21" s="86">
        <v>3.0138933183418998E-3</v>
      </c>
      <c r="BD21" s="86">
        <v>86.207611038438998</v>
      </c>
      <c r="BE21" s="86">
        <v>79.310886695774599</v>
      </c>
      <c r="BF21" s="86">
        <v>6.8967243426643901</v>
      </c>
      <c r="BG21" s="86">
        <v>0</v>
      </c>
      <c r="BH21" s="86">
        <v>0</v>
      </c>
      <c r="BI21" s="86">
        <v>0.32446907411387899</v>
      </c>
      <c r="BJ21" s="86">
        <v>0</v>
      </c>
      <c r="BK21" s="86">
        <v>3.4818408647629702</v>
      </c>
      <c r="BL21" s="86">
        <v>0</v>
      </c>
      <c r="BM21" s="86">
        <v>9.0496048391452699E-2</v>
      </c>
      <c r="BN21" s="86">
        <v>13.9273558396578</v>
      </c>
      <c r="BO21" s="86">
        <v>0.26668310367720799</v>
      </c>
      <c r="BP21" s="86">
        <v>0</v>
      </c>
      <c r="BQ21" s="86">
        <v>0.233973140803694</v>
      </c>
      <c r="BR21" s="86">
        <v>3.17250929303284E-4</v>
      </c>
      <c r="BS21" s="86">
        <v>157.24645813323599</v>
      </c>
      <c r="BT21" s="86">
        <v>45.4121745535179</v>
      </c>
      <c r="BU21" s="86">
        <v>0</v>
      </c>
      <c r="BV21" s="86">
        <v>0</v>
      </c>
      <c r="BW21" s="86">
        <v>15.201967515735999</v>
      </c>
      <c r="BX21" s="86">
        <v>0</v>
      </c>
      <c r="BY21" s="86">
        <v>2.48362604167</v>
      </c>
      <c r="BZ21" s="86">
        <v>409.02670555619801</v>
      </c>
      <c r="CA21" s="86">
        <v>21.143281371423601</v>
      </c>
    </row>
    <row r="22" spans="1:79" x14ac:dyDescent="0.3">
      <c r="A22" s="86" t="s">
        <v>21</v>
      </c>
      <c r="B22" s="86">
        <v>141.54912626999999</v>
      </c>
      <c r="C22" s="86"/>
      <c r="D22" s="86">
        <v>1101.6201609</v>
      </c>
      <c r="E22" s="86">
        <v>23.458149379999998</v>
      </c>
      <c r="F22" s="86">
        <v>21.581487240000001</v>
      </c>
      <c r="G22" s="86">
        <v>47.937233460000002</v>
      </c>
      <c r="H22" s="86">
        <v>86.808838289999997</v>
      </c>
      <c r="I22" s="86"/>
      <c r="J22" s="86"/>
      <c r="K22" s="86"/>
      <c r="L22" s="86"/>
      <c r="M22" s="86"/>
      <c r="N22" s="27"/>
      <c r="O22" s="27"/>
      <c r="P22" s="86"/>
      <c r="Q22" s="85" t="s">
        <v>128</v>
      </c>
      <c r="R22" s="85">
        <v>0</v>
      </c>
      <c r="S22" s="86">
        <v>1.7047591875627</v>
      </c>
      <c r="T22" s="86">
        <v>6.4762111075594797</v>
      </c>
      <c r="U22" s="86">
        <v>6.4762111075594797</v>
      </c>
      <c r="V22" s="86">
        <v>5.0146826864471903</v>
      </c>
      <c r="W22" s="86">
        <v>0</v>
      </c>
      <c r="X22" s="86">
        <v>1.6957335420319199</v>
      </c>
      <c r="Y22" s="86">
        <v>1.5694603427742799</v>
      </c>
      <c r="Z22" s="86">
        <v>141.54909472136299</v>
      </c>
      <c r="AA22" s="86">
        <v>15.018098925374099</v>
      </c>
      <c r="AB22" s="86">
        <v>0.11404737708524899</v>
      </c>
      <c r="AC22" s="86">
        <v>2.6247857952573499</v>
      </c>
      <c r="AD22" s="86">
        <v>0</v>
      </c>
      <c r="AE22" s="86">
        <v>0</v>
      </c>
      <c r="AF22" s="86">
        <v>17.931508938846001</v>
      </c>
      <c r="AG22" s="86">
        <v>17.931508938846001</v>
      </c>
      <c r="AH22" s="86">
        <v>8.8129566733797393</v>
      </c>
      <c r="AI22" s="86">
        <v>2.07479582981144</v>
      </c>
      <c r="AJ22" s="86">
        <v>8.3006414819870297E-2</v>
      </c>
      <c r="AK22" s="86">
        <v>2.1706609874143901</v>
      </c>
      <c r="AL22" s="86">
        <v>0.222264778855016</v>
      </c>
      <c r="AM22" s="86">
        <v>0</v>
      </c>
      <c r="AN22" s="86">
        <v>4.2774875763558401E-2</v>
      </c>
      <c r="AO22" s="86">
        <v>0.415378604192088</v>
      </c>
      <c r="AP22" s="86">
        <v>0</v>
      </c>
      <c r="AQ22" s="86">
        <v>991.45785531154002</v>
      </c>
      <c r="AR22" s="86">
        <v>101.349056459266</v>
      </c>
      <c r="AS22" s="86">
        <v>1101.6198684441799</v>
      </c>
      <c r="AT22" s="86">
        <v>0</v>
      </c>
      <c r="AU22" s="86">
        <v>2.6442778840621202</v>
      </c>
      <c r="AV22" s="86">
        <v>0</v>
      </c>
      <c r="AW22" s="86">
        <v>23.080028991974</v>
      </c>
      <c r="AX22" s="86">
        <v>1.2581999871029601E-2</v>
      </c>
      <c r="AY22" s="86">
        <v>4.4242024972855499E-3</v>
      </c>
      <c r="AZ22" s="86">
        <v>16.643638471645801</v>
      </c>
      <c r="BA22" s="86">
        <v>5.6543440204588902E-3</v>
      </c>
      <c r="BB22" s="86">
        <v>0</v>
      </c>
      <c r="BC22" s="86">
        <v>8.20098644488169E-4</v>
      </c>
      <c r="BD22" s="86">
        <v>23.457584757851599</v>
      </c>
      <c r="BE22" s="86">
        <v>21.580921439013601</v>
      </c>
      <c r="BF22" s="86">
        <v>1.87666331883794</v>
      </c>
      <c r="BG22" s="86">
        <v>0</v>
      </c>
      <c r="BH22" s="86">
        <v>0</v>
      </c>
      <c r="BI22" s="86">
        <v>8.8289886935961195E-2</v>
      </c>
      <c r="BJ22" s="86">
        <v>0</v>
      </c>
      <c r="BK22" s="86">
        <v>0.94742752790224605</v>
      </c>
      <c r="BL22" s="86">
        <v>0</v>
      </c>
      <c r="BM22" s="86">
        <v>2.4624448073987101E-2</v>
      </c>
      <c r="BN22" s="86">
        <v>3.7897087930245701</v>
      </c>
      <c r="BO22" s="86">
        <v>5.6598880140659003E-2</v>
      </c>
      <c r="BP22" s="86">
        <v>0</v>
      </c>
      <c r="BQ22" s="86">
        <v>6.3665339990189404E-2</v>
      </c>
      <c r="BR22" s="86">
        <v>8.6326407634605907E-5</v>
      </c>
      <c r="BS22" s="86">
        <v>47.937208958261003</v>
      </c>
      <c r="BT22" s="86">
        <v>9.6379389141671297</v>
      </c>
      <c r="BU22" s="86">
        <v>0</v>
      </c>
      <c r="BV22" s="86">
        <v>0</v>
      </c>
      <c r="BW22" s="86">
        <v>3.2263554413126299</v>
      </c>
      <c r="BX22" s="86">
        <v>0</v>
      </c>
      <c r="BY22" s="86">
        <v>0.52710716311724704</v>
      </c>
      <c r="BZ22" s="86">
        <v>86.808806196971901</v>
      </c>
      <c r="CA22" s="86">
        <v>4.4872933635046897</v>
      </c>
    </row>
    <row r="23" spans="1:79" x14ac:dyDescent="0.3">
      <c r="A23" s="86" t="s">
        <v>22</v>
      </c>
      <c r="B23" s="86">
        <v>549.40693114999999</v>
      </c>
      <c r="C23" s="86"/>
      <c r="D23" s="86">
        <v>5847.2606001000004</v>
      </c>
      <c r="E23" s="86">
        <v>92.304585660000001</v>
      </c>
      <c r="F23" s="86">
        <v>84.920276310000006</v>
      </c>
      <c r="G23" s="86">
        <v>206.97131880000001</v>
      </c>
      <c r="H23" s="86">
        <v>270.99952167999999</v>
      </c>
      <c r="I23" s="86"/>
      <c r="J23" s="86"/>
      <c r="K23" s="86"/>
      <c r="L23" s="86"/>
      <c r="M23" s="86"/>
      <c r="N23" s="27"/>
      <c r="O23" s="27"/>
      <c r="P23" s="86"/>
      <c r="Q23" s="85" t="s">
        <v>22</v>
      </c>
      <c r="R23" s="85">
        <v>0</v>
      </c>
      <c r="S23" s="86">
        <v>5.3219062318250803</v>
      </c>
      <c r="T23" s="86">
        <v>20.217426276946501</v>
      </c>
      <c r="U23" s="86">
        <v>20.217426276946501</v>
      </c>
      <c r="V23" s="86">
        <v>15.654812088224</v>
      </c>
      <c r="W23" s="86">
        <v>0</v>
      </c>
      <c r="X23" s="86">
        <v>5.2937308784028003</v>
      </c>
      <c r="Y23" s="86">
        <v>4.8995338113268598</v>
      </c>
      <c r="Z23" s="86">
        <v>549.40673419864697</v>
      </c>
      <c r="AA23" s="86">
        <v>46.883484020217502</v>
      </c>
      <c r="AB23" s="86">
        <v>0.35603264644660598</v>
      </c>
      <c r="AC23" s="86">
        <v>8.1940480636485393</v>
      </c>
      <c r="AD23" s="86">
        <v>0</v>
      </c>
      <c r="AE23" s="86">
        <v>0</v>
      </c>
      <c r="AF23" s="86">
        <v>55.978563901275898</v>
      </c>
      <c r="AG23" s="86">
        <v>55.978563901275898</v>
      </c>
      <c r="AH23" s="86">
        <v>46.778068582416999</v>
      </c>
      <c r="AI23" s="86">
        <v>6.4770926845446999</v>
      </c>
      <c r="AJ23" s="86">
        <v>0.25912914665329301</v>
      </c>
      <c r="AK23" s="86">
        <v>6.77636176204616</v>
      </c>
      <c r="AL23" s="86">
        <v>0.69386502118765103</v>
      </c>
      <c r="AM23" s="86">
        <v>0</v>
      </c>
      <c r="AN23" s="86">
        <v>0.133533924436992</v>
      </c>
      <c r="AO23" s="86">
        <v>1.63446000026455</v>
      </c>
      <c r="AP23" s="86">
        <v>0</v>
      </c>
      <c r="AQ23" s="86">
        <v>5262.5327648832299</v>
      </c>
      <c r="AR23" s="86">
        <v>537.94776288651099</v>
      </c>
      <c r="AS23" s="86">
        <v>5847.2585963521597</v>
      </c>
      <c r="AT23" s="86">
        <v>0</v>
      </c>
      <c r="AU23" s="86">
        <v>8.2549036194265693</v>
      </c>
      <c r="AV23" s="86">
        <v>0</v>
      </c>
      <c r="AW23" s="86">
        <v>72.051101580376596</v>
      </c>
      <c r="AX23" s="86">
        <v>4.9508512426902997E-2</v>
      </c>
      <c r="AY23" s="86">
        <v>1.7408645001846301E-2</v>
      </c>
      <c r="AZ23" s="86">
        <v>65.490492670183002</v>
      </c>
      <c r="BA23" s="86">
        <v>2.2249100637686901E-2</v>
      </c>
      <c r="BB23" s="86">
        <v>0</v>
      </c>
      <c r="BC23" s="86">
        <v>3.22697109652386E-3</v>
      </c>
      <c r="BD23" s="86">
        <v>92.302352954015902</v>
      </c>
      <c r="BE23" s="86">
        <v>84.918041213742399</v>
      </c>
      <c r="BF23" s="86">
        <v>7.3843117402734801</v>
      </c>
      <c r="BG23" s="86">
        <v>0</v>
      </c>
      <c r="BH23" s="86">
        <v>0</v>
      </c>
      <c r="BI23" s="86">
        <v>0.347408671538881</v>
      </c>
      <c r="BJ23" s="86">
        <v>0</v>
      </c>
      <c r="BK23" s="86">
        <v>3.7279992631051</v>
      </c>
      <c r="BL23" s="86">
        <v>0</v>
      </c>
      <c r="BM23" s="86">
        <v>9.6894008057893305E-2</v>
      </c>
      <c r="BN23" s="86">
        <v>14.9119988269206</v>
      </c>
      <c r="BO23" s="86">
        <v>0.17669000980094099</v>
      </c>
      <c r="BP23" s="86">
        <v>0</v>
      </c>
      <c r="BQ23" s="86">
        <v>0.25051486278983798</v>
      </c>
      <c r="BR23" s="86">
        <v>3.3968198409365199E-4</v>
      </c>
      <c r="BS23" s="86">
        <v>206.971220167882</v>
      </c>
      <c r="BT23" s="86">
        <v>30.0877087915811</v>
      </c>
      <c r="BU23" s="86">
        <v>0</v>
      </c>
      <c r="BV23" s="86">
        <v>0</v>
      </c>
      <c r="BW23" s="86">
        <v>10.0720238901103</v>
      </c>
      <c r="BX23" s="86">
        <v>0</v>
      </c>
      <c r="BY23" s="86">
        <v>1.6455197993941699</v>
      </c>
      <c r="BZ23" s="86">
        <v>270.99944401527699</v>
      </c>
      <c r="CA23" s="86">
        <v>14.008415290046599</v>
      </c>
    </row>
    <row r="24" spans="1:79" x14ac:dyDescent="0.3">
      <c r="A24" s="86" t="s">
        <v>23</v>
      </c>
      <c r="B24" s="86">
        <v>60.03871247</v>
      </c>
      <c r="C24" s="86"/>
      <c r="D24" s="86">
        <v>518.62936862000004</v>
      </c>
      <c r="E24" s="86">
        <v>9.6539927599999995</v>
      </c>
      <c r="F24" s="86">
        <v>8.8816865800000002</v>
      </c>
      <c r="G24" s="86">
        <v>18.205184790000001</v>
      </c>
      <c r="H24" s="86">
        <v>41.264949280000003</v>
      </c>
      <c r="I24" s="86"/>
      <c r="J24" s="86"/>
      <c r="K24" s="86"/>
      <c r="L24" s="86"/>
      <c r="M24" s="86"/>
      <c r="N24" s="27"/>
      <c r="O24" s="27"/>
      <c r="P24" s="86"/>
      <c r="Q24" s="85" t="s">
        <v>23</v>
      </c>
      <c r="R24" s="85">
        <v>0</v>
      </c>
      <c r="S24" s="86">
        <v>0.81036337233951095</v>
      </c>
      <c r="T24" s="86">
        <v>3.0784930549849698</v>
      </c>
      <c r="U24" s="86">
        <v>3.0784930549849698</v>
      </c>
      <c r="V24" s="86">
        <v>2.3837494536781301</v>
      </c>
      <c r="W24" s="86">
        <v>0</v>
      </c>
      <c r="X24" s="86">
        <v>0.80607356911151595</v>
      </c>
      <c r="Y24" s="86">
        <v>0.74604929779967699</v>
      </c>
      <c r="Z24" s="86">
        <v>60.038676542491302</v>
      </c>
      <c r="AA24" s="86">
        <v>7.13891931340134</v>
      </c>
      <c r="AB24" s="86">
        <v>5.4212917545640602E-2</v>
      </c>
      <c r="AC24" s="86">
        <v>1.24770138047322</v>
      </c>
      <c r="AD24" s="86">
        <v>0</v>
      </c>
      <c r="AE24" s="86">
        <v>0</v>
      </c>
      <c r="AF24" s="86">
        <v>8.5238286503288592</v>
      </c>
      <c r="AG24" s="86">
        <v>8.5238286503288592</v>
      </c>
      <c r="AH24" s="86">
        <v>4.1490390176204404</v>
      </c>
      <c r="AI24" s="86">
        <v>0.98626265366237298</v>
      </c>
      <c r="AJ24" s="86">
        <v>3.9457465501356301E-2</v>
      </c>
      <c r="AK24" s="86">
        <v>1.03183216048814</v>
      </c>
      <c r="AL24" s="86">
        <v>0.10565443101462201</v>
      </c>
      <c r="AM24" s="86">
        <v>0</v>
      </c>
      <c r="AN24" s="86">
        <v>2.03331393417782E-2</v>
      </c>
      <c r="AO24" s="86">
        <v>0.17094571634231101</v>
      </c>
      <c r="AP24" s="86">
        <v>0</v>
      </c>
      <c r="AQ24" s="86">
        <v>466.766238692218</v>
      </c>
      <c r="AR24" s="86">
        <v>47.713896946708701</v>
      </c>
      <c r="AS24" s="86">
        <v>518.62917465654698</v>
      </c>
      <c r="AT24" s="86">
        <v>0</v>
      </c>
      <c r="AU24" s="86">
        <v>1.25696979549926</v>
      </c>
      <c r="AV24" s="86">
        <v>0</v>
      </c>
      <c r="AW24" s="86">
        <v>10.9711928321731</v>
      </c>
      <c r="AX24" s="86">
        <v>5.1780201171756496E-3</v>
      </c>
      <c r="AY24" s="86">
        <v>1.8207448734271401E-3</v>
      </c>
      <c r="AZ24" s="86">
        <v>6.8495547776914201</v>
      </c>
      <c r="BA24" s="86">
        <v>2.3269997189106898E-3</v>
      </c>
      <c r="BB24" s="86">
        <v>0</v>
      </c>
      <c r="BC24" s="86">
        <v>3.3750369439529898E-4</v>
      </c>
      <c r="BD24" s="86">
        <v>9.6537557983211695</v>
      </c>
      <c r="BE24" s="86">
        <v>8.8814515398733391</v>
      </c>
      <c r="BF24" s="86">
        <v>0.77230425844783601</v>
      </c>
      <c r="BG24" s="86">
        <v>0</v>
      </c>
      <c r="BH24" s="86">
        <v>0</v>
      </c>
      <c r="BI24" s="86">
        <v>3.6334947006398902E-2</v>
      </c>
      <c r="BJ24" s="86">
        <v>0</v>
      </c>
      <c r="BK24" s="86">
        <v>0.389905793967051</v>
      </c>
      <c r="BL24" s="86">
        <v>0</v>
      </c>
      <c r="BM24" s="86">
        <v>1.01339932318104E-2</v>
      </c>
      <c r="BN24" s="86">
        <v>1.5596222680048699</v>
      </c>
      <c r="BO24" s="86">
        <v>2.6904453465628201E-2</v>
      </c>
      <c r="BP24" s="86">
        <v>0</v>
      </c>
      <c r="BQ24" s="86">
        <v>2.6200964632351699E-2</v>
      </c>
      <c r="BR24" s="86">
        <v>3.5526935520318302E-5</v>
      </c>
      <c r="BS24" s="86">
        <v>18.205182556589801</v>
      </c>
      <c r="BT24" s="86">
        <v>4.5814341508506402</v>
      </c>
      <c r="BU24" s="86">
        <v>0</v>
      </c>
      <c r="BV24" s="86">
        <v>0</v>
      </c>
      <c r="BW24" s="86">
        <v>1.5336604983673801</v>
      </c>
      <c r="BX24" s="86">
        <v>0</v>
      </c>
      <c r="BY24" s="86">
        <v>0.25056229317548201</v>
      </c>
      <c r="BZ24" s="86">
        <v>41.2649405248102</v>
      </c>
      <c r="CA24" s="86">
        <v>2.1330536142479199</v>
      </c>
    </row>
    <row r="25" spans="1:79" x14ac:dyDescent="0.3">
      <c r="A25" s="86" t="s">
        <v>24</v>
      </c>
      <c r="B25" s="86">
        <v>58.311093749999998</v>
      </c>
      <c r="C25" s="86"/>
      <c r="D25" s="86">
        <v>471.18779785999999</v>
      </c>
      <c r="E25" s="86">
        <v>11.00957112</v>
      </c>
      <c r="F25" s="86">
        <v>10.12879433</v>
      </c>
      <c r="G25" s="86">
        <v>24.633030349999999</v>
      </c>
      <c r="H25" s="86">
        <v>30.999091910000001</v>
      </c>
      <c r="I25" s="86"/>
      <c r="J25" s="86"/>
      <c r="K25" s="86"/>
      <c r="L25" s="86"/>
      <c r="M25" s="86"/>
      <c r="N25" s="27"/>
      <c r="O25" s="27"/>
      <c r="P25" s="86"/>
      <c r="Q25" s="85" t="s">
        <v>24</v>
      </c>
      <c r="R25" s="85">
        <v>0</v>
      </c>
      <c r="S25" s="86">
        <v>0.60876249071845301</v>
      </c>
      <c r="T25" s="86">
        <v>2.3126310201792299</v>
      </c>
      <c r="U25" s="86">
        <v>2.3126310201792299</v>
      </c>
      <c r="V25" s="86">
        <v>1.7907211219266099</v>
      </c>
      <c r="W25" s="86">
        <v>0</v>
      </c>
      <c r="X25" s="86">
        <v>0.605539283825409</v>
      </c>
      <c r="Y25" s="86">
        <v>0.56044699259643804</v>
      </c>
      <c r="Z25" s="86">
        <v>58.311065066992903</v>
      </c>
      <c r="AA25" s="86">
        <v>5.3629068299102096</v>
      </c>
      <c r="AB25" s="86">
        <v>4.07258568136609E-2</v>
      </c>
      <c r="AC25" s="86">
        <v>0.93729965985813202</v>
      </c>
      <c r="AD25" s="86">
        <v>0</v>
      </c>
      <c r="AE25" s="86">
        <v>0</v>
      </c>
      <c r="AF25" s="86">
        <v>6.4032789280980102</v>
      </c>
      <c r="AG25" s="86">
        <v>6.4032789280980102</v>
      </c>
      <c r="AH25" s="86">
        <v>3.7695057314660101</v>
      </c>
      <c r="AI25" s="86">
        <v>0.74090207586567203</v>
      </c>
      <c r="AJ25" s="86">
        <v>2.9641200119185199E-2</v>
      </c>
      <c r="AK25" s="86">
        <v>0.77513503170467901</v>
      </c>
      <c r="AL25" s="86">
        <v>7.9369851441547096E-2</v>
      </c>
      <c r="AM25" s="86">
        <v>0</v>
      </c>
      <c r="AN25" s="86">
        <v>1.5274749900707501E-2</v>
      </c>
      <c r="AO25" s="86">
        <v>0.19494890418161601</v>
      </c>
      <c r="AP25" s="86">
        <v>0</v>
      </c>
      <c r="AQ25" s="86">
        <v>424.06887557003199</v>
      </c>
      <c r="AR25" s="86">
        <v>43.349272661915698</v>
      </c>
      <c r="AS25" s="86">
        <v>471.18765396341399</v>
      </c>
      <c r="AT25" s="86">
        <v>0</v>
      </c>
      <c r="AU25" s="86">
        <v>0.94426243313656999</v>
      </c>
      <c r="AV25" s="86">
        <v>0</v>
      </c>
      <c r="AW25" s="86">
        <v>8.2417779439044896</v>
      </c>
      <c r="AX25" s="86">
        <v>5.905086470786E-3</v>
      </c>
      <c r="AY25" s="86">
        <v>2.0764031371770901E-3</v>
      </c>
      <c r="AZ25" s="86">
        <v>7.8113210546911498</v>
      </c>
      <c r="BA25" s="86">
        <v>2.6537440466938901E-3</v>
      </c>
      <c r="BB25" s="86">
        <v>0</v>
      </c>
      <c r="BC25" s="86">
        <v>3.8489320348109799E-4</v>
      </c>
      <c r="BD25" s="86">
        <v>11.0093031199364</v>
      </c>
      <c r="BE25" s="86">
        <v>10.128526569839201</v>
      </c>
      <c r="BF25" s="86">
        <v>0.88077655009727895</v>
      </c>
      <c r="BG25" s="86">
        <v>0</v>
      </c>
      <c r="BH25" s="86">
        <v>0</v>
      </c>
      <c r="BI25" s="86">
        <v>4.1436860574193699E-2</v>
      </c>
      <c r="BJ25" s="86">
        <v>0</v>
      </c>
      <c r="BK25" s="86">
        <v>0.44465483942084499</v>
      </c>
      <c r="BL25" s="86">
        <v>0</v>
      </c>
      <c r="BM25" s="86">
        <v>1.15569438758356E-2</v>
      </c>
      <c r="BN25" s="86">
        <v>1.7786163042819201</v>
      </c>
      <c r="BO25" s="86">
        <v>2.0211222979568601E-2</v>
      </c>
      <c r="BP25" s="86">
        <v>0</v>
      </c>
      <c r="BQ25" s="86">
        <v>2.9879924557835499E-2</v>
      </c>
      <c r="BR25" s="86">
        <v>4.0515579269939403E-5</v>
      </c>
      <c r="BS25" s="86">
        <v>24.633026233899301</v>
      </c>
      <c r="BT25" s="86">
        <v>3.4416722181256199</v>
      </c>
      <c r="BU25" s="86">
        <v>0</v>
      </c>
      <c r="BV25" s="86">
        <v>0</v>
      </c>
      <c r="BW25" s="86">
        <v>1.1521191463120699</v>
      </c>
      <c r="BX25" s="86">
        <v>0</v>
      </c>
      <c r="BY25" s="86">
        <v>0.188227666708113</v>
      </c>
      <c r="BZ25" s="86">
        <v>30.999080882069201</v>
      </c>
      <c r="CA25" s="86">
        <v>1.6023953576100201</v>
      </c>
    </row>
    <row r="26" spans="1:79" x14ac:dyDescent="0.3">
      <c r="A26" s="86" t="s">
        <v>25</v>
      </c>
      <c r="B26" s="86"/>
      <c r="C26" s="86"/>
      <c r="D26" s="86"/>
      <c r="E26" s="86"/>
      <c r="F26" s="86"/>
      <c r="G26" s="86"/>
      <c r="H26" s="86"/>
      <c r="I26" s="86"/>
      <c r="J26" s="86"/>
      <c r="K26" s="86"/>
      <c r="L26" s="86"/>
      <c r="M26" s="86"/>
      <c r="N26" s="27"/>
      <c r="O26" s="27"/>
      <c r="P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  <c r="AH26" s="86"/>
      <c r="AI26" s="86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</row>
    <row r="27" spans="1:79" x14ac:dyDescent="0.3">
      <c r="A27" s="86" t="s">
        <v>26</v>
      </c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27"/>
      <c r="O27" s="27"/>
      <c r="P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  <c r="AH27" s="86"/>
      <c r="AI27" s="86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</row>
    <row r="28" spans="1:79" x14ac:dyDescent="0.3">
      <c r="A28" s="86" t="s">
        <v>27</v>
      </c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27"/>
      <c r="O28" s="27"/>
      <c r="P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  <c r="AH28" s="86"/>
      <c r="AI28" s="86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</row>
    <row r="29" spans="1:79" x14ac:dyDescent="0.3">
      <c r="A29" s="86" t="s">
        <v>28</v>
      </c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27"/>
      <c r="O29" s="27"/>
      <c r="P29" s="86"/>
      <c r="S29" s="86"/>
      <c r="T29" s="86"/>
      <c r="U29" s="86"/>
      <c r="V29" s="86"/>
      <c r="W29" s="86"/>
      <c r="X29" s="86"/>
      <c r="Y29" s="86"/>
      <c r="Z29" s="86"/>
      <c r="AA29" s="86"/>
      <c r="AB29" s="86"/>
      <c r="AC29" s="86"/>
      <c r="AD29" s="86"/>
      <c r="AE29" s="86"/>
      <c r="AF29" s="86"/>
      <c r="AG29" s="86"/>
      <c r="AH29" s="86"/>
      <c r="AI29" s="86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</row>
    <row r="30" spans="1:79" x14ac:dyDescent="0.3">
      <c r="A30" s="86" t="s">
        <v>29</v>
      </c>
      <c r="B30" s="86">
        <v>9.4556214399999998</v>
      </c>
      <c r="C30" s="86"/>
      <c r="D30" s="86">
        <v>68.130546690000003</v>
      </c>
      <c r="E30" s="86">
        <v>1.6708309400000001</v>
      </c>
      <c r="F30" s="86">
        <v>1.53714404</v>
      </c>
      <c r="G30" s="86">
        <v>3.5051019000000001</v>
      </c>
      <c r="H30" s="86">
        <v>5.7067654499999998</v>
      </c>
      <c r="I30" s="86"/>
      <c r="J30" s="86"/>
      <c r="K30" s="86"/>
      <c r="L30" s="86"/>
      <c r="M30" s="86"/>
      <c r="N30" s="27"/>
      <c r="O30" s="27"/>
      <c r="P30" s="86"/>
      <c r="Q30" s="85" t="s">
        <v>29</v>
      </c>
      <c r="R30" s="85">
        <v>0</v>
      </c>
      <c r="S30" s="86">
        <v>0.11206971049174</v>
      </c>
      <c r="T30" s="86">
        <v>0.42574161169847302</v>
      </c>
      <c r="U30" s="86">
        <v>0.42574161169847302</v>
      </c>
      <c r="V30" s="86">
        <v>0.32966236614361999</v>
      </c>
      <c r="W30" s="86">
        <v>0</v>
      </c>
      <c r="X30" s="86">
        <v>0.11147657147145699</v>
      </c>
      <c r="Y30" s="86">
        <v>0.103175399246019</v>
      </c>
      <c r="Z30" s="86">
        <v>9.4556347598339894</v>
      </c>
      <c r="AA30" s="86">
        <v>0.98728166922072003</v>
      </c>
      <c r="AB30" s="86">
        <v>7.4974205388283399E-3</v>
      </c>
      <c r="AC30" s="86">
        <v>0.172552035240331</v>
      </c>
      <c r="AD30" s="86">
        <v>0</v>
      </c>
      <c r="AE30" s="86">
        <v>0</v>
      </c>
      <c r="AF30" s="86">
        <v>1.1788087222610599</v>
      </c>
      <c r="AG30" s="86">
        <v>1.1788087222610599</v>
      </c>
      <c r="AH30" s="86">
        <v>0.545044027844375</v>
      </c>
      <c r="AI30" s="86">
        <v>0.13639609956006701</v>
      </c>
      <c r="AJ30" s="86">
        <v>5.4567775323434596E-3</v>
      </c>
      <c r="AK30" s="86">
        <v>0.14269746985316101</v>
      </c>
      <c r="AL30" s="86">
        <v>1.46115336629243E-2</v>
      </c>
      <c r="AM30" s="86">
        <v>0</v>
      </c>
      <c r="AN30" s="86">
        <v>2.8119957512176101E-3</v>
      </c>
      <c r="AO30" s="86">
        <v>2.95853911054525E-2</v>
      </c>
      <c r="AP30" s="86">
        <v>0</v>
      </c>
      <c r="AQ30" s="86">
        <v>61.317507236120498</v>
      </c>
      <c r="AR30" s="86">
        <v>6.2680041398391699</v>
      </c>
      <c r="AS30" s="86">
        <v>68.130555403804095</v>
      </c>
      <c r="AT30" s="86">
        <v>0</v>
      </c>
      <c r="AU30" s="86">
        <v>0.17383372141845299</v>
      </c>
      <c r="AV30" s="86">
        <v>0</v>
      </c>
      <c r="AW30" s="86">
        <v>1.51726623934589</v>
      </c>
      <c r="AX30" s="86">
        <v>8.9615309997409596E-4</v>
      </c>
      <c r="AY30" s="86">
        <v>3.1511405170940799E-4</v>
      </c>
      <c r="AZ30" s="86">
        <v>1.1854445002948599</v>
      </c>
      <c r="BA30" s="86">
        <v>4.0273148806472701E-4</v>
      </c>
      <c r="BB30" s="86">
        <v>0</v>
      </c>
      <c r="BC30" s="86">
        <v>5.8411728478755699E-5</v>
      </c>
      <c r="BD30" s="86">
        <v>1.6707887393768801</v>
      </c>
      <c r="BE30" s="86">
        <v>1.53710279483415</v>
      </c>
      <c r="BF30" s="86">
        <v>0.133685944542733</v>
      </c>
      <c r="BG30" s="86">
        <v>0</v>
      </c>
      <c r="BH30" s="86">
        <v>0</v>
      </c>
      <c r="BI30" s="86">
        <v>6.2884534135815703E-3</v>
      </c>
      <c r="BJ30" s="86">
        <v>0</v>
      </c>
      <c r="BK30" s="86">
        <v>6.7480528668353204E-2</v>
      </c>
      <c r="BL30" s="86">
        <v>0</v>
      </c>
      <c r="BM30" s="86">
        <v>1.75387930796915E-3</v>
      </c>
      <c r="BN30" s="86">
        <v>0.26992229875934898</v>
      </c>
      <c r="BO30" s="86">
        <v>3.7207664624789799E-3</v>
      </c>
      <c r="BP30" s="86">
        <v>0</v>
      </c>
      <c r="BQ30" s="86">
        <v>4.5345754283856099E-3</v>
      </c>
      <c r="BR30" s="86">
        <v>6.1485934181010404E-6</v>
      </c>
      <c r="BS30" s="86">
        <v>3.5050993162364898</v>
      </c>
      <c r="BT30" s="86">
        <v>0.633594513411465</v>
      </c>
      <c r="BU30" s="86">
        <v>0</v>
      </c>
      <c r="BV30" s="86">
        <v>0</v>
      </c>
      <c r="BW30" s="86">
        <v>0.212098993675468</v>
      </c>
      <c r="BX30" s="86">
        <v>0</v>
      </c>
      <c r="BY30" s="86">
        <v>3.46516831508457E-2</v>
      </c>
      <c r="BZ30" s="86">
        <v>5.7067645408599104</v>
      </c>
      <c r="CA30" s="86">
        <v>0.29499211802306002</v>
      </c>
    </row>
    <row r="31" spans="1:79" x14ac:dyDescent="0.3">
      <c r="A31" s="86" t="s">
        <v>30</v>
      </c>
      <c r="B31" s="86">
        <v>497.92124295000002</v>
      </c>
      <c r="C31" s="86"/>
      <c r="D31" s="86">
        <v>3889.3112722000001</v>
      </c>
      <c r="E31" s="86">
        <v>77.215848699999995</v>
      </c>
      <c r="F31" s="86">
        <v>71.038543250000004</v>
      </c>
      <c r="G31" s="86">
        <v>164.44145958999999</v>
      </c>
      <c r="H31" s="86">
        <v>313.36022019000001</v>
      </c>
      <c r="I31" s="86"/>
      <c r="J31" s="86"/>
      <c r="K31" s="86"/>
      <c r="L31" s="86"/>
      <c r="M31" s="86"/>
      <c r="N31" s="27"/>
      <c r="O31" s="27"/>
      <c r="P31" s="86"/>
      <c r="Q31" s="85" t="s">
        <v>30</v>
      </c>
      <c r="R31" s="85">
        <v>0</v>
      </c>
      <c r="S31" s="86">
        <v>6.1537938300935897</v>
      </c>
      <c r="T31" s="86">
        <v>23.377666830068002</v>
      </c>
      <c r="U31" s="86">
        <v>23.377666830068002</v>
      </c>
      <c r="V31" s="86">
        <v>18.101855351808702</v>
      </c>
      <c r="W31" s="86">
        <v>0</v>
      </c>
      <c r="X31" s="86">
        <v>6.1212138787575299</v>
      </c>
      <c r="Y31" s="86">
        <v>5.6653935091160497</v>
      </c>
      <c r="Z31" s="86">
        <v>497.92108310917803</v>
      </c>
      <c r="AA31" s="86">
        <v>54.211910636226499</v>
      </c>
      <c r="AB31" s="86">
        <v>0.41168470960023701</v>
      </c>
      <c r="AC31" s="86">
        <v>9.4748792090407399</v>
      </c>
      <c r="AD31" s="86">
        <v>0</v>
      </c>
      <c r="AE31" s="86">
        <v>0</v>
      </c>
      <c r="AF31" s="86">
        <v>64.728728289383994</v>
      </c>
      <c r="AG31" s="86">
        <v>64.728728289383994</v>
      </c>
      <c r="AH31" s="86">
        <v>31.1144853589951</v>
      </c>
      <c r="AI31" s="86">
        <v>7.4895411132995999</v>
      </c>
      <c r="AJ31" s="86">
        <v>0.29963419948986603</v>
      </c>
      <c r="AK31" s="86">
        <v>7.8355919776290204</v>
      </c>
      <c r="AL31" s="86">
        <v>0.80232564476759205</v>
      </c>
      <c r="AM31" s="86">
        <v>0</v>
      </c>
      <c r="AN31" s="86">
        <v>0.154407340774322</v>
      </c>
      <c r="AO31" s="86">
        <v>1.3672785000457399</v>
      </c>
      <c r="AP31" s="86">
        <v>0</v>
      </c>
      <c r="AQ31" s="86">
        <v>3500.3789655086798</v>
      </c>
      <c r="AR31" s="86">
        <v>357.816457550113</v>
      </c>
      <c r="AS31" s="86">
        <v>3889.3099084177902</v>
      </c>
      <c r="AT31" s="86">
        <v>0</v>
      </c>
      <c r="AU31" s="86">
        <v>9.5452486010636193</v>
      </c>
      <c r="AV31" s="86">
        <v>0</v>
      </c>
      <c r="AW31" s="86">
        <v>83.3136654176094</v>
      </c>
      <c r="AX31" s="86">
        <v>4.1415456819722501E-2</v>
      </c>
      <c r="AY31" s="86">
        <v>1.4562891867149401E-2</v>
      </c>
      <c r="AZ31" s="86">
        <v>54.784908186533002</v>
      </c>
      <c r="BA31" s="86">
        <v>1.8612090596956499E-2</v>
      </c>
      <c r="BB31" s="86">
        <v>0</v>
      </c>
      <c r="BC31" s="86">
        <v>2.6994629965222E-3</v>
      </c>
      <c r="BD31" s="86">
        <v>77.213985785595199</v>
      </c>
      <c r="BE31" s="86">
        <v>71.036681311425099</v>
      </c>
      <c r="BF31" s="86">
        <v>6.1773044741700902</v>
      </c>
      <c r="BG31" s="86">
        <v>0</v>
      </c>
      <c r="BH31" s="86">
        <v>0</v>
      </c>
      <c r="BI31" s="86">
        <v>0.29061854460776998</v>
      </c>
      <c r="BJ31" s="86">
        <v>0</v>
      </c>
      <c r="BK31" s="86">
        <v>3.1185931844111101</v>
      </c>
      <c r="BL31" s="86">
        <v>0</v>
      </c>
      <c r="BM31" s="86">
        <v>8.1054950970309195E-2</v>
      </c>
      <c r="BN31" s="86">
        <v>12.474368731846299</v>
      </c>
      <c r="BO31" s="86">
        <v>0.204308794590077</v>
      </c>
      <c r="BP31" s="86">
        <v>0</v>
      </c>
      <c r="BQ31" s="86">
        <v>0.20956365682743799</v>
      </c>
      <c r="BR31" s="86">
        <v>2.84153948764585E-4</v>
      </c>
      <c r="BS31" s="86">
        <v>164.441441782216</v>
      </c>
      <c r="BT31" s="86">
        <v>34.7907691163023</v>
      </c>
      <c r="BU31" s="86">
        <v>0</v>
      </c>
      <c r="BV31" s="86">
        <v>0</v>
      </c>
      <c r="BW31" s="86">
        <v>11.646415231356</v>
      </c>
      <c r="BX31" s="86">
        <v>0</v>
      </c>
      <c r="BY31" s="86">
        <v>1.90273634892699</v>
      </c>
      <c r="BZ31" s="86">
        <v>313.36013609881098</v>
      </c>
      <c r="CA31" s="86">
        <v>16.198112670504099</v>
      </c>
    </row>
    <row r="32" spans="1:79" x14ac:dyDescent="0.3">
      <c r="A32" s="86" t="s">
        <v>31</v>
      </c>
      <c r="B32" s="86"/>
      <c r="C32" s="86"/>
      <c r="D32" s="86"/>
      <c r="E32" s="86"/>
      <c r="F32" s="86"/>
      <c r="G32" s="86"/>
      <c r="H32" s="86"/>
      <c r="I32" s="86"/>
      <c r="J32" s="86"/>
      <c r="K32" s="86"/>
      <c r="L32" s="86"/>
      <c r="M32" s="86"/>
      <c r="N32" s="27"/>
      <c r="O32" s="27"/>
      <c r="P32" s="86"/>
      <c r="S32" s="86"/>
      <c r="T32" s="86"/>
      <c r="U32" s="86"/>
      <c r="V32" s="86"/>
      <c r="W32" s="86"/>
      <c r="X32" s="86"/>
      <c r="Y32" s="86"/>
      <c r="Z32" s="86"/>
      <c r="AA32" s="86"/>
      <c r="AB32" s="86"/>
      <c r="AC32" s="86"/>
      <c r="AD32" s="86"/>
      <c r="AE32" s="86"/>
      <c r="AF32" s="86"/>
      <c r="AG32" s="86"/>
      <c r="AH32" s="86"/>
      <c r="AI32" s="86"/>
      <c r="AJ32" s="86"/>
      <c r="AK32" s="86"/>
      <c r="AL32" s="86"/>
      <c r="AM32" s="86"/>
      <c r="AN32" s="86"/>
      <c r="AO32" s="86"/>
      <c r="AP32" s="86"/>
      <c r="AQ32" s="86"/>
      <c r="AR32" s="86"/>
      <c r="AS32" s="86"/>
      <c r="AT32" s="86"/>
      <c r="AU32" s="86"/>
      <c r="AV32" s="86"/>
      <c r="AW32" s="86"/>
      <c r="AX32" s="86"/>
      <c r="AY32" s="86"/>
      <c r="AZ32" s="86"/>
      <c r="BA32" s="86"/>
      <c r="BB32" s="86"/>
      <c r="BC32" s="86"/>
      <c r="BD32" s="86"/>
      <c r="BE32" s="86"/>
      <c r="BF32" s="86"/>
      <c r="BG32" s="86"/>
      <c r="BH32" s="86"/>
      <c r="BI32" s="86"/>
      <c r="BJ32" s="86"/>
      <c r="BK32" s="86"/>
      <c r="BL32" s="86"/>
      <c r="BM32" s="86"/>
      <c r="BN32" s="86"/>
      <c r="BO32" s="86"/>
      <c r="BP32" s="86"/>
      <c r="BQ32" s="86"/>
      <c r="BR32" s="86"/>
      <c r="BS32" s="86"/>
      <c r="BT32" s="86"/>
      <c r="BU32" s="86"/>
      <c r="BV32" s="86"/>
      <c r="BW32" s="86"/>
      <c r="BX32" s="86"/>
      <c r="BY32" s="86"/>
      <c r="BZ32" s="86"/>
      <c r="CA32" s="86"/>
    </row>
    <row r="33" spans="1:79" x14ac:dyDescent="0.3">
      <c r="A33" s="86" t="s">
        <v>32</v>
      </c>
      <c r="B33" s="86">
        <v>432.09585164999999</v>
      </c>
      <c r="C33" s="86"/>
      <c r="D33" s="86">
        <v>3589.6469317999999</v>
      </c>
      <c r="E33" s="86">
        <v>59.653659179999998</v>
      </c>
      <c r="F33" s="86">
        <v>54.881383120000002</v>
      </c>
      <c r="G33" s="86">
        <v>113.56406814</v>
      </c>
      <c r="H33" s="86">
        <v>260.08468116</v>
      </c>
      <c r="I33" s="86"/>
      <c r="J33" s="86"/>
      <c r="K33" s="86"/>
      <c r="L33" s="86"/>
      <c r="M33" s="86"/>
      <c r="N33" s="27"/>
      <c r="O33" s="27"/>
      <c r="P33" s="86"/>
      <c r="Q33" s="85" t="s">
        <v>32</v>
      </c>
      <c r="R33" s="85">
        <v>0</v>
      </c>
      <c r="S33" s="86">
        <v>5.1075584680091097</v>
      </c>
      <c r="T33" s="86">
        <v>19.4031494953541</v>
      </c>
      <c r="U33" s="86">
        <v>19.4031494953541</v>
      </c>
      <c r="V33" s="86">
        <v>15.024291149799099</v>
      </c>
      <c r="W33" s="86">
        <v>0</v>
      </c>
      <c r="X33" s="86">
        <v>5.0805253211760499</v>
      </c>
      <c r="Y33" s="86">
        <v>4.7021978573382501</v>
      </c>
      <c r="Z33" s="86">
        <v>432.09573318694601</v>
      </c>
      <c r="AA33" s="86">
        <v>44.995157289395898</v>
      </c>
      <c r="AB33" s="86">
        <v>0.34169277540448401</v>
      </c>
      <c r="AC33" s="86">
        <v>7.8640170949848898</v>
      </c>
      <c r="AD33" s="86">
        <v>0</v>
      </c>
      <c r="AE33" s="86">
        <v>0</v>
      </c>
      <c r="AF33" s="86">
        <v>53.723969630044301</v>
      </c>
      <c r="AG33" s="86">
        <v>53.723969630044301</v>
      </c>
      <c r="AH33" s="86">
        <v>28.7171611801562</v>
      </c>
      <c r="AI33" s="86">
        <v>6.2162146309748296</v>
      </c>
      <c r="AJ33" s="86">
        <v>0.248692335877919</v>
      </c>
      <c r="AK33" s="86">
        <v>6.5034346098231897</v>
      </c>
      <c r="AL33" s="86">
        <v>0.66591918109093495</v>
      </c>
      <c r="AM33" s="86">
        <v>0</v>
      </c>
      <c r="AN33" s="86">
        <v>0.12815604914187301</v>
      </c>
      <c r="AO33" s="86">
        <v>1.0563013542110999</v>
      </c>
      <c r="AP33" s="86">
        <v>0</v>
      </c>
      <c r="AQ33" s="86">
        <v>3230.6810269900802</v>
      </c>
      <c r="AR33" s="86">
        <v>330.247352374873</v>
      </c>
      <c r="AS33" s="86">
        <v>3589.6455405451102</v>
      </c>
      <c r="AT33" s="86">
        <v>0</v>
      </c>
      <c r="AU33" s="86">
        <v>7.9224207457899896</v>
      </c>
      <c r="AV33" s="86">
        <v>0</v>
      </c>
      <c r="AW33" s="86">
        <v>69.1491951786371</v>
      </c>
      <c r="AX33" s="86">
        <v>3.1995835270644798E-2</v>
      </c>
      <c r="AY33" s="86">
        <v>1.12506785286352E-2</v>
      </c>
      <c r="AZ33" s="86">
        <v>42.324509551414501</v>
      </c>
      <c r="BA33" s="86">
        <v>1.43789141685543E-2</v>
      </c>
      <c r="BB33" s="86">
        <v>0</v>
      </c>
      <c r="BC33" s="86">
        <v>2.0854918119236898E-3</v>
      </c>
      <c r="BD33" s="86">
        <v>59.652216411126197</v>
      </c>
      <c r="BE33" s="86">
        <v>54.879939031760401</v>
      </c>
      <c r="BF33" s="86">
        <v>4.77227737936584</v>
      </c>
      <c r="BG33" s="86">
        <v>0</v>
      </c>
      <c r="BH33" s="86">
        <v>0</v>
      </c>
      <c r="BI33" s="86">
        <v>0.224519601338205</v>
      </c>
      <c r="BJ33" s="86">
        <v>0</v>
      </c>
      <c r="BK33" s="86">
        <v>2.4092918723303298</v>
      </c>
      <c r="BL33" s="86">
        <v>0</v>
      </c>
      <c r="BM33" s="86">
        <v>6.2619653888677504E-2</v>
      </c>
      <c r="BN33" s="86">
        <v>9.6371679050028298</v>
      </c>
      <c r="BO33" s="86">
        <v>0.16957369505074901</v>
      </c>
      <c r="BP33" s="86">
        <v>0</v>
      </c>
      <c r="BQ33" s="86">
        <v>0.16190000318567799</v>
      </c>
      <c r="BR33" s="86">
        <v>2.1952482040598099E-4</v>
      </c>
      <c r="BS33" s="86">
        <v>113.564008131527</v>
      </c>
      <c r="BT33" s="86">
        <v>28.8758718421069</v>
      </c>
      <c r="BU33" s="86">
        <v>0</v>
      </c>
      <c r="BV33" s="86">
        <v>0</v>
      </c>
      <c r="BW33" s="86">
        <v>9.6663603633795692</v>
      </c>
      <c r="BX33" s="86">
        <v>0</v>
      </c>
      <c r="BY33" s="86">
        <v>1.5792444535856001</v>
      </c>
      <c r="BZ33" s="86">
        <v>260.08460690487601</v>
      </c>
      <c r="CA33" s="86">
        <v>13.444208851630201</v>
      </c>
    </row>
    <row r="34" spans="1:79" x14ac:dyDescent="0.3">
      <c r="A34" s="86" t="s">
        <v>33</v>
      </c>
      <c r="B34" s="86">
        <v>62.213395230000003</v>
      </c>
      <c r="C34" s="86"/>
      <c r="D34" s="86">
        <v>477.22588751000001</v>
      </c>
      <c r="E34" s="86">
        <v>9.7739536999999999</v>
      </c>
      <c r="F34" s="86">
        <v>8.9920261400000001</v>
      </c>
      <c r="G34" s="86">
        <v>20.228872410000001</v>
      </c>
      <c r="H34" s="86">
        <v>37.416834139999999</v>
      </c>
      <c r="I34" s="86"/>
      <c r="J34" s="86"/>
      <c r="K34" s="86"/>
      <c r="L34" s="86"/>
      <c r="M34" s="86"/>
      <c r="N34" s="27"/>
      <c r="O34" s="27"/>
      <c r="P34" s="86"/>
      <c r="Q34" s="85" t="s">
        <v>33</v>
      </c>
      <c r="R34" s="85">
        <v>0</v>
      </c>
      <c r="S34" s="86">
        <v>0.73479435350122502</v>
      </c>
      <c r="T34" s="86">
        <v>2.7914141115284901</v>
      </c>
      <c r="U34" s="86">
        <v>2.7914141115284901</v>
      </c>
      <c r="V34" s="86">
        <v>2.1614546893648998</v>
      </c>
      <c r="W34" s="86">
        <v>0</v>
      </c>
      <c r="X34" s="86">
        <v>0.73090417526926899</v>
      </c>
      <c r="Y34" s="86">
        <v>0.67647708427363695</v>
      </c>
      <c r="Z34" s="86">
        <v>62.213420525251102</v>
      </c>
      <c r="AA34" s="86">
        <v>6.4731841090057598</v>
      </c>
      <c r="AB34" s="86">
        <v>4.9157306103715298E-2</v>
      </c>
      <c r="AC34" s="86">
        <v>1.1313498936645401</v>
      </c>
      <c r="AD34" s="86">
        <v>0</v>
      </c>
      <c r="AE34" s="86">
        <v>0</v>
      </c>
      <c r="AF34" s="86">
        <v>7.7289438685981304</v>
      </c>
      <c r="AG34" s="86">
        <v>7.7289438685981304</v>
      </c>
      <c r="AH34" s="86">
        <v>3.81780527257395</v>
      </c>
      <c r="AI34" s="86">
        <v>0.89429083117853503</v>
      </c>
      <c r="AJ34" s="86">
        <v>3.5777904300499902E-2</v>
      </c>
      <c r="AK34" s="86">
        <v>0.93560990654201204</v>
      </c>
      <c r="AL34" s="86">
        <v>9.58017859648473E-2</v>
      </c>
      <c r="AM34" s="86">
        <v>0</v>
      </c>
      <c r="AN34" s="86">
        <v>1.8437214365792501E-2</v>
      </c>
      <c r="AO34" s="86">
        <v>0.173069454532427</v>
      </c>
      <c r="AP34" s="86">
        <v>0</v>
      </c>
      <c r="AQ34" s="86">
        <v>429.50318176116201</v>
      </c>
      <c r="AR34" s="86">
        <v>43.904760297403499</v>
      </c>
      <c r="AS34" s="86">
        <v>477.22574733113998</v>
      </c>
      <c r="AT34" s="86">
        <v>0</v>
      </c>
      <c r="AU34" s="86">
        <v>1.1397530203696</v>
      </c>
      <c r="AV34" s="86">
        <v>0</v>
      </c>
      <c r="AW34" s="86">
        <v>9.9480731382661691</v>
      </c>
      <c r="AX34" s="86">
        <v>5.2423498404404797E-3</v>
      </c>
      <c r="AY34" s="86">
        <v>1.84336576993667E-3</v>
      </c>
      <c r="AZ34" s="86">
        <v>6.9346477774654502</v>
      </c>
      <c r="BA34" s="86">
        <v>2.3559066221332998E-3</v>
      </c>
      <c r="BB34" s="86">
        <v>0</v>
      </c>
      <c r="BC34" s="86">
        <v>3.4169652772036502E-4</v>
      </c>
      <c r="BD34" s="86">
        <v>9.7737182051629095</v>
      </c>
      <c r="BE34" s="86">
        <v>8.9917898117260702</v>
      </c>
      <c r="BF34" s="86">
        <v>0.78192839343683995</v>
      </c>
      <c r="BG34" s="86">
        <v>0</v>
      </c>
      <c r="BH34" s="86">
        <v>0</v>
      </c>
      <c r="BI34" s="86">
        <v>3.6786355318926101E-2</v>
      </c>
      <c r="BJ34" s="86">
        <v>0</v>
      </c>
      <c r="BK34" s="86">
        <v>0.39474976272755802</v>
      </c>
      <c r="BL34" s="86">
        <v>0</v>
      </c>
      <c r="BM34" s="86">
        <v>1.02598958646802E-2</v>
      </c>
      <c r="BN34" s="86">
        <v>1.57900026742064</v>
      </c>
      <c r="BO34" s="86">
        <v>2.4395550668373001E-2</v>
      </c>
      <c r="BP34" s="86">
        <v>0</v>
      </c>
      <c r="BQ34" s="86">
        <v>2.6526466255504599E-2</v>
      </c>
      <c r="BR34" s="86">
        <v>3.5967913071754899E-5</v>
      </c>
      <c r="BS34" s="86">
        <v>20.2288615265904</v>
      </c>
      <c r="BT34" s="86">
        <v>4.1542014010960697</v>
      </c>
      <c r="BU34" s="86">
        <v>0</v>
      </c>
      <c r="BV34" s="86">
        <v>0</v>
      </c>
      <c r="BW34" s="86">
        <v>1.3906419616858701</v>
      </c>
      <c r="BX34" s="86">
        <v>0</v>
      </c>
      <c r="BY34" s="86">
        <v>0.22719686674845799</v>
      </c>
      <c r="BZ34" s="86">
        <v>37.4168184096959</v>
      </c>
      <c r="CA34" s="86">
        <v>1.9341389587425899</v>
      </c>
    </row>
    <row r="35" spans="1:79" x14ac:dyDescent="0.3">
      <c r="A35" s="86" t="s">
        <v>34</v>
      </c>
      <c r="B35" s="86"/>
      <c r="C35" s="86"/>
      <c r="D35" s="86"/>
      <c r="E35" s="86"/>
      <c r="F35" s="86"/>
      <c r="G35" s="86"/>
      <c r="H35" s="86"/>
      <c r="I35" s="86"/>
      <c r="J35" s="86"/>
      <c r="K35" s="86"/>
      <c r="L35" s="86"/>
      <c r="M35" s="86"/>
      <c r="N35" s="27"/>
      <c r="O35" s="27"/>
      <c r="P35" s="86"/>
      <c r="S35" s="86"/>
      <c r="T35" s="86"/>
      <c r="U35" s="86"/>
      <c r="V35" s="86"/>
      <c r="W35" s="86"/>
      <c r="X35" s="86"/>
      <c r="Y35" s="86"/>
      <c r="Z35" s="86"/>
      <c r="AA35" s="86"/>
      <c r="AB35" s="86"/>
      <c r="AC35" s="86"/>
      <c r="AD35" s="86"/>
      <c r="AE35" s="86"/>
      <c r="AF35" s="86"/>
      <c r="AG35" s="86"/>
      <c r="AH35" s="86"/>
      <c r="AI35" s="86"/>
      <c r="AJ35" s="86"/>
      <c r="AK35" s="86"/>
      <c r="AL35" s="86"/>
      <c r="AM35" s="86"/>
      <c r="AN35" s="86"/>
      <c r="AO35" s="86"/>
      <c r="AP35" s="86"/>
      <c r="AQ35" s="86"/>
      <c r="AR35" s="86"/>
      <c r="AS35" s="86"/>
      <c r="AT35" s="86"/>
      <c r="AU35" s="86"/>
      <c r="AV35" s="86"/>
      <c r="AW35" s="86"/>
      <c r="AX35" s="86"/>
      <c r="AY35" s="86"/>
      <c r="AZ35" s="86"/>
      <c r="BA35" s="86"/>
      <c r="BB35" s="86"/>
      <c r="BC35" s="86"/>
      <c r="BD35" s="86"/>
      <c r="BE35" s="86"/>
      <c r="BF35" s="86"/>
      <c r="BG35" s="86"/>
      <c r="BH35" s="86"/>
      <c r="BI35" s="86"/>
      <c r="BJ35" s="86"/>
      <c r="BK35" s="86"/>
      <c r="BL35" s="86"/>
      <c r="BM35" s="86"/>
      <c r="BN35" s="86"/>
      <c r="BO35" s="86"/>
      <c r="BP35" s="86"/>
      <c r="BQ35" s="86"/>
      <c r="BR35" s="86"/>
      <c r="BS35" s="86"/>
      <c r="BT35" s="86"/>
      <c r="BU35" s="86"/>
      <c r="BV35" s="86"/>
      <c r="BW35" s="86"/>
      <c r="BX35" s="86"/>
      <c r="BY35" s="86"/>
      <c r="BZ35" s="86"/>
      <c r="CA35" s="86"/>
    </row>
    <row r="36" spans="1:79" x14ac:dyDescent="0.3">
      <c r="A36" s="86" t="s">
        <v>35</v>
      </c>
      <c r="B36" s="86">
        <v>83.045801460000007</v>
      </c>
      <c r="C36" s="86"/>
      <c r="D36" s="86">
        <v>743.81711431999997</v>
      </c>
      <c r="E36" s="86">
        <v>12.133515790000001</v>
      </c>
      <c r="F36" s="86">
        <v>11.162837769999999</v>
      </c>
      <c r="G36" s="86">
        <v>23.460727739999999</v>
      </c>
      <c r="H36" s="86">
        <v>49.98408439</v>
      </c>
      <c r="I36" s="86"/>
      <c r="J36" s="86"/>
      <c r="K36" s="86"/>
      <c r="L36" s="86"/>
      <c r="M36" s="86"/>
      <c r="N36" s="27"/>
      <c r="O36" s="27"/>
      <c r="P36" s="86"/>
      <c r="Q36" s="85" t="s">
        <v>35</v>
      </c>
      <c r="R36" s="85">
        <v>0</v>
      </c>
      <c r="S36" s="86">
        <v>0.98158960559715003</v>
      </c>
      <c r="T36" s="86">
        <v>3.7289727214904298</v>
      </c>
      <c r="U36" s="86">
        <v>3.7289727214904298</v>
      </c>
      <c r="V36" s="86">
        <v>2.8874251997354401</v>
      </c>
      <c r="W36" s="86">
        <v>0</v>
      </c>
      <c r="X36" s="86">
        <v>0.97639520189769102</v>
      </c>
      <c r="Y36" s="86">
        <v>0.90368705053192</v>
      </c>
      <c r="Z36" s="86">
        <v>83.045750536880504</v>
      </c>
      <c r="AA36" s="86">
        <v>8.6473476726410805</v>
      </c>
      <c r="AB36" s="86">
        <v>6.5667855824622798E-2</v>
      </c>
      <c r="AC36" s="86">
        <v>1.51133861821465</v>
      </c>
      <c r="AD36" s="86">
        <v>0</v>
      </c>
      <c r="AE36" s="86">
        <v>0</v>
      </c>
      <c r="AF36" s="86">
        <v>10.3248798051414</v>
      </c>
      <c r="AG36" s="86">
        <v>10.3248798051414</v>
      </c>
      <c r="AH36" s="86">
        <v>5.95053504996224</v>
      </c>
      <c r="AI36" s="86">
        <v>1.19465674648529</v>
      </c>
      <c r="AJ36" s="86">
        <v>4.7794674551302797E-2</v>
      </c>
      <c r="AK36" s="86">
        <v>1.24985423331805</v>
      </c>
      <c r="AL36" s="86">
        <v>0.12797883986468001</v>
      </c>
      <c r="AM36" s="86">
        <v>0</v>
      </c>
      <c r="AN36" s="86">
        <v>2.4629554258252299E-2</v>
      </c>
      <c r="AO36" s="86">
        <v>0.21485108771639699</v>
      </c>
      <c r="AP36" s="86">
        <v>0</v>
      </c>
      <c r="AQ36" s="86">
        <v>669.43518585073502</v>
      </c>
      <c r="AR36" s="86">
        <v>68.431156394561199</v>
      </c>
      <c r="AS36" s="86">
        <v>743.81687729525902</v>
      </c>
      <c r="AT36" s="86">
        <v>0</v>
      </c>
      <c r="AU36" s="86">
        <v>1.52256201961727</v>
      </c>
      <c r="AV36" s="86">
        <v>0</v>
      </c>
      <c r="AW36" s="86">
        <v>13.2893648299442</v>
      </c>
      <c r="AX36" s="86">
        <v>6.5079298698721803E-3</v>
      </c>
      <c r="AY36" s="86">
        <v>2.2883839999558999E-3</v>
      </c>
      <c r="AZ36" s="86">
        <v>8.6087777432386901</v>
      </c>
      <c r="BA36" s="86">
        <v>2.92466076158666E-3</v>
      </c>
      <c r="BB36" s="86">
        <v>0</v>
      </c>
      <c r="BC36" s="86">
        <v>4.2418818013966202E-4</v>
      </c>
      <c r="BD36" s="86">
        <v>12.133222019606601</v>
      </c>
      <c r="BE36" s="86">
        <v>11.162544447556799</v>
      </c>
      <c r="BF36" s="86">
        <v>0.97067757204980198</v>
      </c>
      <c r="BG36" s="86">
        <v>0</v>
      </c>
      <c r="BH36" s="86">
        <v>0</v>
      </c>
      <c r="BI36" s="86">
        <v>4.5667160369715097E-2</v>
      </c>
      <c r="BJ36" s="86">
        <v>0</v>
      </c>
      <c r="BK36" s="86">
        <v>0.49004838483881402</v>
      </c>
      <c r="BL36" s="86">
        <v>0</v>
      </c>
      <c r="BM36" s="86">
        <v>1.27367954165908E-2</v>
      </c>
      <c r="BN36" s="86">
        <v>1.96019416061773</v>
      </c>
      <c r="BO36" s="86">
        <v>3.25892876692132E-2</v>
      </c>
      <c r="BP36" s="86">
        <v>0</v>
      </c>
      <c r="BQ36" s="86">
        <v>3.2930388785087902E-2</v>
      </c>
      <c r="BR36" s="86">
        <v>4.4651478628945502E-5</v>
      </c>
      <c r="BS36" s="86">
        <v>23.4607316761189</v>
      </c>
      <c r="BT36" s="86">
        <v>5.54948332940008</v>
      </c>
      <c r="BU36" s="86">
        <v>0</v>
      </c>
      <c r="BV36" s="86">
        <v>0</v>
      </c>
      <c r="BW36" s="86">
        <v>1.8577182535208101</v>
      </c>
      <c r="BX36" s="86">
        <v>0</v>
      </c>
      <c r="BY36" s="86">
        <v>0.30350522389616202</v>
      </c>
      <c r="BZ36" s="86">
        <v>49.984074409298998</v>
      </c>
      <c r="CA36" s="86">
        <v>2.5837621718608101</v>
      </c>
    </row>
    <row r="37" spans="1:79" x14ac:dyDescent="0.3">
      <c r="A37" s="86" t="s">
        <v>36</v>
      </c>
      <c r="B37" s="86"/>
      <c r="C37" s="86"/>
      <c r="D37" s="86"/>
      <c r="E37" s="86"/>
      <c r="F37" s="86"/>
      <c r="G37" s="86"/>
      <c r="H37" s="86"/>
      <c r="I37" s="86"/>
      <c r="J37" s="86"/>
      <c r="K37" s="86"/>
      <c r="L37" s="86"/>
      <c r="M37" s="86"/>
      <c r="N37" s="27"/>
      <c r="O37" s="27"/>
      <c r="P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86"/>
      <c r="AE37" s="86"/>
      <c r="AF37" s="86"/>
      <c r="AG37" s="86"/>
      <c r="AH37" s="86"/>
      <c r="AI37" s="86"/>
      <c r="AJ37" s="86"/>
      <c r="AK37" s="86"/>
      <c r="AL37" s="86"/>
      <c r="AM37" s="86"/>
      <c r="AN37" s="86"/>
      <c r="AO37" s="86"/>
      <c r="AP37" s="86"/>
      <c r="AQ37" s="86"/>
      <c r="AR37" s="86"/>
      <c r="AS37" s="86"/>
      <c r="AT37" s="86"/>
      <c r="AU37" s="86"/>
      <c r="AV37" s="86"/>
      <c r="AW37" s="86"/>
      <c r="AX37" s="86"/>
      <c r="AY37" s="86"/>
      <c r="AZ37" s="86"/>
      <c r="BA37" s="86"/>
      <c r="BB37" s="86"/>
      <c r="BC37" s="86"/>
      <c r="BD37" s="86"/>
      <c r="BE37" s="86"/>
      <c r="BF37" s="86"/>
      <c r="BG37" s="86"/>
      <c r="BH37" s="86"/>
      <c r="BI37" s="86"/>
      <c r="BJ37" s="86"/>
      <c r="BK37" s="86"/>
      <c r="BL37" s="86"/>
      <c r="BM37" s="86"/>
      <c r="BN37" s="86"/>
      <c r="BO37" s="86"/>
      <c r="BP37" s="86"/>
      <c r="BQ37" s="86"/>
      <c r="BR37" s="86"/>
      <c r="BS37" s="86"/>
      <c r="BT37" s="86"/>
      <c r="BU37" s="86"/>
      <c r="BV37" s="86"/>
      <c r="BW37" s="86"/>
      <c r="BX37" s="86"/>
      <c r="BY37" s="86"/>
      <c r="BZ37" s="86"/>
      <c r="CA37" s="86"/>
    </row>
    <row r="38" spans="1:79" x14ac:dyDescent="0.3">
      <c r="A38" s="86" t="s">
        <v>37</v>
      </c>
      <c r="B38" s="86">
        <v>357.75230409</v>
      </c>
      <c r="C38" s="86"/>
      <c r="D38" s="86">
        <v>2588.559843</v>
      </c>
      <c r="E38" s="86">
        <v>53.544943099999998</v>
      </c>
      <c r="F38" s="86">
        <v>49.2612971</v>
      </c>
      <c r="G38" s="86">
        <v>101.85302894</v>
      </c>
      <c r="H38" s="86">
        <v>240.95371875000001</v>
      </c>
      <c r="I38" s="86"/>
      <c r="J38" s="86"/>
      <c r="K38" s="86"/>
      <c r="L38" s="86"/>
      <c r="M38" s="86"/>
      <c r="N38" s="27"/>
      <c r="O38" s="27"/>
      <c r="P38" s="86"/>
      <c r="Q38" s="85" t="s">
        <v>37</v>
      </c>
      <c r="R38" s="85">
        <v>0</v>
      </c>
      <c r="S38" s="86">
        <v>4.7318648515164599</v>
      </c>
      <c r="T38" s="86">
        <v>17.975910283544302</v>
      </c>
      <c r="U38" s="86">
        <v>17.975910283544302</v>
      </c>
      <c r="V38" s="86">
        <v>13.9191615556943</v>
      </c>
      <c r="W38" s="86">
        <v>0</v>
      </c>
      <c r="X38" s="86">
        <v>4.7068167919399597</v>
      </c>
      <c r="Y38" s="86">
        <v>4.3563239302858703</v>
      </c>
      <c r="Z38" s="86">
        <v>357.75221275528099</v>
      </c>
      <c r="AA38" s="86">
        <v>41.685443587606201</v>
      </c>
      <c r="AB38" s="86">
        <v>0.31655918061745297</v>
      </c>
      <c r="AC38" s="86">
        <v>7.2855671214043296</v>
      </c>
      <c r="AD38" s="86">
        <v>0</v>
      </c>
      <c r="AE38" s="86">
        <v>0</v>
      </c>
      <c r="AF38" s="86">
        <v>49.772219555662801</v>
      </c>
      <c r="AG38" s="86">
        <v>49.772219555662801</v>
      </c>
      <c r="AH38" s="86">
        <v>20.708470346502601</v>
      </c>
      <c r="AI38" s="86">
        <v>5.7589722417508797</v>
      </c>
      <c r="AJ38" s="86">
        <v>0.23039942427651</v>
      </c>
      <c r="AK38" s="86">
        <v>6.02505791208264</v>
      </c>
      <c r="AL38" s="86">
        <v>0.61693567159190199</v>
      </c>
      <c r="AM38" s="86">
        <v>0</v>
      </c>
      <c r="AN38" s="86">
        <v>0.118729040433545</v>
      </c>
      <c r="AO38" s="86">
        <v>0.94813180478932102</v>
      </c>
      <c r="AP38" s="86">
        <v>0</v>
      </c>
      <c r="AQ38" s="86">
        <v>2329.7030990887101</v>
      </c>
      <c r="AR38" s="86">
        <v>238.14748075940301</v>
      </c>
      <c r="AS38" s="86">
        <v>2588.5590501946199</v>
      </c>
      <c r="AT38" s="86">
        <v>0</v>
      </c>
      <c r="AU38" s="86">
        <v>7.3396784820838104</v>
      </c>
      <c r="AV38" s="86">
        <v>0</v>
      </c>
      <c r="AW38" s="86">
        <v>64.062822055957199</v>
      </c>
      <c r="AX38" s="86">
        <v>2.8719328706052202E-2</v>
      </c>
      <c r="AY38" s="86">
        <v>1.00985683180387E-2</v>
      </c>
      <c r="AZ38" s="86">
        <v>37.990302994758501</v>
      </c>
      <c r="BA38" s="86">
        <v>1.29064593232912E-2</v>
      </c>
      <c r="BB38" s="86">
        <v>0</v>
      </c>
      <c r="BC38" s="86">
        <v>1.8719281185866101E-3</v>
      </c>
      <c r="BD38" s="86">
        <v>53.543648590629502</v>
      </c>
      <c r="BE38" s="86">
        <v>49.2600066796631</v>
      </c>
      <c r="BF38" s="86">
        <v>4.2836419109663302</v>
      </c>
      <c r="BG38" s="86">
        <v>0</v>
      </c>
      <c r="BH38" s="86">
        <v>0</v>
      </c>
      <c r="BI38" s="86">
        <v>0.20152794085881001</v>
      </c>
      <c r="BJ38" s="86">
        <v>0</v>
      </c>
      <c r="BK38" s="86">
        <v>2.1625711487954402</v>
      </c>
      <c r="BL38" s="86">
        <v>0</v>
      </c>
      <c r="BM38" s="86">
        <v>5.6207117728137003E-2</v>
      </c>
      <c r="BN38" s="86">
        <v>8.6502833093580591</v>
      </c>
      <c r="BO38" s="86">
        <v>0.15710042905088301</v>
      </c>
      <c r="BP38" s="86">
        <v>0</v>
      </c>
      <c r="BQ38" s="86">
        <v>0.14532084050331501</v>
      </c>
      <c r="BR38" s="86">
        <v>1.9704319491173201E-4</v>
      </c>
      <c r="BS38" s="86">
        <v>101.852974777493</v>
      </c>
      <c r="BT38" s="86">
        <v>26.751859079295102</v>
      </c>
      <c r="BU38" s="86">
        <v>0</v>
      </c>
      <c r="BV38" s="86">
        <v>0</v>
      </c>
      <c r="BW38" s="86">
        <v>8.9553446799661298</v>
      </c>
      <c r="BX38" s="86">
        <v>0</v>
      </c>
      <c r="BY38" s="86">
        <v>1.46308080205484</v>
      </c>
      <c r="BZ38" s="86">
        <v>240.95364165941899</v>
      </c>
      <c r="CA38" s="86">
        <v>12.455294082530299</v>
      </c>
    </row>
    <row r="39" spans="1:79" x14ac:dyDescent="0.3">
      <c r="A39" s="86" t="s">
        <v>129</v>
      </c>
      <c r="B39" s="86">
        <v>116.33208286999999</v>
      </c>
      <c r="C39" s="86"/>
      <c r="D39" s="86">
        <v>908.86255449999999</v>
      </c>
      <c r="E39" s="86">
        <v>22.00392605</v>
      </c>
      <c r="F39" s="86">
        <v>20.243570770000002</v>
      </c>
      <c r="G39" s="86">
        <v>48.617498589999997</v>
      </c>
      <c r="H39" s="86">
        <v>67.650959389999997</v>
      </c>
      <c r="I39" s="86"/>
      <c r="J39" s="86"/>
      <c r="K39" s="86"/>
      <c r="L39" s="86"/>
      <c r="M39" s="86"/>
      <c r="N39" s="27"/>
      <c r="O39" s="27"/>
      <c r="P39" s="86"/>
      <c r="Q39" s="85" t="s">
        <v>129</v>
      </c>
      <c r="R39" s="85">
        <v>0</v>
      </c>
      <c r="S39" s="86">
        <v>1.32853430947326</v>
      </c>
      <c r="T39" s="86">
        <v>5.0469734863358804</v>
      </c>
      <c r="U39" s="86">
        <v>5.0469734863358804</v>
      </c>
      <c r="V39" s="86">
        <v>3.90799093068668</v>
      </c>
      <c r="W39" s="86">
        <v>0</v>
      </c>
      <c r="X39" s="86">
        <v>1.3215004203755201</v>
      </c>
      <c r="Y39" s="86">
        <v>1.22309400869943</v>
      </c>
      <c r="Z39" s="86">
        <v>116.332022605753</v>
      </c>
      <c r="AA39" s="86">
        <v>11.7037549542287</v>
      </c>
      <c r="AB39" s="86">
        <v>8.8878251325861801E-2</v>
      </c>
      <c r="AC39" s="86">
        <v>2.0455196157059401</v>
      </c>
      <c r="AD39" s="86">
        <v>0</v>
      </c>
      <c r="AE39" s="86">
        <v>0</v>
      </c>
      <c r="AF39" s="86">
        <v>13.9742186194004</v>
      </c>
      <c r="AG39" s="86">
        <v>13.9742186194004</v>
      </c>
      <c r="AH39" s="86">
        <v>7.27089360097444</v>
      </c>
      <c r="AI39" s="86">
        <v>1.6169072877768</v>
      </c>
      <c r="AJ39" s="86">
        <v>6.4687608850097805E-2</v>
      </c>
      <c r="AK39" s="86">
        <v>1.6916145951108801</v>
      </c>
      <c r="AL39" s="86">
        <v>0.17321312400637101</v>
      </c>
      <c r="AM39" s="86">
        <v>0</v>
      </c>
      <c r="AN39" s="86">
        <v>3.3334931028487898E-2</v>
      </c>
      <c r="AO39" s="86">
        <v>0.38962808612355698</v>
      </c>
      <c r="AP39" s="86">
        <v>0</v>
      </c>
      <c r="AQ39" s="86">
        <v>817.97594439281897</v>
      </c>
      <c r="AR39" s="86">
        <v>83.615275293132001</v>
      </c>
      <c r="AS39" s="86">
        <v>908.86211328692605</v>
      </c>
      <c r="AT39" s="86">
        <v>0</v>
      </c>
      <c r="AU39" s="86">
        <v>2.0607109319378001</v>
      </c>
      <c r="AV39" s="86">
        <v>0</v>
      </c>
      <c r="AW39" s="86">
        <v>17.986496670034199</v>
      </c>
      <c r="AX39" s="86">
        <v>1.1802000804686999E-2</v>
      </c>
      <c r="AY39" s="86">
        <v>4.1499326840721499E-3</v>
      </c>
      <c r="AZ39" s="86">
        <v>15.6118417081411</v>
      </c>
      <c r="BA39" s="86">
        <v>5.3038195924756202E-3</v>
      </c>
      <c r="BB39" s="86">
        <v>0</v>
      </c>
      <c r="BC39" s="86">
        <v>7.6925556529263501E-4</v>
      </c>
      <c r="BD39" s="86">
        <v>22.0033939539722</v>
      </c>
      <c r="BE39" s="86">
        <v>20.243045047409598</v>
      </c>
      <c r="BF39" s="86">
        <v>1.7603489065625999</v>
      </c>
      <c r="BG39" s="86">
        <v>0</v>
      </c>
      <c r="BH39" s="86">
        <v>0</v>
      </c>
      <c r="BI39" s="86">
        <v>8.2816374940061804E-2</v>
      </c>
      <c r="BJ39" s="86">
        <v>0</v>
      </c>
      <c r="BK39" s="86">
        <v>0.88869288314952199</v>
      </c>
      <c r="BL39" s="86">
        <v>0</v>
      </c>
      <c r="BM39" s="86">
        <v>2.30979153314924E-2</v>
      </c>
      <c r="BN39" s="86">
        <v>3.55477167810314</v>
      </c>
      <c r="BO39" s="86">
        <v>4.4108084409190999E-2</v>
      </c>
      <c r="BP39" s="86">
        <v>0</v>
      </c>
      <c r="BQ39" s="86">
        <v>5.9718505409591199E-2</v>
      </c>
      <c r="BR39" s="86">
        <v>8.0973688167242604E-5</v>
      </c>
      <c r="BS39" s="86">
        <v>48.617472819766597</v>
      </c>
      <c r="BT39" s="86">
        <v>7.5109412253106704</v>
      </c>
      <c r="BU39" s="86">
        <v>0</v>
      </c>
      <c r="BV39" s="86">
        <v>0</v>
      </c>
      <c r="BW39" s="86">
        <v>2.5143300137805098</v>
      </c>
      <c r="BX39" s="86">
        <v>0</v>
      </c>
      <c r="BY39" s="86">
        <v>0.41077937284611099</v>
      </c>
      <c r="BZ39" s="86">
        <v>67.650934426825799</v>
      </c>
      <c r="CA39" s="86">
        <v>3.496991201113</v>
      </c>
    </row>
    <row r="40" spans="1:79" x14ac:dyDescent="0.3">
      <c r="A40" s="86" t="s">
        <v>39</v>
      </c>
      <c r="B40" s="86">
        <v>40.925640649999998</v>
      </c>
      <c r="C40" s="86"/>
      <c r="D40" s="86">
        <v>322.73234060999999</v>
      </c>
      <c r="E40" s="86">
        <v>6.2380993199999999</v>
      </c>
      <c r="F40" s="86">
        <v>5.7390299699999998</v>
      </c>
      <c r="G40" s="86">
        <v>12.351420900000001</v>
      </c>
      <c r="H40" s="86">
        <v>24.697770559999999</v>
      </c>
      <c r="I40" s="86"/>
      <c r="J40" s="86"/>
      <c r="K40" s="86"/>
      <c r="L40" s="86"/>
      <c r="M40" s="86"/>
      <c r="N40" s="27"/>
      <c r="O40" s="27"/>
      <c r="P40" s="86"/>
      <c r="Q40" s="85" t="s">
        <v>39</v>
      </c>
      <c r="R40" s="85">
        <v>0</v>
      </c>
      <c r="S40" s="86">
        <v>0.48501612872807698</v>
      </c>
      <c r="T40" s="86">
        <v>1.8425347896997999</v>
      </c>
      <c r="U40" s="86">
        <v>1.8425347896997999</v>
      </c>
      <c r="V40" s="86">
        <v>1.42671335892954</v>
      </c>
      <c r="W40" s="86">
        <v>0</v>
      </c>
      <c r="X40" s="86">
        <v>0.482449027698029</v>
      </c>
      <c r="Y40" s="86">
        <v>0.44652275291597598</v>
      </c>
      <c r="Z40" s="86">
        <v>40.925656980219003</v>
      </c>
      <c r="AA40" s="86">
        <v>4.2727657000429202</v>
      </c>
      <c r="AB40" s="86">
        <v>3.2447398612842099E-2</v>
      </c>
      <c r="AC40" s="86">
        <v>0.74677157373937997</v>
      </c>
      <c r="AD40" s="86">
        <v>0</v>
      </c>
      <c r="AE40" s="86">
        <v>0</v>
      </c>
      <c r="AF40" s="86">
        <v>5.10165483438844</v>
      </c>
      <c r="AG40" s="86">
        <v>5.10165483438844</v>
      </c>
      <c r="AH40" s="86">
        <v>2.5818566924056201</v>
      </c>
      <c r="AI40" s="86">
        <v>0.59029497402701703</v>
      </c>
      <c r="AJ40" s="86">
        <v>2.3616017136673599E-2</v>
      </c>
      <c r="AK40" s="86">
        <v>0.61756887844893704</v>
      </c>
      <c r="AL40" s="86">
        <v>6.3235984818135194E-2</v>
      </c>
      <c r="AM40" s="86">
        <v>0</v>
      </c>
      <c r="AN40" s="86">
        <v>1.2169643811596799E-2</v>
      </c>
      <c r="AO40" s="86">
        <v>0.11045902684898801</v>
      </c>
      <c r="AP40" s="86">
        <v>0</v>
      </c>
      <c r="AQ40" s="86">
        <v>290.45908970474602</v>
      </c>
      <c r="AR40" s="86">
        <v>29.6913688592734</v>
      </c>
      <c r="AS40" s="86">
        <v>322.73231525642501</v>
      </c>
      <c r="AT40" s="86">
        <v>0</v>
      </c>
      <c r="AU40" s="86">
        <v>0.75231835901056499</v>
      </c>
      <c r="AV40" s="86">
        <v>0</v>
      </c>
      <c r="AW40" s="86">
        <v>6.5664428662147101</v>
      </c>
      <c r="AX40" s="86">
        <v>3.34585276101346E-3</v>
      </c>
      <c r="AY40" s="86">
        <v>1.17650311127278E-3</v>
      </c>
      <c r="AZ40" s="86">
        <v>4.4259391976278204</v>
      </c>
      <c r="BA40" s="86">
        <v>1.5036246057860299E-3</v>
      </c>
      <c r="BB40" s="86">
        <v>0</v>
      </c>
      <c r="BC40" s="86">
        <v>2.18083494656547E-4</v>
      </c>
      <c r="BD40" s="86">
        <v>6.2379489470120504</v>
      </c>
      <c r="BE40" s="86">
        <v>5.7388801396574296</v>
      </c>
      <c r="BF40" s="86">
        <v>0.499068807354619</v>
      </c>
      <c r="BG40" s="86">
        <v>0</v>
      </c>
      <c r="BH40" s="86">
        <v>0</v>
      </c>
      <c r="BI40" s="86">
        <v>2.3478379062704901E-2</v>
      </c>
      <c r="BJ40" s="86">
        <v>0</v>
      </c>
      <c r="BK40" s="86">
        <v>0.25194332677458198</v>
      </c>
      <c r="BL40" s="86">
        <v>0</v>
      </c>
      <c r="BM40" s="86">
        <v>6.54823503475036E-3</v>
      </c>
      <c r="BN40" s="86">
        <v>1.0077738388531501</v>
      </c>
      <c r="BO40" s="86">
        <v>1.61028188389746E-2</v>
      </c>
      <c r="BP40" s="86">
        <v>0</v>
      </c>
      <c r="BQ40" s="86">
        <v>1.69301420878872E-2</v>
      </c>
      <c r="BR40" s="86">
        <v>2.29562437981227E-5</v>
      </c>
      <c r="BS40" s="86">
        <v>12.3514152848647</v>
      </c>
      <c r="BT40" s="86">
        <v>2.7420665751846398</v>
      </c>
      <c r="BU40" s="86">
        <v>0</v>
      </c>
      <c r="BV40" s="86">
        <v>0</v>
      </c>
      <c r="BW40" s="86">
        <v>0.91792264140907798</v>
      </c>
      <c r="BX40" s="86">
        <v>0</v>
      </c>
      <c r="BY40" s="86">
        <v>0.14996597461723901</v>
      </c>
      <c r="BZ40" s="86">
        <v>24.697762854324001</v>
      </c>
      <c r="CA40" s="86">
        <v>1.2766686731976</v>
      </c>
    </row>
    <row r="41" spans="1:79" x14ac:dyDescent="0.3">
      <c r="A41" s="86" t="s">
        <v>40</v>
      </c>
      <c r="B41" s="86">
        <v>307.76463647000003</v>
      </c>
      <c r="C41" s="86"/>
      <c r="D41" s="86">
        <v>2406.8541627999998</v>
      </c>
      <c r="E41" s="86">
        <v>47.413184790000003</v>
      </c>
      <c r="F41" s="86">
        <v>43.620155400000002</v>
      </c>
      <c r="G41" s="86">
        <v>97.728008520000003</v>
      </c>
      <c r="H41" s="86">
        <v>184.94615901</v>
      </c>
      <c r="I41" s="86"/>
      <c r="J41" s="86"/>
      <c r="K41" s="86"/>
      <c r="L41" s="86"/>
      <c r="M41" s="86"/>
      <c r="N41" s="27"/>
      <c r="O41" s="27"/>
      <c r="P41" s="86"/>
      <c r="Q41" s="85" t="s">
        <v>40</v>
      </c>
      <c r="R41" s="85">
        <v>0</v>
      </c>
      <c r="S41" s="86">
        <v>3.6319847283313802</v>
      </c>
      <c r="T41" s="86">
        <v>13.7975764339579</v>
      </c>
      <c r="U41" s="86">
        <v>13.7975764339579</v>
      </c>
      <c r="V41" s="86">
        <v>10.6837763384315</v>
      </c>
      <c r="W41" s="86">
        <v>0</v>
      </c>
      <c r="X41" s="86">
        <v>3.6127617407304098</v>
      </c>
      <c r="Y41" s="86">
        <v>3.3437293277490201</v>
      </c>
      <c r="Z41" s="86">
        <v>307.76450101357398</v>
      </c>
      <c r="AA41" s="86">
        <v>31.9960369477167</v>
      </c>
      <c r="AB41" s="86">
        <v>0.242977862982688</v>
      </c>
      <c r="AC41" s="86">
        <v>5.5921037677028398</v>
      </c>
      <c r="AD41" s="86">
        <v>0</v>
      </c>
      <c r="AE41" s="86">
        <v>0</v>
      </c>
      <c r="AF41" s="86">
        <v>38.203090847608301</v>
      </c>
      <c r="AG41" s="86">
        <v>38.203090847608301</v>
      </c>
      <c r="AH41" s="86">
        <v>19.2548388983503</v>
      </c>
      <c r="AI41" s="86">
        <v>4.4203500862514202</v>
      </c>
      <c r="AJ41" s="86">
        <v>0.17684502449547701</v>
      </c>
      <c r="AK41" s="86">
        <v>4.6245931872602597</v>
      </c>
      <c r="AL41" s="86">
        <v>0.47353473191487899</v>
      </c>
      <c r="AM41" s="86">
        <v>0</v>
      </c>
      <c r="AN41" s="86">
        <v>9.11316213050858E-2</v>
      </c>
      <c r="AO41" s="86">
        <v>0.83955600492732996</v>
      </c>
      <c r="AP41" s="86">
        <v>0</v>
      </c>
      <c r="AQ41" s="86">
        <v>2166.1678445565099</v>
      </c>
      <c r="AR41" s="86">
        <v>221.430551146238</v>
      </c>
      <c r="AS41" s="86">
        <v>2406.8532346011002</v>
      </c>
      <c r="AT41" s="86">
        <v>0</v>
      </c>
      <c r="AU41" s="86">
        <v>5.6336339897209502</v>
      </c>
      <c r="AV41" s="86">
        <v>0</v>
      </c>
      <c r="AW41" s="86">
        <v>49.171972385459398</v>
      </c>
      <c r="AX41" s="86">
        <v>2.5430546062820698E-2</v>
      </c>
      <c r="AY41" s="86">
        <v>8.9421315894773392E-3</v>
      </c>
      <c r="AZ41" s="86">
        <v>33.639855683239901</v>
      </c>
      <c r="BA41" s="86">
        <v>1.14284724394693E-2</v>
      </c>
      <c r="BB41" s="86">
        <v>0</v>
      </c>
      <c r="BC41" s="86">
        <v>1.65756537861627E-3</v>
      </c>
      <c r="BD41" s="86">
        <v>47.412036506478003</v>
      </c>
      <c r="BE41" s="86">
        <v>43.619009830772399</v>
      </c>
      <c r="BF41" s="86">
        <v>3.7930266757056099</v>
      </c>
      <c r="BG41" s="86">
        <v>0</v>
      </c>
      <c r="BH41" s="86">
        <v>0</v>
      </c>
      <c r="BI41" s="86">
        <v>0.178450042494088</v>
      </c>
      <c r="BJ41" s="86">
        <v>0</v>
      </c>
      <c r="BK41" s="86">
        <v>1.9149243093746</v>
      </c>
      <c r="BL41" s="86">
        <v>0</v>
      </c>
      <c r="BM41" s="86">
        <v>4.9770716248615197E-2</v>
      </c>
      <c r="BN41" s="86">
        <v>7.6596964629044804</v>
      </c>
      <c r="BO41" s="86">
        <v>0.12058378258032</v>
      </c>
      <c r="BP41" s="86">
        <v>0</v>
      </c>
      <c r="BQ41" s="86">
        <v>0.12867942073557201</v>
      </c>
      <c r="BR41" s="86">
        <v>1.7448030478899E-4</v>
      </c>
      <c r="BS41" s="86">
        <v>97.727963124610696</v>
      </c>
      <c r="BT41" s="86">
        <v>20.533647393183799</v>
      </c>
      <c r="BU41" s="86">
        <v>0</v>
      </c>
      <c r="BV41" s="86">
        <v>0</v>
      </c>
      <c r="BW41" s="86">
        <v>6.8737593090901097</v>
      </c>
      <c r="BX41" s="86">
        <v>0</v>
      </c>
      <c r="BY41" s="86">
        <v>1.12300179738157</v>
      </c>
      <c r="BZ41" s="86">
        <v>184.94613506616599</v>
      </c>
      <c r="CA41" s="86">
        <v>9.5601790632246892</v>
      </c>
    </row>
    <row r="42" spans="1:79" x14ac:dyDescent="0.3">
      <c r="A42" s="86" t="s">
        <v>41</v>
      </c>
      <c r="B42" s="86"/>
      <c r="C42" s="86"/>
      <c r="D42" s="86"/>
      <c r="E42" s="86"/>
      <c r="F42" s="86"/>
      <c r="G42" s="86"/>
      <c r="H42" s="86"/>
      <c r="I42" s="86"/>
      <c r="J42" s="86"/>
      <c r="K42" s="86"/>
      <c r="L42" s="86"/>
      <c r="M42" s="86"/>
      <c r="N42" s="27"/>
      <c r="O42" s="27"/>
      <c r="P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  <c r="AL42" s="86"/>
      <c r="AM42" s="86"/>
      <c r="AN42" s="86"/>
      <c r="AO42" s="86"/>
      <c r="AP42" s="86"/>
      <c r="AQ42" s="86"/>
      <c r="AR42" s="86"/>
      <c r="AS42" s="86"/>
      <c r="AT42" s="86"/>
      <c r="AU42" s="86"/>
      <c r="AV42" s="86"/>
      <c r="AW42" s="86"/>
      <c r="AX42" s="86"/>
      <c r="AY42" s="86"/>
      <c r="AZ42" s="86"/>
      <c r="BA42" s="86"/>
      <c r="BB42" s="86"/>
      <c r="BC42" s="86"/>
      <c r="BD42" s="86"/>
      <c r="BE42" s="86"/>
      <c r="BF42" s="86"/>
      <c r="BG42" s="86"/>
      <c r="BH42" s="86"/>
      <c r="BI42" s="86"/>
      <c r="BJ42" s="86"/>
      <c r="BK42" s="86"/>
      <c r="BL42" s="86"/>
      <c r="BM42" s="86"/>
      <c r="BN42" s="86"/>
      <c r="BO42" s="86"/>
      <c r="BP42" s="86"/>
      <c r="BQ42" s="86"/>
      <c r="BR42" s="86"/>
      <c r="BS42" s="86"/>
      <c r="BT42" s="86"/>
      <c r="BU42" s="86"/>
      <c r="BV42" s="86"/>
      <c r="BW42" s="86"/>
      <c r="BX42" s="86"/>
      <c r="BY42" s="86"/>
      <c r="BZ42" s="86"/>
      <c r="CA42" s="86"/>
    </row>
    <row r="43" spans="1:79" x14ac:dyDescent="0.3">
      <c r="A43" s="86" t="s">
        <v>42</v>
      </c>
      <c r="B43" s="86"/>
      <c r="C43" s="86"/>
      <c r="D43" s="86"/>
      <c r="E43" s="86"/>
      <c r="F43" s="86"/>
      <c r="G43" s="86"/>
      <c r="H43" s="86"/>
      <c r="I43" s="86"/>
      <c r="J43" s="86"/>
      <c r="K43" s="86"/>
      <c r="L43" s="86"/>
      <c r="M43" s="86"/>
      <c r="N43" s="27"/>
      <c r="O43" s="27"/>
      <c r="P43" s="86"/>
      <c r="S43" s="86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86"/>
      <c r="AW43" s="86"/>
      <c r="AX43" s="86"/>
      <c r="AY43" s="86"/>
      <c r="AZ43" s="86"/>
      <c r="BA43" s="86"/>
      <c r="BB43" s="86"/>
      <c r="BC43" s="86"/>
      <c r="BD43" s="86"/>
      <c r="BE43" s="86"/>
      <c r="BF43" s="86"/>
      <c r="BG43" s="86"/>
      <c r="BH43" s="86"/>
      <c r="BI43" s="86"/>
      <c r="BJ43" s="86"/>
      <c r="BK43" s="86"/>
      <c r="BL43" s="86"/>
      <c r="BM43" s="86"/>
      <c r="BN43" s="86"/>
      <c r="BO43" s="86"/>
      <c r="BP43" s="86"/>
      <c r="BQ43" s="86"/>
      <c r="BR43" s="86"/>
      <c r="BS43" s="86"/>
      <c r="BT43" s="86"/>
      <c r="BU43" s="86"/>
      <c r="BV43" s="86"/>
      <c r="BW43" s="86"/>
      <c r="BX43" s="86"/>
      <c r="BY43" s="86"/>
      <c r="BZ43" s="86"/>
      <c r="CA43" s="86"/>
    </row>
    <row r="44" spans="1:79" x14ac:dyDescent="0.3">
      <c r="A44" s="86" t="s">
        <v>43</v>
      </c>
      <c r="B44" s="86">
        <v>2719.4269688999998</v>
      </c>
      <c r="C44" s="86"/>
      <c r="D44" s="86">
        <v>19849.184418000001</v>
      </c>
      <c r="E44" s="86">
        <v>471.58420838000001</v>
      </c>
      <c r="F44" s="86">
        <v>433.85728634999998</v>
      </c>
      <c r="G44" s="86">
        <v>1061.5763764000001</v>
      </c>
      <c r="H44" s="86">
        <v>1771.5471302999999</v>
      </c>
      <c r="I44" s="86"/>
      <c r="J44" s="86"/>
      <c r="K44" s="86"/>
      <c r="L44" s="86"/>
      <c r="M44" s="86"/>
      <c r="N44" s="27"/>
      <c r="O44" s="27"/>
      <c r="P44" s="86"/>
      <c r="Q44" s="85" t="s">
        <v>43</v>
      </c>
      <c r="R44" s="85">
        <v>0</v>
      </c>
      <c r="S44" s="86">
        <v>34.789742718130903</v>
      </c>
      <c r="T44" s="86">
        <v>132.16305877065699</v>
      </c>
      <c r="U44" s="86">
        <v>132.16305877065699</v>
      </c>
      <c r="V44" s="86">
        <v>102.336812973625</v>
      </c>
      <c r="W44" s="86">
        <v>0</v>
      </c>
      <c r="X44" s="86">
        <v>34.605577437093899</v>
      </c>
      <c r="Y44" s="86">
        <v>32.0286807303657</v>
      </c>
      <c r="Z44" s="86">
        <v>2719.42613244531</v>
      </c>
      <c r="AA44" s="86">
        <v>306.48119061175601</v>
      </c>
      <c r="AB44" s="86">
        <v>2.3274159049158301</v>
      </c>
      <c r="AC44" s="86">
        <v>53.565158101135303</v>
      </c>
      <c r="AD44" s="86">
        <v>0</v>
      </c>
      <c r="AE44" s="86">
        <v>0</v>
      </c>
      <c r="AF44" s="86">
        <v>365.93679002175901</v>
      </c>
      <c r="AG44" s="86">
        <v>365.93679002175901</v>
      </c>
      <c r="AH44" s="86">
        <v>158.79342017212099</v>
      </c>
      <c r="AI44" s="86">
        <v>42.341298875684998</v>
      </c>
      <c r="AJ44" s="86">
        <v>1.69394802115893</v>
      </c>
      <c r="AK44" s="86">
        <v>44.297648389649297</v>
      </c>
      <c r="AL44" s="86">
        <v>4.5358556067942803</v>
      </c>
      <c r="AM44" s="86">
        <v>0</v>
      </c>
      <c r="AN44" s="86">
        <v>0.87292481702578395</v>
      </c>
      <c r="AO44" s="86">
        <v>8.3504519865616196</v>
      </c>
      <c r="AP44" s="86">
        <v>0</v>
      </c>
      <c r="AQ44" s="86">
        <v>17864.259750718302</v>
      </c>
      <c r="AR44" s="86">
        <v>1826.1245961667701</v>
      </c>
      <c r="AS44" s="86">
        <v>19849.177767057201</v>
      </c>
      <c r="AT44" s="86">
        <v>0</v>
      </c>
      <c r="AU44" s="86">
        <v>53.962981357064798</v>
      </c>
      <c r="AV44" s="86">
        <v>0</v>
      </c>
      <c r="AW44" s="86">
        <v>471.004409159082</v>
      </c>
      <c r="AX44" s="86">
        <v>0.56267792101511804</v>
      </c>
      <c r="AY44" s="86">
        <v>8.5511640734579994E-2</v>
      </c>
      <c r="AZ44" s="86">
        <v>322.87651168251199</v>
      </c>
      <c r="BA44" s="86">
        <v>0.12233763468983699</v>
      </c>
      <c r="BB44" s="86">
        <v>0</v>
      </c>
      <c r="BC44" s="86">
        <v>1.585092529074E-2</v>
      </c>
      <c r="BD44" s="86">
        <v>471.572567547988</v>
      </c>
      <c r="BE44" s="86">
        <v>433.84565077037399</v>
      </c>
      <c r="BF44" s="86">
        <v>37.7269167776142</v>
      </c>
      <c r="BG44" s="86">
        <v>5.5757155155784E-2</v>
      </c>
      <c r="BH44" s="86">
        <v>0</v>
      </c>
      <c r="BI44" s="86">
        <v>5.8816150214994698</v>
      </c>
      <c r="BJ44" s="86">
        <v>0</v>
      </c>
      <c r="BK44" s="86">
        <v>20.091786742902499</v>
      </c>
      <c r="BL44" s="86">
        <v>0</v>
      </c>
      <c r="BM44" s="86">
        <v>0.47594534728649601</v>
      </c>
      <c r="BN44" s="86">
        <v>80.365479896713495</v>
      </c>
      <c r="BO44" s="86">
        <v>1.15503812997487</v>
      </c>
      <c r="BP44" s="86">
        <v>5.6944867915585E-2</v>
      </c>
      <c r="BQ44" s="86">
        <v>3.2511908188748699</v>
      </c>
      <c r="BR44" s="86">
        <v>4.04111578341022E-3</v>
      </c>
      <c r="BS44" s="86">
        <v>1061.5760988668901</v>
      </c>
      <c r="BT44" s="86">
        <v>196.685897166606</v>
      </c>
      <c r="BU44" s="86">
        <v>0</v>
      </c>
      <c r="BV44" s="86">
        <v>0</v>
      </c>
      <c r="BW44" s="86">
        <v>65.841710882654596</v>
      </c>
      <c r="BX44" s="86">
        <v>0</v>
      </c>
      <c r="BY44" s="86">
        <v>10.7569080442494</v>
      </c>
      <c r="BZ44" s="86">
        <v>1771.54648778463</v>
      </c>
      <c r="CA44" s="86">
        <v>91.574225436458903</v>
      </c>
    </row>
    <row r="45" spans="1:79" x14ac:dyDescent="0.3">
      <c r="A45" s="86" t="s">
        <v>44</v>
      </c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27"/>
      <c r="O45" s="27"/>
      <c r="P45" s="86"/>
      <c r="S45" s="86"/>
      <c r="T45" s="86"/>
      <c r="U45" s="86"/>
      <c r="V45" s="86"/>
      <c r="W45" s="86"/>
      <c r="X45" s="86"/>
      <c r="Y45" s="86"/>
      <c r="Z45" s="86"/>
      <c r="AA45" s="86"/>
      <c r="AB45" s="86"/>
      <c r="AC45" s="86"/>
      <c r="AD45" s="86"/>
      <c r="AE45" s="86"/>
      <c r="AF45" s="86"/>
      <c r="AG45" s="86"/>
      <c r="AH45" s="86"/>
      <c r="AI45" s="86"/>
      <c r="AJ45" s="86"/>
      <c r="AK45" s="86"/>
      <c r="AL45" s="86"/>
      <c r="AM45" s="86"/>
      <c r="AN45" s="86"/>
      <c r="AO45" s="86"/>
      <c r="AP45" s="86"/>
      <c r="AQ45" s="86"/>
      <c r="AR45" s="86"/>
      <c r="AS45" s="86"/>
      <c r="AT45" s="86"/>
      <c r="AU45" s="86"/>
      <c r="AV45" s="86"/>
      <c r="AW45" s="86"/>
      <c r="AX45" s="86"/>
      <c r="AY45" s="86"/>
      <c r="AZ45" s="86"/>
      <c r="BA45" s="86"/>
      <c r="BB45" s="86"/>
      <c r="BC45" s="86"/>
      <c r="BD45" s="86"/>
      <c r="BE45" s="86"/>
      <c r="BF45" s="86"/>
      <c r="BG45" s="86"/>
      <c r="BH45" s="86"/>
      <c r="BI45" s="86"/>
      <c r="BJ45" s="86"/>
      <c r="BK45" s="86"/>
      <c r="BL45" s="86"/>
      <c r="BM45" s="86"/>
      <c r="BN45" s="86"/>
      <c r="BO45" s="86"/>
      <c r="BP45" s="86"/>
      <c r="BQ45" s="86"/>
      <c r="BR45" s="86"/>
      <c r="BS45" s="86"/>
      <c r="BT45" s="86"/>
      <c r="BU45" s="86"/>
      <c r="BV45" s="86"/>
      <c r="BW45" s="86"/>
      <c r="BX45" s="86"/>
      <c r="BY45" s="86"/>
      <c r="BZ45" s="86"/>
      <c r="CA45" s="86"/>
    </row>
    <row r="46" spans="1:79" x14ac:dyDescent="0.3">
      <c r="A46" s="86" t="s">
        <v>45</v>
      </c>
      <c r="B46" s="86"/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27"/>
      <c r="O46" s="27"/>
      <c r="P46" s="86"/>
      <c r="S46" s="86"/>
      <c r="T46" s="86"/>
      <c r="U46" s="86"/>
      <c r="V46" s="86"/>
      <c r="W46" s="86"/>
      <c r="X46" s="86"/>
      <c r="Y46" s="86"/>
      <c r="Z46" s="86"/>
      <c r="AA46" s="86"/>
      <c r="AB46" s="86"/>
      <c r="AC46" s="86"/>
      <c r="AD46" s="86"/>
      <c r="AE46" s="86"/>
      <c r="AF46" s="86"/>
      <c r="AG46" s="86"/>
      <c r="AH46" s="86"/>
      <c r="AI46" s="86"/>
      <c r="AJ46" s="86"/>
      <c r="AK46" s="86"/>
      <c r="AL46" s="86"/>
      <c r="AM46" s="86"/>
      <c r="AN46" s="86"/>
      <c r="AO46" s="86"/>
      <c r="AP46" s="86"/>
      <c r="AQ46" s="86"/>
      <c r="AR46" s="86"/>
      <c r="AS46" s="86"/>
      <c r="AT46" s="86"/>
      <c r="AU46" s="86"/>
      <c r="AV46" s="86"/>
      <c r="AW46" s="86"/>
      <c r="AX46" s="86"/>
      <c r="AY46" s="86"/>
      <c r="AZ46" s="86"/>
      <c r="BA46" s="86"/>
      <c r="BB46" s="86"/>
      <c r="BC46" s="86"/>
      <c r="BD46" s="86"/>
      <c r="BE46" s="86"/>
      <c r="BF46" s="86"/>
      <c r="BG46" s="86"/>
      <c r="BH46" s="86"/>
      <c r="BI46" s="86"/>
      <c r="BJ46" s="86"/>
      <c r="BK46" s="86"/>
      <c r="BL46" s="86"/>
      <c r="BM46" s="86"/>
      <c r="BN46" s="86"/>
      <c r="BO46" s="86"/>
      <c r="BP46" s="86"/>
      <c r="BQ46" s="86"/>
      <c r="BR46" s="86"/>
      <c r="BS46" s="86"/>
      <c r="BT46" s="86"/>
      <c r="BU46" s="86"/>
      <c r="BV46" s="86"/>
      <c r="BW46" s="86"/>
      <c r="BX46" s="86"/>
      <c r="BY46" s="86"/>
      <c r="BZ46" s="86"/>
      <c r="CA46" s="86"/>
    </row>
    <row r="47" spans="1:79" x14ac:dyDescent="0.3">
      <c r="A47" s="86" t="s">
        <v>46</v>
      </c>
      <c r="B47" s="86">
        <v>859.46517323</v>
      </c>
      <c r="C47" s="86"/>
      <c r="D47" s="86">
        <v>6845.2496238000003</v>
      </c>
      <c r="E47" s="86">
        <v>129.68121991000001</v>
      </c>
      <c r="F47" s="86">
        <v>119.30671382</v>
      </c>
      <c r="G47" s="86">
        <v>255.01493450999999</v>
      </c>
      <c r="H47" s="86">
        <v>546.02473457999997</v>
      </c>
      <c r="I47" s="86"/>
      <c r="J47" s="86"/>
      <c r="K47" s="86"/>
      <c r="L47" s="86"/>
      <c r="M47" s="86"/>
      <c r="N47" s="27"/>
      <c r="O47" s="27"/>
      <c r="P47" s="86"/>
      <c r="Q47" s="85" t="s">
        <v>46</v>
      </c>
      <c r="R47" s="85">
        <v>0</v>
      </c>
      <c r="S47" s="86">
        <v>10.722867600479001</v>
      </c>
      <c r="T47" s="86">
        <v>40.735194317097402</v>
      </c>
      <c r="U47" s="86">
        <v>40.735194317097402</v>
      </c>
      <c r="V47" s="86">
        <v>31.542163621767902</v>
      </c>
      <c r="W47" s="86">
        <v>0</v>
      </c>
      <c r="X47" s="86">
        <v>10.6661073803989</v>
      </c>
      <c r="Y47" s="86">
        <v>9.8718493569455994</v>
      </c>
      <c r="Z47" s="86">
        <v>859.46491550102701</v>
      </c>
      <c r="AA47" s="86">
        <v>94.463375601883399</v>
      </c>
      <c r="AB47" s="86">
        <v>0.71735405716061396</v>
      </c>
      <c r="AC47" s="86">
        <v>16.509812117509501</v>
      </c>
      <c r="AD47" s="86">
        <v>0</v>
      </c>
      <c r="AE47" s="86">
        <v>0</v>
      </c>
      <c r="AF47" s="86">
        <v>112.788711084441</v>
      </c>
      <c r="AG47" s="86">
        <v>112.788711084441</v>
      </c>
      <c r="AH47" s="86">
        <v>54.7619653996924</v>
      </c>
      <c r="AI47" s="86">
        <v>13.0503966960156</v>
      </c>
      <c r="AJ47" s="86">
        <v>0.52210732102260105</v>
      </c>
      <c r="AK47" s="86">
        <v>13.653387831607599</v>
      </c>
      <c r="AL47" s="86">
        <v>1.3980380901662199</v>
      </c>
      <c r="AM47" s="86">
        <v>0</v>
      </c>
      <c r="AN47" s="86">
        <v>0.26905237557202899</v>
      </c>
      <c r="AO47" s="86">
        <v>2.29629530962041</v>
      </c>
      <c r="AP47" s="86">
        <v>0</v>
      </c>
      <c r="AQ47" s="86">
        <v>6160.7226741381301</v>
      </c>
      <c r="AR47" s="86">
        <v>629.76287664677</v>
      </c>
      <c r="AS47" s="86">
        <v>6845.2475161845896</v>
      </c>
      <c r="AT47" s="86">
        <v>0</v>
      </c>
      <c r="AU47" s="86">
        <v>16.632431787502</v>
      </c>
      <c r="AV47" s="86">
        <v>0</v>
      </c>
      <c r="AW47" s="86">
        <v>145.172625844842</v>
      </c>
      <c r="AX47" s="86">
        <v>6.9555782077525496E-2</v>
      </c>
      <c r="AY47" s="86">
        <v>2.4457870107420201E-2</v>
      </c>
      <c r="AZ47" s="86">
        <v>92.009315446132703</v>
      </c>
      <c r="BA47" s="86">
        <v>3.1258357962267801E-2</v>
      </c>
      <c r="BB47" s="86">
        <v>0</v>
      </c>
      <c r="BC47" s="86">
        <v>4.5336510383218401E-3</v>
      </c>
      <c r="BD47" s="86">
        <v>129.67809349864001</v>
      </c>
      <c r="BE47" s="86">
        <v>119.303584789943</v>
      </c>
      <c r="BF47" s="86">
        <v>10.3745087086977</v>
      </c>
      <c r="BG47" s="86">
        <v>0</v>
      </c>
      <c r="BH47" s="86">
        <v>0</v>
      </c>
      <c r="BI47" s="86">
        <v>0.48808371488726099</v>
      </c>
      <c r="BJ47" s="86">
        <v>0</v>
      </c>
      <c r="BK47" s="86">
        <v>5.2375644787997997</v>
      </c>
      <c r="BL47" s="86">
        <v>0</v>
      </c>
      <c r="BM47" s="86">
        <v>0.13612897672139601</v>
      </c>
      <c r="BN47" s="86">
        <v>20.950254409519498</v>
      </c>
      <c r="BO47" s="86">
        <v>0.356004740508991</v>
      </c>
      <c r="BP47" s="86">
        <v>0</v>
      </c>
      <c r="BQ47" s="86">
        <v>0.351954874364104</v>
      </c>
      <c r="BR47" s="86">
        <v>4.7722833272155002E-4</v>
      </c>
      <c r="BS47" s="86">
        <v>255.01487322828299</v>
      </c>
      <c r="BT47" s="86">
        <v>60.622338092647098</v>
      </c>
      <c r="BU47" s="86">
        <v>0</v>
      </c>
      <c r="BV47" s="86">
        <v>0</v>
      </c>
      <c r="BW47" s="86">
        <v>20.293681349471299</v>
      </c>
      <c r="BX47" s="86">
        <v>0</v>
      </c>
      <c r="BY47" s="86">
        <v>3.3154809558302198</v>
      </c>
      <c r="BZ47" s="86">
        <v>546.02461057116204</v>
      </c>
      <c r="CA47" s="86">
        <v>28.224925870723101</v>
      </c>
    </row>
    <row r="48" spans="1:79" x14ac:dyDescent="0.3">
      <c r="A48" s="86" t="s">
        <v>47</v>
      </c>
      <c r="B48" s="86">
        <v>1468.7227373000001</v>
      </c>
      <c r="C48" s="86"/>
      <c r="D48" s="86">
        <v>13036.029326</v>
      </c>
      <c r="E48" s="86">
        <v>221.59229818</v>
      </c>
      <c r="F48" s="86">
        <v>203.86483339</v>
      </c>
      <c r="G48" s="86">
        <v>451.01857397999999</v>
      </c>
      <c r="H48" s="86">
        <v>804.05397489999996</v>
      </c>
      <c r="I48" s="86"/>
      <c r="J48" s="86"/>
      <c r="K48" s="86"/>
      <c r="L48" s="86"/>
      <c r="M48" s="86"/>
      <c r="N48" s="27"/>
      <c r="O48" s="27"/>
      <c r="P48" s="86"/>
      <c r="Q48" s="85" t="s">
        <v>47</v>
      </c>
      <c r="R48" s="85">
        <v>0</v>
      </c>
      <c r="S48" s="86">
        <v>15.7900661141133</v>
      </c>
      <c r="T48" s="86">
        <v>59.984986503395803</v>
      </c>
      <c r="U48" s="86">
        <v>59.984986503395803</v>
      </c>
      <c r="V48" s="86">
        <v>46.447709197243597</v>
      </c>
      <c r="W48" s="86">
        <v>0</v>
      </c>
      <c r="X48" s="86">
        <v>15.706475885633401</v>
      </c>
      <c r="Y48" s="86">
        <v>14.5368842529112</v>
      </c>
      <c r="Z48" s="86">
        <v>1468.7222215054201</v>
      </c>
      <c r="AA48" s="86">
        <v>139.10293451140899</v>
      </c>
      <c r="AB48" s="86">
        <v>1.0563468800864599</v>
      </c>
      <c r="AC48" s="86">
        <v>24.311681263755801</v>
      </c>
      <c r="AD48" s="86">
        <v>0</v>
      </c>
      <c r="AE48" s="86">
        <v>0</v>
      </c>
      <c r="AF48" s="86">
        <v>166.08811880871301</v>
      </c>
      <c r="AG48" s="86">
        <v>166.08811880871301</v>
      </c>
      <c r="AH48" s="86">
        <v>104.28817753097699</v>
      </c>
      <c r="AI48" s="86">
        <v>19.217477543468</v>
      </c>
      <c r="AJ48" s="86">
        <v>0.76883412258768202</v>
      </c>
      <c r="AK48" s="86">
        <v>20.105415206684601</v>
      </c>
      <c r="AL48" s="86">
        <v>2.05869358115498</v>
      </c>
      <c r="AM48" s="86">
        <v>0</v>
      </c>
      <c r="AN48" s="86">
        <v>0.39619531639552102</v>
      </c>
      <c r="AO48" s="86">
        <v>3.9237840033069298</v>
      </c>
      <c r="AP48" s="86">
        <v>0</v>
      </c>
      <c r="AQ48" s="86">
        <v>11732.422514801199</v>
      </c>
      <c r="AR48" s="86">
        <v>1199.3144632819101</v>
      </c>
      <c r="AS48" s="86">
        <v>13036.025155614099</v>
      </c>
      <c r="AT48" s="86">
        <v>0</v>
      </c>
      <c r="AU48" s="86">
        <v>24.4922432602038</v>
      </c>
      <c r="AV48" s="86">
        <v>0</v>
      </c>
      <c r="AW48" s="86">
        <v>213.77531001963601</v>
      </c>
      <c r="AX48" s="86">
        <v>0.118853172705677</v>
      </c>
      <c r="AY48" s="86">
        <v>4.1792265279959398E-2</v>
      </c>
      <c r="AZ48" s="86">
        <v>157.22052830370799</v>
      </c>
      <c r="BA48" s="86">
        <v>5.3412564840688501E-2</v>
      </c>
      <c r="BB48" s="86">
        <v>0</v>
      </c>
      <c r="BC48" s="86">
        <v>7.7468642752029603E-3</v>
      </c>
      <c r="BD48" s="86">
        <v>221.58695136924001</v>
      </c>
      <c r="BE48" s="86">
        <v>203.859496893141</v>
      </c>
      <c r="BF48" s="86">
        <v>17.727454476099101</v>
      </c>
      <c r="BG48" s="86">
        <v>0</v>
      </c>
      <c r="BH48" s="86">
        <v>0</v>
      </c>
      <c r="BI48" s="86">
        <v>0.83401079240728104</v>
      </c>
      <c r="BJ48" s="86">
        <v>0</v>
      </c>
      <c r="BK48" s="86">
        <v>8.9496650436239502</v>
      </c>
      <c r="BL48" s="86">
        <v>0</v>
      </c>
      <c r="BM48" s="86">
        <v>0.23260972567888499</v>
      </c>
      <c r="BN48" s="86">
        <v>35.798661479852498</v>
      </c>
      <c r="BO48" s="86">
        <v>0.52423836582646099</v>
      </c>
      <c r="BP48" s="86">
        <v>0</v>
      </c>
      <c r="BQ48" s="86">
        <v>0.60140122143774399</v>
      </c>
      <c r="BR48" s="86">
        <v>8.1545933118382704E-4</v>
      </c>
      <c r="BS48" s="86">
        <v>451.01845907240499</v>
      </c>
      <c r="BT48" s="86">
        <v>89.270036577226406</v>
      </c>
      <c r="BU48" s="86">
        <v>0</v>
      </c>
      <c r="BV48" s="86">
        <v>0</v>
      </c>
      <c r="BW48" s="86">
        <v>29.883637556091902</v>
      </c>
      <c r="BX48" s="86">
        <v>0</v>
      </c>
      <c r="BY48" s="86">
        <v>4.8822470812116503</v>
      </c>
      <c r="BZ48" s="86">
        <v>804.05374579385602</v>
      </c>
      <c r="CA48" s="86">
        <v>41.562902771294297</v>
      </c>
    </row>
    <row r="49" spans="1:79" x14ac:dyDescent="0.3">
      <c r="A49" s="86" t="s">
        <v>48</v>
      </c>
      <c r="B49" s="86"/>
      <c r="C49" s="86"/>
      <c r="D49" s="86"/>
      <c r="E49" s="86"/>
      <c r="F49" s="86"/>
      <c r="G49" s="86"/>
      <c r="H49" s="86"/>
      <c r="I49" s="86"/>
      <c r="J49" s="86"/>
      <c r="K49" s="86"/>
      <c r="L49" s="86"/>
      <c r="M49" s="86"/>
      <c r="N49" s="27"/>
      <c r="O49" s="27"/>
      <c r="P49" s="86"/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  <c r="AI49" s="86"/>
      <c r="AJ49" s="86"/>
      <c r="AK49" s="86"/>
      <c r="AL49" s="86"/>
      <c r="AM49" s="86"/>
      <c r="AN49" s="86"/>
      <c r="AO49" s="86"/>
      <c r="AP49" s="86"/>
      <c r="AQ49" s="86"/>
      <c r="AR49" s="86"/>
      <c r="AS49" s="86"/>
      <c r="AT49" s="86"/>
      <c r="AU49" s="86"/>
      <c r="AV49" s="86"/>
      <c r="AW49" s="86"/>
      <c r="AX49" s="86"/>
      <c r="AY49" s="86"/>
      <c r="AZ49" s="86"/>
      <c r="BA49" s="86"/>
      <c r="BB49" s="86"/>
      <c r="BC49" s="86"/>
      <c r="BD49" s="86"/>
      <c r="BE49" s="86"/>
      <c r="BF49" s="86"/>
      <c r="BG49" s="86"/>
      <c r="BH49" s="86"/>
      <c r="BI49" s="86"/>
      <c r="BJ49" s="86"/>
      <c r="BK49" s="86"/>
      <c r="BL49" s="86"/>
      <c r="BM49" s="86"/>
      <c r="BN49" s="86"/>
      <c r="BO49" s="86"/>
      <c r="BP49" s="86"/>
      <c r="BQ49" s="86"/>
      <c r="BR49" s="86"/>
      <c r="BS49" s="86"/>
      <c r="BT49" s="86"/>
      <c r="BU49" s="86"/>
      <c r="BV49" s="86"/>
      <c r="BW49" s="86"/>
      <c r="BX49" s="86"/>
      <c r="BY49" s="86"/>
      <c r="BZ49" s="86"/>
      <c r="CA49" s="86"/>
    </row>
    <row r="50" spans="1:79" x14ac:dyDescent="0.3">
      <c r="A50" s="86" t="s">
        <v>49</v>
      </c>
      <c r="B50" s="86">
        <v>81.04911018</v>
      </c>
      <c r="C50" s="86"/>
      <c r="D50" s="86">
        <v>785.13965535</v>
      </c>
      <c r="E50" s="86">
        <v>13.39003883</v>
      </c>
      <c r="F50" s="86">
        <v>12.318839649999999</v>
      </c>
      <c r="G50" s="86">
        <v>28.27860098</v>
      </c>
      <c r="H50" s="86">
        <v>46.594349899999997</v>
      </c>
      <c r="I50" s="86"/>
      <c r="J50" s="86"/>
      <c r="K50" s="86"/>
      <c r="L50" s="86"/>
      <c r="M50" s="86"/>
      <c r="N50" s="27"/>
      <c r="O50" s="27"/>
      <c r="P50" s="86"/>
      <c r="Q50" s="85" t="s">
        <v>49</v>
      </c>
      <c r="R50" s="85">
        <v>0</v>
      </c>
      <c r="S50" s="86">
        <v>0.91502269020816795</v>
      </c>
      <c r="T50" s="86">
        <v>3.47608922680149</v>
      </c>
      <c r="U50" s="86">
        <v>3.47608922680149</v>
      </c>
      <c r="V50" s="86">
        <v>2.6916138104217899</v>
      </c>
      <c r="W50" s="86">
        <v>0</v>
      </c>
      <c r="X50" s="86">
        <v>0.91017975640939297</v>
      </c>
      <c r="Y50" s="86">
        <v>0.84240219625648505</v>
      </c>
      <c r="Z50" s="86">
        <v>81.049041596587202</v>
      </c>
      <c r="AA50" s="86">
        <v>8.0609193260480492</v>
      </c>
      <c r="AB50" s="86">
        <v>6.1214571860223499E-2</v>
      </c>
      <c r="AC50" s="86">
        <v>1.4088444298704299</v>
      </c>
      <c r="AD50" s="86">
        <v>0</v>
      </c>
      <c r="AE50" s="86">
        <v>0</v>
      </c>
      <c r="AF50" s="86">
        <v>9.6246854467549596</v>
      </c>
      <c r="AG50" s="86">
        <v>9.6246854467549596</v>
      </c>
      <c r="AH50" s="86">
        <v>6.2811124718552396</v>
      </c>
      <c r="AI50" s="86">
        <v>1.1136394255442701</v>
      </c>
      <c r="AJ50" s="86">
        <v>4.4553217617602697E-2</v>
      </c>
      <c r="AK50" s="86">
        <v>1.1650946556484301</v>
      </c>
      <c r="AL50" s="86">
        <v>0.11929979985054801</v>
      </c>
      <c r="AM50" s="86">
        <v>0</v>
      </c>
      <c r="AN50" s="86">
        <v>2.2959217565201199E-2</v>
      </c>
      <c r="AO50" s="86">
        <v>0.23710078163770301</v>
      </c>
      <c r="AP50" s="86">
        <v>0</v>
      </c>
      <c r="AQ50" s="86">
        <v>706.62557019505402</v>
      </c>
      <c r="AR50" s="86">
        <v>72.232868281772696</v>
      </c>
      <c r="AS50" s="86">
        <v>785.13955094868095</v>
      </c>
      <c r="AT50" s="86">
        <v>0</v>
      </c>
      <c r="AU50" s="86">
        <v>1.41930860802151</v>
      </c>
      <c r="AV50" s="86">
        <v>0</v>
      </c>
      <c r="AW50" s="86">
        <v>12.3881179700226</v>
      </c>
      <c r="AX50" s="86">
        <v>7.1818800134481903E-3</v>
      </c>
      <c r="AY50" s="86">
        <v>2.5253657688343598E-3</v>
      </c>
      <c r="AZ50" s="86">
        <v>9.5002853028874998</v>
      </c>
      <c r="BA50" s="86">
        <v>3.22753052244029E-3</v>
      </c>
      <c r="BB50" s="86">
        <v>0</v>
      </c>
      <c r="BC50" s="86">
        <v>4.6811729911759998E-4</v>
      </c>
      <c r="BD50" s="86">
        <v>13.389716403056701</v>
      </c>
      <c r="BE50" s="86">
        <v>12.318515439747101</v>
      </c>
      <c r="BF50" s="86">
        <v>1.07120096330957</v>
      </c>
      <c r="BG50" s="86">
        <v>0</v>
      </c>
      <c r="BH50" s="86">
        <v>0</v>
      </c>
      <c r="BI50" s="86">
        <v>5.0396361602098802E-2</v>
      </c>
      <c r="BJ50" s="86">
        <v>0</v>
      </c>
      <c r="BK50" s="86">
        <v>0.54079690978135597</v>
      </c>
      <c r="BL50" s="86">
        <v>0</v>
      </c>
      <c r="BM50" s="86">
        <v>1.4055794694577101E-2</v>
      </c>
      <c r="BN50" s="86">
        <v>2.1631883313767299</v>
      </c>
      <c r="BO50" s="86">
        <v>3.0379306906275501E-2</v>
      </c>
      <c r="BP50" s="86">
        <v>0</v>
      </c>
      <c r="BQ50" s="86">
        <v>3.6340570280593197E-2</v>
      </c>
      <c r="BR50" s="86">
        <v>4.9275520494717102E-5</v>
      </c>
      <c r="BS50" s="86">
        <v>28.278601918682501</v>
      </c>
      <c r="BT50" s="86">
        <v>5.1731370086129598</v>
      </c>
      <c r="BU50" s="86">
        <v>0</v>
      </c>
      <c r="BV50" s="86">
        <v>0</v>
      </c>
      <c r="BW50" s="86">
        <v>1.7317340820316001</v>
      </c>
      <c r="BX50" s="86">
        <v>0</v>
      </c>
      <c r="BY50" s="86">
        <v>0.28292266786878001</v>
      </c>
      <c r="BZ50" s="86">
        <v>46.594336684358701</v>
      </c>
      <c r="CA50" s="86">
        <v>2.4085406430258902</v>
      </c>
    </row>
    <row r="51" spans="1:79" x14ac:dyDescent="0.3">
      <c r="A51" s="86" t="s">
        <v>50</v>
      </c>
      <c r="B51" s="86"/>
      <c r="C51" s="86"/>
      <c r="D51" s="86"/>
      <c r="E51" s="86"/>
      <c r="F51" s="86"/>
      <c r="G51" s="86"/>
      <c r="H51" s="86"/>
      <c r="I51" s="86"/>
      <c r="J51" s="86"/>
      <c r="K51" s="86"/>
      <c r="L51" s="86"/>
      <c r="M51" s="86"/>
      <c r="N51" s="27"/>
      <c r="O51" s="27"/>
      <c r="P51" s="86"/>
      <c r="S51" s="86"/>
      <c r="T51" s="86"/>
      <c r="U51" s="86"/>
      <c r="V51" s="86"/>
      <c r="W51" s="86"/>
      <c r="X51" s="86"/>
      <c r="Y51" s="86"/>
      <c r="Z51" s="86"/>
      <c r="AA51" s="86"/>
      <c r="AB51" s="86"/>
      <c r="AC51" s="86"/>
      <c r="AD51" s="86"/>
      <c r="AE51" s="86"/>
      <c r="AF51" s="86"/>
      <c r="AG51" s="86"/>
      <c r="AH51" s="86"/>
      <c r="AI51" s="86"/>
      <c r="AJ51" s="86"/>
      <c r="AK51" s="86"/>
      <c r="AL51" s="86"/>
      <c r="AM51" s="86"/>
      <c r="AN51" s="86"/>
      <c r="AO51" s="86"/>
      <c r="AP51" s="86"/>
      <c r="AQ51" s="86"/>
      <c r="AR51" s="86"/>
      <c r="AS51" s="86"/>
      <c r="AT51" s="86"/>
      <c r="AU51" s="86"/>
      <c r="AV51" s="86"/>
      <c r="AW51" s="86"/>
      <c r="AX51" s="86"/>
      <c r="AY51" s="86"/>
      <c r="AZ51" s="86"/>
      <c r="BA51" s="86"/>
      <c r="BB51" s="86"/>
      <c r="BC51" s="86"/>
      <c r="BD51" s="86"/>
      <c r="BE51" s="86"/>
      <c r="BF51" s="86"/>
      <c r="BG51" s="86"/>
      <c r="BH51" s="86"/>
      <c r="BI51" s="86"/>
      <c r="BJ51" s="86"/>
      <c r="BK51" s="86"/>
      <c r="BL51" s="86"/>
      <c r="BM51" s="86"/>
      <c r="BN51" s="86"/>
      <c r="BO51" s="86"/>
      <c r="BP51" s="86"/>
      <c r="BQ51" s="86"/>
      <c r="BR51" s="86"/>
      <c r="BS51" s="86"/>
      <c r="BT51" s="86"/>
      <c r="BU51" s="86"/>
      <c r="BV51" s="86"/>
      <c r="BW51" s="86"/>
      <c r="BX51" s="86"/>
      <c r="BY51" s="86"/>
      <c r="BZ51" s="86"/>
      <c r="CA51" s="86"/>
    </row>
    <row r="52" spans="1:79" x14ac:dyDescent="0.3">
      <c r="A52" s="39"/>
      <c r="B52" s="86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27"/>
      <c r="O52" s="27"/>
      <c r="P52" s="86"/>
      <c r="S52" s="86"/>
      <c r="T52" s="86"/>
      <c r="U52" s="86"/>
      <c r="V52" s="86"/>
      <c r="W52" s="86"/>
      <c r="X52" s="86"/>
      <c r="Y52" s="86"/>
      <c r="Z52" s="86"/>
      <c r="AA52" s="86"/>
      <c r="AB52" s="86"/>
      <c r="AC52" s="86"/>
      <c r="AD52" s="86"/>
      <c r="AE52" s="86"/>
      <c r="AF52" s="86"/>
      <c r="AG52" s="86"/>
      <c r="AH52" s="86"/>
      <c r="AI52" s="86"/>
      <c r="AJ52" s="86"/>
      <c r="AK52" s="86"/>
      <c r="AL52" s="86"/>
      <c r="AM52" s="86"/>
      <c r="AN52" s="86"/>
      <c r="AO52" s="86"/>
      <c r="AP52" s="86"/>
      <c r="AQ52" s="86"/>
      <c r="AR52" s="86"/>
      <c r="AS52" s="86"/>
      <c r="AT52" s="86"/>
      <c r="AU52" s="86"/>
      <c r="AV52" s="86"/>
      <c r="AW52" s="86"/>
      <c r="AX52" s="86"/>
      <c r="AY52" s="86"/>
      <c r="AZ52" s="86"/>
      <c r="BA52" s="86"/>
      <c r="BB52" s="86"/>
      <c r="BC52" s="86"/>
      <c r="BD52" s="86"/>
      <c r="BE52" s="86"/>
      <c r="BF52" s="86"/>
      <c r="BG52" s="86"/>
      <c r="BH52" s="86"/>
      <c r="BI52" s="86"/>
      <c r="BJ52" s="86"/>
      <c r="BK52" s="86"/>
      <c r="BL52" s="86"/>
      <c r="BM52" s="86"/>
      <c r="BN52" s="86"/>
      <c r="BO52" s="86"/>
      <c r="BP52" s="86"/>
      <c r="BQ52" s="86"/>
      <c r="BR52" s="86"/>
      <c r="BS52" s="86"/>
      <c r="BT52" s="86"/>
      <c r="BU52" s="86"/>
      <c r="BV52" s="86"/>
      <c r="BW52" s="86"/>
      <c r="BX52" s="86"/>
      <c r="BY52" s="86"/>
      <c r="BZ52" s="86"/>
      <c r="CA52" s="86"/>
    </row>
    <row r="53" spans="1:79" x14ac:dyDescent="0.3">
      <c r="A53" s="39"/>
      <c r="B53" s="86"/>
      <c r="C53" s="86"/>
      <c r="D53" s="86"/>
      <c r="E53" s="86"/>
      <c r="F53" s="86"/>
      <c r="G53" s="86"/>
      <c r="H53" s="86"/>
      <c r="I53" s="86"/>
      <c r="J53" s="86"/>
      <c r="K53" s="86"/>
      <c r="L53" s="86"/>
      <c r="M53" s="86"/>
      <c r="N53" s="27"/>
      <c r="P53" s="86"/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  <c r="AI53" s="86"/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6"/>
      <c r="AV53" s="86"/>
      <c r="AW53" s="86"/>
      <c r="AX53" s="86"/>
      <c r="AY53" s="86"/>
      <c r="AZ53" s="86"/>
      <c r="BA53" s="86"/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  <c r="BM53" s="86"/>
      <c r="BN53" s="86"/>
      <c r="BO53" s="86"/>
      <c r="BP53" s="86"/>
      <c r="BQ53" s="86"/>
      <c r="BR53" s="86"/>
      <c r="BS53" s="86"/>
      <c r="BT53" s="86"/>
      <c r="BU53" s="86"/>
      <c r="BV53" s="86"/>
      <c r="BW53" s="86"/>
      <c r="BX53" s="86"/>
      <c r="BY53" s="86"/>
      <c r="BZ53" s="86"/>
      <c r="CA53" s="86"/>
    </row>
    <row r="54" spans="1:79" x14ac:dyDescent="0.3">
      <c r="A54" s="39" t="s">
        <v>227</v>
      </c>
      <c r="B54" s="86"/>
      <c r="C54" s="86"/>
      <c r="D54" s="86"/>
      <c r="E54" s="86"/>
      <c r="F54" s="86"/>
      <c r="G54" s="86"/>
      <c r="H54" s="86"/>
      <c r="I54" s="86"/>
      <c r="J54" s="86"/>
      <c r="K54" s="86"/>
      <c r="L54" s="86"/>
      <c r="M54" s="86"/>
      <c r="N54" s="27"/>
      <c r="P54" s="86"/>
      <c r="S54" s="86"/>
      <c r="T54" s="86"/>
      <c r="U54" s="86"/>
      <c r="V54" s="86"/>
      <c r="W54" s="86"/>
      <c r="X54" s="86"/>
      <c r="Y54" s="86"/>
      <c r="Z54" s="86"/>
      <c r="AA54" s="86"/>
      <c r="AB54" s="86"/>
      <c r="AC54" s="86"/>
      <c r="AD54" s="86"/>
      <c r="AE54" s="86"/>
      <c r="AF54" s="86"/>
      <c r="AG54" s="86"/>
      <c r="AH54" s="86"/>
      <c r="AI54" s="86"/>
      <c r="AJ54" s="86"/>
      <c r="AK54" s="86"/>
      <c r="AL54" s="86"/>
      <c r="AM54" s="86"/>
      <c r="AN54" s="86"/>
      <c r="AO54" s="86"/>
      <c r="AP54" s="86"/>
      <c r="AQ54" s="86"/>
      <c r="AR54" s="86"/>
      <c r="AS54" s="86"/>
      <c r="AT54" s="86"/>
      <c r="AU54" s="86"/>
      <c r="AV54" s="86"/>
      <c r="AW54" s="86"/>
      <c r="AX54" s="86"/>
      <c r="AY54" s="86"/>
      <c r="AZ54" s="86"/>
      <c r="BA54" s="86"/>
      <c r="BB54" s="86"/>
      <c r="BC54" s="86"/>
      <c r="BD54" s="86"/>
      <c r="BE54" s="86"/>
      <c r="BF54" s="86"/>
      <c r="BG54" s="86"/>
      <c r="BH54" s="86"/>
      <c r="BI54" s="86"/>
      <c r="BJ54" s="86"/>
      <c r="BK54" s="86"/>
      <c r="BL54" s="86"/>
      <c r="BM54" s="86"/>
      <c r="BN54" s="86"/>
      <c r="BO54" s="86"/>
      <c r="BP54" s="86"/>
      <c r="BQ54" s="86"/>
      <c r="BR54" s="86"/>
      <c r="BS54" s="86"/>
      <c r="BT54" s="86"/>
      <c r="BU54" s="86"/>
      <c r="BV54" s="86"/>
      <c r="BW54" s="86"/>
      <c r="BX54" s="86"/>
      <c r="BY54" s="86"/>
      <c r="BZ54" s="86"/>
      <c r="CA54" s="86"/>
    </row>
    <row r="55" spans="1:79" x14ac:dyDescent="0.3">
      <c r="A55" s="86" t="s">
        <v>1</v>
      </c>
      <c r="B55" s="86"/>
      <c r="C55" s="86"/>
      <c r="D55" s="86"/>
      <c r="E55" s="86"/>
      <c r="F55" s="86"/>
      <c r="G55" s="86"/>
      <c r="H55" s="86"/>
      <c r="I55" s="86"/>
      <c r="J55" s="86"/>
      <c r="K55" s="86"/>
      <c r="L55" s="86"/>
      <c r="M55" s="86"/>
      <c r="N55" s="27"/>
      <c r="O55" s="27"/>
      <c r="P55" s="86"/>
      <c r="S55" s="86"/>
      <c r="T55" s="86"/>
      <c r="U55" s="86"/>
      <c r="V55" s="86"/>
      <c r="W55" s="86"/>
      <c r="X55" s="86"/>
      <c r="Y55" s="86"/>
      <c r="Z55" s="86"/>
      <c r="AA55" s="86"/>
      <c r="AB55" s="86"/>
      <c r="AC55" s="86"/>
      <c r="AD55" s="86"/>
      <c r="AE55" s="86"/>
      <c r="AF55" s="86"/>
      <c r="AG55" s="86"/>
      <c r="AH55" s="86"/>
      <c r="AI55" s="86"/>
      <c r="AJ55" s="86"/>
      <c r="AK55" s="86"/>
      <c r="AL55" s="86"/>
      <c r="AM55" s="86"/>
      <c r="AN55" s="86"/>
      <c r="AO55" s="86"/>
      <c r="AP55" s="86"/>
      <c r="AQ55" s="86"/>
      <c r="AR55" s="86"/>
      <c r="AS55" s="86"/>
      <c r="AT55" s="86"/>
      <c r="AU55" s="86"/>
      <c r="AV55" s="86"/>
      <c r="AW55" s="86"/>
      <c r="AX55" s="86"/>
      <c r="AY55" s="86"/>
      <c r="AZ55" s="86"/>
      <c r="BA55" s="86"/>
      <c r="BB55" s="86"/>
      <c r="BC55" s="86"/>
      <c r="BD55" s="86"/>
      <c r="BE55" s="86"/>
      <c r="BF55" s="86"/>
      <c r="BG55" s="86"/>
      <c r="BH55" s="86"/>
      <c r="BI55" s="86"/>
      <c r="BJ55" s="86"/>
      <c r="BK55" s="86"/>
      <c r="BL55" s="86"/>
      <c r="BM55" s="86"/>
      <c r="BN55" s="86"/>
      <c r="BO55" s="86"/>
      <c r="BP55" s="86"/>
      <c r="BQ55" s="86"/>
      <c r="BR55" s="86"/>
      <c r="BS55" s="86"/>
      <c r="BT55" s="86"/>
      <c r="BU55" s="86"/>
      <c r="BV55" s="86"/>
      <c r="BW55" s="86"/>
      <c r="BX55" s="86"/>
      <c r="BY55" s="86"/>
      <c r="BZ55" s="86"/>
      <c r="CA55" s="86"/>
    </row>
    <row r="56" spans="1:79" x14ac:dyDescent="0.3">
      <c r="A56" s="86" t="s">
        <v>11</v>
      </c>
      <c r="B56" s="86"/>
      <c r="C56" s="86"/>
      <c r="D56" s="86"/>
      <c r="E56" s="86"/>
      <c r="F56" s="86"/>
      <c r="G56" s="86"/>
      <c r="H56" s="86"/>
      <c r="I56" s="86"/>
      <c r="J56" s="86"/>
      <c r="K56" s="86"/>
      <c r="L56" s="86"/>
      <c r="M56" s="86"/>
      <c r="N56" s="27"/>
      <c r="O56" s="27"/>
      <c r="P56" s="86"/>
      <c r="S56" s="86"/>
      <c r="T56" s="86"/>
      <c r="U56" s="86"/>
      <c r="V56" s="86"/>
      <c r="W56" s="86"/>
      <c r="X56" s="86"/>
      <c r="Y56" s="86"/>
      <c r="Z56" s="86"/>
      <c r="AA56" s="86"/>
      <c r="AB56" s="86"/>
      <c r="AC56" s="86"/>
      <c r="AD56" s="86"/>
      <c r="AE56" s="86"/>
      <c r="AF56" s="86"/>
      <c r="AG56" s="86"/>
      <c r="AH56" s="86"/>
      <c r="AI56" s="86"/>
      <c r="AJ56" s="86"/>
      <c r="AK56" s="86"/>
      <c r="AL56" s="86"/>
      <c r="AM56" s="86"/>
      <c r="AN56" s="86"/>
      <c r="AO56" s="86"/>
      <c r="AP56" s="86"/>
      <c r="AQ56" s="86"/>
      <c r="AR56" s="86"/>
      <c r="AS56" s="86"/>
      <c r="AT56" s="86"/>
      <c r="AU56" s="86"/>
      <c r="AV56" s="86"/>
      <c r="AW56" s="86"/>
      <c r="AX56" s="86"/>
      <c r="AY56" s="86"/>
      <c r="AZ56" s="86"/>
      <c r="BA56" s="86"/>
      <c r="BB56" s="86"/>
      <c r="BC56" s="86"/>
      <c r="BD56" s="86"/>
      <c r="BE56" s="86"/>
      <c r="BF56" s="86"/>
      <c r="BG56" s="86"/>
      <c r="BH56" s="86"/>
      <c r="BI56" s="86"/>
      <c r="BJ56" s="86"/>
      <c r="BK56" s="86"/>
      <c r="BL56" s="86"/>
      <c r="BM56" s="86"/>
      <c r="BN56" s="86"/>
      <c r="BO56" s="86"/>
      <c r="BP56" s="86"/>
      <c r="BQ56" s="86"/>
      <c r="BR56" s="86"/>
      <c r="BS56" s="86"/>
      <c r="BT56" s="86"/>
      <c r="BU56" s="86"/>
      <c r="BV56" s="86"/>
      <c r="BW56" s="86"/>
      <c r="BX56" s="86"/>
      <c r="BY56" s="86"/>
      <c r="BZ56" s="86"/>
      <c r="CA56" s="86"/>
    </row>
    <row r="57" spans="1:79" x14ac:dyDescent="0.3">
      <c r="A57" s="85" t="s">
        <v>58</v>
      </c>
      <c r="B57" s="86"/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S57" s="86"/>
      <c r="T57" s="86"/>
      <c r="U57" s="86"/>
      <c r="V57" s="86"/>
      <c r="W57" s="86"/>
      <c r="X57" s="86"/>
      <c r="Y57" s="86"/>
      <c r="Z57" s="86"/>
      <c r="AA57" s="86"/>
      <c r="AB57" s="86"/>
      <c r="AC57" s="86"/>
      <c r="AD57" s="86"/>
      <c r="AE57" s="86"/>
      <c r="AF57" s="86"/>
      <c r="AG57" s="86"/>
      <c r="AH57" s="86"/>
      <c r="AI57" s="86"/>
      <c r="AJ57" s="86"/>
      <c r="AK57" s="86"/>
      <c r="AL57" s="86"/>
      <c r="AM57" s="86"/>
      <c r="AN57" s="86"/>
      <c r="AO57" s="86"/>
      <c r="AP57" s="86"/>
      <c r="AQ57" s="86"/>
      <c r="AR57" s="86"/>
      <c r="AS57" s="86"/>
      <c r="AT57" s="86"/>
      <c r="AU57" s="86"/>
      <c r="AV57" s="86"/>
      <c r="AW57" s="86"/>
      <c r="AX57" s="86"/>
      <c r="AY57" s="86"/>
      <c r="AZ57" s="86"/>
      <c r="BA57" s="86"/>
      <c r="BB57" s="86"/>
      <c r="BC57" s="86"/>
      <c r="BD57" s="86"/>
      <c r="BE57" s="86"/>
      <c r="BF57" s="86"/>
      <c r="BG57" s="86"/>
      <c r="BH57" s="86"/>
      <c r="BI57" s="86"/>
      <c r="BJ57" s="86"/>
      <c r="BK57" s="86"/>
      <c r="BL57" s="86"/>
      <c r="BM57" s="86"/>
      <c r="BN57" s="86"/>
      <c r="BO57" s="86"/>
      <c r="BP57" s="86"/>
      <c r="BQ57" s="86"/>
      <c r="BR57" s="86"/>
      <c r="BS57" s="86"/>
      <c r="BT57" s="86"/>
      <c r="BU57" s="86"/>
      <c r="BV57" s="86"/>
      <c r="BW57" s="86"/>
      <c r="BX57" s="86"/>
      <c r="BY57" s="86"/>
      <c r="BZ57" s="86"/>
      <c r="CA57" s="86"/>
    </row>
    <row r="58" spans="1:79" x14ac:dyDescent="0.3">
      <c r="A58" s="85" t="s">
        <v>74</v>
      </c>
      <c r="B58" s="86"/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/>
      <c r="P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86"/>
      <c r="AT58" s="86"/>
      <c r="AU58" s="86"/>
      <c r="AV58" s="86"/>
      <c r="AW58" s="86"/>
      <c r="AX58" s="86"/>
      <c r="AY58" s="86"/>
      <c r="AZ58" s="86"/>
      <c r="BA58" s="86"/>
      <c r="BB58" s="86"/>
      <c r="BC58" s="86"/>
      <c r="BD58" s="86"/>
      <c r="BE58" s="86"/>
      <c r="BF58" s="86"/>
      <c r="BG58" s="86"/>
      <c r="BH58" s="86"/>
      <c r="BI58" s="86"/>
      <c r="BJ58" s="86"/>
      <c r="BK58" s="86"/>
      <c r="BL58" s="86"/>
      <c r="BM58" s="86"/>
      <c r="BN58" s="86"/>
      <c r="BO58" s="86"/>
      <c r="BP58" s="86"/>
      <c r="BQ58" s="86"/>
      <c r="BR58" s="86"/>
      <c r="BS58" s="86"/>
      <c r="BT58" s="86"/>
      <c r="BU58" s="86"/>
      <c r="BV58" s="86"/>
      <c r="BW58" s="86"/>
      <c r="BX58" s="86"/>
      <c r="BY58" s="86"/>
      <c r="BZ58" s="86"/>
      <c r="CA58" s="86"/>
    </row>
    <row r="59" spans="1:79" x14ac:dyDescent="0.3">
      <c r="A59" s="85" t="s">
        <v>377</v>
      </c>
      <c r="B59" s="86">
        <v>28425.838584000001</v>
      </c>
      <c r="C59" s="86"/>
      <c r="D59" s="86">
        <v>263253.79158000002</v>
      </c>
      <c r="E59" s="86">
        <v>6355.3640269999996</v>
      </c>
      <c r="F59" s="86">
        <v>5846.9357772000003</v>
      </c>
      <c r="G59" s="86">
        <v>28232.38521</v>
      </c>
      <c r="H59" s="86">
        <v>15054.834258999999</v>
      </c>
      <c r="I59" s="86"/>
      <c r="J59" s="86"/>
      <c r="K59" s="86"/>
      <c r="L59" s="86"/>
      <c r="M59" s="86"/>
      <c r="N59" s="86"/>
      <c r="O59" s="86"/>
      <c r="P59" s="86"/>
      <c r="Q59" s="85" t="s">
        <v>68</v>
      </c>
      <c r="R59" s="85">
        <v>0</v>
      </c>
      <c r="S59" s="86">
        <v>295.64782203428399</v>
      </c>
      <c r="T59" s="86">
        <v>1123.1444604829701</v>
      </c>
      <c r="U59" s="86">
        <v>1123.1444604829701</v>
      </c>
      <c r="V59" s="86">
        <v>869.66798095371905</v>
      </c>
      <c r="W59" s="86">
        <v>0</v>
      </c>
      <c r="X59" s="86">
        <v>294.08326258340799</v>
      </c>
      <c r="Y59" s="86">
        <v>272.18472496253702</v>
      </c>
      <c r="Z59" s="86">
        <v>28425.9711542849</v>
      </c>
      <c r="AA59" s="86">
        <v>2604.5076664852199</v>
      </c>
      <c r="AB59" s="86">
        <v>19.778681086208099</v>
      </c>
      <c r="AC59" s="86">
        <v>455.20719218297199</v>
      </c>
      <c r="AD59" s="86">
        <v>0</v>
      </c>
      <c r="AE59" s="86">
        <v>0</v>
      </c>
      <c r="AF59" s="86">
        <v>3109.77327067224</v>
      </c>
      <c r="AG59" s="86">
        <v>3109.77327067224</v>
      </c>
      <c r="AH59" s="86">
        <v>2106.0349533998001</v>
      </c>
      <c r="AI59" s="86">
        <v>359.82117534121397</v>
      </c>
      <c r="AJ59" s="86">
        <v>14.3955173621829</v>
      </c>
      <c r="AK59" s="86">
        <v>376.44727859649402</v>
      </c>
      <c r="AL59" s="86">
        <v>38.546232282963203</v>
      </c>
      <c r="AM59" s="86">
        <v>0</v>
      </c>
      <c r="AN59" s="86">
        <v>7.4182328247591602</v>
      </c>
      <c r="AO59" s="86">
        <v>112.535636725695</v>
      </c>
      <c r="AP59" s="86">
        <v>0</v>
      </c>
      <c r="AQ59" s="86">
        <v>236927.75161185401</v>
      </c>
      <c r="AR59" s="86">
        <v>24219.305155618698</v>
      </c>
      <c r="AS59" s="86">
        <v>263253.09172087198</v>
      </c>
      <c r="AT59" s="86">
        <v>0</v>
      </c>
      <c r="AU59" s="86">
        <v>458.58560413917701</v>
      </c>
      <c r="AV59" s="86">
        <v>0</v>
      </c>
      <c r="AW59" s="86">
        <v>4002.6814941252301</v>
      </c>
      <c r="AX59" s="86">
        <v>51.966670806946702</v>
      </c>
      <c r="AY59" s="86">
        <v>0.66103998048909496</v>
      </c>
      <c r="AZ59" s="86">
        <v>2672.72024658696</v>
      </c>
      <c r="BA59" s="86">
        <v>2.8906334176601201</v>
      </c>
      <c r="BB59" s="86">
        <v>0</v>
      </c>
      <c r="BC59" s="86">
        <v>0.122534041347685</v>
      </c>
      <c r="BD59" s="86">
        <v>6355.1680788621898</v>
      </c>
      <c r="BE59" s="86">
        <v>5846.7400173311898</v>
      </c>
      <c r="BF59" s="86">
        <v>508.42806153100003</v>
      </c>
      <c r="BG59" s="86">
        <v>8.7410819906634192</v>
      </c>
      <c r="BH59" s="86">
        <v>0</v>
      </c>
      <c r="BI59" s="86">
        <v>667.72968538941905</v>
      </c>
      <c r="BJ59" s="86">
        <v>0</v>
      </c>
      <c r="BK59" s="86">
        <v>420.57763840892397</v>
      </c>
      <c r="BL59" s="86">
        <v>0</v>
      </c>
      <c r="BM59" s="86">
        <v>3.6792537034893602</v>
      </c>
      <c r="BN59" s="86">
        <v>1682.04655191609</v>
      </c>
      <c r="BO59" s="86">
        <v>9.8156796420893109</v>
      </c>
      <c r="BP59" s="86">
        <v>8.9272620178905004</v>
      </c>
      <c r="BQ59" s="86">
        <v>326.29256583827998</v>
      </c>
      <c r="BR59" s="86">
        <v>0.38485323302303198</v>
      </c>
      <c r="BS59" s="86">
        <v>28232.429677298402</v>
      </c>
      <c r="BT59" s="86">
        <v>1671.4602939973399</v>
      </c>
      <c r="BU59" s="86">
        <v>0</v>
      </c>
      <c r="BV59" s="86">
        <v>0</v>
      </c>
      <c r="BW59" s="86">
        <v>559.53463928413203</v>
      </c>
      <c r="BX59" s="86">
        <v>0</v>
      </c>
      <c r="BY59" s="86">
        <v>91.412907113014398</v>
      </c>
      <c r="BZ59" s="86">
        <v>15054.843973941301</v>
      </c>
      <c r="CA59" s="86">
        <v>778.21569537687401</v>
      </c>
    </row>
    <row r="60" spans="1:79" x14ac:dyDescent="0.3">
      <c r="A60" s="86" t="s">
        <v>378</v>
      </c>
      <c r="B60" s="86">
        <v>128340.1376</v>
      </c>
      <c r="C60" s="86"/>
      <c r="D60" s="86">
        <v>1498378.2043999999</v>
      </c>
      <c r="E60" s="86">
        <v>130599.13404</v>
      </c>
      <c r="F60" s="86">
        <v>120151.20539</v>
      </c>
      <c r="G60" s="86">
        <v>967536.39888999995</v>
      </c>
      <c r="H60" s="86">
        <v>55839.001358000001</v>
      </c>
      <c r="I60" s="86">
        <v>10.174588612999999</v>
      </c>
      <c r="J60" s="86">
        <v>0.43605374320000001</v>
      </c>
      <c r="K60" s="86">
        <v>69.768600789999994</v>
      </c>
      <c r="L60" s="86"/>
      <c r="M60" s="86"/>
      <c r="N60" s="86"/>
      <c r="O60" s="86"/>
      <c r="P60" s="86"/>
      <c r="Q60" s="85" t="s">
        <v>69</v>
      </c>
      <c r="R60" s="85">
        <v>0</v>
      </c>
      <c r="S60" s="86">
        <v>222.33873094396401</v>
      </c>
      <c r="T60" s="86">
        <v>844.64607593293499</v>
      </c>
      <c r="U60" s="86">
        <v>844.64607593293499</v>
      </c>
      <c r="V60" s="86">
        <v>654.02243023198105</v>
      </c>
      <c r="W60" s="86">
        <v>0</v>
      </c>
      <c r="X60" s="86">
        <v>221.15955890370699</v>
      </c>
      <c r="Y60" s="86">
        <v>204.69516492424299</v>
      </c>
      <c r="Z60" s="86">
        <v>23479.849419467901</v>
      </c>
      <c r="AA60" s="86">
        <v>1958.6744248856601</v>
      </c>
      <c r="AB60" s="86">
        <v>14.8744707458787</v>
      </c>
      <c r="AC60" s="86">
        <v>342.33482098447303</v>
      </c>
      <c r="AD60" s="86">
        <v>0</v>
      </c>
      <c r="AE60" s="86">
        <v>0</v>
      </c>
      <c r="AF60" s="86">
        <v>2338.6327916433702</v>
      </c>
      <c r="AG60" s="86">
        <v>2338.6327916433702</v>
      </c>
      <c r="AH60" s="86">
        <v>2097.09079206556</v>
      </c>
      <c r="AI60" s="86">
        <v>270.603354628879</v>
      </c>
      <c r="AJ60" s="86">
        <v>10.8257993655979</v>
      </c>
      <c r="AK60" s="86">
        <v>283.104107096127</v>
      </c>
      <c r="AL60" s="86">
        <v>28.988170276184</v>
      </c>
      <c r="AM60" s="86">
        <v>0</v>
      </c>
      <c r="AN60" s="86">
        <v>5.5787521061608096</v>
      </c>
      <c r="AO60" s="86">
        <v>454.33665724190797</v>
      </c>
      <c r="AP60" s="86">
        <v>0</v>
      </c>
      <c r="AQ60" s="86">
        <v>235921.51529621799</v>
      </c>
      <c r="AR60" s="86">
        <v>24116.626448188599</v>
      </c>
      <c r="AS60" s="86">
        <v>262135.232536472</v>
      </c>
      <c r="AT60" s="86">
        <v>0</v>
      </c>
      <c r="AU60" s="86">
        <v>344.875725034033</v>
      </c>
      <c r="AV60" s="86">
        <v>0</v>
      </c>
      <c r="AW60" s="86">
        <v>3010.1868639924601</v>
      </c>
      <c r="AX60" s="86">
        <v>450.64960410500498</v>
      </c>
      <c r="AY60" s="86">
        <v>2.2959391965255102E-3</v>
      </c>
      <c r="AZ60" s="86">
        <v>1681.4246301471001</v>
      </c>
      <c r="BA60" s="86">
        <v>18.4098592900014</v>
      </c>
      <c r="BB60" s="86">
        <v>0</v>
      </c>
      <c r="BC60" s="86">
        <v>4.2558893720685403E-4</v>
      </c>
      <c r="BD60" s="86">
        <v>25656.955489935001</v>
      </c>
      <c r="BE60" s="86">
        <v>23604.317367832002</v>
      </c>
      <c r="BF60" s="86">
        <v>2052.6381221029801</v>
      </c>
      <c r="BG60" s="86">
        <v>78.646669973599501</v>
      </c>
      <c r="BH60" s="86">
        <v>0</v>
      </c>
      <c r="BI60" s="86">
        <v>5889.1349801859596</v>
      </c>
      <c r="BJ60" s="86">
        <v>0</v>
      </c>
      <c r="BK60" s="86">
        <v>2510.9042378346198</v>
      </c>
      <c r="BL60" s="86">
        <v>0</v>
      </c>
      <c r="BM60" s="86">
        <v>1.2778878839486901E-2</v>
      </c>
      <c r="BN60" s="86">
        <v>10041.2653912928</v>
      </c>
      <c r="BO60" s="86">
        <v>7.3817146814376198</v>
      </c>
      <c r="BP60" s="86">
        <v>80.321625578024396</v>
      </c>
      <c r="BQ60" s="86">
        <v>2850.1981872495599</v>
      </c>
      <c r="BR60" s="86">
        <v>3.34668176832729</v>
      </c>
      <c r="BS60" s="86">
        <v>188990.54396181501</v>
      </c>
      <c r="BT60" s="86">
        <v>1256.99960003664</v>
      </c>
      <c r="BU60" s="86">
        <v>0</v>
      </c>
      <c r="BV60" s="86">
        <v>0</v>
      </c>
      <c r="BW60" s="86">
        <v>420.80137635190101</v>
      </c>
      <c r="BX60" s="86">
        <v>0</v>
      </c>
      <c r="BY60" s="86">
        <v>68.746092501529404</v>
      </c>
      <c r="BZ60" s="86">
        <v>11321.7493455028</v>
      </c>
      <c r="CA60" s="86">
        <v>585.25406941252299</v>
      </c>
    </row>
    <row r="61" spans="1:79" x14ac:dyDescent="0.3">
      <c r="A61" s="40" t="s">
        <v>436</v>
      </c>
      <c r="B61" s="1">
        <f>SUM(B3:B60)+SUM(B67:B90)</f>
        <v>246738.49283355579</v>
      </c>
      <c r="C61" s="1">
        <f t="shared" ref="C61:O61" si="0">SUM(C3:C60)+SUM(C67:C90)</f>
        <v>18.861456423600004</v>
      </c>
      <c r="D61" s="1">
        <f t="shared" si="0"/>
        <v>2172158.279507149</v>
      </c>
      <c r="E61" s="1">
        <f t="shared" si="0"/>
        <v>157317.03298902631</v>
      </c>
      <c r="F61" s="1">
        <f t="shared" si="0"/>
        <v>144837.1705876599</v>
      </c>
      <c r="G61" s="1">
        <f t="shared" si="0"/>
        <v>1115827.906287052</v>
      </c>
      <c r="H61" s="1">
        <f t="shared" si="0"/>
        <v>94002.547426832505</v>
      </c>
      <c r="I61" s="1">
        <f t="shared" si="0"/>
        <v>10.174588612999999</v>
      </c>
      <c r="J61" s="1">
        <f t="shared" si="0"/>
        <v>0.43605374320000001</v>
      </c>
      <c r="K61" s="1">
        <f t="shared" si="0"/>
        <v>69.768600789999994</v>
      </c>
      <c r="L61" s="1">
        <f t="shared" si="0"/>
        <v>0</v>
      </c>
      <c r="M61" s="1">
        <f t="shared" si="0"/>
        <v>0</v>
      </c>
      <c r="N61" s="1">
        <f t="shared" si="0"/>
        <v>0</v>
      </c>
      <c r="O61" s="1">
        <f t="shared" si="0"/>
        <v>0</v>
      </c>
      <c r="P61" s="86"/>
      <c r="Q61" s="86"/>
      <c r="R61" s="86"/>
      <c r="S61" s="1">
        <f t="shared" ref="S61:CA61" si="1">SUM(S3:S60)+SUM(S67:S90)</f>
        <v>792.85629353465981</v>
      </c>
      <c r="T61" s="1">
        <f t="shared" si="1"/>
        <v>3011.9956755635312</v>
      </c>
      <c r="U61" s="1">
        <f t="shared" si="1"/>
        <v>3011.9956755635312</v>
      </c>
      <c r="V61" s="1">
        <f t="shared" si="1"/>
        <v>2332.2417658128643</v>
      </c>
      <c r="W61" s="1"/>
      <c r="X61" s="1">
        <f t="shared" si="1"/>
        <v>788.65740109356625</v>
      </c>
      <c r="Y61" s="1">
        <f t="shared" si="1"/>
        <v>729.93460180966417</v>
      </c>
      <c r="Z61" s="1">
        <f t="shared" si="1"/>
        <v>75679.207913595892</v>
      </c>
      <c r="AA61" s="1">
        <f t="shared" si="1"/>
        <v>6984.6542342358389</v>
      </c>
      <c r="AB61" s="1">
        <f t="shared" si="1"/>
        <v>53.041784803557022</v>
      </c>
      <c r="AC61" s="1">
        <f t="shared" si="1"/>
        <v>1220.7540017218471</v>
      </c>
      <c r="AD61" s="1">
        <f t="shared" si="1"/>
        <v>0</v>
      </c>
      <c r="AE61" s="1"/>
      <c r="AF61" s="1">
        <f t="shared" si="1"/>
        <v>8339.6300227381071</v>
      </c>
      <c r="AG61" s="1">
        <f t="shared" si="1"/>
        <v>8339.6300227381071</v>
      </c>
      <c r="AH61" s="1">
        <f t="shared" si="1"/>
        <v>5793.0992586474849</v>
      </c>
      <c r="AI61" s="1">
        <f t="shared" si="1"/>
        <v>964.95813481630637</v>
      </c>
      <c r="AJ61" s="1">
        <f t="shared" si="1"/>
        <v>38.604999611022649</v>
      </c>
      <c r="AK61" s="1"/>
      <c r="AL61" s="1">
        <f t="shared" si="1"/>
        <v>103.37166584398513</v>
      </c>
      <c r="AM61" s="1">
        <f t="shared" si="1"/>
        <v>0</v>
      </c>
      <c r="AN61" s="1">
        <f t="shared" si="1"/>
        <v>19.893864577947088</v>
      </c>
      <c r="AO61" s="1">
        <f t="shared" si="1"/>
        <v>638.02166583393614</v>
      </c>
      <c r="AP61" s="1">
        <f t="shared" si="1"/>
        <v>0</v>
      </c>
      <c r="AQ61" s="1">
        <f t="shared" si="1"/>
        <v>651721.15051998943</v>
      </c>
      <c r="AR61" s="1">
        <f t="shared" si="1"/>
        <v>66620.616422730396</v>
      </c>
      <c r="AS61" s="1">
        <f t="shared" si="1"/>
        <v>724134.86620136676</v>
      </c>
      <c r="AT61" s="1">
        <f t="shared" si="1"/>
        <v>0</v>
      </c>
      <c r="AU61" s="1">
        <f t="shared" si="1"/>
        <v>1229.8164771586785</v>
      </c>
      <c r="AV61" s="1">
        <f t="shared" si="1"/>
        <v>0</v>
      </c>
      <c r="AW61" s="1">
        <f t="shared" si="1"/>
        <v>10734.21952699</v>
      </c>
      <c r="AX61" s="1">
        <f t="shared" si="1"/>
        <v>508.46875735952125</v>
      </c>
      <c r="AY61" s="1">
        <f t="shared" si="1"/>
        <v>1.3138433084786441</v>
      </c>
      <c r="AZ61" s="1">
        <f t="shared" si="1"/>
        <v>6816.1785432926954</v>
      </c>
      <c r="BA61" s="1">
        <f t="shared" si="1"/>
        <v>22.295355022201111</v>
      </c>
      <c r="BB61" s="1">
        <f t="shared" si="1"/>
        <v>0</v>
      </c>
      <c r="BC61" s="1">
        <f t="shared" si="1"/>
        <v>0.24354146186666376</v>
      </c>
      <c r="BD61" s="1">
        <f t="shared" si="1"/>
        <v>35688.947589111835</v>
      </c>
      <c r="BE61" s="1">
        <f t="shared" si="1"/>
        <v>32833.727361768237</v>
      </c>
      <c r="BF61" s="1">
        <f t="shared" si="1"/>
        <v>2855.2202273435869</v>
      </c>
      <c r="BG61" s="1">
        <f t="shared" si="1"/>
        <v>88.086257482541996</v>
      </c>
      <c r="BH61" s="1">
        <f t="shared" si="1"/>
        <v>0</v>
      </c>
      <c r="BI61" s="1">
        <f t="shared" si="1"/>
        <v>6622.1512513873413</v>
      </c>
      <c r="BJ61" s="1">
        <f t="shared" si="1"/>
        <v>0</v>
      </c>
      <c r="BK61" s="1">
        <f t="shared" si="1"/>
        <v>3093.0822931721959</v>
      </c>
      <c r="BL61" s="1">
        <f t="shared" si="1"/>
        <v>0</v>
      </c>
      <c r="BM61" s="1">
        <f t="shared" si="1"/>
        <v>7.3126602822395537</v>
      </c>
      <c r="BN61" s="1">
        <f t="shared" si="1"/>
        <v>12369.692662982916</v>
      </c>
      <c r="BO61" s="1">
        <f t="shared" si="1"/>
        <v>26.323214977859674</v>
      </c>
      <c r="BP61" s="1">
        <f t="shared" si="1"/>
        <v>89.962278781946409</v>
      </c>
      <c r="BQ61" s="1">
        <f t="shared" si="1"/>
        <v>3211.1659660817095</v>
      </c>
      <c r="BR61" s="1">
        <f t="shared" si="1"/>
        <v>3.7739511525388174</v>
      </c>
      <c r="BS61" s="1">
        <f t="shared" si="1"/>
        <v>224815.87693307386</v>
      </c>
      <c r="BT61" s="1">
        <f t="shared" si="1"/>
        <v>4482.4524389319686</v>
      </c>
      <c r="BU61" s="1">
        <f t="shared" si="1"/>
        <v>0</v>
      </c>
      <c r="BV61" s="1">
        <f t="shared" si="1"/>
        <v>0</v>
      </c>
      <c r="BW61" s="1">
        <f t="shared" si="1"/>
        <v>1500.5433405273584</v>
      </c>
      <c r="BX61" s="1"/>
      <c r="BY61" s="1">
        <f t="shared" si="1"/>
        <v>245.14808799265859</v>
      </c>
      <c r="BZ61" s="1">
        <f t="shared" si="1"/>
        <v>40373.376970035839</v>
      </c>
      <c r="CA61" s="1">
        <f t="shared" si="1"/>
        <v>2086.9871284744063</v>
      </c>
    </row>
    <row r="62" spans="1:79" x14ac:dyDescent="0.3">
      <c r="A62" s="8" t="s">
        <v>56</v>
      </c>
      <c r="B62" s="1">
        <f>SUM(B3:B51)</f>
        <v>14720.849347879997</v>
      </c>
      <c r="C62" s="1">
        <f t="shared" ref="C62:O62" si="2">SUM(C3:C51)</f>
        <v>0</v>
      </c>
      <c r="D62" s="1">
        <f t="shared" si="2"/>
        <v>116249.55327762</v>
      </c>
      <c r="E62" s="1">
        <f t="shared" si="2"/>
        <v>2324.9604421699996</v>
      </c>
      <c r="F62" s="1">
        <f t="shared" si="2"/>
        <v>2138.9628787899996</v>
      </c>
      <c r="G62" s="1">
        <f t="shared" si="2"/>
        <v>4780.4963138600006</v>
      </c>
      <c r="H62" s="1">
        <f t="shared" si="2"/>
        <v>9100.33345095</v>
      </c>
      <c r="I62" s="1">
        <f t="shared" si="2"/>
        <v>0</v>
      </c>
      <c r="J62" s="1">
        <f t="shared" si="2"/>
        <v>0</v>
      </c>
      <c r="K62" s="1">
        <f t="shared" si="2"/>
        <v>0</v>
      </c>
      <c r="L62" s="1">
        <f t="shared" si="2"/>
        <v>0</v>
      </c>
      <c r="M62" s="1">
        <f t="shared" si="2"/>
        <v>0</v>
      </c>
      <c r="N62" s="1">
        <f t="shared" si="2"/>
        <v>0</v>
      </c>
      <c r="O62" s="1">
        <f t="shared" si="2"/>
        <v>0</v>
      </c>
      <c r="S62" s="1">
        <f t="shared" ref="S62:CA62" si="3">SUM(S3:S51)</f>
        <v>178.71292882680069</v>
      </c>
      <c r="T62" s="1">
        <f t="shared" si="3"/>
        <v>678.91389609763951</v>
      </c>
      <c r="U62" s="1">
        <f t="shared" si="3"/>
        <v>678.91389609763951</v>
      </c>
      <c r="V62" s="1">
        <f t="shared" si="3"/>
        <v>525.69825417380116</v>
      </c>
      <c r="W62" s="1"/>
      <c r="X62" s="1">
        <f t="shared" si="3"/>
        <v>177.76687587958898</v>
      </c>
      <c r="Y62" s="1">
        <f t="shared" si="3"/>
        <v>164.52937565133246</v>
      </c>
      <c r="Z62" s="1">
        <f t="shared" si="3"/>
        <v>14720.845051749733</v>
      </c>
      <c r="AA62" s="1">
        <f t="shared" si="3"/>
        <v>1574.3757995000483</v>
      </c>
      <c r="AB62" s="1">
        <f t="shared" si="3"/>
        <v>11.955799748427847</v>
      </c>
      <c r="AC62" s="1">
        <f t="shared" si="3"/>
        <v>275.16108834555638</v>
      </c>
      <c r="AD62" s="1">
        <f t="shared" si="3"/>
        <v>0</v>
      </c>
      <c r="AE62" s="1"/>
      <c r="AF62" s="1">
        <f t="shared" si="3"/>
        <v>1879.7955809792011</v>
      </c>
      <c r="AG62" s="1">
        <f t="shared" si="3"/>
        <v>1879.7955809792011</v>
      </c>
      <c r="AH62" s="1">
        <f t="shared" si="3"/>
        <v>929.99623397777486</v>
      </c>
      <c r="AI62" s="1">
        <f t="shared" si="3"/>
        <v>217.50476443047691</v>
      </c>
      <c r="AJ62" s="1">
        <f t="shared" si="3"/>
        <v>8.7017124892242474</v>
      </c>
      <c r="AK62" s="1"/>
      <c r="AL62" s="1">
        <f t="shared" si="3"/>
        <v>23.300424380434102</v>
      </c>
      <c r="AM62" s="1">
        <f t="shared" si="3"/>
        <v>0</v>
      </c>
      <c r="AN62" s="1">
        <f t="shared" si="3"/>
        <v>4.4841641857367991</v>
      </c>
      <c r="AO62" s="1">
        <f t="shared" si="3"/>
        <v>41.16860326776726</v>
      </c>
      <c r="AP62" s="1">
        <f t="shared" si="3"/>
        <v>0</v>
      </c>
      <c r="AQ62" s="1">
        <f t="shared" si="3"/>
        <v>104624.561376799</v>
      </c>
      <c r="AR62" s="1">
        <f t="shared" si="3"/>
        <v>10694.955934663569</v>
      </c>
      <c r="AS62" s="1">
        <f t="shared" si="3"/>
        <v>116249.51354544042</v>
      </c>
      <c r="AT62" s="1">
        <f t="shared" si="3"/>
        <v>0</v>
      </c>
      <c r="AU62" s="1">
        <f t="shared" si="3"/>
        <v>277.20470941075689</v>
      </c>
      <c r="AV62" s="1">
        <f t="shared" si="3"/>
        <v>0</v>
      </c>
      <c r="AW62" s="1">
        <f t="shared" si="3"/>
        <v>2419.5221092101197</v>
      </c>
      <c r="AX62" s="1">
        <f t="shared" si="3"/>
        <v>1.5574881111111818</v>
      </c>
      <c r="AY62" s="1">
        <f t="shared" si="3"/>
        <v>0.43505004949618808</v>
      </c>
      <c r="AZ62" s="1">
        <f t="shared" si="3"/>
        <v>1637.8258357369189</v>
      </c>
      <c r="BA62" s="1">
        <f t="shared" si="3"/>
        <v>0.56909571527924196</v>
      </c>
      <c r="BB62" s="1">
        <f t="shared" si="3"/>
        <v>0</v>
      </c>
      <c r="BC62" s="1">
        <f t="shared" si="3"/>
        <v>8.0643422298108822E-2</v>
      </c>
      <c r="BD62" s="1">
        <f t="shared" si="3"/>
        <v>2324.9039851032207</v>
      </c>
      <c r="BE62" s="1">
        <f t="shared" si="3"/>
        <v>2138.9064912103554</v>
      </c>
      <c r="BF62" s="1">
        <f t="shared" si="3"/>
        <v>185.99749389286603</v>
      </c>
      <c r="BG62" s="1">
        <f t="shared" si="3"/>
        <v>5.5889271758241051E-2</v>
      </c>
      <c r="BH62" s="1">
        <f t="shared" si="3"/>
        <v>0</v>
      </c>
      <c r="BI62" s="1">
        <f t="shared" si="3"/>
        <v>12.866929973628293</v>
      </c>
      <c r="BJ62" s="1">
        <f t="shared" si="3"/>
        <v>0</v>
      </c>
      <c r="BK62" s="1">
        <f t="shared" si="3"/>
        <v>94.9483910286434</v>
      </c>
      <c r="BL62" s="1">
        <f t="shared" si="3"/>
        <v>0</v>
      </c>
      <c r="BM62" s="1">
        <f t="shared" si="3"/>
        <v>2.4214254128468795</v>
      </c>
      <c r="BN62" s="1">
        <f t="shared" si="3"/>
        <v>379.7918736183907</v>
      </c>
      <c r="BO62" s="1">
        <f t="shared" si="3"/>
        <v>5.9333634432329356</v>
      </c>
      <c r="BP62" s="1">
        <f t="shared" si="3"/>
        <v>5.7079798166856793E-2</v>
      </c>
      <c r="BQ62" s="1">
        <f t="shared" si="3"/>
        <v>8.2859220725033929</v>
      </c>
      <c r="BR62" s="1">
        <f t="shared" si="3"/>
        <v>1.0866999312857893E-2</v>
      </c>
      <c r="BS62" s="1">
        <f t="shared" si="3"/>
        <v>4780.4949363795859</v>
      </c>
      <c r="BT62" s="1">
        <f t="shared" si="3"/>
        <v>1010.3638367060614</v>
      </c>
      <c r="BU62" s="1">
        <f t="shared" si="3"/>
        <v>0</v>
      </c>
      <c r="BV62" s="1">
        <f t="shared" si="3"/>
        <v>0</v>
      </c>
      <c r="BW62" s="1">
        <f t="shared" si="3"/>
        <v>338.22494997634237</v>
      </c>
      <c r="BX62" s="1"/>
      <c r="BY62" s="1">
        <f t="shared" si="3"/>
        <v>55.257587204627193</v>
      </c>
      <c r="BZ62" s="1">
        <f t="shared" si="3"/>
        <v>9100.3304047378278</v>
      </c>
      <c r="CA62" s="1">
        <f t="shared" si="3"/>
        <v>470.41144162992384</v>
      </c>
    </row>
    <row r="63" spans="1:79" x14ac:dyDescent="0.3">
      <c r="A63" s="85" t="s">
        <v>236</v>
      </c>
      <c r="B63" s="86">
        <f>+B3+B5+B8+B9+B11+B12+B14+B15+B16+B17+B18+B19+B20+B21+B22+B23+B24+B25+B26+B28+B30+B31+B33+B34+B35+B36+B37+B39+B40+B41+B42+B43+B44+B46+B47+B49+B50+B10</f>
        <v>10785.71489549</v>
      </c>
      <c r="C63" s="86">
        <f t="shared" ref="C63:O63" si="4">+C3+C5+C8+C9+C11+C12+C14+C15+C16+C17+C18+C19+C20+C21+C22+C23+C24+C25+C26+C28+C30+C31+C33+C34+C35+C36+C37+C39+C40+C41+C42+C43+C44+C46+C47+C49+C50+C10</f>
        <v>0</v>
      </c>
      <c r="D63" s="86">
        <f t="shared" si="4"/>
        <v>85868.676145620004</v>
      </c>
      <c r="E63" s="86">
        <f t="shared" si="4"/>
        <v>1730.8712659600003</v>
      </c>
      <c r="F63" s="86">
        <f t="shared" si="4"/>
        <v>1592.4010752899999</v>
      </c>
      <c r="G63" s="86">
        <f t="shared" si="4"/>
        <v>3628.0781175600005</v>
      </c>
      <c r="H63" s="86">
        <f t="shared" si="4"/>
        <v>6558.4424338000008</v>
      </c>
      <c r="I63" s="86">
        <f t="shared" si="4"/>
        <v>0</v>
      </c>
      <c r="J63" s="86">
        <f t="shared" si="4"/>
        <v>0</v>
      </c>
      <c r="K63" s="86">
        <f t="shared" si="4"/>
        <v>0</v>
      </c>
      <c r="L63" s="86">
        <f t="shared" si="4"/>
        <v>0</v>
      </c>
      <c r="M63" s="86">
        <f t="shared" si="4"/>
        <v>0</v>
      </c>
      <c r="N63" s="86">
        <f t="shared" si="4"/>
        <v>0</v>
      </c>
      <c r="O63" s="86">
        <f t="shared" si="4"/>
        <v>0</v>
      </c>
      <c r="S63" s="86">
        <f t="shared" ref="S63:CA63" si="5">+S3+S5+S8+S9+S11+S12+S14+S15+S16+S17+S18+S19+S20+S21+S22+S23+S24+S25+S26+S28+S30+S31+S33+S34+S35+S36+S37+S39+S40+S41+S42+S43+S44+S46+S47+S49+S50+S10</f>
        <v>128.79510841009136</v>
      </c>
      <c r="T63" s="86">
        <f t="shared" si="5"/>
        <v>489.28071414301741</v>
      </c>
      <c r="U63" s="86">
        <f t="shared" si="5"/>
        <v>489.28071414301741</v>
      </c>
      <c r="V63" s="86">
        <f t="shared" si="5"/>
        <v>378.86103127670179</v>
      </c>
      <c r="W63" s="86"/>
      <c r="X63" s="86">
        <f t="shared" si="5"/>
        <v>128.11331282428711</v>
      </c>
      <c r="Y63" s="86">
        <f t="shared" si="5"/>
        <v>118.57328101091234</v>
      </c>
      <c r="Z63" s="86">
        <f t="shared" si="5"/>
        <v>10785.71181411111</v>
      </c>
      <c r="AA63" s="86">
        <f t="shared" si="5"/>
        <v>1134.6236400576463</v>
      </c>
      <c r="AB63" s="86">
        <f t="shared" si="5"/>
        <v>8.6163241156190526</v>
      </c>
      <c r="AC63" s="86">
        <f t="shared" si="5"/>
        <v>198.30352945165302</v>
      </c>
      <c r="AD63" s="86">
        <f t="shared" si="5"/>
        <v>0</v>
      </c>
      <c r="AE63" s="86"/>
      <c r="AF63" s="86">
        <f t="shared" si="5"/>
        <v>1354.7339751678262</v>
      </c>
      <c r="AG63" s="86">
        <f t="shared" si="5"/>
        <v>1354.7339751678262</v>
      </c>
      <c r="AH63" s="86">
        <f t="shared" si="5"/>
        <v>686.94927758744325</v>
      </c>
      <c r="AI63" s="86">
        <f t="shared" si="5"/>
        <v>156.75167417114523</v>
      </c>
      <c r="AJ63" s="86">
        <f t="shared" si="5"/>
        <v>6.2711634496399355</v>
      </c>
      <c r="AK63" s="86"/>
      <c r="AL63" s="86">
        <f t="shared" si="5"/>
        <v>16.792186490500921</v>
      </c>
      <c r="AM63" s="86">
        <f t="shared" si="5"/>
        <v>0</v>
      </c>
      <c r="AN63" s="86">
        <f t="shared" si="5"/>
        <v>3.2316543098089192</v>
      </c>
      <c r="AO63" s="86">
        <f t="shared" si="5"/>
        <v>30.648933587793959</v>
      </c>
      <c r="AP63" s="86">
        <f t="shared" si="5"/>
        <v>0</v>
      </c>
      <c r="AQ63" s="86">
        <f t="shared" si="5"/>
        <v>77281.781406744107</v>
      </c>
      <c r="AR63" s="86">
        <f t="shared" si="5"/>
        <v>7899.9158389251779</v>
      </c>
      <c r="AS63" s="86">
        <f t="shared" si="5"/>
        <v>85868.646523256713</v>
      </c>
      <c r="AT63" s="86">
        <f t="shared" si="5"/>
        <v>0</v>
      </c>
      <c r="AU63" s="86">
        <f t="shared" si="5"/>
        <v>199.7763457669121</v>
      </c>
      <c r="AV63" s="86">
        <f t="shared" si="5"/>
        <v>0</v>
      </c>
      <c r="AW63" s="86">
        <f t="shared" si="5"/>
        <v>1743.7049678895457</v>
      </c>
      <c r="AX63" s="86">
        <f t="shared" si="5"/>
        <v>1.2381086120526668</v>
      </c>
      <c r="AY63" s="86">
        <f t="shared" si="5"/>
        <v>0.3230130439700829</v>
      </c>
      <c r="AZ63" s="86">
        <f t="shared" si="5"/>
        <v>1216.345227571551</v>
      </c>
      <c r="BA63" s="86">
        <f t="shared" si="5"/>
        <v>0.4258760099287347</v>
      </c>
      <c r="BB63" s="86">
        <f t="shared" si="5"/>
        <v>0</v>
      </c>
      <c r="BC63" s="86">
        <f t="shared" si="5"/>
        <v>5.9875585967128941E-2</v>
      </c>
      <c r="BD63" s="86">
        <f t="shared" si="5"/>
        <v>1730.8291748272059</v>
      </c>
      <c r="BE63" s="86">
        <f t="shared" si="5"/>
        <v>1592.3590187214513</v>
      </c>
      <c r="BF63" s="86">
        <f t="shared" si="5"/>
        <v>138.47015610575542</v>
      </c>
      <c r="BG63" s="86">
        <f t="shared" si="5"/>
        <v>5.5757155155784E-2</v>
      </c>
      <c r="BH63" s="86">
        <f t="shared" si="5"/>
        <v>0</v>
      </c>
      <c r="BI63" s="86">
        <f t="shared" si="5"/>
        <v>10.621216007142964</v>
      </c>
      <c r="BJ63" s="86">
        <f t="shared" si="5"/>
        <v>0</v>
      </c>
      <c r="BK63" s="86">
        <f t="shared" si="5"/>
        <v>70.951854961975698</v>
      </c>
      <c r="BL63" s="86">
        <f t="shared" si="5"/>
        <v>0</v>
      </c>
      <c r="BM63" s="86">
        <f t="shared" si="5"/>
        <v>1.7978436485910789</v>
      </c>
      <c r="BN63" s="86">
        <f t="shared" si="5"/>
        <v>283.80573182922984</v>
      </c>
      <c r="BO63" s="86">
        <f t="shared" si="5"/>
        <v>4.2760656419085405</v>
      </c>
      <c r="BP63" s="86">
        <f t="shared" si="5"/>
        <v>5.6944867915585E-2</v>
      </c>
      <c r="BQ63" s="86">
        <f t="shared" si="5"/>
        <v>6.6688941344378403</v>
      </c>
      <c r="BR63" s="86">
        <f t="shared" si="5"/>
        <v>8.6752935317746544E-3</v>
      </c>
      <c r="BS63" s="86">
        <f t="shared" si="5"/>
        <v>3628.077044979002</v>
      </c>
      <c r="BT63" s="86">
        <f t="shared" si="5"/>
        <v>728.15059746799807</v>
      </c>
      <c r="BU63" s="86">
        <f t="shared" si="5"/>
        <v>0</v>
      </c>
      <c r="BV63" s="86">
        <f t="shared" si="5"/>
        <v>0</v>
      </c>
      <c r="BW63" s="86">
        <f t="shared" si="5"/>
        <v>243.75248737519377</v>
      </c>
      <c r="BX63" s="86"/>
      <c r="BY63" s="86">
        <f t="shared" si="5"/>
        <v>39.823123598985944</v>
      </c>
      <c r="BZ63" s="86">
        <f t="shared" si="5"/>
        <v>6558.4403771904226</v>
      </c>
      <c r="CA63" s="86">
        <f t="shared" si="5"/>
        <v>339.01686074523673</v>
      </c>
    </row>
    <row r="64" spans="1:79" x14ac:dyDescent="0.3">
      <c r="A64" s="2" t="s">
        <v>329</v>
      </c>
      <c r="B64" s="1">
        <f>SUM(B67:B77)</f>
        <v>9684.139954775801</v>
      </c>
      <c r="C64" s="1">
        <f t="shared" ref="C64:O64" si="6">SUM(C67:C77)</f>
        <v>18.861456423600004</v>
      </c>
      <c r="D64" s="1">
        <f t="shared" si="6"/>
        <v>89476.906601528797</v>
      </c>
      <c r="E64" s="1">
        <f t="shared" si="6"/>
        <v>1763.0430493962999</v>
      </c>
      <c r="F64" s="1">
        <f t="shared" si="6"/>
        <v>1621.9996171698999</v>
      </c>
      <c r="G64" s="1">
        <f t="shared" si="6"/>
        <v>5732.9565791919995</v>
      </c>
      <c r="H64" s="1">
        <f t="shared" si="6"/>
        <v>5161.9918378825005</v>
      </c>
      <c r="I64" s="1">
        <f t="shared" si="6"/>
        <v>0</v>
      </c>
      <c r="J64" s="1">
        <f t="shared" si="6"/>
        <v>0</v>
      </c>
      <c r="K64" s="1">
        <f t="shared" si="6"/>
        <v>0</v>
      </c>
      <c r="L64" s="1">
        <f t="shared" si="6"/>
        <v>0</v>
      </c>
      <c r="M64" s="1">
        <f t="shared" si="6"/>
        <v>0</v>
      </c>
      <c r="N64" s="1">
        <f t="shared" si="6"/>
        <v>0</v>
      </c>
      <c r="O64" s="1">
        <f t="shared" si="6"/>
        <v>0</v>
      </c>
      <c r="S64" s="1">
        <f t="shared" ref="S64:CA64" si="7">SUM(S67:S77)</f>
        <v>96.156811729611178</v>
      </c>
      <c r="T64" s="1">
        <f t="shared" si="7"/>
        <v>365.29124304998663</v>
      </c>
      <c r="U64" s="1">
        <f t="shared" si="7"/>
        <v>365.29124304998663</v>
      </c>
      <c r="V64" s="1">
        <f t="shared" si="7"/>
        <v>282.85310045336303</v>
      </c>
      <c r="W64" s="1"/>
      <c r="X64" s="1">
        <f t="shared" si="7"/>
        <v>95.647703726862318</v>
      </c>
      <c r="Y64" s="1">
        <f t="shared" si="7"/>
        <v>88.525336271551623</v>
      </c>
      <c r="Z64" s="1">
        <f t="shared" si="7"/>
        <v>9052.5422880933656</v>
      </c>
      <c r="AA64" s="1">
        <f t="shared" si="7"/>
        <v>847.09634336491058</v>
      </c>
      <c r="AB64" s="1">
        <f t="shared" si="7"/>
        <v>6.4328332230423833</v>
      </c>
      <c r="AC64" s="1">
        <f t="shared" si="7"/>
        <v>148.05090020884552</v>
      </c>
      <c r="AD64" s="1">
        <f t="shared" si="7"/>
        <v>0</v>
      </c>
      <c r="AE64" s="1"/>
      <c r="AF64" s="1">
        <f t="shared" si="7"/>
        <v>1011.4283794432949</v>
      </c>
      <c r="AG64" s="1">
        <f t="shared" si="7"/>
        <v>1011.4283794432949</v>
      </c>
      <c r="AH64" s="1">
        <f t="shared" si="7"/>
        <v>659.97727920435022</v>
      </c>
      <c r="AI64" s="1">
        <f t="shared" si="7"/>
        <v>117.02884041573647</v>
      </c>
      <c r="AJ64" s="1">
        <f t="shared" si="7"/>
        <v>4.6819703940176005</v>
      </c>
      <c r="AK64" s="1"/>
      <c r="AL64" s="1">
        <f t="shared" si="7"/>
        <v>12.536838904403826</v>
      </c>
      <c r="AM64" s="1">
        <f t="shared" si="7"/>
        <v>0</v>
      </c>
      <c r="AN64" s="1">
        <f t="shared" si="7"/>
        <v>2.4127154612903192</v>
      </c>
      <c r="AO64" s="1">
        <f t="shared" si="7"/>
        <v>29.980768598565838</v>
      </c>
      <c r="AP64" s="1">
        <f t="shared" si="7"/>
        <v>0</v>
      </c>
      <c r="AQ64" s="1">
        <f t="shared" si="7"/>
        <v>74247.32223511835</v>
      </c>
      <c r="AR64" s="1">
        <f t="shared" si="7"/>
        <v>7589.7288842595326</v>
      </c>
      <c r="AS64" s="1">
        <f t="shared" si="7"/>
        <v>82497.028398582348</v>
      </c>
      <c r="AT64" s="1">
        <f t="shared" si="7"/>
        <v>0</v>
      </c>
      <c r="AU64" s="1">
        <f t="shared" si="7"/>
        <v>149.15043857471176</v>
      </c>
      <c r="AV64" s="1">
        <f t="shared" si="7"/>
        <v>0</v>
      </c>
      <c r="AW64" s="1">
        <f t="shared" si="7"/>
        <v>1301.8290596621891</v>
      </c>
      <c r="AX64" s="1">
        <f t="shared" si="7"/>
        <v>4.294994336458374</v>
      </c>
      <c r="AY64" s="1">
        <f t="shared" si="7"/>
        <v>0.21545733929683561</v>
      </c>
      <c r="AZ64" s="1">
        <f t="shared" si="7"/>
        <v>824.20783082171556</v>
      </c>
      <c r="BA64" s="1">
        <f t="shared" si="7"/>
        <v>0.42576659926034821</v>
      </c>
      <c r="BB64" s="1">
        <f t="shared" si="7"/>
        <v>0</v>
      </c>
      <c r="BC64" s="1">
        <f t="shared" si="7"/>
        <v>3.9938409283663094E-2</v>
      </c>
      <c r="BD64" s="1">
        <f t="shared" si="7"/>
        <v>1351.9200352114271</v>
      </c>
      <c r="BE64" s="1">
        <f t="shared" si="7"/>
        <v>1243.7634853946861</v>
      </c>
      <c r="BF64" s="1">
        <f t="shared" si="7"/>
        <v>108.15654981674064</v>
      </c>
      <c r="BG64" s="1">
        <f t="shared" si="7"/>
        <v>0.64261624652082905</v>
      </c>
      <c r="BH64" s="1">
        <f t="shared" si="7"/>
        <v>0</v>
      </c>
      <c r="BI64" s="1">
        <f t="shared" si="7"/>
        <v>52.419655838335004</v>
      </c>
      <c r="BJ64" s="1">
        <f t="shared" si="7"/>
        <v>0</v>
      </c>
      <c r="BK64" s="1">
        <f t="shared" si="7"/>
        <v>66.652025900009221</v>
      </c>
      <c r="BL64" s="1">
        <f t="shared" si="7"/>
        <v>0</v>
      </c>
      <c r="BM64" s="1">
        <f t="shared" si="7"/>
        <v>1.1992022870638279</v>
      </c>
      <c r="BN64" s="1">
        <f t="shared" si="7"/>
        <v>266.58884615563426</v>
      </c>
      <c r="BO64" s="1">
        <f t="shared" si="7"/>
        <v>3.1924572110998097</v>
      </c>
      <c r="BP64" s="1">
        <f t="shared" si="7"/>
        <v>0.6563113878646597</v>
      </c>
      <c r="BQ64" s="1">
        <f t="shared" si="7"/>
        <v>26.389290921366577</v>
      </c>
      <c r="BR64" s="1">
        <f t="shared" si="7"/>
        <v>3.1549151875637241E-2</v>
      </c>
      <c r="BS64" s="1">
        <f t="shared" si="7"/>
        <v>2812.4083575808609</v>
      </c>
      <c r="BT64" s="1">
        <f t="shared" si="7"/>
        <v>543.62870819192722</v>
      </c>
      <c r="BU64" s="1">
        <f t="shared" si="7"/>
        <v>0</v>
      </c>
      <c r="BV64" s="1">
        <f t="shared" si="7"/>
        <v>0</v>
      </c>
      <c r="BW64" s="1">
        <f t="shared" si="7"/>
        <v>181.98237491498304</v>
      </c>
      <c r="BX64" s="1"/>
      <c r="BY64" s="1">
        <f t="shared" si="7"/>
        <v>29.731501173487608</v>
      </c>
      <c r="BZ64" s="1">
        <f t="shared" si="7"/>
        <v>4896.4532458539143</v>
      </c>
      <c r="CA64" s="1">
        <f t="shared" si="7"/>
        <v>253.10592205508519</v>
      </c>
    </row>
    <row r="65" spans="1:79" x14ac:dyDescent="0.3">
      <c r="A65" s="2" t="s">
        <v>437</v>
      </c>
      <c r="B65" s="1">
        <f>SUM(B78:B86)</f>
        <v>65567.527346900009</v>
      </c>
      <c r="C65" s="1">
        <f t="shared" ref="C65:O65" si="8">SUM(C78:C86)</f>
        <v>0</v>
      </c>
      <c r="D65" s="1">
        <f t="shared" si="8"/>
        <v>204799.82364800002</v>
      </c>
      <c r="E65" s="1">
        <f t="shared" si="8"/>
        <v>16274.531430460002</v>
      </c>
      <c r="F65" s="1">
        <f t="shared" si="8"/>
        <v>15078.066924500001</v>
      </c>
      <c r="G65" s="1">
        <f t="shared" si="8"/>
        <v>109545.66929400002</v>
      </c>
      <c r="H65" s="1">
        <f t="shared" si="8"/>
        <v>8846.3865210000004</v>
      </c>
      <c r="I65" s="1">
        <f t="shared" si="8"/>
        <v>0</v>
      </c>
      <c r="J65" s="1">
        <f t="shared" si="8"/>
        <v>0</v>
      </c>
      <c r="K65" s="1">
        <f t="shared" si="8"/>
        <v>0</v>
      </c>
      <c r="L65" s="1">
        <f t="shared" si="8"/>
        <v>0</v>
      </c>
      <c r="M65" s="1">
        <f t="shared" si="8"/>
        <v>0</v>
      </c>
      <c r="N65" s="1">
        <f t="shared" si="8"/>
        <v>0</v>
      </c>
      <c r="O65" s="1">
        <f t="shared" si="8"/>
        <v>0</v>
      </c>
      <c r="S65" s="1">
        <f t="shared" ref="S65:CA65" si="9">SUM(S78:S86)</f>
        <v>0</v>
      </c>
      <c r="T65" s="1">
        <f t="shared" si="9"/>
        <v>0</v>
      </c>
      <c r="U65" s="1">
        <f t="shared" si="9"/>
        <v>0</v>
      </c>
      <c r="V65" s="1">
        <f t="shared" si="9"/>
        <v>0</v>
      </c>
      <c r="W65" s="1"/>
      <c r="X65" s="1">
        <f t="shared" si="9"/>
        <v>0</v>
      </c>
      <c r="Y65" s="1">
        <f t="shared" si="9"/>
        <v>0</v>
      </c>
      <c r="Z65" s="1">
        <f t="shared" si="9"/>
        <v>0</v>
      </c>
      <c r="AA65" s="1">
        <f t="shared" si="9"/>
        <v>0</v>
      </c>
      <c r="AB65" s="1">
        <f t="shared" si="9"/>
        <v>0</v>
      </c>
      <c r="AC65" s="1">
        <f t="shared" si="9"/>
        <v>0</v>
      </c>
      <c r="AD65" s="1">
        <f t="shared" si="9"/>
        <v>0</v>
      </c>
      <c r="AE65" s="1"/>
      <c r="AF65" s="1">
        <f t="shared" si="9"/>
        <v>0</v>
      </c>
      <c r="AG65" s="1">
        <f t="shared" si="9"/>
        <v>0</v>
      </c>
      <c r="AH65" s="1">
        <f t="shared" si="9"/>
        <v>0</v>
      </c>
      <c r="AI65" s="1">
        <f t="shared" si="9"/>
        <v>0</v>
      </c>
      <c r="AJ65" s="1">
        <f t="shared" si="9"/>
        <v>0</v>
      </c>
      <c r="AK65" s="1"/>
      <c r="AL65" s="1">
        <f t="shared" si="9"/>
        <v>0</v>
      </c>
      <c r="AM65" s="1">
        <f t="shared" si="9"/>
        <v>0</v>
      </c>
      <c r="AN65" s="1">
        <f t="shared" si="9"/>
        <v>0</v>
      </c>
      <c r="AO65" s="1">
        <f t="shared" si="9"/>
        <v>0</v>
      </c>
      <c r="AP65" s="1">
        <f t="shared" si="9"/>
        <v>0</v>
      </c>
      <c r="AQ65" s="1">
        <f t="shared" si="9"/>
        <v>0</v>
      </c>
      <c r="AR65" s="1">
        <f t="shared" si="9"/>
        <v>0</v>
      </c>
      <c r="AS65" s="1">
        <f t="shared" si="9"/>
        <v>0</v>
      </c>
      <c r="AT65" s="1">
        <f t="shared" si="9"/>
        <v>0</v>
      </c>
      <c r="AU65" s="1">
        <f t="shared" si="9"/>
        <v>0</v>
      </c>
      <c r="AV65" s="1">
        <f t="shared" si="9"/>
        <v>0</v>
      </c>
      <c r="AW65" s="1">
        <f t="shared" si="9"/>
        <v>0</v>
      </c>
      <c r="AX65" s="1">
        <f t="shared" si="9"/>
        <v>0</v>
      </c>
      <c r="AY65" s="1">
        <f t="shared" si="9"/>
        <v>0</v>
      </c>
      <c r="AZ65" s="1">
        <f t="shared" si="9"/>
        <v>0</v>
      </c>
      <c r="BA65" s="1">
        <f t="shared" si="9"/>
        <v>0</v>
      </c>
      <c r="BB65" s="1">
        <f t="shared" si="9"/>
        <v>0</v>
      </c>
      <c r="BC65" s="1">
        <f t="shared" si="9"/>
        <v>0</v>
      </c>
      <c r="BD65" s="1">
        <f t="shared" si="9"/>
        <v>0</v>
      </c>
      <c r="BE65" s="1">
        <f t="shared" si="9"/>
        <v>0</v>
      </c>
      <c r="BF65" s="1">
        <f t="shared" si="9"/>
        <v>0</v>
      </c>
      <c r="BG65" s="1">
        <f t="shared" si="9"/>
        <v>0</v>
      </c>
      <c r="BH65" s="1">
        <f t="shared" si="9"/>
        <v>0</v>
      </c>
      <c r="BI65" s="1">
        <f t="shared" si="9"/>
        <v>0</v>
      </c>
      <c r="BJ65" s="1">
        <f t="shared" si="9"/>
        <v>0</v>
      </c>
      <c r="BK65" s="1">
        <f t="shared" si="9"/>
        <v>0</v>
      </c>
      <c r="BL65" s="1">
        <f t="shared" si="9"/>
        <v>0</v>
      </c>
      <c r="BM65" s="1">
        <f t="shared" si="9"/>
        <v>0</v>
      </c>
      <c r="BN65" s="1">
        <f t="shared" si="9"/>
        <v>0</v>
      </c>
      <c r="BO65" s="1">
        <f t="shared" si="9"/>
        <v>0</v>
      </c>
      <c r="BP65" s="1">
        <f t="shared" si="9"/>
        <v>0</v>
      </c>
      <c r="BQ65" s="1">
        <f t="shared" si="9"/>
        <v>0</v>
      </c>
      <c r="BR65" s="1">
        <f t="shared" si="9"/>
        <v>0</v>
      </c>
      <c r="BS65" s="1">
        <f t="shared" si="9"/>
        <v>0</v>
      </c>
      <c r="BT65" s="1">
        <f t="shared" si="9"/>
        <v>0</v>
      </c>
      <c r="BU65" s="1">
        <f t="shared" si="9"/>
        <v>0</v>
      </c>
      <c r="BV65" s="1">
        <f t="shared" si="9"/>
        <v>0</v>
      </c>
      <c r="BW65" s="1">
        <f t="shared" si="9"/>
        <v>0</v>
      </c>
      <c r="BX65" s="1"/>
      <c r="BY65" s="1">
        <f t="shared" si="9"/>
        <v>0</v>
      </c>
      <c r="BZ65" s="1">
        <f t="shared" si="9"/>
        <v>0</v>
      </c>
      <c r="CA65" s="1">
        <f t="shared" si="9"/>
        <v>0</v>
      </c>
    </row>
    <row r="66" spans="1:79" x14ac:dyDescent="0.3">
      <c r="A66" s="37"/>
      <c r="B66" s="52"/>
      <c r="C66" s="52"/>
      <c r="D66" s="52"/>
      <c r="E66" s="52"/>
      <c r="F66" s="52"/>
      <c r="G66" s="52"/>
      <c r="H66" s="52"/>
      <c r="I66" s="52"/>
      <c r="J66" s="52"/>
    </row>
    <row r="67" spans="1:79" x14ac:dyDescent="0.3">
      <c r="A67" s="23" t="s">
        <v>120</v>
      </c>
      <c r="B67" s="87">
        <v>372.08185099000002</v>
      </c>
      <c r="C67" s="87">
        <v>3.4376733800000003E-2</v>
      </c>
      <c r="D67" s="87">
        <v>3307.4808403000002</v>
      </c>
      <c r="E67" s="87">
        <v>50.701288967000004</v>
      </c>
      <c r="F67" s="87">
        <v>46.645188853000001</v>
      </c>
      <c r="G67" s="87">
        <v>95.389454327999999</v>
      </c>
      <c r="H67" s="87">
        <v>211.70554003000001</v>
      </c>
      <c r="I67" s="52"/>
      <c r="J67" s="52"/>
      <c r="Q67" s="86" t="s">
        <v>120</v>
      </c>
      <c r="R67" s="86">
        <v>0</v>
      </c>
      <c r="S67" s="86">
        <v>4.1354133421992199</v>
      </c>
      <c r="T67" s="86">
        <v>15.709992337684101</v>
      </c>
      <c r="U67" s="86">
        <v>15.709992337684101</v>
      </c>
      <c r="V67" s="86">
        <v>12.164629036525</v>
      </c>
      <c r="W67" s="86">
        <v>0</v>
      </c>
      <c r="X67" s="86">
        <v>4.1135174577831402</v>
      </c>
      <c r="Y67" s="86">
        <v>3.8072003618446</v>
      </c>
      <c r="Z67" s="86">
        <v>369.58091943760002</v>
      </c>
      <c r="AA67" s="86">
        <v>36.430969688321497</v>
      </c>
      <c r="AB67" s="86">
        <v>0.27665643731014</v>
      </c>
      <c r="AC67" s="86">
        <v>6.36721225764314</v>
      </c>
      <c r="AD67" s="86">
        <v>0</v>
      </c>
      <c r="AE67" s="86">
        <v>0</v>
      </c>
      <c r="AF67" s="86">
        <v>43.498407721247503</v>
      </c>
      <c r="AG67" s="86">
        <v>43.498407721247503</v>
      </c>
      <c r="AH67" s="86">
        <v>26.240282522308</v>
      </c>
      <c r="AI67" s="86">
        <v>5.0330477335163097</v>
      </c>
      <c r="AJ67" s="86">
        <v>0.20135725640459201</v>
      </c>
      <c r="AK67" s="86">
        <v>5.2655902058476398</v>
      </c>
      <c r="AL67" s="86">
        <v>0.53917059666991796</v>
      </c>
      <c r="AM67" s="86">
        <v>0</v>
      </c>
      <c r="AN67" s="86">
        <v>0.1037633222254</v>
      </c>
      <c r="AO67" s="86">
        <v>0.88775672106571302</v>
      </c>
      <c r="AP67" s="86">
        <v>0</v>
      </c>
      <c r="AQ67" s="86">
        <v>2952.03151374857</v>
      </c>
      <c r="AR67" s="86">
        <v>301.76335168681101</v>
      </c>
      <c r="AS67" s="86">
        <v>3280.0351479576898</v>
      </c>
      <c r="AT67" s="86">
        <v>0</v>
      </c>
      <c r="AU67" s="86">
        <v>6.4145000876337201</v>
      </c>
      <c r="AV67" s="86">
        <v>0</v>
      </c>
      <c r="AW67" s="86">
        <v>55.987622179599498</v>
      </c>
      <c r="AX67" s="86">
        <v>2.68905019373115E-2</v>
      </c>
      <c r="AY67" s="86">
        <v>9.4554995949006904E-3</v>
      </c>
      <c r="AZ67" s="86">
        <v>35.571138632142201</v>
      </c>
      <c r="BA67" s="86">
        <v>1.2084601266555301E-2</v>
      </c>
      <c r="BB67" s="86">
        <v>0</v>
      </c>
      <c r="BC67" s="86">
        <v>1.75272761344157E-3</v>
      </c>
      <c r="BD67" s="86">
        <v>50.134028545114802</v>
      </c>
      <c r="BE67" s="86">
        <v>46.123209032005498</v>
      </c>
      <c r="BF67" s="86">
        <v>4.0108195131092303</v>
      </c>
      <c r="BG67" s="86">
        <v>0</v>
      </c>
      <c r="BH67" s="86">
        <v>0</v>
      </c>
      <c r="BI67" s="86">
        <v>0.18869491889746801</v>
      </c>
      <c r="BJ67" s="86">
        <v>0</v>
      </c>
      <c r="BK67" s="86">
        <v>2.0248631756477402</v>
      </c>
      <c r="BL67" s="86">
        <v>0</v>
      </c>
      <c r="BM67" s="86">
        <v>5.2627929253680303E-2</v>
      </c>
      <c r="BN67" s="86">
        <v>8.0994495058890905</v>
      </c>
      <c r="BO67" s="86">
        <v>0.13729787353009501</v>
      </c>
      <c r="BP67" s="86">
        <v>0</v>
      </c>
      <c r="BQ67" s="86">
        <v>0.136067042554715</v>
      </c>
      <c r="BR67" s="86">
        <v>1.8449720839740501E-4</v>
      </c>
      <c r="BS67" s="86">
        <v>94.111206865192898</v>
      </c>
      <c r="BT67" s="86">
        <v>23.379763477683099</v>
      </c>
      <c r="BU67" s="86">
        <v>0</v>
      </c>
      <c r="BV67" s="86">
        <v>0</v>
      </c>
      <c r="BW67" s="86">
        <v>7.8265031742764597</v>
      </c>
      <c r="BX67" s="86">
        <v>0</v>
      </c>
      <c r="BY67" s="86">
        <v>1.27865666581788</v>
      </c>
      <c r="BZ67" s="86">
        <v>210.58119005495001</v>
      </c>
      <c r="CA67" s="86">
        <v>10.885293113036401</v>
      </c>
    </row>
    <row r="68" spans="1:79" x14ac:dyDescent="0.3">
      <c r="A68" s="74" t="s">
        <v>76</v>
      </c>
      <c r="B68" s="87">
        <v>30.5937068</v>
      </c>
      <c r="C68" s="87"/>
      <c r="D68" s="87">
        <v>295.16664615000002</v>
      </c>
      <c r="E68" s="87">
        <v>4.9571457099999998</v>
      </c>
      <c r="F68" s="87">
        <v>4.5605736300000004</v>
      </c>
      <c r="G68" s="87">
        <v>10.558382180000001</v>
      </c>
      <c r="H68" s="87">
        <v>15.840036489999999</v>
      </c>
      <c r="I68" s="52"/>
      <c r="J68" s="52"/>
      <c r="Q68" s="86" t="s">
        <v>76</v>
      </c>
      <c r="R68" s="86">
        <v>0</v>
      </c>
      <c r="S68" s="86">
        <v>0.31106759515584997</v>
      </c>
      <c r="T68" s="86">
        <v>1.1817207882705001</v>
      </c>
      <c r="U68" s="86">
        <v>1.1817207882705001</v>
      </c>
      <c r="V68" s="86">
        <v>0.91503027049058305</v>
      </c>
      <c r="W68" s="86">
        <v>0</v>
      </c>
      <c r="X68" s="86">
        <v>0.30942120887352598</v>
      </c>
      <c r="Y68" s="86">
        <v>0.28638007190550901</v>
      </c>
      <c r="Z68" s="86">
        <v>30.5937175151705</v>
      </c>
      <c r="AA68" s="86">
        <v>2.7403652174559698</v>
      </c>
      <c r="AB68" s="86">
        <v>2.0810263370449202E-2</v>
      </c>
      <c r="AC68" s="86">
        <v>0.47894530605631602</v>
      </c>
      <c r="AD68" s="86">
        <v>0</v>
      </c>
      <c r="AE68" s="86">
        <v>0</v>
      </c>
      <c r="AF68" s="86">
        <v>3.2719698578199501</v>
      </c>
      <c r="AG68" s="86">
        <v>3.2719698578199501</v>
      </c>
      <c r="AH68" s="86">
        <v>2.3613324459729799</v>
      </c>
      <c r="AI68" s="86">
        <v>0.37858894024923201</v>
      </c>
      <c r="AJ68" s="86">
        <v>1.51462328981045E-2</v>
      </c>
      <c r="AK68" s="86">
        <v>0.39608142790053202</v>
      </c>
      <c r="AL68" s="86">
        <v>4.0556687316919901E-2</v>
      </c>
      <c r="AM68" s="86">
        <v>0</v>
      </c>
      <c r="AN68" s="86">
        <v>7.8051605312185997E-3</v>
      </c>
      <c r="AO68" s="86">
        <v>8.7777399747570803E-2</v>
      </c>
      <c r="AP68" s="86">
        <v>0</v>
      </c>
      <c r="AQ68" s="86">
        <v>265.64989838456302</v>
      </c>
      <c r="AR68" s="86">
        <v>27.155305419512</v>
      </c>
      <c r="AS68" s="86">
        <v>295.16653625004801</v>
      </c>
      <c r="AT68" s="86">
        <v>0</v>
      </c>
      <c r="AU68" s="86">
        <v>0.48250206275456498</v>
      </c>
      <c r="AV68" s="86">
        <v>0</v>
      </c>
      <c r="AW68" s="86">
        <v>4.2114183820764204</v>
      </c>
      <c r="AX68" s="86">
        <v>2.6588120614869002E-3</v>
      </c>
      <c r="AY68" s="86">
        <v>9.3491818096639603E-4</v>
      </c>
      <c r="AZ68" s="86">
        <v>3.5171147053798202</v>
      </c>
      <c r="BA68" s="86">
        <v>1.1948711122869E-3</v>
      </c>
      <c r="BB68" s="86">
        <v>0</v>
      </c>
      <c r="BC68" s="86">
        <v>1.7330139497456399E-4</v>
      </c>
      <c r="BD68" s="86">
        <v>4.9570265260341504</v>
      </c>
      <c r="BE68" s="86">
        <v>4.56045589766177</v>
      </c>
      <c r="BF68" s="86">
        <v>0.39657062837238199</v>
      </c>
      <c r="BG68" s="86">
        <v>0</v>
      </c>
      <c r="BH68" s="86">
        <v>0</v>
      </c>
      <c r="BI68" s="86">
        <v>1.8657303306381798E-2</v>
      </c>
      <c r="BJ68" s="86">
        <v>0</v>
      </c>
      <c r="BK68" s="86">
        <v>0.20020933558204701</v>
      </c>
      <c r="BL68" s="86">
        <v>0</v>
      </c>
      <c r="BM68" s="86">
        <v>5.2036120416452999E-3</v>
      </c>
      <c r="BN68" s="86">
        <v>0.80083709463890995</v>
      </c>
      <c r="BO68" s="86">
        <v>1.03276089675027E-2</v>
      </c>
      <c r="BP68" s="86">
        <v>0</v>
      </c>
      <c r="BQ68" s="86">
        <v>1.3453701835898901E-2</v>
      </c>
      <c r="BR68" s="86">
        <v>1.8242127349989199E-5</v>
      </c>
      <c r="BS68" s="86">
        <v>10.5584081218274</v>
      </c>
      <c r="BT68" s="86">
        <v>1.7586357817090801</v>
      </c>
      <c r="BU68" s="86">
        <v>0</v>
      </c>
      <c r="BV68" s="86">
        <v>0</v>
      </c>
      <c r="BW68" s="86">
        <v>0.588713815430149</v>
      </c>
      <c r="BX68" s="86">
        <v>0</v>
      </c>
      <c r="BY68" s="86">
        <v>9.6181209513384797E-2</v>
      </c>
      <c r="BZ68" s="86">
        <v>15.840031349724599</v>
      </c>
      <c r="CA68" s="86">
        <v>0.81879859906529495</v>
      </c>
    </row>
    <row r="69" spans="1:79" x14ac:dyDescent="0.3">
      <c r="A69" s="74" t="s">
        <v>70</v>
      </c>
      <c r="B69" s="87">
        <v>1598.2937320999999</v>
      </c>
      <c r="C69" s="87"/>
      <c r="D69" s="87">
        <v>14767.540386999999</v>
      </c>
      <c r="E69" s="87">
        <v>223.60241626000001</v>
      </c>
      <c r="F69" s="87">
        <v>205.71429495000001</v>
      </c>
      <c r="G69" s="87">
        <v>463.86034497999998</v>
      </c>
      <c r="H69" s="87">
        <v>863.14556991999996</v>
      </c>
      <c r="I69" s="52"/>
      <c r="J69" s="52"/>
      <c r="Q69" s="86" t="s">
        <v>70</v>
      </c>
      <c r="R69" s="86">
        <v>0</v>
      </c>
      <c r="S69" s="86">
        <v>16.9505083762187</v>
      </c>
      <c r="T69" s="86">
        <v>64.393500847368401</v>
      </c>
      <c r="U69" s="86">
        <v>64.393500847368401</v>
      </c>
      <c r="V69" s="86">
        <v>49.861302352882802</v>
      </c>
      <c r="W69" s="86">
        <v>0</v>
      </c>
      <c r="X69" s="86">
        <v>16.8607710840412</v>
      </c>
      <c r="Y69" s="86">
        <v>15.6052196206948</v>
      </c>
      <c r="Z69" s="86">
        <v>1598.2921366645101</v>
      </c>
      <c r="AA69" s="86">
        <v>149.325903929628</v>
      </c>
      <c r="AB69" s="86">
        <v>1.1339784448122401</v>
      </c>
      <c r="AC69" s="86">
        <v>26.098365333090801</v>
      </c>
      <c r="AD69" s="86">
        <v>0</v>
      </c>
      <c r="AE69" s="86">
        <v>0</v>
      </c>
      <c r="AF69" s="86">
        <v>178.29437376786399</v>
      </c>
      <c r="AG69" s="86">
        <v>178.29437376786399</v>
      </c>
      <c r="AH69" s="86">
        <v>118.14029222264401</v>
      </c>
      <c r="AI69" s="86">
        <v>20.6298128493085</v>
      </c>
      <c r="AJ69" s="86">
        <v>0.825335421735368</v>
      </c>
      <c r="AK69" s="86">
        <v>21.583034206712998</v>
      </c>
      <c r="AL69" s="86">
        <v>2.2099914365868001</v>
      </c>
      <c r="AM69" s="86">
        <v>0</v>
      </c>
      <c r="AN69" s="86">
        <v>0.42531297584616101</v>
      </c>
      <c r="AO69" s="86">
        <v>3.9593843923786198</v>
      </c>
      <c r="AP69" s="86">
        <v>0</v>
      </c>
      <c r="AQ69" s="86">
        <v>13290.775601227901</v>
      </c>
      <c r="AR69" s="86">
        <v>1358.61360648599</v>
      </c>
      <c r="AS69" s="86">
        <v>14767.5294999366</v>
      </c>
      <c r="AT69" s="86">
        <v>0</v>
      </c>
      <c r="AU69" s="86">
        <v>26.2921885177775</v>
      </c>
      <c r="AV69" s="86">
        <v>0</v>
      </c>
      <c r="AW69" s="86">
        <v>229.48581021842199</v>
      </c>
      <c r="AX69" s="86">
        <v>0.19866790125498099</v>
      </c>
      <c r="AY69" s="86">
        <v>4.1299783395889397E-2</v>
      </c>
      <c r="AZ69" s="86">
        <v>155.669056256441</v>
      </c>
      <c r="BA69" s="86">
        <v>5.6100278333526099E-2</v>
      </c>
      <c r="BB69" s="86">
        <v>0</v>
      </c>
      <c r="BC69" s="86">
        <v>7.6555601117743299E-3</v>
      </c>
      <c r="BD69" s="86">
        <v>223.59695963844101</v>
      </c>
      <c r="BE69" s="86">
        <v>205.70880441100701</v>
      </c>
      <c r="BF69" s="86">
        <v>17.8881552274343</v>
      </c>
      <c r="BG69" s="86">
        <v>1.41735777156809E-2</v>
      </c>
      <c r="BH69" s="86">
        <v>0</v>
      </c>
      <c r="BI69" s="86">
        <v>1.88550924012191</v>
      </c>
      <c r="BJ69" s="86">
        <v>0</v>
      </c>
      <c r="BK69" s="86">
        <v>9.2966092913793794</v>
      </c>
      <c r="BL69" s="86">
        <v>0</v>
      </c>
      <c r="BM69" s="86">
        <v>0.22986813053566699</v>
      </c>
      <c r="BN69" s="86">
        <v>37.186012665553299</v>
      </c>
      <c r="BO69" s="86">
        <v>0.56276564558717301</v>
      </c>
      <c r="BP69" s="86">
        <v>1.44754621163268E-2</v>
      </c>
      <c r="BQ69" s="86">
        <v>1.1079672944327701</v>
      </c>
      <c r="BR69" s="86">
        <v>1.4089696147974199E-3</v>
      </c>
      <c r="BS69" s="86">
        <v>463.86036100685101</v>
      </c>
      <c r="BT69" s="86">
        <v>95.830664909075793</v>
      </c>
      <c r="BU69" s="86">
        <v>0</v>
      </c>
      <c r="BV69" s="86">
        <v>0</v>
      </c>
      <c r="BW69" s="86">
        <v>32.079821378175303</v>
      </c>
      <c r="BX69" s="86">
        <v>0</v>
      </c>
      <c r="BY69" s="86">
        <v>5.2410601127664096</v>
      </c>
      <c r="BZ69" s="86">
        <v>863.145219663023</v>
      </c>
      <c r="CA69" s="86">
        <v>44.617412189134498</v>
      </c>
    </row>
    <row r="70" spans="1:79" x14ac:dyDescent="0.3">
      <c r="A70" s="74" t="s">
        <v>121</v>
      </c>
      <c r="B70" s="87">
        <v>219.69500632</v>
      </c>
      <c r="C70" s="87"/>
      <c r="D70" s="87">
        <v>1558.1869767999999</v>
      </c>
      <c r="E70" s="87">
        <v>32.094221789999999</v>
      </c>
      <c r="F70" s="87">
        <v>29.52669105</v>
      </c>
      <c r="G70" s="87">
        <v>58.27131765</v>
      </c>
      <c r="H70" s="87">
        <v>161.07422607999999</v>
      </c>
      <c r="I70" s="52"/>
      <c r="J70" s="52"/>
      <c r="Q70" s="86" t="s">
        <v>121</v>
      </c>
      <c r="R70" s="86">
        <v>0</v>
      </c>
      <c r="S70" s="86">
        <v>3.1631807350496302</v>
      </c>
      <c r="T70" s="86">
        <v>12.0166515089072</v>
      </c>
      <c r="U70" s="86">
        <v>12.0166515089072</v>
      </c>
      <c r="V70" s="86">
        <v>9.3047599561831298</v>
      </c>
      <c r="W70" s="86">
        <v>0</v>
      </c>
      <c r="X70" s="86">
        <v>3.1464389908150801</v>
      </c>
      <c r="Y70" s="86">
        <v>2.9121390067472399</v>
      </c>
      <c r="Z70" s="86">
        <v>219.694965855916</v>
      </c>
      <c r="AA70" s="86">
        <v>27.8661562618429</v>
      </c>
      <c r="AB70" s="86">
        <v>0.21161534924949099</v>
      </c>
      <c r="AC70" s="86">
        <v>4.87030456326658</v>
      </c>
      <c r="AD70" s="86">
        <v>0</v>
      </c>
      <c r="AE70" s="86">
        <v>0</v>
      </c>
      <c r="AF70" s="86">
        <v>33.272032406179498</v>
      </c>
      <c r="AG70" s="86">
        <v>33.272032406179498</v>
      </c>
      <c r="AH70" s="86">
        <v>12.465497246978201</v>
      </c>
      <c r="AI70" s="86">
        <v>3.84980155525058</v>
      </c>
      <c r="AJ70" s="86">
        <v>0.154018725222418</v>
      </c>
      <c r="AK70" s="86">
        <v>4.02766972677128</v>
      </c>
      <c r="AL70" s="86">
        <v>0.41241318499313701</v>
      </c>
      <c r="AM70" s="86">
        <v>0</v>
      </c>
      <c r="AN70" s="86">
        <v>7.9369043657302504E-2</v>
      </c>
      <c r="AO70" s="86">
        <v>0.56830024713812499</v>
      </c>
      <c r="AP70" s="86">
        <v>0</v>
      </c>
      <c r="AQ70" s="86">
        <v>1402.3676720845201</v>
      </c>
      <c r="AR70" s="86">
        <v>143.35315698561999</v>
      </c>
      <c r="AS70" s="86">
        <v>1558.1863263171199</v>
      </c>
      <c r="AT70" s="86">
        <v>0</v>
      </c>
      <c r="AU70" s="86">
        <v>4.9064716448133403</v>
      </c>
      <c r="AV70" s="86">
        <v>0</v>
      </c>
      <c r="AW70" s="86">
        <v>42.825074795879502</v>
      </c>
      <c r="AX70" s="86">
        <v>1.7214044213694001E-2</v>
      </c>
      <c r="AY70" s="86">
        <v>6.0529833495924197E-3</v>
      </c>
      <c r="AZ70" s="86">
        <v>22.770976371963801</v>
      </c>
      <c r="BA70" s="86">
        <v>7.7359989417814497E-3</v>
      </c>
      <c r="BB70" s="86">
        <v>0</v>
      </c>
      <c r="BC70" s="86">
        <v>1.1220131505701701E-3</v>
      </c>
      <c r="BD70" s="86">
        <v>32.093443024697201</v>
      </c>
      <c r="BE70" s="86">
        <v>29.525913887861901</v>
      </c>
      <c r="BF70" s="86">
        <v>2.5675291368353701</v>
      </c>
      <c r="BG70" s="86">
        <v>0</v>
      </c>
      <c r="BH70" s="86">
        <v>0</v>
      </c>
      <c r="BI70" s="86">
        <v>0.120793615414716</v>
      </c>
      <c r="BJ70" s="86">
        <v>0</v>
      </c>
      <c r="BK70" s="86">
        <v>1.2962216196255401</v>
      </c>
      <c r="BL70" s="86">
        <v>0</v>
      </c>
      <c r="BM70" s="86">
        <v>3.3689960702612903E-2</v>
      </c>
      <c r="BN70" s="86">
        <v>5.1848855525609396</v>
      </c>
      <c r="BO70" s="86">
        <v>0.105019544173239</v>
      </c>
      <c r="BP70" s="86">
        <v>0</v>
      </c>
      <c r="BQ70" s="86">
        <v>8.7103620540463098E-2</v>
      </c>
      <c r="BR70" s="86">
        <v>1.18107398160242E-4</v>
      </c>
      <c r="BS70" s="86">
        <v>58.2712809404917</v>
      </c>
      <c r="BT70" s="86">
        <v>17.8832466547608</v>
      </c>
      <c r="BU70" s="86">
        <v>0</v>
      </c>
      <c r="BV70" s="86">
        <v>0</v>
      </c>
      <c r="BW70" s="86">
        <v>5.9865198524424397</v>
      </c>
      <c r="BX70" s="86">
        <v>0</v>
      </c>
      <c r="BY70" s="86">
        <v>0.97804945070520299</v>
      </c>
      <c r="BZ70" s="86">
        <v>161.07417329431101</v>
      </c>
      <c r="CA70" s="86">
        <v>8.3262005831555896</v>
      </c>
    </row>
    <row r="71" spans="1:79" x14ac:dyDescent="0.3">
      <c r="A71" s="74" t="s">
        <v>122</v>
      </c>
      <c r="B71" s="87">
        <v>2689.1008376999998</v>
      </c>
      <c r="C71" s="87">
        <v>8.9555948419</v>
      </c>
      <c r="D71" s="87">
        <v>25554.466127</v>
      </c>
      <c r="E71" s="87">
        <v>445.03790649000001</v>
      </c>
      <c r="F71" s="87">
        <v>409.43491911000001</v>
      </c>
      <c r="G71" s="87">
        <v>990.10921499000005</v>
      </c>
      <c r="H71" s="87">
        <v>1325.307562</v>
      </c>
      <c r="I71" s="52"/>
      <c r="J71" s="52"/>
      <c r="Q71" s="86" t="s">
        <v>122</v>
      </c>
      <c r="R71" s="86">
        <v>0</v>
      </c>
      <c r="S71" s="86">
        <v>25.855182307963599</v>
      </c>
      <c r="T71" s="86">
        <v>98.221363145819197</v>
      </c>
      <c r="U71" s="86">
        <v>98.221363145819197</v>
      </c>
      <c r="V71" s="86">
        <v>76.054978405727496</v>
      </c>
      <c r="W71" s="86">
        <v>0</v>
      </c>
      <c r="X71" s="86">
        <v>25.718270434762498</v>
      </c>
      <c r="Y71" s="86">
        <v>23.803177901750999</v>
      </c>
      <c r="Z71" s="86">
        <v>2667.6625032380298</v>
      </c>
      <c r="AA71" s="86">
        <v>227.77129589014299</v>
      </c>
      <c r="AB71" s="86">
        <v>1.72969485899568</v>
      </c>
      <c r="AC71" s="86">
        <v>39.808699837629497</v>
      </c>
      <c r="AD71" s="86">
        <v>0</v>
      </c>
      <c r="AE71" s="86">
        <v>0</v>
      </c>
      <c r="AF71" s="86">
        <v>271.957538108324</v>
      </c>
      <c r="AG71" s="86">
        <v>271.957538108324</v>
      </c>
      <c r="AH71" s="86">
        <v>202.63425806202699</v>
      </c>
      <c r="AI71" s="86">
        <v>31.467362692174099</v>
      </c>
      <c r="AJ71" s="86">
        <v>1.25891217618016</v>
      </c>
      <c r="AK71" s="86">
        <v>32.921264568180703</v>
      </c>
      <c r="AL71" s="86">
        <v>3.3709664511648598</v>
      </c>
      <c r="AM71" s="86">
        <v>0</v>
      </c>
      <c r="AN71" s="86">
        <v>0.64874208137320299</v>
      </c>
      <c r="AO71" s="86">
        <v>13.169890264940401</v>
      </c>
      <c r="AP71" s="86">
        <v>0</v>
      </c>
      <c r="AQ71" s="86">
        <v>22796.260496591101</v>
      </c>
      <c r="AR71" s="86">
        <v>2330.2884888969702</v>
      </c>
      <c r="AS71" s="86">
        <v>25329.183243550098</v>
      </c>
      <c r="AT71" s="86">
        <v>0</v>
      </c>
      <c r="AU71" s="86">
        <v>40.104272474743297</v>
      </c>
      <c r="AV71" s="86">
        <v>0</v>
      </c>
      <c r="AW71" s="86">
        <v>350.04155885183297</v>
      </c>
      <c r="AX71" s="86">
        <v>3.4284542844072501</v>
      </c>
      <c r="AY71" s="86">
        <v>4.7647896515043801E-2</v>
      </c>
      <c r="AZ71" s="86">
        <v>191.47244101258201</v>
      </c>
      <c r="BA71" s="86">
        <v>0.19539696974707399</v>
      </c>
      <c r="BB71" s="86">
        <v>0</v>
      </c>
      <c r="BC71" s="86">
        <v>8.83229131874976E-3</v>
      </c>
      <c r="BD71" s="86">
        <v>440.02416938022498</v>
      </c>
      <c r="BE71" s="86">
        <v>404.82120912404798</v>
      </c>
      <c r="BF71" s="86">
        <v>35.202960256177001</v>
      </c>
      <c r="BG71" s="86">
        <v>0.57467517650754596</v>
      </c>
      <c r="BH71" s="86">
        <v>0</v>
      </c>
      <c r="BI71" s="86">
        <v>43.983363150845697</v>
      </c>
      <c r="BJ71" s="86">
        <v>0</v>
      </c>
      <c r="BK71" s="86">
        <v>28.547566924056198</v>
      </c>
      <c r="BL71" s="86">
        <v>0</v>
      </c>
      <c r="BM71" s="86">
        <v>0.26520086862106401</v>
      </c>
      <c r="BN71" s="86">
        <v>114.17305268495301</v>
      </c>
      <c r="BO71" s="86">
        <v>0.85840305687593998</v>
      </c>
      <c r="BP71" s="86">
        <v>0.58692229258640904</v>
      </c>
      <c r="BQ71" s="86">
        <v>21.512271807845099</v>
      </c>
      <c r="BR71" s="86">
        <v>2.5383764061354602E-2</v>
      </c>
      <c r="BS71" s="86">
        <v>977.44044356994402</v>
      </c>
      <c r="BT71" s="86">
        <v>146.17376444861799</v>
      </c>
      <c r="BU71" s="86">
        <v>0</v>
      </c>
      <c r="BV71" s="86">
        <v>0</v>
      </c>
      <c r="BW71" s="86">
        <v>48.932267176926402</v>
      </c>
      <c r="BX71" s="86">
        <v>0</v>
      </c>
      <c r="BY71" s="86">
        <v>7.9943639524463004</v>
      </c>
      <c r="BZ71" s="86">
        <v>1316.58251922154</v>
      </c>
      <c r="CA71" s="86">
        <v>68.056383464508301</v>
      </c>
    </row>
    <row r="72" spans="1:79" x14ac:dyDescent="0.3">
      <c r="A72" s="74" t="s">
        <v>71</v>
      </c>
      <c r="B72" s="87">
        <v>508.98262424000001</v>
      </c>
      <c r="C72" s="87">
        <v>0.92801504589999995</v>
      </c>
      <c r="D72" s="87">
        <v>4620.8678140000002</v>
      </c>
      <c r="E72" s="87">
        <v>80.219878613000006</v>
      </c>
      <c r="F72" s="87">
        <v>73.802175859000002</v>
      </c>
      <c r="G72" s="87">
        <v>161.56733836999999</v>
      </c>
      <c r="H72" s="87">
        <v>290.68657205</v>
      </c>
      <c r="I72" s="52"/>
      <c r="J72" s="52"/>
      <c r="Q72" s="86" t="s">
        <v>71</v>
      </c>
      <c r="R72" s="86">
        <v>0</v>
      </c>
      <c r="S72" s="86">
        <v>5.7085214874771903</v>
      </c>
      <c r="T72" s="86">
        <v>21.6861303179682</v>
      </c>
      <c r="U72" s="86">
        <v>21.6861303179682</v>
      </c>
      <c r="V72" s="86">
        <v>16.792087661833001</v>
      </c>
      <c r="W72" s="86">
        <v>0</v>
      </c>
      <c r="X72" s="86">
        <v>5.6783076318878702</v>
      </c>
      <c r="Y72" s="86">
        <v>5.2554641325418698</v>
      </c>
      <c r="Z72" s="86">
        <v>508.98180150685897</v>
      </c>
      <c r="AA72" s="86">
        <v>50.289368459465202</v>
      </c>
      <c r="AB72" s="86">
        <v>0.38189693631938298</v>
      </c>
      <c r="AC72" s="86">
        <v>8.7893184003373008</v>
      </c>
      <c r="AD72" s="86">
        <v>0</v>
      </c>
      <c r="AE72" s="86">
        <v>0</v>
      </c>
      <c r="AF72" s="86">
        <v>60.045287727641004</v>
      </c>
      <c r="AG72" s="86">
        <v>60.045287727641004</v>
      </c>
      <c r="AH72" s="86">
        <v>36.966977893153</v>
      </c>
      <c r="AI72" s="86">
        <v>6.9476149960151403</v>
      </c>
      <c r="AJ72" s="86">
        <v>0.27795384434475801</v>
      </c>
      <c r="AK72" s="86">
        <v>7.2686340887010799</v>
      </c>
      <c r="AL72" s="86">
        <v>0.74427314444132098</v>
      </c>
      <c r="AM72" s="86">
        <v>0</v>
      </c>
      <c r="AN72" s="86">
        <v>0.14323510604540399</v>
      </c>
      <c r="AO72" s="86">
        <v>2.0837894034844</v>
      </c>
      <c r="AP72" s="86">
        <v>0</v>
      </c>
      <c r="AQ72" s="86">
        <v>4158.7787608921999</v>
      </c>
      <c r="AR72" s="86">
        <v>425.11988778474</v>
      </c>
      <c r="AS72" s="86">
        <v>4620.8656265701002</v>
      </c>
      <c r="AT72" s="86">
        <v>0</v>
      </c>
      <c r="AU72" s="86">
        <v>8.8545779559847198</v>
      </c>
      <c r="AV72" s="86">
        <v>0</v>
      </c>
      <c r="AW72" s="86">
        <v>77.2854025165758</v>
      </c>
      <c r="AX72" s="86">
        <v>0.29768840975104299</v>
      </c>
      <c r="AY72" s="86">
        <v>1.2310122521867001E-2</v>
      </c>
      <c r="AZ72" s="86">
        <v>47.285052552676703</v>
      </c>
      <c r="BA72" s="86">
        <v>2.6462067825195501E-2</v>
      </c>
      <c r="BB72" s="86">
        <v>0</v>
      </c>
      <c r="BC72" s="86">
        <v>2.2818721649938999E-3</v>
      </c>
      <c r="BD72" s="86">
        <v>80.217691606452902</v>
      </c>
      <c r="BE72" s="86">
        <v>73.799975153910097</v>
      </c>
      <c r="BF72" s="86">
        <v>6.4177164525427504</v>
      </c>
      <c r="BG72" s="86">
        <v>4.5842279138213503E-2</v>
      </c>
      <c r="BH72" s="86">
        <v>0</v>
      </c>
      <c r="BI72" s="86">
        <v>3.6783717764292798</v>
      </c>
      <c r="BJ72" s="86">
        <v>0</v>
      </c>
      <c r="BK72" s="86">
        <v>4.0994652689363198</v>
      </c>
      <c r="BL72" s="86">
        <v>0</v>
      </c>
      <c r="BM72" s="86">
        <v>6.8516292707661602E-2</v>
      </c>
      <c r="BN72" s="86">
        <v>16.3964882576321</v>
      </c>
      <c r="BO72" s="86">
        <v>0.18952577798265999</v>
      </c>
      <c r="BP72" s="86">
        <v>4.6819601294113E-2</v>
      </c>
      <c r="BQ72" s="86">
        <v>1.83848575538616</v>
      </c>
      <c r="BR72" s="86">
        <v>2.19089744649658E-3</v>
      </c>
      <c r="BS72" s="86">
        <v>161.567644967674</v>
      </c>
      <c r="BT72" s="86">
        <v>32.273523955184402</v>
      </c>
      <c r="BU72" s="86">
        <v>0</v>
      </c>
      <c r="BV72" s="86">
        <v>0</v>
      </c>
      <c r="BW72" s="86">
        <v>10.803708306513</v>
      </c>
      <c r="BX72" s="86">
        <v>0</v>
      </c>
      <c r="BY72" s="86">
        <v>1.7650602748061299</v>
      </c>
      <c r="BZ72" s="86">
        <v>290.68637587702602</v>
      </c>
      <c r="CA72" s="86">
        <v>15.0260865662681</v>
      </c>
    </row>
    <row r="73" spans="1:79" x14ac:dyDescent="0.3">
      <c r="A73" s="74" t="s">
        <v>123</v>
      </c>
      <c r="B73" s="87">
        <v>32.071275553</v>
      </c>
      <c r="C73" s="87">
        <v>0.43611890640000001</v>
      </c>
      <c r="D73" s="87">
        <v>330.59454005999999</v>
      </c>
      <c r="E73" s="87">
        <v>21.191938435000001</v>
      </c>
      <c r="F73" s="87">
        <v>19.496583359999999</v>
      </c>
      <c r="G73" s="87">
        <v>156.87592014000001</v>
      </c>
      <c r="H73" s="87">
        <v>12.980310331</v>
      </c>
      <c r="I73" s="52"/>
      <c r="J73" s="52"/>
      <c r="Q73" s="86" t="s">
        <v>123</v>
      </c>
      <c r="R73" s="86">
        <v>0</v>
      </c>
      <c r="S73" s="86">
        <v>0</v>
      </c>
      <c r="T73" s="86">
        <v>0</v>
      </c>
      <c r="U73" s="86">
        <v>0</v>
      </c>
      <c r="V73" s="86">
        <v>0</v>
      </c>
      <c r="W73" s="86">
        <v>0</v>
      </c>
      <c r="X73" s="86">
        <v>0</v>
      </c>
      <c r="Y73" s="86">
        <v>0</v>
      </c>
      <c r="Z73" s="86">
        <v>0</v>
      </c>
      <c r="AA73" s="86">
        <v>0</v>
      </c>
      <c r="AB73" s="86">
        <v>0</v>
      </c>
      <c r="AC73" s="86">
        <v>0</v>
      </c>
      <c r="AD73" s="86">
        <v>0</v>
      </c>
      <c r="AE73" s="86">
        <v>0</v>
      </c>
      <c r="AF73" s="86">
        <v>0</v>
      </c>
      <c r="AG73" s="86">
        <v>0</v>
      </c>
      <c r="AH73" s="86">
        <v>0</v>
      </c>
      <c r="AI73" s="86">
        <v>0</v>
      </c>
      <c r="AJ73" s="86">
        <v>0</v>
      </c>
      <c r="AK73" s="86">
        <v>0</v>
      </c>
      <c r="AL73" s="86">
        <v>0</v>
      </c>
      <c r="AM73" s="86">
        <v>0</v>
      </c>
      <c r="AN73" s="86">
        <v>0</v>
      </c>
      <c r="AO73" s="86">
        <v>0</v>
      </c>
      <c r="AP73" s="86">
        <v>0</v>
      </c>
      <c r="AQ73" s="86">
        <v>0</v>
      </c>
      <c r="AR73" s="86">
        <v>0</v>
      </c>
      <c r="AS73" s="86">
        <v>0</v>
      </c>
      <c r="AT73" s="86">
        <v>0</v>
      </c>
      <c r="AU73" s="86">
        <v>0</v>
      </c>
      <c r="AV73" s="86">
        <v>0</v>
      </c>
      <c r="AW73" s="86">
        <v>0</v>
      </c>
      <c r="AX73" s="86">
        <v>0</v>
      </c>
      <c r="AY73" s="86">
        <v>0</v>
      </c>
      <c r="AZ73" s="86">
        <v>0</v>
      </c>
      <c r="BA73" s="86">
        <v>0</v>
      </c>
      <c r="BB73" s="86">
        <v>0</v>
      </c>
      <c r="BC73" s="86">
        <v>0</v>
      </c>
      <c r="BD73" s="86">
        <v>0</v>
      </c>
      <c r="BE73" s="86">
        <v>0</v>
      </c>
      <c r="BF73" s="86">
        <v>0</v>
      </c>
      <c r="BG73" s="86">
        <v>0</v>
      </c>
      <c r="BH73" s="86">
        <v>0</v>
      </c>
      <c r="BI73" s="86">
        <v>0</v>
      </c>
      <c r="BJ73" s="86">
        <v>0</v>
      </c>
      <c r="BK73" s="86">
        <v>0</v>
      </c>
      <c r="BL73" s="86">
        <v>0</v>
      </c>
      <c r="BM73" s="86">
        <v>0</v>
      </c>
      <c r="BN73" s="86">
        <v>0</v>
      </c>
      <c r="BO73" s="86">
        <v>0</v>
      </c>
      <c r="BP73" s="86">
        <v>0</v>
      </c>
      <c r="BQ73" s="86">
        <v>0</v>
      </c>
      <c r="BR73" s="86">
        <v>0</v>
      </c>
      <c r="BS73" s="86">
        <v>0</v>
      </c>
      <c r="BT73" s="86">
        <v>0</v>
      </c>
      <c r="BU73" s="86">
        <v>0</v>
      </c>
      <c r="BV73" s="86">
        <v>0</v>
      </c>
      <c r="BW73" s="86">
        <v>0</v>
      </c>
      <c r="BX73" s="86">
        <v>0</v>
      </c>
      <c r="BY73" s="86">
        <v>0</v>
      </c>
      <c r="BZ73" s="86">
        <v>0</v>
      </c>
      <c r="CA73" s="86">
        <v>0</v>
      </c>
    </row>
    <row r="74" spans="1:79" x14ac:dyDescent="0.3">
      <c r="A74" s="74" t="s">
        <v>72</v>
      </c>
      <c r="B74" s="87">
        <v>3657.7358712</v>
      </c>
      <c r="C74" s="87"/>
      <c r="D74" s="87">
        <v>32646.083396999999</v>
      </c>
      <c r="E74" s="87">
        <v>520.9088557</v>
      </c>
      <c r="F74" s="87">
        <v>479.23614472000003</v>
      </c>
      <c r="G74" s="87">
        <v>1046.5974675</v>
      </c>
      <c r="H74" s="87">
        <v>2038.5423217</v>
      </c>
      <c r="I74" s="52"/>
      <c r="J74" s="52"/>
      <c r="Q74" s="86" t="s">
        <v>72</v>
      </c>
      <c r="R74" s="86">
        <v>0</v>
      </c>
      <c r="S74" s="86">
        <v>40.032937885547</v>
      </c>
      <c r="T74" s="86">
        <v>152.081884103969</v>
      </c>
      <c r="U74" s="86">
        <v>152.081884103969</v>
      </c>
      <c r="V74" s="86">
        <v>117.760312769721</v>
      </c>
      <c r="W74" s="86">
        <v>0</v>
      </c>
      <c r="X74" s="86">
        <v>39.820976918699003</v>
      </c>
      <c r="Y74" s="86">
        <v>36.855755176066602</v>
      </c>
      <c r="Z74" s="86">
        <v>3657.7362438752798</v>
      </c>
      <c r="AA74" s="86">
        <v>352.67228391805401</v>
      </c>
      <c r="AB74" s="86">
        <v>2.6781809329850002</v>
      </c>
      <c r="AC74" s="86">
        <v>61.638054510821902</v>
      </c>
      <c r="AD74" s="86">
        <v>0</v>
      </c>
      <c r="AE74" s="86">
        <v>0</v>
      </c>
      <c r="AF74" s="86">
        <v>421.08876985421898</v>
      </c>
      <c r="AG74" s="86">
        <v>421.08876985421898</v>
      </c>
      <c r="AH74" s="86">
        <v>261.16863881126699</v>
      </c>
      <c r="AI74" s="86">
        <v>48.7226116492226</v>
      </c>
      <c r="AJ74" s="86">
        <v>1.9492467372322</v>
      </c>
      <c r="AK74" s="86">
        <v>50.973968735605197</v>
      </c>
      <c r="AL74" s="86">
        <v>5.2194674032308699</v>
      </c>
      <c r="AM74" s="86">
        <v>0</v>
      </c>
      <c r="AN74" s="86">
        <v>1.0044877716116301</v>
      </c>
      <c r="AO74" s="86">
        <v>9.2238701698110095</v>
      </c>
      <c r="AP74" s="86">
        <v>0</v>
      </c>
      <c r="AQ74" s="86">
        <v>29381.458292189502</v>
      </c>
      <c r="AR74" s="86">
        <v>3003.4350869998898</v>
      </c>
      <c r="AS74" s="86">
        <v>32646.062018000699</v>
      </c>
      <c r="AT74" s="86">
        <v>0</v>
      </c>
      <c r="AU74" s="86">
        <v>62.0959258310046</v>
      </c>
      <c r="AV74" s="86">
        <v>0</v>
      </c>
      <c r="AW74" s="86">
        <v>541.99217271780299</v>
      </c>
      <c r="AX74" s="86">
        <v>0.32342038283260799</v>
      </c>
      <c r="AY74" s="86">
        <v>9.7756135738575903E-2</v>
      </c>
      <c r="AZ74" s="86">
        <v>367.92205129053002</v>
      </c>
      <c r="BA74" s="86">
        <v>0.126791812033929</v>
      </c>
      <c r="BB74" s="86">
        <v>0</v>
      </c>
      <c r="BC74" s="86">
        <v>1.8120643529158799E-2</v>
      </c>
      <c r="BD74" s="86">
        <v>520.89671649046204</v>
      </c>
      <c r="BE74" s="86">
        <v>479.22391788819198</v>
      </c>
      <c r="BF74" s="86">
        <v>41.672798602269602</v>
      </c>
      <c r="BG74" s="86">
        <v>7.9252131593886607E-3</v>
      </c>
      <c r="BH74" s="86">
        <v>0</v>
      </c>
      <c r="BI74" s="86">
        <v>2.54426583331955</v>
      </c>
      <c r="BJ74" s="86">
        <v>0</v>
      </c>
      <c r="BK74" s="86">
        <v>21.187090284781998</v>
      </c>
      <c r="BL74" s="86">
        <v>0</v>
      </c>
      <c r="BM74" s="86">
        <v>0.54409549320149697</v>
      </c>
      <c r="BN74" s="86">
        <v>84.748120394406897</v>
      </c>
      <c r="BO74" s="86">
        <v>1.3291177039832001</v>
      </c>
      <c r="BP74" s="86">
        <v>8.0940318678108594E-3</v>
      </c>
      <c r="BQ74" s="86">
        <v>1.6939416987714699</v>
      </c>
      <c r="BR74" s="86">
        <v>2.2446740190810001E-3</v>
      </c>
      <c r="BS74" s="86">
        <v>1046.5990121088801</v>
      </c>
      <c r="BT74" s="86">
        <v>226.32910896489599</v>
      </c>
      <c r="BU74" s="86">
        <v>0</v>
      </c>
      <c r="BV74" s="86">
        <v>0</v>
      </c>
      <c r="BW74" s="86">
        <v>75.764841211219306</v>
      </c>
      <c r="BX74" s="86">
        <v>0</v>
      </c>
      <c r="BY74" s="86">
        <v>12.3781295074323</v>
      </c>
      <c r="BZ74" s="86">
        <v>2038.5437363933399</v>
      </c>
      <c r="CA74" s="86">
        <v>105.375747539917</v>
      </c>
    </row>
    <row r="75" spans="1:79" x14ac:dyDescent="0.3">
      <c r="A75" s="74" t="s">
        <v>85</v>
      </c>
      <c r="B75" s="87">
        <v>0.53107309479999998</v>
      </c>
      <c r="C75" s="87">
        <v>8.3521732999999997E-3</v>
      </c>
      <c r="D75" s="87">
        <v>6.2477404488000001</v>
      </c>
      <c r="E75" s="87">
        <v>0.37260380430000001</v>
      </c>
      <c r="F75" s="87">
        <v>0.34279549990000002</v>
      </c>
      <c r="G75" s="87">
        <v>2.6521817240000001</v>
      </c>
      <c r="H75" s="87">
        <v>0.23197735350000001</v>
      </c>
      <c r="I75" s="52"/>
      <c r="J75" s="52"/>
      <c r="Q75" s="86" t="s">
        <v>85</v>
      </c>
      <c r="R75" s="86">
        <v>0</v>
      </c>
      <c r="S75" s="86">
        <v>0</v>
      </c>
      <c r="T75" s="86">
        <v>0</v>
      </c>
      <c r="U75" s="86">
        <v>0</v>
      </c>
      <c r="V75" s="86">
        <v>0</v>
      </c>
      <c r="W75" s="86">
        <v>0</v>
      </c>
      <c r="X75" s="86">
        <v>0</v>
      </c>
      <c r="Y75" s="86">
        <v>0</v>
      </c>
      <c r="Z75" s="86">
        <v>0</v>
      </c>
      <c r="AA75" s="86">
        <v>0</v>
      </c>
      <c r="AB75" s="86">
        <v>0</v>
      </c>
      <c r="AC75" s="86">
        <v>0</v>
      </c>
      <c r="AD75" s="86">
        <v>0</v>
      </c>
      <c r="AE75" s="86">
        <v>0</v>
      </c>
      <c r="AF75" s="86">
        <v>0</v>
      </c>
      <c r="AG75" s="86">
        <v>0</v>
      </c>
      <c r="AH75" s="86">
        <v>0</v>
      </c>
      <c r="AI75" s="86">
        <v>0</v>
      </c>
      <c r="AJ75" s="86">
        <v>0</v>
      </c>
      <c r="AK75" s="86">
        <v>0</v>
      </c>
      <c r="AL75" s="86">
        <v>0</v>
      </c>
      <c r="AM75" s="86">
        <v>0</v>
      </c>
      <c r="AN75" s="86">
        <v>0</v>
      </c>
      <c r="AO75" s="86">
        <v>0</v>
      </c>
      <c r="AP75" s="86">
        <v>0</v>
      </c>
      <c r="AQ75" s="86">
        <v>0</v>
      </c>
      <c r="AR75" s="86">
        <v>0</v>
      </c>
      <c r="AS75" s="86">
        <v>0</v>
      </c>
      <c r="AT75" s="86">
        <v>0</v>
      </c>
      <c r="AU75" s="86">
        <v>0</v>
      </c>
      <c r="AV75" s="86">
        <v>0</v>
      </c>
      <c r="AW75" s="86">
        <v>0</v>
      </c>
      <c r="AX75" s="86">
        <v>0</v>
      </c>
      <c r="AY75" s="86">
        <v>0</v>
      </c>
      <c r="AZ75" s="86">
        <v>0</v>
      </c>
      <c r="BA75" s="86">
        <v>0</v>
      </c>
      <c r="BB75" s="86">
        <v>0</v>
      </c>
      <c r="BC75" s="86">
        <v>0</v>
      </c>
      <c r="BD75" s="86">
        <v>0</v>
      </c>
      <c r="BE75" s="86">
        <v>0</v>
      </c>
      <c r="BF75" s="86">
        <v>0</v>
      </c>
      <c r="BG75" s="86">
        <v>0</v>
      </c>
      <c r="BH75" s="86">
        <v>0</v>
      </c>
      <c r="BI75" s="86">
        <v>0</v>
      </c>
      <c r="BJ75" s="86">
        <v>0</v>
      </c>
      <c r="BK75" s="86">
        <v>0</v>
      </c>
      <c r="BL75" s="86">
        <v>0</v>
      </c>
      <c r="BM75" s="86">
        <v>0</v>
      </c>
      <c r="BN75" s="86">
        <v>0</v>
      </c>
      <c r="BO75" s="86">
        <v>0</v>
      </c>
      <c r="BP75" s="86">
        <v>0</v>
      </c>
      <c r="BQ75" s="86">
        <v>0</v>
      </c>
      <c r="BR75" s="86">
        <v>0</v>
      </c>
      <c r="BS75" s="86">
        <v>0</v>
      </c>
      <c r="BT75" s="86">
        <v>0</v>
      </c>
      <c r="BU75" s="86">
        <v>0</v>
      </c>
      <c r="BV75" s="86">
        <v>0</v>
      </c>
      <c r="BW75" s="86">
        <v>0</v>
      </c>
      <c r="BX75" s="86">
        <v>0</v>
      </c>
      <c r="BY75" s="86">
        <v>0</v>
      </c>
      <c r="BZ75" s="86">
        <v>0</v>
      </c>
      <c r="CA75" s="86">
        <v>0</v>
      </c>
    </row>
    <row r="76" spans="1:79" x14ac:dyDescent="0.3">
      <c r="A76" s="74" t="s">
        <v>179</v>
      </c>
      <c r="B76" s="87">
        <v>54.919821108000001</v>
      </c>
      <c r="C76" s="87">
        <v>0.840778252</v>
      </c>
      <c r="D76" s="87">
        <v>641.05702797000004</v>
      </c>
      <c r="E76" s="87">
        <v>38.138236116999998</v>
      </c>
      <c r="F76" s="87">
        <v>35.087177228000002</v>
      </c>
      <c r="G76" s="87">
        <v>273.25291383000001</v>
      </c>
      <c r="H76" s="87">
        <v>23.681182018000001</v>
      </c>
      <c r="I76" s="52"/>
      <c r="J76" s="52"/>
      <c r="Q76" s="86" t="s">
        <v>179</v>
      </c>
      <c r="R76" s="86">
        <v>0</v>
      </c>
      <c r="S76" s="86">
        <v>0</v>
      </c>
      <c r="T76" s="86">
        <v>0</v>
      </c>
      <c r="U76" s="86">
        <v>0</v>
      </c>
      <c r="V76" s="86">
        <v>0</v>
      </c>
      <c r="W76" s="86">
        <v>0</v>
      </c>
      <c r="X76" s="86">
        <v>0</v>
      </c>
      <c r="Y76" s="86">
        <v>0</v>
      </c>
      <c r="Z76" s="86">
        <v>0</v>
      </c>
      <c r="AA76" s="86">
        <v>0</v>
      </c>
      <c r="AB76" s="86">
        <v>0</v>
      </c>
      <c r="AC76" s="86">
        <v>0</v>
      </c>
      <c r="AD76" s="86">
        <v>0</v>
      </c>
      <c r="AE76" s="86">
        <v>0</v>
      </c>
      <c r="AF76" s="86">
        <v>0</v>
      </c>
      <c r="AG76" s="86">
        <v>0</v>
      </c>
      <c r="AH76" s="86">
        <v>0</v>
      </c>
      <c r="AI76" s="86">
        <v>0</v>
      </c>
      <c r="AJ76" s="86">
        <v>0</v>
      </c>
      <c r="AK76" s="86">
        <v>0</v>
      </c>
      <c r="AL76" s="86">
        <v>0</v>
      </c>
      <c r="AM76" s="86">
        <v>0</v>
      </c>
      <c r="AN76" s="86">
        <v>0</v>
      </c>
      <c r="AO76" s="86">
        <v>0</v>
      </c>
      <c r="AP76" s="86">
        <v>0</v>
      </c>
      <c r="AQ76" s="86">
        <v>0</v>
      </c>
      <c r="AR76" s="86">
        <v>0</v>
      </c>
      <c r="AS76" s="86">
        <v>0</v>
      </c>
      <c r="AT76" s="86">
        <v>0</v>
      </c>
      <c r="AU76" s="86">
        <v>0</v>
      </c>
      <c r="AV76" s="86">
        <v>0</v>
      </c>
      <c r="AW76" s="86">
        <v>0</v>
      </c>
      <c r="AX76" s="86">
        <v>0</v>
      </c>
      <c r="AY76" s="86">
        <v>0</v>
      </c>
      <c r="AZ76" s="86">
        <v>0</v>
      </c>
      <c r="BA76" s="86">
        <v>0</v>
      </c>
      <c r="BB76" s="86">
        <v>0</v>
      </c>
      <c r="BC76" s="86">
        <v>0</v>
      </c>
      <c r="BD76" s="86">
        <v>0</v>
      </c>
      <c r="BE76" s="86">
        <v>0</v>
      </c>
      <c r="BF76" s="86">
        <v>0</v>
      </c>
      <c r="BG76" s="86">
        <v>0</v>
      </c>
      <c r="BH76" s="86">
        <v>0</v>
      </c>
      <c r="BI76" s="86">
        <v>0</v>
      </c>
      <c r="BJ76" s="86">
        <v>0</v>
      </c>
      <c r="BK76" s="86">
        <v>0</v>
      </c>
      <c r="BL76" s="86">
        <v>0</v>
      </c>
      <c r="BM76" s="86">
        <v>0</v>
      </c>
      <c r="BN76" s="86">
        <v>0</v>
      </c>
      <c r="BO76" s="86">
        <v>0</v>
      </c>
      <c r="BP76" s="86">
        <v>0</v>
      </c>
      <c r="BQ76" s="86">
        <v>0</v>
      </c>
      <c r="BR76" s="86">
        <v>0</v>
      </c>
      <c r="BS76" s="86">
        <v>0</v>
      </c>
      <c r="BT76" s="86">
        <v>0</v>
      </c>
      <c r="BU76" s="86">
        <v>0</v>
      </c>
      <c r="BV76" s="86">
        <v>0</v>
      </c>
      <c r="BW76" s="86">
        <v>0</v>
      </c>
      <c r="BX76" s="86">
        <v>0</v>
      </c>
      <c r="BY76" s="86">
        <v>0</v>
      </c>
      <c r="BZ76" s="86">
        <v>0</v>
      </c>
      <c r="CA76" s="86">
        <v>0</v>
      </c>
    </row>
    <row r="77" spans="1:79" x14ac:dyDescent="0.3">
      <c r="A77" s="11" t="s">
        <v>87</v>
      </c>
      <c r="B77" s="87">
        <v>520.13415567000004</v>
      </c>
      <c r="C77" s="87">
        <v>7.6582204702999999</v>
      </c>
      <c r="D77" s="87">
        <v>5749.2151047999996</v>
      </c>
      <c r="E77" s="87">
        <v>345.81855751000001</v>
      </c>
      <c r="F77" s="87">
        <v>318.15307290999999</v>
      </c>
      <c r="G77" s="87">
        <v>2473.8220434999998</v>
      </c>
      <c r="H77" s="87">
        <v>218.79653991000001</v>
      </c>
      <c r="I77" s="52"/>
      <c r="J77" s="52"/>
      <c r="Q77" s="86" t="s">
        <v>87</v>
      </c>
      <c r="R77" s="86">
        <v>0</v>
      </c>
      <c r="S77" s="86">
        <v>0</v>
      </c>
      <c r="T77" s="86">
        <v>0</v>
      </c>
      <c r="U77" s="86">
        <v>0</v>
      </c>
      <c r="V77" s="86">
        <v>0</v>
      </c>
      <c r="W77" s="86">
        <v>0</v>
      </c>
      <c r="X77" s="86">
        <v>0</v>
      </c>
      <c r="Y77" s="86">
        <v>0</v>
      </c>
      <c r="Z77" s="86">
        <v>0</v>
      </c>
      <c r="AA77" s="86">
        <v>0</v>
      </c>
      <c r="AB77" s="86">
        <v>0</v>
      </c>
      <c r="AC77" s="86">
        <v>0</v>
      </c>
      <c r="AD77" s="86">
        <v>0</v>
      </c>
      <c r="AE77" s="86">
        <v>0</v>
      </c>
      <c r="AF77" s="86">
        <v>0</v>
      </c>
      <c r="AG77" s="86">
        <v>0</v>
      </c>
      <c r="AH77" s="86">
        <v>0</v>
      </c>
      <c r="AI77" s="86">
        <v>0</v>
      </c>
      <c r="AJ77" s="86">
        <v>0</v>
      </c>
      <c r="AK77" s="86">
        <v>0</v>
      </c>
      <c r="AL77" s="86">
        <v>0</v>
      </c>
      <c r="AM77" s="86">
        <v>0</v>
      </c>
      <c r="AN77" s="86">
        <v>0</v>
      </c>
      <c r="AO77" s="86">
        <v>0</v>
      </c>
      <c r="AP77" s="86">
        <v>0</v>
      </c>
      <c r="AQ77" s="86">
        <v>0</v>
      </c>
      <c r="AR77" s="86">
        <v>0</v>
      </c>
      <c r="AS77" s="86">
        <v>0</v>
      </c>
      <c r="AT77" s="86">
        <v>0</v>
      </c>
      <c r="AU77" s="86">
        <v>0</v>
      </c>
      <c r="AV77" s="86">
        <v>0</v>
      </c>
      <c r="AW77" s="86">
        <v>0</v>
      </c>
      <c r="AX77" s="86">
        <v>0</v>
      </c>
      <c r="AY77" s="86">
        <v>0</v>
      </c>
      <c r="AZ77" s="86">
        <v>0</v>
      </c>
      <c r="BA77" s="86">
        <v>0</v>
      </c>
      <c r="BB77" s="86">
        <v>0</v>
      </c>
      <c r="BC77" s="86">
        <v>0</v>
      </c>
      <c r="BD77" s="86">
        <v>0</v>
      </c>
      <c r="BE77" s="86">
        <v>0</v>
      </c>
      <c r="BF77" s="86">
        <v>0</v>
      </c>
      <c r="BG77" s="86">
        <v>0</v>
      </c>
      <c r="BH77" s="86">
        <v>0</v>
      </c>
      <c r="BI77" s="86">
        <v>0</v>
      </c>
      <c r="BJ77" s="86">
        <v>0</v>
      </c>
      <c r="BK77" s="86">
        <v>0</v>
      </c>
      <c r="BL77" s="86">
        <v>0</v>
      </c>
      <c r="BM77" s="86">
        <v>0</v>
      </c>
      <c r="BN77" s="86">
        <v>0</v>
      </c>
      <c r="BO77" s="86">
        <v>0</v>
      </c>
      <c r="BP77" s="86">
        <v>0</v>
      </c>
      <c r="BQ77" s="86">
        <v>0</v>
      </c>
      <c r="BR77" s="86">
        <v>0</v>
      </c>
      <c r="BS77" s="86">
        <v>0</v>
      </c>
      <c r="BT77" s="86">
        <v>0</v>
      </c>
      <c r="BU77" s="86">
        <v>0</v>
      </c>
      <c r="BV77" s="86">
        <v>0</v>
      </c>
      <c r="BW77" s="86">
        <v>0</v>
      </c>
      <c r="BX77" s="86">
        <v>0</v>
      </c>
      <c r="BY77" s="86">
        <v>0</v>
      </c>
      <c r="BZ77" s="86">
        <v>0</v>
      </c>
      <c r="CA77" s="86">
        <v>0</v>
      </c>
    </row>
    <row r="78" spans="1:79" x14ac:dyDescent="0.3">
      <c r="A78" s="85">
        <v>204</v>
      </c>
      <c r="B78" s="86">
        <v>5762.2943999999998</v>
      </c>
      <c r="C78" s="86">
        <v>0</v>
      </c>
      <c r="D78" s="86">
        <v>74010.343999999997</v>
      </c>
      <c r="E78" s="86">
        <v>5810.2455899999995</v>
      </c>
      <c r="F78" s="86">
        <v>5360.7201999999997</v>
      </c>
      <c r="G78" s="86">
        <v>42030.199000000001</v>
      </c>
      <c r="H78" s="86">
        <v>2459.3766999999998</v>
      </c>
      <c r="I78" s="52"/>
      <c r="J78" s="52"/>
      <c r="Q78" s="86" t="s">
        <v>182</v>
      </c>
      <c r="R78" s="86">
        <v>0</v>
      </c>
      <c r="S78" s="86">
        <v>0</v>
      </c>
      <c r="T78" s="86">
        <v>0</v>
      </c>
      <c r="U78" s="86">
        <v>0</v>
      </c>
      <c r="V78" s="86">
        <v>0</v>
      </c>
      <c r="W78" s="86">
        <v>0</v>
      </c>
      <c r="X78" s="86">
        <v>0</v>
      </c>
      <c r="Y78" s="86">
        <v>0</v>
      </c>
      <c r="Z78" s="86">
        <v>0</v>
      </c>
      <c r="AA78" s="86">
        <v>0</v>
      </c>
      <c r="AB78" s="86">
        <v>0</v>
      </c>
      <c r="AC78" s="86">
        <v>0</v>
      </c>
      <c r="AD78" s="86">
        <v>0</v>
      </c>
      <c r="AE78" s="86">
        <v>0</v>
      </c>
      <c r="AF78" s="86">
        <v>0</v>
      </c>
      <c r="AG78" s="86">
        <v>0</v>
      </c>
      <c r="AH78" s="86">
        <v>0</v>
      </c>
      <c r="AI78" s="86">
        <v>0</v>
      </c>
      <c r="AJ78" s="86">
        <v>0</v>
      </c>
      <c r="AK78" s="86">
        <v>0</v>
      </c>
      <c r="AL78" s="86">
        <v>0</v>
      </c>
      <c r="AM78" s="86">
        <v>0</v>
      </c>
      <c r="AN78" s="86">
        <v>0</v>
      </c>
      <c r="AO78" s="86">
        <v>0</v>
      </c>
      <c r="AP78" s="86">
        <v>0</v>
      </c>
      <c r="AQ78" s="86">
        <v>0</v>
      </c>
      <c r="AR78" s="86">
        <v>0</v>
      </c>
      <c r="AS78" s="86">
        <v>0</v>
      </c>
      <c r="AT78" s="86">
        <v>0</v>
      </c>
      <c r="AU78" s="86">
        <v>0</v>
      </c>
      <c r="AV78" s="86">
        <v>0</v>
      </c>
      <c r="AW78" s="86">
        <v>0</v>
      </c>
      <c r="AX78" s="86">
        <v>0</v>
      </c>
      <c r="AY78" s="86">
        <v>0</v>
      </c>
      <c r="AZ78" s="86">
        <v>0</v>
      </c>
      <c r="BA78" s="86">
        <v>0</v>
      </c>
      <c r="BB78" s="86">
        <v>0</v>
      </c>
      <c r="BC78" s="86">
        <v>0</v>
      </c>
      <c r="BD78" s="86">
        <v>0</v>
      </c>
      <c r="BE78" s="86">
        <v>0</v>
      </c>
      <c r="BF78" s="86">
        <v>0</v>
      </c>
      <c r="BG78" s="86">
        <v>0</v>
      </c>
      <c r="BH78" s="86">
        <v>0</v>
      </c>
      <c r="BI78" s="86">
        <v>0</v>
      </c>
      <c r="BJ78" s="86">
        <v>0</v>
      </c>
      <c r="BK78" s="86">
        <v>0</v>
      </c>
      <c r="BL78" s="86">
        <v>0</v>
      </c>
      <c r="BM78" s="86">
        <v>0</v>
      </c>
      <c r="BN78" s="86">
        <v>0</v>
      </c>
      <c r="BO78" s="86">
        <v>0</v>
      </c>
      <c r="BP78" s="86">
        <v>0</v>
      </c>
      <c r="BQ78" s="86">
        <v>0</v>
      </c>
      <c r="BR78" s="86">
        <v>0</v>
      </c>
      <c r="BS78" s="86">
        <v>0</v>
      </c>
      <c r="BT78" s="86">
        <v>0</v>
      </c>
      <c r="BU78" s="86">
        <v>0</v>
      </c>
      <c r="BV78" s="86">
        <v>0</v>
      </c>
      <c r="BW78" s="86">
        <v>0</v>
      </c>
      <c r="BX78" s="86">
        <v>0</v>
      </c>
      <c r="BY78" s="86">
        <v>0</v>
      </c>
      <c r="BZ78" s="86">
        <v>0</v>
      </c>
      <c r="CA78" s="86">
        <v>0</v>
      </c>
    </row>
    <row r="79" spans="1:79" x14ac:dyDescent="0.3">
      <c r="A79" s="85">
        <v>206</v>
      </c>
      <c r="B79" s="86">
        <v>13869.726000000001</v>
      </c>
      <c r="C79" s="86">
        <v>0</v>
      </c>
      <c r="D79" s="86">
        <v>29929.331999999999</v>
      </c>
      <c r="E79" s="86">
        <v>2393.9492999999998</v>
      </c>
      <c r="F79" s="86">
        <v>2223.1161999999999</v>
      </c>
      <c r="G79" s="86">
        <v>15439.668</v>
      </c>
      <c r="H79" s="86">
        <v>1467.5144</v>
      </c>
      <c r="I79" s="52"/>
      <c r="J79" s="52"/>
      <c r="Q79" s="86" t="s">
        <v>184</v>
      </c>
      <c r="R79" s="86">
        <v>0</v>
      </c>
      <c r="S79" s="86">
        <v>0</v>
      </c>
      <c r="T79" s="86">
        <v>0</v>
      </c>
      <c r="U79" s="86">
        <v>0</v>
      </c>
      <c r="V79" s="86">
        <v>0</v>
      </c>
      <c r="W79" s="86">
        <v>0</v>
      </c>
      <c r="X79" s="86">
        <v>0</v>
      </c>
      <c r="Y79" s="86">
        <v>0</v>
      </c>
      <c r="Z79" s="86">
        <v>0</v>
      </c>
      <c r="AA79" s="86">
        <v>0</v>
      </c>
      <c r="AB79" s="86">
        <v>0</v>
      </c>
      <c r="AC79" s="86">
        <v>0</v>
      </c>
      <c r="AD79" s="86">
        <v>0</v>
      </c>
      <c r="AE79" s="86">
        <v>0</v>
      </c>
      <c r="AF79" s="86">
        <v>0</v>
      </c>
      <c r="AG79" s="86">
        <v>0</v>
      </c>
      <c r="AH79" s="86">
        <v>0</v>
      </c>
      <c r="AI79" s="86">
        <v>0</v>
      </c>
      <c r="AJ79" s="86">
        <v>0</v>
      </c>
      <c r="AK79" s="86">
        <v>0</v>
      </c>
      <c r="AL79" s="86">
        <v>0</v>
      </c>
      <c r="AM79" s="86">
        <v>0</v>
      </c>
      <c r="AN79" s="86">
        <v>0</v>
      </c>
      <c r="AO79" s="86">
        <v>0</v>
      </c>
      <c r="AP79" s="86">
        <v>0</v>
      </c>
      <c r="AQ79" s="86">
        <v>0</v>
      </c>
      <c r="AR79" s="86">
        <v>0</v>
      </c>
      <c r="AS79" s="86">
        <v>0</v>
      </c>
      <c r="AT79" s="86">
        <v>0</v>
      </c>
      <c r="AU79" s="86">
        <v>0</v>
      </c>
      <c r="AV79" s="86">
        <v>0</v>
      </c>
      <c r="AW79" s="86">
        <v>0</v>
      </c>
      <c r="AX79" s="86">
        <v>0</v>
      </c>
      <c r="AY79" s="86">
        <v>0</v>
      </c>
      <c r="AZ79" s="86">
        <v>0</v>
      </c>
      <c r="BA79" s="86">
        <v>0</v>
      </c>
      <c r="BB79" s="86">
        <v>0</v>
      </c>
      <c r="BC79" s="86">
        <v>0</v>
      </c>
      <c r="BD79" s="86">
        <v>0</v>
      </c>
      <c r="BE79" s="86">
        <v>0</v>
      </c>
      <c r="BF79" s="86">
        <v>0</v>
      </c>
      <c r="BG79" s="86">
        <v>0</v>
      </c>
      <c r="BH79" s="86">
        <v>0</v>
      </c>
      <c r="BI79" s="86">
        <v>0</v>
      </c>
      <c r="BJ79" s="86">
        <v>0</v>
      </c>
      <c r="BK79" s="86">
        <v>0</v>
      </c>
      <c r="BL79" s="86">
        <v>0</v>
      </c>
      <c r="BM79" s="86">
        <v>0</v>
      </c>
      <c r="BN79" s="86">
        <v>0</v>
      </c>
      <c r="BO79" s="86">
        <v>0</v>
      </c>
      <c r="BP79" s="86">
        <v>0</v>
      </c>
      <c r="BQ79" s="86">
        <v>0</v>
      </c>
      <c r="BR79" s="86">
        <v>0</v>
      </c>
      <c r="BS79" s="86">
        <v>0</v>
      </c>
      <c r="BT79" s="86">
        <v>0</v>
      </c>
      <c r="BU79" s="86">
        <v>0</v>
      </c>
      <c r="BV79" s="86">
        <v>0</v>
      </c>
      <c r="BW79" s="86">
        <v>0</v>
      </c>
      <c r="BX79" s="86">
        <v>0</v>
      </c>
      <c r="BY79" s="86">
        <v>0</v>
      </c>
      <c r="BZ79" s="86">
        <v>0</v>
      </c>
      <c r="CA79" s="86">
        <v>0</v>
      </c>
    </row>
    <row r="80" spans="1:79" x14ac:dyDescent="0.3">
      <c r="A80" s="85">
        <v>207</v>
      </c>
      <c r="B80" s="86">
        <v>7.3683119000000001</v>
      </c>
      <c r="C80" s="86">
        <v>0</v>
      </c>
      <c r="D80" s="86">
        <v>70.523048000000003</v>
      </c>
      <c r="E80" s="86">
        <v>5.7309858600000005</v>
      </c>
      <c r="F80" s="86">
        <v>5.3156185000000002</v>
      </c>
      <c r="G80" s="86">
        <v>37.796363999999997</v>
      </c>
      <c r="H80" s="86">
        <v>2.6417769999999998</v>
      </c>
      <c r="I80" s="52"/>
      <c r="J80" s="52"/>
      <c r="Q80" s="86" t="s">
        <v>185</v>
      </c>
      <c r="R80" s="86">
        <v>0</v>
      </c>
      <c r="S80" s="86">
        <v>0</v>
      </c>
      <c r="T80" s="86">
        <v>0</v>
      </c>
      <c r="U80" s="86">
        <v>0</v>
      </c>
      <c r="V80" s="86">
        <v>0</v>
      </c>
      <c r="W80" s="86">
        <v>0</v>
      </c>
      <c r="X80" s="86">
        <v>0</v>
      </c>
      <c r="Y80" s="86">
        <v>0</v>
      </c>
      <c r="Z80" s="86">
        <v>0</v>
      </c>
      <c r="AA80" s="86">
        <v>0</v>
      </c>
      <c r="AB80" s="86">
        <v>0</v>
      </c>
      <c r="AC80" s="86">
        <v>0</v>
      </c>
      <c r="AD80" s="86">
        <v>0</v>
      </c>
      <c r="AE80" s="86">
        <v>0</v>
      </c>
      <c r="AF80" s="86">
        <v>0</v>
      </c>
      <c r="AG80" s="86">
        <v>0</v>
      </c>
      <c r="AH80" s="86">
        <v>0</v>
      </c>
      <c r="AI80" s="86">
        <v>0</v>
      </c>
      <c r="AJ80" s="86">
        <v>0</v>
      </c>
      <c r="AK80" s="86">
        <v>0</v>
      </c>
      <c r="AL80" s="86">
        <v>0</v>
      </c>
      <c r="AM80" s="86">
        <v>0</v>
      </c>
      <c r="AN80" s="86">
        <v>0</v>
      </c>
      <c r="AO80" s="86">
        <v>0</v>
      </c>
      <c r="AP80" s="86">
        <v>0</v>
      </c>
      <c r="AQ80" s="86">
        <v>0</v>
      </c>
      <c r="AR80" s="86">
        <v>0</v>
      </c>
      <c r="AS80" s="86">
        <v>0</v>
      </c>
      <c r="AT80" s="86">
        <v>0</v>
      </c>
      <c r="AU80" s="86">
        <v>0</v>
      </c>
      <c r="AV80" s="86">
        <v>0</v>
      </c>
      <c r="AW80" s="86">
        <v>0</v>
      </c>
      <c r="AX80" s="86">
        <v>0</v>
      </c>
      <c r="AY80" s="86">
        <v>0</v>
      </c>
      <c r="AZ80" s="86">
        <v>0</v>
      </c>
      <c r="BA80" s="86">
        <v>0</v>
      </c>
      <c r="BB80" s="86">
        <v>0</v>
      </c>
      <c r="BC80" s="86">
        <v>0</v>
      </c>
      <c r="BD80" s="86">
        <v>0</v>
      </c>
      <c r="BE80" s="86">
        <v>0</v>
      </c>
      <c r="BF80" s="86">
        <v>0</v>
      </c>
      <c r="BG80" s="86">
        <v>0</v>
      </c>
      <c r="BH80" s="86">
        <v>0</v>
      </c>
      <c r="BI80" s="86">
        <v>0</v>
      </c>
      <c r="BJ80" s="86">
        <v>0</v>
      </c>
      <c r="BK80" s="86">
        <v>0</v>
      </c>
      <c r="BL80" s="86">
        <v>0</v>
      </c>
      <c r="BM80" s="86">
        <v>0</v>
      </c>
      <c r="BN80" s="86">
        <v>0</v>
      </c>
      <c r="BO80" s="86">
        <v>0</v>
      </c>
      <c r="BP80" s="86">
        <v>0</v>
      </c>
      <c r="BQ80" s="86">
        <v>0</v>
      </c>
      <c r="BR80" s="86">
        <v>0</v>
      </c>
      <c r="BS80" s="86">
        <v>0</v>
      </c>
      <c r="BT80" s="86">
        <v>0</v>
      </c>
      <c r="BU80" s="86">
        <v>0</v>
      </c>
      <c r="BV80" s="86">
        <v>0</v>
      </c>
      <c r="BW80" s="86">
        <v>0</v>
      </c>
      <c r="BX80" s="86">
        <v>0</v>
      </c>
      <c r="BY80" s="86">
        <v>0</v>
      </c>
      <c r="BZ80" s="86">
        <v>0</v>
      </c>
      <c r="CA80" s="86">
        <v>0</v>
      </c>
    </row>
    <row r="81" spans="1:79" x14ac:dyDescent="0.3">
      <c r="A81" s="85">
        <v>212</v>
      </c>
      <c r="B81" s="86">
        <v>98.821335000000005</v>
      </c>
      <c r="C81" s="86">
        <v>0</v>
      </c>
      <c r="D81" s="86">
        <v>945.83159999999998</v>
      </c>
      <c r="E81" s="86">
        <v>76.862069600000012</v>
      </c>
      <c r="F81" s="86">
        <v>71.291306000000006</v>
      </c>
      <c r="G81" s="86">
        <v>506.91223000000002</v>
      </c>
      <c r="H81" s="86">
        <v>35.430633999999998</v>
      </c>
      <c r="I81" s="52"/>
      <c r="J81" s="52"/>
      <c r="Q81" s="86" t="s">
        <v>190</v>
      </c>
      <c r="R81" s="86">
        <v>0</v>
      </c>
      <c r="S81" s="86">
        <v>0</v>
      </c>
      <c r="T81" s="86">
        <v>0</v>
      </c>
      <c r="U81" s="86">
        <v>0</v>
      </c>
      <c r="V81" s="86">
        <v>0</v>
      </c>
      <c r="W81" s="86">
        <v>0</v>
      </c>
      <c r="X81" s="86">
        <v>0</v>
      </c>
      <c r="Y81" s="86">
        <v>0</v>
      </c>
      <c r="Z81" s="86">
        <v>0</v>
      </c>
      <c r="AA81" s="86">
        <v>0</v>
      </c>
      <c r="AB81" s="86">
        <v>0</v>
      </c>
      <c r="AC81" s="86">
        <v>0</v>
      </c>
      <c r="AD81" s="86">
        <v>0</v>
      </c>
      <c r="AE81" s="86">
        <v>0</v>
      </c>
      <c r="AF81" s="86">
        <v>0</v>
      </c>
      <c r="AG81" s="86">
        <v>0</v>
      </c>
      <c r="AH81" s="86">
        <v>0</v>
      </c>
      <c r="AI81" s="86">
        <v>0</v>
      </c>
      <c r="AJ81" s="86">
        <v>0</v>
      </c>
      <c r="AK81" s="86">
        <v>0</v>
      </c>
      <c r="AL81" s="86">
        <v>0</v>
      </c>
      <c r="AM81" s="86">
        <v>0</v>
      </c>
      <c r="AN81" s="86">
        <v>0</v>
      </c>
      <c r="AO81" s="86">
        <v>0</v>
      </c>
      <c r="AP81" s="86">
        <v>0</v>
      </c>
      <c r="AQ81" s="86">
        <v>0</v>
      </c>
      <c r="AR81" s="86">
        <v>0</v>
      </c>
      <c r="AS81" s="86">
        <v>0</v>
      </c>
      <c r="AT81" s="86">
        <v>0</v>
      </c>
      <c r="AU81" s="86">
        <v>0</v>
      </c>
      <c r="AV81" s="86">
        <v>0</v>
      </c>
      <c r="AW81" s="86">
        <v>0</v>
      </c>
      <c r="AX81" s="86">
        <v>0</v>
      </c>
      <c r="AY81" s="86">
        <v>0</v>
      </c>
      <c r="AZ81" s="86">
        <v>0</v>
      </c>
      <c r="BA81" s="86">
        <v>0</v>
      </c>
      <c r="BB81" s="86">
        <v>0</v>
      </c>
      <c r="BC81" s="86">
        <v>0</v>
      </c>
      <c r="BD81" s="86">
        <v>0</v>
      </c>
      <c r="BE81" s="86">
        <v>0</v>
      </c>
      <c r="BF81" s="86">
        <v>0</v>
      </c>
      <c r="BG81" s="86">
        <v>0</v>
      </c>
      <c r="BH81" s="86">
        <v>0</v>
      </c>
      <c r="BI81" s="86">
        <v>0</v>
      </c>
      <c r="BJ81" s="86">
        <v>0</v>
      </c>
      <c r="BK81" s="86">
        <v>0</v>
      </c>
      <c r="BL81" s="86">
        <v>0</v>
      </c>
      <c r="BM81" s="86">
        <v>0</v>
      </c>
      <c r="BN81" s="86">
        <v>0</v>
      </c>
      <c r="BO81" s="86">
        <v>0</v>
      </c>
      <c r="BP81" s="86">
        <v>0</v>
      </c>
      <c r="BQ81" s="86">
        <v>0</v>
      </c>
      <c r="BR81" s="86">
        <v>0</v>
      </c>
      <c r="BS81" s="86">
        <v>0</v>
      </c>
      <c r="BT81" s="86">
        <v>0</v>
      </c>
      <c r="BU81" s="86">
        <v>0</v>
      </c>
      <c r="BV81" s="86">
        <v>0</v>
      </c>
      <c r="BW81" s="86">
        <v>0</v>
      </c>
      <c r="BX81" s="86">
        <v>0</v>
      </c>
      <c r="BY81" s="86">
        <v>0</v>
      </c>
      <c r="BZ81" s="86">
        <v>0</v>
      </c>
      <c r="CA81" s="86">
        <v>0</v>
      </c>
    </row>
    <row r="82" spans="1:79" x14ac:dyDescent="0.3">
      <c r="A82" s="85">
        <v>216</v>
      </c>
      <c r="B82" s="86">
        <v>6248.6166999999996</v>
      </c>
      <c r="C82" s="86">
        <v>0</v>
      </c>
      <c r="D82" s="86">
        <v>13483.823</v>
      </c>
      <c r="E82" s="86">
        <v>1078.5268189999999</v>
      </c>
      <c r="F82" s="86">
        <v>1001.5626999999999</v>
      </c>
      <c r="G82" s="86">
        <v>6955.9102000000003</v>
      </c>
      <c r="H82" s="86">
        <v>661.14751999999999</v>
      </c>
      <c r="I82" s="52"/>
      <c r="J82" s="52"/>
      <c r="Q82" s="86" t="s">
        <v>194</v>
      </c>
      <c r="R82" s="86">
        <v>0</v>
      </c>
      <c r="S82" s="86">
        <v>0</v>
      </c>
      <c r="T82" s="86">
        <v>0</v>
      </c>
      <c r="U82" s="86">
        <v>0</v>
      </c>
      <c r="V82" s="86">
        <v>0</v>
      </c>
      <c r="W82" s="86">
        <v>0</v>
      </c>
      <c r="X82" s="86">
        <v>0</v>
      </c>
      <c r="Y82" s="86">
        <v>0</v>
      </c>
      <c r="Z82" s="86">
        <v>0</v>
      </c>
      <c r="AA82" s="86">
        <v>0</v>
      </c>
      <c r="AB82" s="86">
        <v>0</v>
      </c>
      <c r="AC82" s="86">
        <v>0</v>
      </c>
      <c r="AD82" s="86">
        <v>0</v>
      </c>
      <c r="AE82" s="86">
        <v>0</v>
      </c>
      <c r="AF82" s="86">
        <v>0</v>
      </c>
      <c r="AG82" s="86">
        <v>0</v>
      </c>
      <c r="AH82" s="86">
        <v>0</v>
      </c>
      <c r="AI82" s="86">
        <v>0</v>
      </c>
      <c r="AJ82" s="86">
        <v>0</v>
      </c>
      <c r="AK82" s="86">
        <v>0</v>
      </c>
      <c r="AL82" s="86">
        <v>0</v>
      </c>
      <c r="AM82" s="86">
        <v>0</v>
      </c>
      <c r="AN82" s="86">
        <v>0</v>
      </c>
      <c r="AO82" s="86">
        <v>0</v>
      </c>
      <c r="AP82" s="86">
        <v>0</v>
      </c>
      <c r="AQ82" s="86">
        <v>0</v>
      </c>
      <c r="AR82" s="86">
        <v>0</v>
      </c>
      <c r="AS82" s="86">
        <v>0</v>
      </c>
      <c r="AT82" s="86">
        <v>0</v>
      </c>
      <c r="AU82" s="86">
        <v>0</v>
      </c>
      <c r="AV82" s="86">
        <v>0</v>
      </c>
      <c r="AW82" s="86">
        <v>0</v>
      </c>
      <c r="AX82" s="86">
        <v>0</v>
      </c>
      <c r="AY82" s="86">
        <v>0</v>
      </c>
      <c r="AZ82" s="86">
        <v>0</v>
      </c>
      <c r="BA82" s="86">
        <v>0</v>
      </c>
      <c r="BB82" s="86">
        <v>0</v>
      </c>
      <c r="BC82" s="86">
        <v>0</v>
      </c>
      <c r="BD82" s="86">
        <v>0</v>
      </c>
      <c r="BE82" s="86">
        <v>0</v>
      </c>
      <c r="BF82" s="86">
        <v>0</v>
      </c>
      <c r="BG82" s="86">
        <v>0</v>
      </c>
      <c r="BH82" s="86">
        <v>0</v>
      </c>
      <c r="BI82" s="86">
        <v>0</v>
      </c>
      <c r="BJ82" s="86">
        <v>0</v>
      </c>
      <c r="BK82" s="86">
        <v>0</v>
      </c>
      <c r="BL82" s="86">
        <v>0</v>
      </c>
      <c r="BM82" s="86">
        <v>0</v>
      </c>
      <c r="BN82" s="86">
        <v>0</v>
      </c>
      <c r="BO82" s="86">
        <v>0</v>
      </c>
      <c r="BP82" s="86">
        <v>0</v>
      </c>
      <c r="BQ82" s="86">
        <v>0</v>
      </c>
      <c r="BR82" s="86">
        <v>0</v>
      </c>
      <c r="BS82" s="86">
        <v>0</v>
      </c>
      <c r="BT82" s="86">
        <v>0</v>
      </c>
      <c r="BU82" s="86">
        <v>0</v>
      </c>
      <c r="BV82" s="86">
        <v>0</v>
      </c>
      <c r="BW82" s="86">
        <v>0</v>
      </c>
      <c r="BX82" s="86">
        <v>0</v>
      </c>
      <c r="BY82" s="86">
        <v>0</v>
      </c>
      <c r="BZ82" s="86">
        <v>0</v>
      </c>
      <c r="CA82" s="86">
        <v>0</v>
      </c>
    </row>
    <row r="83" spans="1:79" x14ac:dyDescent="0.3">
      <c r="A83" s="85">
        <v>220</v>
      </c>
      <c r="B83" s="86">
        <v>10262.965</v>
      </c>
      <c r="C83" s="86">
        <v>0</v>
      </c>
      <c r="D83" s="86">
        <v>22146.346000000001</v>
      </c>
      <c r="E83" s="86">
        <v>1771.41364</v>
      </c>
      <c r="F83" s="86">
        <v>1645.0048999999999</v>
      </c>
      <c r="G83" s="86">
        <v>11424.651</v>
      </c>
      <c r="H83" s="86">
        <v>1085.8939</v>
      </c>
      <c r="I83" s="52"/>
      <c r="J83" s="52"/>
      <c r="Q83" s="86" t="s">
        <v>198</v>
      </c>
      <c r="R83" s="86">
        <v>0</v>
      </c>
      <c r="S83" s="86">
        <v>0</v>
      </c>
      <c r="T83" s="86">
        <v>0</v>
      </c>
      <c r="U83" s="86">
        <v>0</v>
      </c>
      <c r="V83" s="86">
        <v>0</v>
      </c>
      <c r="W83" s="86">
        <v>0</v>
      </c>
      <c r="X83" s="86">
        <v>0</v>
      </c>
      <c r="Y83" s="86">
        <v>0</v>
      </c>
      <c r="Z83" s="86">
        <v>0</v>
      </c>
      <c r="AA83" s="86">
        <v>0</v>
      </c>
      <c r="AB83" s="86">
        <v>0</v>
      </c>
      <c r="AC83" s="86">
        <v>0</v>
      </c>
      <c r="AD83" s="86">
        <v>0</v>
      </c>
      <c r="AE83" s="86">
        <v>0</v>
      </c>
      <c r="AF83" s="86">
        <v>0</v>
      </c>
      <c r="AG83" s="86">
        <v>0</v>
      </c>
      <c r="AH83" s="86">
        <v>0</v>
      </c>
      <c r="AI83" s="86">
        <v>0</v>
      </c>
      <c r="AJ83" s="86">
        <v>0</v>
      </c>
      <c r="AK83" s="86">
        <v>0</v>
      </c>
      <c r="AL83" s="86">
        <v>0</v>
      </c>
      <c r="AM83" s="86">
        <v>0</v>
      </c>
      <c r="AN83" s="86">
        <v>0</v>
      </c>
      <c r="AO83" s="86">
        <v>0</v>
      </c>
      <c r="AP83" s="86">
        <v>0</v>
      </c>
      <c r="AQ83" s="86">
        <v>0</v>
      </c>
      <c r="AR83" s="86">
        <v>0</v>
      </c>
      <c r="AS83" s="86">
        <v>0</v>
      </c>
      <c r="AT83" s="86">
        <v>0</v>
      </c>
      <c r="AU83" s="86">
        <v>0</v>
      </c>
      <c r="AV83" s="86">
        <v>0</v>
      </c>
      <c r="AW83" s="86">
        <v>0</v>
      </c>
      <c r="AX83" s="86">
        <v>0</v>
      </c>
      <c r="AY83" s="86">
        <v>0</v>
      </c>
      <c r="AZ83" s="86">
        <v>0</v>
      </c>
      <c r="BA83" s="86">
        <v>0</v>
      </c>
      <c r="BB83" s="86">
        <v>0</v>
      </c>
      <c r="BC83" s="86">
        <v>0</v>
      </c>
      <c r="BD83" s="86">
        <v>0</v>
      </c>
      <c r="BE83" s="86">
        <v>0</v>
      </c>
      <c r="BF83" s="86">
        <v>0</v>
      </c>
      <c r="BG83" s="86">
        <v>0</v>
      </c>
      <c r="BH83" s="86">
        <v>0</v>
      </c>
      <c r="BI83" s="86">
        <v>0</v>
      </c>
      <c r="BJ83" s="86">
        <v>0</v>
      </c>
      <c r="BK83" s="86">
        <v>0</v>
      </c>
      <c r="BL83" s="86">
        <v>0</v>
      </c>
      <c r="BM83" s="86">
        <v>0</v>
      </c>
      <c r="BN83" s="86">
        <v>0</v>
      </c>
      <c r="BO83" s="86">
        <v>0</v>
      </c>
      <c r="BP83" s="86">
        <v>0</v>
      </c>
      <c r="BQ83" s="86">
        <v>0</v>
      </c>
      <c r="BR83" s="86">
        <v>0</v>
      </c>
      <c r="BS83" s="86">
        <v>0</v>
      </c>
      <c r="BT83" s="86">
        <v>0</v>
      </c>
      <c r="BU83" s="86">
        <v>0</v>
      </c>
      <c r="BV83" s="86">
        <v>0</v>
      </c>
      <c r="BW83" s="86">
        <v>0</v>
      </c>
      <c r="BX83" s="86">
        <v>0</v>
      </c>
      <c r="BY83" s="86">
        <v>0</v>
      </c>
      <c r="BZ83" s="86">
        <v>0</v>
      </c>
      <c r="CA83" s="86">
        <v>0</v>
      </c>
    </row>
    <row r="84" spans="1:79" x14ac:dyDescent="0.3">
      <c r="A84" s="85">
        <v>223</v>
      </c>
      <c r="B84" s="86">
        <v>6740.0366000000004</v>
      </c>
      <c r="C84" s="86">
        <v>0</v>
      </c>
      <c r="D84" s="86">
        <v>15493.290999999999</v>
      </c>
      <c r="E84" s="86">
        <v>1240.82266</v>
      </c>
      <c r="F84" s="86">
        <v>1152.1658</v>
      </c>
      <c r="G84" s="86">
        <v>8017.1309000000001</v>
      </c>
      <c r="H84" s="86">
        <v>745.49694999999997</v>
      </c>
      <c r="I84" s="52"/>
      <c r="J84" s="52"/>
      <c r="Q84" s="86" t="s">
        <v>201</v>
      </c>
      <c r="R84" s="86">
        <v>0</v>
      </c>
      <c r="S84" s="86">
        <v>0</v>
      </c>
      <c r="T84" s="86">
        <v>0</v>
      </c>
      <c r="U84" s="86">
        <v>0</v>
      </c>
      <c r="V84" s="86">
        <v>0</v>
      </c>
      <c r="W84" s="86">
        <v>0</v>
      </c>
      <c r="X84" s="86">
        <v>0</v>
      </c>
      <c r="Y84" s="86">
        <v>0</v>
      </c>
      <c r="Z84" s="86">
        <v>0</v>
      </c>
      <c r="AA84" s="86">
        <v>0</v>
      </c>
      <c r="AB84" s="86">
        <v>0</v>
      </c>
      <c r="AC84" s="86">
        <v>0</v>
      </c>
      <c r="AD84" s="86">
        <v>0</v>
      </c>
      <c r="AE84" s="86">
        <v>0</v>
      </c>
      <c r="AF84" s="86">
        <v>0</v>
      </c>
      <c r="AG84" s="86">
        <v>0</v>
      </c>
      <c r="AH84" s="86">
        <v>0</v>
      </c>
      <c r="AI84" s="86">
        <v>0</v>
      </c>
      <c r="AJ84" s="86">
        <v>0</v>
      </c>
      <c r="AK84" s="86">
        <v>0</v>
      </c>
      <c r="AL84" s="86">
        <v>0</v>
      </c>
      <c r="AM84" s="86">
        <v>0</v>
      </c>
      <c r="AN84" s="86">
        <v>0</v>
      </c>
      <c r="AO84" s="86">
        <v>0</v>
      </c>
      <c r="AP84" s="86">
        <v>0</v>
      </c>
      <c r="AQ84" s="86">
        <v>0</v>
      </c>
      <c r="AR84" s="86">
        <v>0</v>
      </c>
      <c r="AS84" s="86">
        <v>0</v>
      </c>
      <c r="AT84" s="86">
        <v>0</v>
      </c>
      <c r="AU84" s="86">
        <v>0</v>
      </c>
      <c r="AV84" s="86">
        <v>0</v>
      </c>
      <c r="AW84" s="86">
        <v>0</v>
      </c>
      <c r="AX84" s="86">
        <v>0</v>
      </c>
      <c r="AY84" s="86">
        <v>0</v>
      </c>
      <c r="AZ84" s="86">
        <v>0</v>
      </c>
      <c r="BA84" s="86">
        <v>0</v>
      </c>
      <c r="BB84" s="86">
        <v>0</v>
      </c>
      <c r="BC84" s="86">
        <v>0</v>
      </c>
      <c r="BD84" s="86">
        <v>0</v>
      </c>
      <c r="BE84" s="86">
        <v>0</v>
      </c>
      <c r="BF84" s="86">
        <v>0</v>
      </c>
      <c r="BG84" s="86">
        <v>0</v>
      </c>
      <c r="BH84" s="86">
        <v>0</v>
      </c>
      <c r="BI84" s="86">
        <v>0</v>
      </c>
      <c r="BJ84" s="86">
        <v>0</v>
      </c>
      <c r="BK84" s="86">
        <v>0</v>
      </c>
      <c r="BL84" s="86">
        <v>0</v>
      </c>
      <c r="BM84" s="86">
        <v>0</v>
      </c>
      <c r="BN84" s="86">
        <v>0</v>
      </c>
      <c r="BO84" s="86">
        <v>0</v>
      </c>
      <c r="BP84" s="86">
        <v>0</v>
      </c>
      <c r="BQ84" s="86">
        <v>0</v>
      </c>
      <c r="BR84" s="86">
        <v>0</v>
      </c>
      <c r="BS84" s="86">
        <v>0</v>
      </c>
      <c r="BT84" s="86">
        <v>0</v>
      </c>
      <c r="BU84" s="86">
        <v>0</v>
      </c>
      <c r="BV84" s="86">
        <v>0</v>
      </c>
      <c r="BW84" s="86">
        <v>0</v>
      </c>
      <c r="BX84" s="86">
        <v>0</v>
      </c>
      <c r="BY84" s="86">
        <v>0</v>
      </c>
      <c r="BZ84" s="86">
        <v>0</v>
      </c>
      <c r="CA84" s="86">
        <v>0</v>
      </c>
    </row>
    <row r="85" spans="1:79" x14ac:dyDescent="0.3">
      <c r="A85" s="85">
        <v>227</v>
      </c>
      <c r="B85" s="86">
        <v>7197.3339999999998</v>
      </c>
      <c r="C85" s="86">
        <v>0</v>
      </c>
      <c r="D85" s="86">
        <v>15531.208000000001</v>
      </c>
      <c r="E85" s="86">
        <v>1242.290806</v>
      </c>
      <c r="F85" s="86">
        <v>1153.6404</v>
      </c>
      <c r="G85" s="86">
        <v>8012.1005999999998</v>
      </c>
      <c r="H85" s="86">
        <v>761.53394000000003</v>
      </c>
      <c r="I85" s="52"/>
      <c r="J85" s="52"/>
      <c r="Q85" s="86" t="s">
        <v>205</v>
      </c>
      <c r="R85" s="86">
        <v>0</v>
      </c>
      <c r="S85" s="86">
        <v>0</v>
      </c>
      <c r="T85" s="86">
        <v>0</v>
      </c>
      <c r="U85" s="86">
        <v>0</v>
      </c>
      <c r="V85" s="86">
        <v>0</v>
      </c>
      <c r="W85" s="86">
        <v>0</v>
      </c>
      <c r="X85" s="86">
        <v>0</v>
      </c>
      <c r="Y85" s="86">
        <v>0</v>
      </c>
      <c r="Z85" s="86">
        <v>0</v>
      </c>
      <c r="AA85" s="86">
        <v>0</v>
      </c>
      <c r="AB85" s="86">
        <v>0</v>
      </c>
      <c r="AC85" s="86">
        <v>0</v>
      </c>
      <c r="AD85" s="86">
        <v>0</v>
      </c>
      <c r="AE85" s="86">
        <v>0</v>
      </c>
      <c r="AF85" s="86">
        <v>0</v>
      </c>
      <c r="AG85" s="86">
        <v>0</v>
      </c>
      <c r="AH85" s="86">
        <v>0</v>
      </c>
      <c r="AI85" s="86">
        <v>0</v>
      </c>
      <c r="AJ85" s="86">
        <v>0</v>
      </c>
      <c r="AK85" s="86">
        <v>0</v>
      </c>
      <c r="AL85" s="86">
        <v>0</v>
      </c>
      <c r="AM85" s="86">
        <v>0</v>
      </c>
      <c r="AN85" s="86">
        <v>0</v>
      </c>
      <c r="AO85" s="86">
        <v>0</v>
      </c>
      <c r="AP85" s="86">
        <v>0</v>
      </c>
      <c r="AQ85" s="86">
        <v>0</v>
      </c>
      <c r="AR85" s="86">
        <v>0</v>
      </c>
      <c r="AS85" s="86">
        <v>0</v>
      </c>
      <c r="AT85" s="86">
        <v>0</v>
      </c>
      <c r="AU85" s="86">
        <v>0</v>
      </c>
      <c r="AV85" s="86">
        <v>0</v>
      </c>
      <c r="AW85" s="86">
        <v>0</v>
      </c>
      <c r="AX85" s="86">
        <v>0</v>
      </c>
      <c r="AY85" s="86">
        <v>0</v>
      </c>
      <c r="AZ85" s="86">
        <v>0</v>
      </c>
      <c r="BA85" s="86">
        <v>0</v>
      </c>
      <c r="BB85" s="86">
        <v>0</v>
      </c>
      <c r="BC85" s="86">
        <v>0</v>
      </c>
      <c r="BD85" s="86">
        <v>0</v>
      </c>
      <c r="BE85" s="86">
        <v>0</v>
      </c>
      <c r="BF85" s="86">
        <v>0</v>
      </c>
      <c r="BG85" s="86">
        <v>0</v>
      </c>
      <c r="BH85" s="86">
        <v>0</v>
      </c>
      <c r="BI85" s="86">
        <v>0</v>
      </c>
      <c r="BJ85" s="86">
        <v>0</v>
      </c>
      <c r="BK85" s="86">
        <v>0</v>
      </c>
      <c r="BL85" s="86">
        <v>0</v>
      </c>
      <c r="BM85" s="86">
        <v>0</v>
      </c>
      <c r="BN85" s="86">
        <v>0</v>
      </c>
      <c r="BO85" s="86">
        <v>0</v>
      </c>
      <c r="BP85" s="86">
        <v>0</v>
      </c>
      <c r="BQ85" s="86">
        <v>0</v>
      </c>
      <c r="BR85" s="86">
        <v>0</v>
      </c>
      <c r="BS85" s="86">
        <v>0</v>
      </c>
      <c r="BT85" s="86">
        <v>0</v>
      </c>
      <c r="BU85" s="86">
        <v>0</v>
      </c>
      <c r="BV85" s="86">
        <v>0</v>
      </c>
      <c r="BW85" s="86">
        <v>0</v>
      </c>
      <c r="BX85" s="86">
        <v>0</v>
      </c>
      <c r="BY85" s="86">
        <v>0</v>
      </c>
      <c r="BZ85" s="86">
        <v>0</v>
      </c>
      <c r="CA85" s="86">
        <v>0</v>
      </c>
    </row>
    <row r="86" spans="1:79" x14ac:dyDescent="0.3">
      <c r="A86" s="85">
        <v>230</v>
      </c>
      <c r="B86" s="86">
        <v>15380.365</v>
      </c>
      <c r="C86" s="86">
        <v>0</v>
      </c>
      <c r="D86" s="86">
        <v>33189.125</v>
      </c>
      <c r="E86" s="86">
        <v>2654.6895600000003</v>
      </c>
      <c r="F86" s="86">
        <v>2465.2498000000001</v>
      </c>
      <c r="G86" s="86">
        <v>17121.300999999999</v>
      </c>
      <c r="H86" s="86">
        <v>1627.3507</v>
      </c>
      <c r="I86" s="52"/>
      <c r="J86" s="52"/>
      <c r="Q86" s="86" t="s">
        <v>208</v>
      </c>
      <c r="R86" s="86">
        <v>0</v>
      </c>
      <c r="S86" s="86">
        <v>0</v>
      </c>
      <c r="T86" s="86">
        <v>0</v>
      </c>
      <c r="U86" s="86">
        <v>0</v>
      </c>
      <c r="V86" s="86">
        <v>0</v>
      </c>
      <c r="W86" s="86">
        <v>0</v>
      </c>
      <c r="X86" s="86">
        <v>0</v>
      </c>
      <c r="Y86" s="86">
        <v>0</v>
      </c>
      <c r="Z86" s="86">
        <v>0</v>
      </c>
      <c r="AA86" s="86">
        <v>0</v>
      </c>
      <c r="AB86" s="86">
        <v>0</v>
      </c>
      <c r="AC86" s="86">
        <v>0</v>
      </c>
      <c r="AD86" s="86">
        <v>0</v>
      </c>
      <c r="AE86" s="86">
        <v>0</v>
      </c>
      <c r="AF86" s="86">
        <v>0</v>
      </c>
      <c r="AG86" s="86">
        <v>0</v>
      </c>
      <c r="AH86" s="86">
        <v>0</v>
      </c>
      <c r="AI86" s="86">
        <v>0</v>
      </c>
      <c r="AJ86" s="86">
        <v>0</v>
      </c>
      <c r="AK86" s="86">
        <v>0</v>
      </c>
      <c r="AL86" s="86">
        <v>0</v>
      </c>
      <c r="AM86" s="86">
        <v>0</v>
      </c>
      <c r="AN86" s="86">
        <v>0</v>
      </c>
      <c r="AO86" s="86">
        <v>0</v>
      </c>
      <c r="AP86" s="86">
        <v>0</v>
      </c>
      <c r="AQ86" s="86">
        <v>0</v>
      </c>
      <c r="AR86" s="86">
        <v>0</v>
      </c>
      <c r="AS86" s="86">
        <v>0</v>
      </c>
      <c r="AT86" s="86">
        <v>0</v>
      </c>
      <c r="AU86" s="86">
        <v>0</v>
      </c>
      <c r="AV86" s="86">
        <v>0</v>
      </c>
      <c r="AW86" s="86">
        <v>0</v>
      </c>
      <c r="AX86" s="86">
        <v>0</v>
      </c>
      <c r="AY86" s="86">
        <v>0</v>
      </c>
      <c r="AZ86" s="86">
        <v>0</v>
      </c>
      <c r="BA86" s="86">
        <v>0</v>
      </c>
      <c r="BB86" s="86">
        <v>0</v>
      </c>
      <c r="BC86" s="86">
        <v>0</v>
      </c>
      <c r="BD86" s="86">
        <v>0</v>
      </c>
      <c r="BE86" s="86">
        <v>0</v>
      </c>
      <c r="BF86" s="86">
        <v>0</v>
      </c>
      <c r="BG86" s="86">
        <v>0</v>
      </c>
      <c r="BH86" s="86">
        <v>0</v>
      </c>
      <c r="BI86" s="86">
        <v>0</v>
      </c>
      <c r="BJ86" s="86">
        <v>0</v>
      </c>
      <c r="BK86" s="86">
        <v>0</v>
      </c>
      <c r="BL86" s="86">
        <v>0</v>
      </c>
      <c r="BM86" s="86">
        <v>0</v>
      </c>
      <c r="BN86" s="86">
        <v>0</v>
      </c>
      <c r="BO86" s="86">
        <v>0</v>
      </c>
      <c r="BP86" s="86">
        <v>0</v>
      </c>
      <c r="BQ86" s="86">
        <v>0</v>
      </c>
      <c r="BR86" s="86">
        <v>0</v>
      </c>
      <c r="BS86" s="86">
        <v>0</v>
      </c>
      <c r="BT86" s="86">
        <v>0</v>
      </c>
      <c r="BU86" s="86">
        <v>0</v>
      </c>
      <c r="BV86" s="86">
        <v>0</v>
      </c>
      <c r="BW86" s="86">
        <v>0</v>
      </c>
      <c r="BX86" s="86">
        <v>0</v>
      </c>
      <c r="BY86" s="86">
        <v>0</v>
      </c>
      <c r="BZ86" s="86">
        <v>0</v>
      </c>
      <c r="CA86" s="86">
        <v>0</v>
      </c>
    </row>
    <row r="87" spans="1:79" x14ac:dyDescent="0.3">
      <c r="A87" s="17"/>
    </row>
    <row r="88" spans="1:79" x14ac:dyDescent="0.3">
      <c r="A88" s="17"/>
    </row>
    <row r="89" spans="1:79" x14ac:dyDescent="0.3">
      <c r="A89" s="17"/>
    </row>
    <row r="90" spans="1:79" x14ac:dyDescent="0.3">
      <c r="A90" s="17"/>
    </row>
    <row r="91" spans="1:79" x14ac:dyDescent="0.3">
      <c r="A91" s="17"/>
    </row>
    <row r="92" spans="1:79" x14ac:dyDescent="0.3">
      <c r="A92" s="17"/>
    </row>
    <row r="93" spans="1:79" x14ac:dyDescent="0.3">
      <c r="A93" s="17"/>
    </row>
    <row r="94" spans="1:79" x14ac:dyDescent="0.3">
      <c r="A94" s="17"/>
    </row>
    <row r="95" spans="1:79" x14ac:dyDescent="0.3">
      <c r="A95" s="20"/>
    </row>
    <row r="96" spans="1:79" x14ac:dyDescent="0.3">
      <c r="A96" s="20"/>
    </row>
    <row r="97" spans="1:3" x14ac:dyDescent="0.3">
      <c r="A97" s="14"/>
      <c r="B97" s="12"/>
      <c r="C97" s="52"/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6"/>
  <dimension ref="A1:CH69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E12" sqref="CE12"/>
    </sheetView>
  </sheetViews>
  <sheetFormatPr defaultRowHeight="14.4" x14ac:dyDescent="0.3"/>
  <cols>
    <col min="1" max="1" width="19.5546875" customWidth="1"/>
    <col min="2" max="2" width="10.33203125" bestFit="1" customWidth="1"/>
    <col min="3" max="3" width="7.88671875" bestFit="1" customWidth="1"/>
    <col min="4" max="4" width="9.44140625" bestFit="1" customWidth="1"/>
    <col min="5" max="7" width="7.88671875" bestFit="1" customWidth="1"/>
    <col min="8" max="8" width="9.44140625" bestFit="1" customWidth="1"/>
    <col min="9" max="9" width="9" bestFit="1" customWidth="1"/>
    <col min="10" max="10" width="9.109375" bestFit="1" customWidth="1"/>
    <col min="11" max="11" width="6.88671875" bestFit="1" customWidth="1"/>
    <col min="12" max="12" width="9.88671875" bestFit="1" customWidth="1"/>
    <col min="13" max="13" width="6.88671875" bestFit="1" customWidth="1"/>
    <col min="14" max="14" width="11.109375" bestFit="1" customWidth="1"/>
    <col min="15" max="17" width="9.109375" style="26" customWidth="1"/>
    <col min="19" max="19" width="15.44140625" bestFit="1" customWidth="1"/>
    <col min="20" max="20" width="10.44140625" style="85" customWidth="1"/>
    <col min="21" max="21" width="10" style="26" bestFit="1" customWidth="1"/>
    <col min="22" max="22" width="6.88671875" style="24" bestFit="1" customWidth="1"/>
    <col min="23" max="23" width="14.6640625" style="24" bestFit="1" customWidth="1"/>
    <col min="24" max="24" width="6.88671875" style="24" bestFit="1" customWidth="1"/>
    <col min="25" max="25" width="9.109375" style="24" bestFit="1" customWidth="1"/>
    <col min="26" max="26" width="9.109375" style="86" customWidth="1"/>
    <col min="27" max="27" width="13.5546875" style="24" bestFit="1" customWidth="1"/>
    <col min="28" max="28" width="9.44140625" style="24" bestFit="1" customWidth="1"/>
    <col min="29" max="29" width="7.6640625" style="24" bestFit="1" customWidth="1"/>
    <col min="30" max="30" width="9.44140625" style="24" bestFit="1" customWidth="1"/>
    <col min="31" max="31" width="9.33203125" style="24" bestFit="1" customWidth="1"/>
    <col min="32" max="32" width="9.44140625" style="24" bestFit="1" customWidth="1"/>
    <col min="33" max="34" width="7.88671875" style="24" bestFit="1" customWidth="1"/>
    <col min="35" max="35" width="15.5546875" style="24" bestFit="1" customWidth="1"/>
    <col min="36" max="36" width="15.5546875" style="86" customWidth="1"/>
    <col min="37" max="37" width="6.88671875" style="24" bestFit="1" customWidth="1"/>
    <col min="38" max="38" width="6.5546875" style="24" customWidth="1"/>
    <col min="39" max="39" width="6.88671875" style="24" bestFit="1" customWidth="1"/>
    <col min="40" max="40" width="5.88671875" style="24" bestFit="1" customWidth="1"/>
    <col min="41" max="41" width="7.88671875" style="24" bestFit="1" customWidth="1"/>
    <col min="42" max="42" width="6.33203125" style="24" bestFit="1" customWidth="1"/>
    <col min="43" max="43" width="6.33203125" style="86" customWidth="1"/>
    <col min="44" max="44" width="7.88671875" style="24" bestFit="1" customWidth="1"/>
    <col min="45" max="45" width="10.109375" style="24" bestFit="1" customWidth="1"/>
    <col min="46" max="46" width="9.44140625" style="24" bestFit="1" customWidth="1"/>
    <col min="47" max="47" width="7.88671875" style="24" bestFit="1" customWidth="1"/>
    <col min="48" max="48" width="9.44140625" style="24" bestFit="1" customWidth="1"/>
    <col min="49" max="49" width="7.6640625" style="24" bestFit="1" customWidth="1"/>
    <col min="50" max="50" width="6.88671875" style="24" bestFit="1" customWidth="1"/>
    <col min="51" max="51" width="7.6640625" style="24" bestFit="1" customWidth="1"/>
    <col min="52" max="52" width="9.44140625" style="24" bestFit="1" customWidth="1"/>
    <col min="53" max="53" width="6.6640625" style="24" bestFit="1" customWidth="1"/>
    <col min="54" max="54" width="6.88671875" style="24" bestFit="1" customWidth="1"/>
    <col min="55" max="55" width="9.33203125" style="24" bestFit="1" customWidth="1"/>
    <col min="56" max="56" width="5.88671875" style="24" bestFit="1" customWidth="1"/>
    <col min="57" max="57" width="6.6640625" style="24" bestFit="1" customWidth="1"/>
    <col min="58" max="58" width="6.88671875" style="24" bestFit="1" customWidth="1"/>
    <col min="59" max="61" width="7.88671875" style="24" bestFit="1" customWidth="1"/>
    <col min="62" max="63" width="7.6640625" style="24" bestFit="1" customWidth="1"/>
    <col min="64" max="64" width="8.88671875" style="24" bestFit="1" customWidth="1"/>
    <col min="65" max="65" width="5.88671875" style="24" bestFit="1" customWidth="1"/>
    <col min="66" max="66" width="8" style="24" bestFit="1" customWidth="1"/>
    <col min="67" max="67" width="6.6640625" style="24" bestFit="1" customWidth="1"/>
    <col min="68" max="68" width="6.109375" style="24" bestFit="1" customWidth="1"/>
    <col min="69" max="69" width="7.88671875" style="24" bestFit="1" customWidth="1"/>
    <col min="70" max="71" width="6.88671875" style="24" bestFit="1" customWidth="1"/>
    <col min="72" max="72" width="7.6640625" style="24" bestFit="1" customWidth="1"/>
    <col min="73" max="73" width="7.88671875" style="24" bestFit="1" customWidth="1"/>
    <col min="74" max="74" width="9.44140625" style="24" bestFit="1" customWidth="1"/>
    <col min="75" max="76" width="6.88671875" style="24" bestFit="1" customWidth="1"/>
    <col min="77" max="77" width="7.88671875" style="24" bestFit="1" customWidth="1"/>
    <col min="78" max="78" width="9.33203125" style="24" bestFit="1" customWidth="1"/>
    <col min="79" max="79" width="5.6640625" style="24" bestFit="1" customWidth="1"/>
    <col min="80" max="81" width="9.44140625" style="24" bestFit="1" customWidth="1"/>
    <col min="82" max="82" width="9.44140625" style="86" customWidth="1"/>
    <col min="83" max="83" width="7.6640625" style="24" customWidth="1"/>
    <col min="84" max="84" width="9.33203125" style="24" bestFit="1" customWidth="1"/>
    <col min="85" max="86" width="7.6640625" style="24" customWidth="1"/>
  </cols>
  <sheetData>
    <row r="1" spans="1:86" x14ac:dyDescent="0.3">
      <c r="B1" s="26" t="s">
        <v>443</v>
      </c>
      <c r="S1" s="26" t="s">
        <v>446</v>
      </c>
    </row>
    <row r="2" spans="1:86" x14ac:dyDescent="0.3">
      <c r="A2" s="26" t="s">
        <v>225</v>
      </c>
      <c r="B2" s="26" t="s">
        <v>59</v>
      </c>
      <c r="C2" s="26" t="s">
        <v>57</v>
      </c>
      <c r="D2" s="26" t="s">
        <v>60</v>
      </c>
      <c r="E2" s="26" t="s">
        <v>54</v>
      </c>
      <c r="F2" s="26" t="s">
        <v>53</v>
      </c>
      <c r="G2" s="26" t="s">
        <v>61</v>
      </c>
      <c r="H2" s="26" t="s">
        <v>62</v>
      </c>
      <c r="I2" s="26" t="s">
        <v>63</v>
      </c>
      <c r="J2" s="26" t="s">
        <v>64</v>
      </c>
      <c r="K2" s="26" t="s">
        <v>223</v>
      </c>
      <c r="L2" s="26" t="s">
        <v>65</v>
      </c>
      <c r="M2" s="26" t="s">
        <v>66</v>
      </c>
      <c r="N2" s="26" t="s">
        <v>67</v>
      </c>
      <c r="O2" s="26" t="s">
        <v>309</v>
      </c>
      <c r="P2" s="26" t="s">
        <v>312</v>
      </c>
      <c r="Q2" s="26" t="s">
        <v>319</v>
      </c>
      <c r="S2" s="26" t="s">
        <v>224</v>
      </c>
      <c r="T2" s="85" t="s">
        <v>442</v>
      </c>
      <c r="U2" s="26" t="s">
        <v>357</v>
      </c>
      <c r="V2" s="26" t="s">
        <v>177</v>
      </c>
      <c r="W2" s="26" t="s">
        <v>130</v>
      </c>
      <c r="X2" s="26" t="s">
        <v>131</v>
      </c>
      <c r="Y2" s="26" t="s">
        <v>132</v>
      </c>
      <c r="Z2" s="85" t="s">
        <v>331</v>
      </c>
      <c r="AA2" s="26" t="s">
        <v>358</v>
      </c>
      <c r="AB2" s="26" t="s">
        <v>178</v>
      </c>
      <c r="AC2" s="26" t="s">
        <v>133</v>
      </c>
      <c r="AD2" s="26" t="s">
        <v>134</v>
      </c>
      <c r="AE2" s="26" t="s">
        <v>59</v>
      </c>
      <c r="AF2" s="26" t="s">
        <v>135</v>
      </c>
      <c r="AG2" s="26" t="s">
        <v>136</v>
      </c>
      <c r="AH2" s="26" t="s">
        <v>359</v>
      </c>
      <c r="AI2" s="26" t="s">
        <v>137</v>
      </c>
      <c r="AJ2" s="85" t="s">
        <v>444</v>
      </c>
      <c r="AK2" s="26" t="s">
        <v>138</v>
      </c>
      <c r="AL2" s="26" t="s">
        <v>139</v>
      </c>
      <c r="AM2" s="26" t="s">
        <v>66</v>
      </c>
      <c r="AN2" s="26" t="s">
        <v>140</v>
      </c>
      <c r="AO2" s="26" t="s">
        <v>141</v>
      </c>
      <c r="AP2" s="26" t="s">
        <v>142</v>
      </c>
      <c r="AQ2" s="85" t="s">
        <v>445</v>
      </c>
      <c r="AR2" s="26" t="s">
        <v>360</v>
      </c>
      <c r="AS2" s="26" t="s">
        <v>143</v>
      </c>
      <c r="AT2" s="26" t="s">
        <v>365</v>
      </c>
      <c r="AU2" s="26" t="s">
        <v>57</v>
      </c>
      <c r="AV2" s="26" t="s">
        <v>127</v>
      </c>
      <c r="AW2" s="26" t="s">
        <v>144</v>
      </c>
      <c r="AX2" s="26" t="s">
        <v>145</v>
      </c>
      <c r="AY2" s="26" t="s">
        <v>60</v>
      </c>
      <c r="AZ2" s="26" t="s">
        <v>146</v>
      </c>
      <c r="BA2" s="26" t="s">
        <v>147</v>
      </c>
      <c r="BB2" s="26" t="s">
        <v>148</v>
      </c>
      <c r="BC2" s="26" t="s">
        <v>149</v>
      </c>
      <c r="BD2" s="26" t="s">
        <v>150</v>
      </c>
      <c r="BE2" s="26" t="s">
        <v>151</v>
      </c>
      <c r="BF2" s="26" t="s">
        <v>152</v>
      </c>
      <c r="BG2" s="26" t="s">
        <v>153</v>
      </c>
      <c r="BH2" s="26" t="s">
        <v>154</v>
      </c>
      <c r="BI2" s="26" t="s">
        <v>155</v>
      </c>
      <c r="BJ2" s="26" t="s">
        <v>54</v>
      </c>
      <c r="BK2" s="26" t="s">
        <v>53</v>
      </c>
      <c r="BL2" s="26" t="s">
        <v>156</v>
      </c>
      <c r="BM2" s="26" t="s">
        <v>157</v>
      </c>
      <c r="BN2" s="26" t="s">
        <v>158</v>
      </c>
      <c r="BO2" s="26" t="s">
        <v>159</v>
      </c>
      <c r="BP2" s="26" t="s">
        <v>160</v>
      </c>
      <c r="BQ2" s="26" t="s">
        <v>161</v>
      </c>
      <c r="BR2" s="26" t="s">
        <v>162</v>
      </c>
      <c r="BS2" s="26" t="s">
        <v>163</v>
      </c>
      <c r="BT2" s="26" t="s">
        <v>164</v>
      </c>
      <c r="BU2" s="26" t="s">
        <v>361</v>
      </c>
      <c r="BV2" s="26" t="s">
        <v>165</v>
      </c>
      <c r="BW2" s="26" t="s">
        <v>166</v>
      </c>
      <c r="BX2" s="26" t="s">
        <v>167</v>
      </c>
      <c r="BY2" s="26" t="s">
        <v>61</v>
      </c>
      <c r="BZ2" s="26" t="s">
        <v>366</v>
      </c>
      <c r="CA2" s="26" t="s">
        <v>168</v>
      </c>
      <c r="CB2" s="26" t="s">
        <v>169</v>
      </c>
      <c r="CC2" s="26" t="s">
        <v>170</v>
      </c>
      <c r="CD2" s="85" t="s">
        <v>171</v>
      </c>
      <c r="CE2" s="26" t="s">
        <v>172</v>
      </c>
      <c r="CF2" s="26" t="s">
        <v>173</v>
      </c>
      <c r="CG2" s="26" t="s">
        <v>367</v>
      </c>
      <c r="CH2" s="26"/>
    </row>
    <row r="3" spans="1:86" x14ac:dyDescent="0.3">
      <c r="A3" s="26" t="s">
        <v>0</v>
      </c>
      <c r="B3" s="24">
        <v>49082.726955999999</v>
      </c>
      <c r="C3" s="24">
        <v>382.84406609000001</v>
      </c>
      <c r="D3" s="24">
        <v>3193.0342236000001</v>
      </c>
      <c r="E3" s="24">
        <v>9596.4324355000008</v>
      </c>
      <c r="F3" s="24">
        <v>8715.7648047999992</v>
      </c>
      <c r="G3" s="24">
        <v>494.44467637000002</v>
      </c>
      <c r="H3" s="24">
        <v>53977.697531999998</v>
      </c>
      <c r="I3" s="24">
        <v>95.170049043999995</v>
      </c>
      <c r="J3" s="24">
        <v>233.17993336000001</v>
      </c>
      <c r="K3" s="24"/>
      <c r="L3" s="24">
        <v>101.81807976</v>
      </c>
      <c r="M3" s="24">
        <v>46.554644013999997</v>
      </c>
      <c r="N3" s="24">
        <v>2294.8365859</v>
      </c>
      <c r="O3" s="24">
        <v>4.4554465109999999</v>
      </c>
      <c r="P3" s="24">
        <v>24.198143769000001</v>
      </c>
      <c r="Q3" s="24">
        <v>77.291437176000002</v>
      </c>
      <c r="R3" s="24"/>
      <c r="S3" s="24" t="s">
        <v>0</v>
      </c>
      <c r="T3" s="86">
        <v>76.7810338871206</v>
      </c>
      <c r="U3" s="24">
        <v>2990.7156648812802</v>
      </c>
      <c r="V3" s="24">
        <v>4.4554536154811704</v>
      </c>
      <c r="W3" s="24">
        <v>95.469023554766494</v>
      </c>
      <c r="X3" s="24">
        <v>95.468977423084397</v>
      </c>
      <c r="Y3" s="24">
        <v>56.853338776980401</v>
      </c>
      <c r="Z3" s="86">
        <v>10.061684178018499</v>
      </c>
      <c r="AA3" s="24">
        <v>236.79409815711</v>
      </c>
      <c r="AB3" s="24">
        <v>24.226688583416301</v>
      </c>
      <c r="AC3" s="24">
        <v>381.50239954750299</v>
      </c>
      <c r="AD3" s="24">
        <v>0</v>
      </c>
      <c r="AE3" s="24">
        <v>49132.670807828603</v>
      </c>
      <c r="AF3" s="24">
        <v>629.15245541782394</v>
      </c>
      <c r="AG3" s="24">
        <v>16.3451457198356</v>
      </c>
      <c r="AH3" s="24">
        <v>65.685421589399198</v>
      </c>
      <c r="AI3" s="24">
        <v>5980.4721345162798</v>
      </c>
      <c r="AJ3" s="86">
        <v>6.8950326538963899E-3</v>
      </c>
      <c r="AK3" s="24">
        <v>102.1966286067</v>
      </c>
      <c r="AL3" s="24">
        <v>102.1966286067</v>
      </c>
      <c r="AM3" s="24">
        <v>46.554476678538499</v>
      </c>
      <c r="AN3" s="24">
        <v>0</v>
      </c>
      <c r="AO3" s="24">
        <v>952.28922292826701</v>
      </c>
      <c r="AP3" s="24">
        <v>2.5931532538608901</v>
      </c>
      <c r="AQ3" s="86">
        <v>11382.8189431951</v>
      </c>
      <c r="AR3" s="24">
        <v>165.58011232299901</v>
      </c>
      <c r="AS3" s="24">
        <v>2300.61159150495</v>
      </c>
      <c r="AT3" s="24">
        <v>86.688185950372798</v>
      </c>
      <c r="AU3" s="24">
        <v>382.84386611727501</v>
      </c>
      <c r="AV3" s="24">
        <v>0</v>
      </c>
      <c r="AW3" s="24">
        <v>2874.6597469468702</v>
      </c>
      <c r="AX3" s="24">
        <v>319.40642828750401</v>
      </c>
      <c r="AY3" s="24">
        <v>3194.0661752343699</v>
      </c>
      <c r="AZ3" s="24">
        <v>1.02691380442235</v>
      </c>
      <c r="BA3" s="24">
        <v>527.33151963243404</v>
      </c>
      <c r="BB3" s="24">
        <v>2.8330738817330499</v>
      </c>
      <c r="BC3" s="24">
        <v>23231.308293305101</v>
      </c>
      <c r="BD3" s="24">
        <v>3.1776141773728499</v>
      </c>
      <c r="BE3" s="24">
        <v>675.36123337577203</v>
      </c>
      <c r="BF3" s="24">
        <v>848.45802498938997</v>
      </c>
      <c r="BG3" s="24">
        <v>1.7432027073860299</v>
      </c>
      <c r="BH3" s="24">
        <v>1.7490371423689699E-2</v>
      </c>
      <c r="BI3" s="24">
        <v>520.11005142280703</v>
      </c>
      <c r="BJ3" s="24">
        <v>9605.6122146676007</v>
      </c>
      <c r="BK3" s="24">
        <v>8723.05156088695</v>
      </c>
      <c r="BL3" s="24">
        <v>882.56065378065102</v>
      </c>
      <c r="BM3" s="24">
        <v>7.0461198311259503</v>
      </c>
      <c r="BN3" s="24">
        <v>8.0788563005340694E-2</v>
      </c>
      <c r="BO3" s="24">
        <v>206.565056609181</v>
      </c>
      <c r="BP3" s="24">
        <v>52.620768013139397</v>
      </c>
      <c r="BQ3" s="24">
        <v>2356.7939177786202</v>
      </c>
      <c r="BR3" s="24">
        <v>132.08460936854101</v>
      </c>
      <c r="BS3" s="24">
        <v>31.625050923461</v>
      </c>
      <c r="BT3" s="24">
        <v>3756.6855930157499</v>
      </c>
      <c r="BU3" s="24">
        <v>1564.9836525871999</v>
      </c>
      <c r="BV3" s="24">
        <v>2.26356950930625</v>
      </c>
      <c r="BW3" s="24">
        <v>125.46550506236299</v>
      </c>
      <c r="BX3" s="24">
        <v>0.119891286562277</v>
      </c>
      <c r="BY3" s="24">
        <v>494.44351817986399</v>
      </c>
      <c r="BZ3" s="24">
        <v>19777.365546501402</v>
      </c>
      <c r="CA3" s="24">
        <v>3.6977342166989002E-2</v>
      </c>
      <c r="CB3" s="24">
        <v>157.698843727461</v>
      </c>
      <c r="CC3" s="24">
        <v>1625.1460531406301</v>
      </c>
      <c r="CD3" s="86">
        <v>0</v>
      </c>
      <c r="CE3" s="24">
        <v>3081.4538014696</v>
      </c>
      <c r="CF3" s="24">
        <v>53980.6136878365</v>
      </c>
      <c r="CG3" s="24">
        <v>1611.6711814354501</v>
      </c>
      <c r="CH3" s="26"/>
    </row>
    <row r="4" spans="1:86" x14ac:dyDescent="0.3">
      <c r="A4" s="26" t="s">
        <v>2</v>
      </c>
      <c r="B4" s="24">
        <v>12636.905998</v>
      </c>
      <c r="C4" s="24">
        <v>4360.7271422000003</v>
      </c>
      <c r="D4" s="24">
        <v>7593.2719373</v>
      </c>
      <c r="E4" s="24">
        <v>5653.2153251999998</v>
      </c>
      <c r="F4" s="24">
        <v>4962.0361835000003</v>
      </c>
      <c r="G4" s="24">
        <v>599.88400352999997</v>
      </c>
      <c r="H4" s="24">
        <v>64113.070178000002</v>
      </c>
      <c r="I4" s="24">
        <v>76.967708579000004</v>
      </c>
      <c r="J4" s="24">
        <v>131.25734818999999</v>
      </c>
      <c r="K4" s="24"/>
      <c r="L4" s="24">
        <v>107.28395926</v>
      </c>
      <c r="M4" s="24">
        <v>18.810740241000001</v>
      </c>
      <c r="N4" s="24">
        <v>3139.2134833</v>
      </c>
      <c r="O4" s="24">
        <v>1.3678724983999999</v>
      </c>
      <c r="P4" s="24">
        <v>9.2380046731000007</v>
      </c>
      <c r="Q4" s="24">
        <v>246.46752190000001</v>
      </c>
      <c r="R4" s="24"/>
      <c r="S4" s="24" t="s">
        <v>2</v>
      </c>
      <c r="T4" s="86">
        <v>108.77391110501</v>
      </c>
      <c r="U4" s="24">
        <v>3999.22415224003</v>
      </c>
      <c r="V4" s="24">
        <v>1.36769639624409</v>
      </c>
      <c r="W4" s="24">
        <v>85.663475416102699</v>
      </c>
      <c r="X4" s="24">
        <v>80.3087200731579</v>
      </c>
      <c r="Y4" s="24">
        <v>119.250062511698</v>
      </c>
      <c r="Z4" s="86">
        <v>17.527309200666501</v>
      </c>
      <c r="AA4" s="24">
        <v>162.983151679923</v>
      </c>
      <c r="AB4" s="24">
        <v>9.2854158323904397</v>
      </c>
      <c r="AC4" s="24">
        <v>1525.4893825762299</v>
      </c>
      <c r="AD4" s="24">
        <v>0</v>
      </c>
      <c r="AE4" s="24">
        <v>12692.865581772099</v>
      </c>
      <c r="AF4" s="24">
        <v>145.839192992645</v>
      </c>
      <c r="AG4" s="24">
        <v>38.698882287085702</v>
      </c>
      <c r="AH4" s="24">
        <v>24.4610772482656</v>
      </c>
      <c r="AI4" s="24">
        <v>8482.7937328656208</v>
      </c>
      <c r="AJ4" s="86">
        <v>1.4403010405997101</v>
      </c>
      <c r="AK4" s="24">
        <v>113.923986809927</v>
      </c>
      <c r="AL4" s="24">
        <v>113.923986809927</v>
      </c>
      <c r="AM4" s="24">
        <v>18.8106565419512</v>
      </c>
      <c r="AN4" s="24">
        <v>0</v>
      </c>
      <c r="AO4" s="24">
        <v>1253.4934721732</v>
      </c>
      <c r="AP4" s="24">
        <v>3.7086208125131002</v>
      </c>
      <c r="AQ4" s="86">
        <v>14772.773657951</v>
      </c>
      <c r="AR4" s="24">
        <v>325.09821243647099</v>
      </c>
      <c r="AS4" s="24">
        <v>3150.1476019934898</v>
      </c>
      <c r="AT4" s="24">
        <v>256.00359662819699</v>
      </c>
      <c r="AU4" s="24">
        <v>4360.4591904429599</v>
      </c>
      <c r="AV4" s="24">
        <v>0</v>
      </c>
      <c r="AW4" s="24">
        <v>6820.2509071468203</v>
      </c>
      <c r="AX4" s="24">
        <v>757.80585686491702</v>
      </c>
      <c r="AY4" s="24">
        <v>7578.0567640117397</v>
      </c>
      <c r="AZ4" s="24">
        <v>1.1148185250548699</v>
      </c>
      <c r="BA4" s="24">
        <v>372.45462184681099</v>
      </c>
      <c r="BB4" s="24">
        <v>3.08610303080407</v>
      </c>
      <c r="BC4" s="24">
        <v>23866.951890557</v>
      </c>
      <c r="BD4" s="24">
        <v>9.0449707303361393</v>
      </c>
      <c r="BE4" s="24">
        <v>149.46718276867401</v>
      </c>
      <c r="BF4" s="24">
        <v>296.02071451798702</v>
      </c>
      <c r="BG4" s="24">
        <v>4.0665981315828699</v>
      </c>
      <c r="BH4" s="24">
        <v>6.0764724108093002</v>
      </c>
      <c r="BI4" s="24">
        <v>109.40939179990799</v>
      </c>
      <c r="BJ4" s="24">
        <v>5663.5066290950499</v>
      </c>
      <c r="BK4" s="24">
        <v>4970.1039979889401</v>
      </c>
      <c r="BL4" s="24">
        <v>693.40263110611397</v>
      </c>
      <c r="BM4" s="24">
        <v>3.5875390851921001</v>
      </c>
      <c r="BN4" s="24">
        <v>0.47059884036883298</v>
      </c>
      <c r="BO4" s="24">
        <v>430.27346649250001</v>
      </c>
      <c r="BP4" s="24">
        <v>25.308450150740999</v>
      </c>
      <c r="BQ4" s="24">
        <v>1176.03916819612</v>
      </c>
      <c r="BR4" s="24">
        <v>23.573004370663099</v>
      </c>
      <c r="BS4" s="24">
        <v>20.623937543059</v>
      </c>
      <c r="BT4" s="24">
        <v>2569.9810533683799</v>
      </c>
      <c r="BU4" s="24">
        <v>1790.88863129897</v>
      </c>
      <c r="BV4" s="24">
        <v>16.6354648798205</v>
      </c>
      <c r="BW4" s="24">
        <v>124.43076705412901</v>
      </c>
      <c r="BX4" s="24">
        <v>2.0091146178563299</v>
      </c>
      <c r="BY4" s="24">
        <v>598.59534996720504</v>
      </c>
      <c r="BZ4" s="24">
        <v>21873.385320046102</v>
      </c>
      <c r="CA4" s="24">
        <v>1.26792951993694E-3</v>
      </c>
      <c r="CB4" s="24">
        <v>403.63637930469201</v>
      </c>
      <c r="CC4" s="24">
        <v>2995.46797758712</v>
      </c>
      <c r="CD4" s="86">
        <v>0</v>
      </c>
      <c r="CE4" s="24">
        <v>3590.5104046164802</v>
      </c>
      <c r="CF4" s="24">
        <v>64110.771629601397</v>
      </c>
      <c r="CG4" s="24">
        <v>2635.17356184138</v>
      </c>
      <c r="CH4" s="26"/>
    </row>
    <row r="5" spans="1:86" x14ac:dyDescent="0.3">
      <c r="A5" s="26" t="s">
        <v>3</v>
      </c>
      <c r="B5" s="24">
        <v>45823.621262000001</v>
      </c>
      <c r="C5" s="24">
        <v>595.87123913000005</v>
      </c>
      <c r="D5" s="24">
        <v>13120.752628</v>
      </c>
      <c r="E5" s="24">
        <v>17698.534919999998</v>
      </c>
      <c r="F5" s="24">
        <v>15403.745045</v>
      </c>
      <c r="G5" s="24">
        <v>1495.9533951000001</v>
      </c>
      <c r="H5" s="24">
        <v>53610.618975999998</v>
      </c>
      <c r="I5" s="24">
        <v>109.48223446999999</v>
      </c>
      <c r="J5" s="24">
        <v>184.62151779999999</v>
      </c>
      <c r="K5" s="24"/>
      <c r="L5" s="24">
        <v>102.86078596</v>
      </c>
      <c r="M5" s="24">
        <v>30.783864320999999</v>
      </c>
      <c r="N5" s="24">
        <v>1618.4301029000001</v>
      </c>
      <c r="O5" s="24">
        <v>4.6888311936999996</v>
      </c>
      <c r="P5" s="24">
        <v>19.084986497999999</v>
      </c>
      <c r="Q5" s="24">
        <v>49.566305198000002</v>
      </c>
      <c r="R5" s="24"/>
      <c r="S5" s="24" t="s">
        <v>3</v>
      </c>
      <c r="T5" s="86">
        <v>108.19513359825299</v>
      </c>
      <c r="U5" s="24">
        <v>2640.5411595722599</v>
      </c>
      <c r="V5" s="24">
        <v>4.6834215525528098</v>
      </c>
      <c r="W5" s="24">
        <v>109.526423746841</v>
      </c>
      <c r="X5" s="24">
        <v>109.52636159046899</v>
      </c>
      <c r="Y5" s="24">
        <v>94.259804388581102</v>
      </c>
      <c r="Z5" s="86">
        <v>6.20108895290109</v>
      </c>
      <c r="AA5" s="24">
        <v>201.96904566303499</v>
      </c>
      <c r="AB5" s="24">
        <v>19.0931513461029</v>
      </c>
      <c r="AC5" s="24">
        <v>851.64434139166895</v>
      </c>
      <c r="AD5" s="24">
        <v>0</v>
      </c>
      <c r="AE5" s="24">
        <v>45799.337640723701</v>
      </c>
      <c r="AF5" s="24">
        <v>379.64104719565103</v>
      </c>
      <c r="AG5" s="24">
        <v>24.102206685052298</v>
      </c>
      <c r="AH5" s="24">
        <v>56.597250159512498</v>
      </c>
      <c r="AI5" s="24">
        <v>4277.3473001284501</v>
      </c>
      <c r="AJ5" s="86">
        <v>4.4595933097714398E-3</v>
      </c>
      <c r="AK5" s="24">
        <v>103.00275451170999</v>
      </c>
      <c r="AL5" s="24">
        <v>103.00275451170999</v>
      </c>
      <c r="AM5" s="24">
        <v>30.783848293137499</v>
      </c>
      <c r="AN5" s="24">
        <v>0</v>
      </c>
      <c r="AO5" s="24">
        <v>1090.83084435819</v>
      </c>
      <c r="AP5" s="24">
        <v>4.4753051083836199</v>
      </c>
      <c r="AQ5" s="86">
        <v>11265.9477622663</v>
      </c>
      <c r="AR5" s="24">
        <v>295.78171889138298</v>
      </c>
      <c r="AS5" s="24">
        <v>1628.2576426477201</v>
      </c>
      <c r="AT5" s="24">
        <v>78.888295472621394</v>
      </c>
      <c r="AU5" s="24">
        <v>595.06223219740104</v>
      </c>
      <c r="AV5" s="24">
        <v>0</v>
      </c>
      <c r="AW5" s="24">
        <v>11779.1903859962</v>
      </c>
      <c r="AX5" s="24">
        <v>1308.7993898862901</v>
      </c>
      <c r="AY5" s="24">
        <v>13087.989775882501</v>
      </c>
      <c r="AZ5" s="24">
        <v>2.3172449709467098</v>
      </c>
      <c r="BA5" s="24">
        <v>458.80057912884303</v>
      </c>
      <c r="BB5" s="24">
        <v>5.3107997321384302</v>
      </c>
      <c r="BC5" s="24">
        <v>23366.602868450202</v>
      </c>
      <c r="BD5" s="24">
        <v>68.689170055721803</v>
      </c>
      <c r="BE5" s="24">
        <v>448.54366749891102</v>
      </c>
      <c r="BF5" s="24">
        <v>878.37404388300001</v>
      </c>
      <c r="BG5" s="24">
        <v>3.1136072284043501</v>
      </c>
      <c r="BH5" s="24">
        <v>1.43035854869734E-2</v>
      </c>
      <c r="BI5" s="24">
        <v>1203.71505084409</v>
      </c>
      <c r="BJ5" s="24">
        <v>17667.113316499101</v>
      </c>
      <c r="BK5" s="24">
        <v>15376.518656424299</v>
      </c>
      <c r="BL5" s="24">
        <v>2290.5946600748398</v>
      </c>
      <c r="BM5" s="24">
        <v>18.5802190633663</v>
      </c>
      <c r="BN5" s="24">
        <v>6.5673104504593793E-2</v>
      </c>
      <c r="BO5" s="24">
        <v>1859.67851728148</v>
      </c>
      <c r="BP5" s="24">
        <v>46.1106104488059</v>
      </c>
      <c r="BQ5" s="24">
        <v>2816.4813684088599</v>
      </c>
      <c r="BR5" s="24">
        <v>78.126938364280605</v>
      </c>
      <c r="BS5" s="24">
        <v>19.222111224281701</v>
      </c>
      <c r="BT5" s="24">
        <v>5799.2920880525999</v>
      </c>
      <c r="BU5" s="24">
        <v>1405.1165111945099</v>
      </c>
      <c r="BV5" s="24">
        <v>1382.8888783544701</v>
      </c>
      <c r="BW5" s="24">
        <v>747.98847360791797</v>
      </c>
      <c r="BX5" s="24">
        <v>0.32313568599568998</v>
      </c>
      <c r="BY5" s="24">
        <v>1492.25860170086</v>
      </c>
      <c r="BZ5" s="24">
        <v>20553.981248493699</v>
      </c>
      <c r="CA5" s="24">
        <v>11.040991303141</v>
      </c>
      <c r="CB5" s="24">
        <v>373.06896663039998</v>
      </c>
      <c r="CC5" s="24">
        <v>2308.5825658331801</v>
      </c>
      <c r="CD5" s="86">
        <v>0</v>
      </c>
      <c r="CE5" s="24">
        <v>3134.6923531248799</v>
      </c>
      <c r="CF5" s="24">
        <v>53609.995086448696</v>
      </c>
      <c r="CG5" s="24">
        <v>2236.4259557923601</v>
      </c>
      <c r="CH5" s="26"/>
    </row>
    <row r="6" spans="1:86" x14ac:dyDescent="0.3">
      <c r="A6" s="26" t="s">
        <v>4</v>
      </c>
      <c r="B6" s="24">
        <v>79379.068524000002</v>
      </c>
      <c r="C6" s="24">
        <v>36085.642029000002</v>
      </c>
      <c r="D6" s="24">
        <v>47262.982366999997</v>
      </c>
      <c r="E6" s="24">
        <v>33788.508607000003</v>
      </c>
      <c r="F6" s="24">
        <v>23047.076566</v>
      </c>
      <c r="G6" s="24">
        <v>4269.3665964000002</v>
      </c>
      <c r="H6" s="24">
        <v>219051.3407</v>
      </c>
      <c r="I6" s="24">
        <v>475.77724645000001</v>
      </c>
      <c r="J6" s="24">
        <v>427.2219657</v>
      </c>
      <c r="K6" s="24"/>
      <c r="L6" s="24">
        <v>547.01007504999995</v>
      </c>
      <c r="M6" s="24">
        <v>129.35171070000001</v>
      </c>
      <c r="N6" s="24">
        <v>8187.3156222999996</v>
      </c>
      <c r="O6" s="24">
        <v>9.5745461052999996</v>
      </c>
      <c r="P6" s="24">
        <v>65.870631278999994</v>
      </c>
      <c r="Q6" s="24">
        <v>21.607747498999998</v>
      </c>
      <c r="R6" s="24"/>
      <c r="S6" s="24" t="s">
        <v>4</v>
      </c>
      <c r="T6" s="86">
        <v>352.233795879235</v>
      </c>
      <c r="U6" s="24">
        <v>10484.8136248587</v>
      </c>
      <c r="V6" s="24">
        <v>9.5744274025422005</v>
      </c>
      <c r="W6" s="24">
        <v>619.90133644126104</v>
      </c>
      <c r="X6" s="24">
        <v>607.40101226632703</v>
      </c>
      <c r="Y6" s="24">
        <v>726.60183731675295</v>
      </c>
      <c r="Z6" s="86">
        <v>36.595072232859998</v>
      </c>
      <c r="AA6" s="24">
        <v>1664.7817116838501</v>
      </c>
      <c r="AB6" s="24">
        <v>66.062521928445804</v>
      </c>
      <c r="AC6" s="24">
        <v>778514.16213013104</v>
      </c>
      <c r="AD6" s="24">
        <v>0</v>
      </c>
      <c r="AE6" s="24">
        <v>79643.653212555306</v>
      </c>
      <c r="AF6" s="24">
        <v>1090.81464730417</v>
      </c>
      <c r="AG6" s="24">
        <v>5308.0460037374496</v>
      </c>
      <c r="AH6" s="24">
        <v>197.19863677525299</v>
      </c>
      <c r="AI6" s="24">
        <v>32396.667484497</v>
      </c>
      <c r="AJ6" s="86">
        <v>42.5341066496091</v>
      </c>
      <c r="AK6" s="24">
        <v>851.72816919375305</v>
      </c>
      <c r="AL6" s="24">
        <v>851.72816919375305</v>
      </c>
      <c r="AM6" s="24">
        <v>129.350967521938</v>
      </c>
      <c r="AN6" s="24">
        <v>0</v>
      </c>
      <c r="AO6" s="24">
        <v>2031.6481819827</v>
      </c>
      <c r="AP6" s="24">
        <v>42.832916540318202</v>
      </c>
      <c r="AQ6" s="86">
        <v>57789.714435465998</v>
      </c>
      <c r="AR6" s="24">
        <v>1463.8921063241801</v>
      </c>
      <c r="AS6" s="24">
        <v>8793.5195995343092</v>
      </c>
      <c r="AT6" s="24">
        <v>694.70691884882399</v>
      </c>
      <c r="AU6" s="24">
        <v>36083.363944090699</v>
      </c>
      <c r="AV6" s="24">
        <v>0</v>
      </c>
      <c r="AW6" s="24">
        <v>42478.044128436799</v>
      </c>
      <c r="AX6" s="24">
        <v>4719.7849697428801</v>
      </c>
      <c r="AY6" s="24">
        <v>47197.829098179704</v>
      </c>
      <c r="AZ6" s="24">
        <v>8.1393357231395402</v>
      </c>
      <c r="BA6" s="24">
        <v>1610.6360833224201</v>
      </c>
      <c r="BB6" s="24">
        <v>25.1582707462623</v>
      </c>
      <c r="BC6" s="24">
        <v>70410.578510051404</v>
      </c>
      <c r="BD6" s="24">
        <v>57.716857062308101</v>
      </c>
      <c r="BE6" s="24">
        <v>558.88772114520202</v>
      </c>
      <c r="BF6" s="24">
        <v>1350.97357870776</v>
      </c>
      <c r="BG6" s="24">
        <v>63.796548772962403</v>
      </c>
      <c r="BH6" s="24">
        <v>104.10598781780899</v>
      </c>
      <c r="BI6" s="24">
        <v>362.51936494121901</v>
      </c>
      <c r="BJ6" s="24">
        <v>33846.656098681</v>
      </c>
      <c r="BK6" s="24">
        <v>23092.8703663915</v>
      </c>
      <c r="BL6" s="24">
        <v>10753.7857322894</v>
      </c>
      <c r="BM6" s="24">
        <v>11.4697322362032</v>
      </c>
      <c r="BN6" s="24">
        <v>5.66702353900041</v>
      </c>
      <c r="BO6" s="24">
        <v>4032.6264580212301</v>
      </c>
      <c r="BP6" s="24">
        <v>157.18369122510799</v>
      </c>
      <c r="BQ6" s="24">
        <v>4591.8988287416496</v>
      </c>
      <c r="BR6" s="24">
        <v>137.05306777448899</v>
      </c>
      <c r="BS6" s="24">
        <v>155.04289449682199</v>
      </c>
      <c r="BT6" s="24">
        <v>10447.1654404581</v>
      </c>
      <c r="BU6" s="24">
        <v>5567.9275241711002</v>
      </c>
      <c r="BV6" s="24">
        <v>92.749035582268206</v>
      </c>
      <c r="BW6" s="24">
        <v>910.085897943639</v>
      </c>
      <c r="BX6" s="24">
        <v>28.769967179481</v>
      </c>
      <c r="BY6" s="24">
        <v>4263.4968584110202</v>
      </c>
      <c r="BZ6" s="24">
        <v>71039.088876616297</v>
      </c>
      <c r="CA6" s="24">
        <v>23.463495639345901</v>
      </c>
      <c r="CB6" s="24">
        <v>2432.6239574752599</v>
      </c>
      <c r="CC6" s="24">
        <v>12666.616568166701</v>
      </c>
      <c r="CD6" s="86">
        <v>0</v>
      </c>
      <c r="CE6" s="24">
        <v>15176.079378869999</v>
      </c>
      <c r="CF6" s="24">
        <v>219047.19196426301</v>
      </c>
      <c r="CG6" s="24">
        <v>8007.87768377268</v>
      </c>
      <c r="CH6" s="26"/>
    </row>
    <row r="7" spans="1:86" x14ac:dyDescent="0.3">
      <c r="A7" s="26" t="s">
        <v>5</v>
      </c>
      <c r="B7" s="24">
        <v>7924.5852659000002</v>
      </c>
      <c r="C7" s="24">
        <v>1318.2002653</v>
      </c>
      <c r="D7" s="24">
        <v>6647.8352946000005</v>
      </c>
      <c r="E7" s="24">
        <v>3136.18174</v>
      </c>
      <c r="F7" s="24">
        <v>2847.5768546999998</v>
      </c>
      <c r="G7" s="24">
        <v>79.712737450000006</v>
      </c>
      <c r="H7" s="24">
        <v>34318.629850999998</v>
      </c>
      <c r="I7" s="24">
        <v>54.862970582000003</v>
      </c>
      <c r="J7" s="24">
        <v>98.116655223999999</v>
      </c>
      <c r="K7" s="24"/>
      <c r="L7" s="24">
        <v>64.170152348000002</v>
      </c>
      <c r="M7" s="24">
        <v>19.851451081</v>
      </c>
      <c r="N7" s="24">
        <v>1945.909827</v>
      </c>
      <c r="O7" s="24">
        <v>1.5744365380000001</v>
      </c>
      <c r="P7" s="24">
        <v>9.1720935476999994</v>
      </c>
      <c r="Q7" s="24">
        <v>10.162163980000001</v>
      </c>
      <c r="R7" s="24"/>
      <c r="S7" s="24" t="s">
        <v>5</v>
      </c>
      <c r="T7" s="86">
        <v>120.342846932542</v>
      </c>
      <c r="U7" s="24">
        <v>1339.1121969393901</v>
      </c>
      <c r="V7" s="24">
        <v>1.57443726256922</v>
      </c>
      <c r="W7" s="24">
        <v>55.197541121111001</v>
      </c>
      <c r="X7" s="24">
        <v>55.197342847141499</v>
      </c>
      <c r="Y7" s="24">
        <v>70.621865155625798</v>
      </c>
      <c r="Z7" s="86">
        <v>12.503536280142599</v>
      </c>
      <c r="AA7" s="24">
        <v>102.605563420745</v>
      </c>
      <c r="AB7" s="24">
        <v>9.20402129536091</v>
      </c>
      <c r="AC7" s="24">
        <v>469.756242051539</v>
      </c>
      <c r="AD7" s="24">
        <v>0</v>
      </c>
      <c r="AE7" s="24">
        <v>7980.5564320397698</v>
      </c>
      <c r="AF7" s="24">
        <v>70.586813749872803</v>
      </c>
      <c r="AG7" s="24">
        <v>19.460328307978902</v>
      </c>
      <c r="AH7" s="24">
        <v>11.922097538968901</v>
      </c>
      <c r="AI7" s="24">
        <v>6408.5658623312802</v>
      </c>
      <c r="AJ7" s="86">
        <v>8.4631596835141095E-3</v>
      </c>
      <c r="AK7" s="24">
        <v>64.593595989176094</v>
      </c>
      <c r="AL7" s="24">
        <v>64.593595989176094</v>
      </c>
      <c r="AM7" s="24">
        <v>19.851435189252399</v>
      </c>
      <c r="AN7" s="24">
        <v>0</v>
      </c>
      <c r="AO7" s="24">
        <v>105.45406406707799</v>
      </c>
      <c r="AP7" s="24">
        <v>0.37968609266891701</v>
      </c>
      <c r="AQ7" s="86">
        <v>11059.4503712654</v>
      </c>
      <c r="AR7" s="24">
        <v>153.23354672500901</v>
      </c>
      <c r="AS7" s="24">
        <v>1954.42336548</v>
      </c>
      <c r="AT7" s="24">
        <v>31.839024221277299</v>
      </c>
      <c r="AU7" s="24">
        <v>1318.19661053203</v>
      </c>
      <c r="AV7" s="24">
        <v>0</v>
      </c>
      <c r="AW7" s="24">
        <v>5984.0774307004604</v>
      </c>
      <c r="AX7" s="24">
        <v>664.89811539322204</v>
      </c>
      <c r="AY7" s="24">
        <v>6648.9755460936904</v>
      </c>
      <c r="AZ7" s="24">
        <v>1.7820892835986499</v>
      </c>
      <c r="BA7" s="24">
        <v>99.404105945744206</v>
      </c>
      <c r="BB7" s="24">
        <v>1.16449371109531</v>
      </c>
      <c r="BC7" s="24">
        <v>10589.496260174899</v>
      </c>
      <c r="BD7" s="24">
        <v>1.51808162061762</v>
      </c>
      <c r="BE7" s="24">
        <v>113.64464191978399</v>
      </c>
      <c r="BF7" s="24">
        <v>181.19079386233199</v>
      </c>
      <c r="BG7" s="24">
        <v>1.40500400778231</v>
      </c>
      <c r="BH7" s="24">
        <v>3.0661705936495798E-2</v>
      </c>
      <c r="BI7" s="24">
        <v>81.154621174291904</v>
      </c>
      <c r="BJ7" s="24">
        <v>3146.86932353977</v>
      </c>
      <c r="BK7" s="24">
        <v>2856.1463759601702</v>
      </c>
      <c r="BL7" s="24">
        <v>290.72294757959997</v>
      </c>
      <c r="BM7" s="24">
        <v>2.30230645821965</v>
      </c>
      <c r="BN7" s="24">
        <v>0.10702236559455899</v>
      </c>
      <c r="BO7" s="24">
        <v>66.134729000148695</v>
      </c>
      <c r="BP7" s="24">
        <v>13.2992715322673</v>
      </c>
      <c r="BQ7" s="24">
        <v>757.50782389479502</v>
      </c>
      <c r="BR7" s="24">
        <v>19.693017107866599</v>
      </c>
      <c r="BS7" s="24">
        <v>12.027915634628</v>
      </c>
      <c r="BT7" s="24">
        <v>1577.2673924282201</v>
      </c>
      <c r="BU7" s="24">
        <v>1304.2525874380599</v>
      </c>
      <c r="BV7" s="24">
        <v>1.67804072069092</v>
      </c>
      <c r="BW7" s="24">
        <v>25.931725054977701</v>
      </c>
      <c r="BX7" s="24">
        <v>8.8833760919768301E-2</v>
      </c>
      <c r="BY7" s="24">
        <v>79.712636617228</v>
      </c>
      <c r="BZ7" s="24">
        <v>11774.505935211801</v>
      </c>
      <c r="CA7" s="24">
        <v>2.5421696666854E-2</v>
      </c>
      <c r="CB7" s="24">
        <v>181.65288004383399</v>
      </c>
      <c r="CC7" s="24">
        <v>588.93758328102103</v>
      </c>
      <c r="CD7" s="86">
        <v>0</v>
      </c>
      <c r="CE7" s="24">
        <v>2070.73168264369</v>
      </c>
      <c r="CF7" s="24">
        <v>34322.211390289704</v>
      </c>
      <c r="CG7" s="24">
        <v>780.52955913234496</v>
      </c>
      <c r="CH7" s="26"/>
    </row>
    <row r="8" spans="1:86" x14ac:dyDescent="0.3">
      <c r="A8" s="26" t="s">
        <v>6</v>
      </c>
      <c r="B8" s="24">
        <v>8176.5746157000003</v>
      </c>
      <c r="C8" s="24">
        <v>808.44746154999996</v>
      </c>
      <c r="D8" s="24">
        <v>10464.849021</v>
      </c>
      <c r="E8" s="24">
        <v>3716.0485382000002</v>
      </c>
      <c r="F8" s="24">
        <v>3317.8789821</v>
      </c>
      <c r="G8" s="24">
        <v>1440.1706538999999</v>
      </c>
      <c r="H8" s="24">
        <v>29371.299078</v>
      </c>
      <c r="I8" s="24">
        <v>31.495898894</v>
      </c>
      <c r="J8" s="24">
        <v>43.209745366999996</v>
      </c>
      <c r="K8" s="24"/>
      <c r="L8" s="24">
        <v>44.093809010000001</v>
      </c>
      <c r="M8" s="24">
        <v>2.6695872435000001</v>
      </c>
      <c r="N8" s="24">
        <v>1277.3429612</v>
      </c>
      <c r="O8" s="24">
        <v>0.22967531799999999</v>
      </c>
      <c r="P8" s="24">
        <v>0.96300868029999998</v>
      </c>
      <c r="Q8" s="24">
        <v>7.1116937261000004</v>
      </c>
      <c r="R8" s="24"/>
      <c r="S8" s="24" t="s">
        <v>6</v>
      </c>
      <c r="T8" s="86">
        <v>37.409785349706603</v>
      </c>
      <c r="U8" s="24">
        <v>2110.6702525912501</v>
      </c>
      <c r="V8" s="24">
        <v>0.229019821118779</v>
      </c>
      <c r="W8" s="24">
        <v>31.7159853598822</v>
      </c>
      <c r="X8" s="24">
        <v>31.715857356604399</v>
      </c>
      <c r="Y8" s="24">
        <v>64.644030612113198</v>
      </c>
      <c r="Z8" s="86">
        <v>7.5546507715045497</v>
      </c>
      <c r="AA8" s="24">
        <v>59.259140517886102</v>
      </c>
      <c r="AB8" s="24">
        <v>0.98448252738931996</v>
      </c>
      <c r="AC8" s="24">
        <v>52486.321220421101</v>
      </c>
      <c r="AD8" s="24">
        <v>0</v>
      </c>
      <c r="AE8" s="24">
        <v>8201.7927196767996</v>
      </c>
      <c r="AF8" s="24">
        <v>40.783094145075097</v>
      </c>
      <c r="AG8" s="24">
        <v>348.196964985862</v>
      </c>
      <c r="AH8" s="24">
        <v>10.1414836109393</v>
      </c>
      <c r="AI8" s="24">
        <v>2846.9223370322902</v>
      </c>
      <c r="AJ8" s="86">
        <v>3.7129791117578E-3</v>
      </c>
      <c r="AK8" s="24">
        <v>44.390439723919499</v>
      </c>
      <c r="AL8" s="24">
        <v>44.390439723919499</v>
      </c>
      <c r="AM8" s="24">
        <v>2.6695748472472598</v>
      </c>
      <c r="AN8" s="24">
        <v>0</v>
      </c>
      <c r="AO8" s="24">
        <v>229.290265829681</v>
      </c>
      <c r="AP8" s="24">
        <v>0.862313840659511</v>
      </c>
      <c r="AQ8" s="86">
        <v>5729.6693117110399</v>
      </c>
      <c r="AR8" s="24">
        <v>152.91928025595601</v>
      </c>
      <c r="AS8" s="24">
        <v>1278.4252319996399</v>
      </c>
      <c r="AT8" s="24">
        <v>7.4095143316165801</v>
      </c>
      <c r="AU8" s="24">
        <v>808.22258877737204</v>
      </c>
      <c r="AV8" s="24">
        <v>0</v>
      </c>
      <c r="AW8" s="24">
        <v>9404.6924472957508</v>
      </c>
      <c r="AX8" s="24">
        <v>1044.96600494937</v>
      </c>
      <c r="AY8" s="24">
        <v>10449.658452245099</v>
      </c>
      <c r="AZ8" s="24">
        <v>0.25225744928454402</v>
      </c>
      <c r="BA8" s="24">
        <v>94.536551630593394</v>
      </c>
      <c r="BB8" s="24">
        <v>0.89833306988100603</v>
      </c>
      <c r="BC8" s="24">
        <v>11542.539988161099</v>
      </c>
      <c r="BD8" s="24">
        <v>8.4508177494116392</v>
      </c>
      <c r="BE8" s="24">
        <v>23.077303416612899</v>
      </c>
      <c r="BF8" s="24">
        <v>149.66656205735299</v>
      </c>
      <c r="BG8" s="24">
        <v>1.8834185452801799</v>
      </c>
      <c r="BH8" s="24">
        <v>1.9819602396424E-2</v>
      </c>
      <c r="BI8" s="24">
        <v>106.994993634153</v>
      </c>
      <c r="BJ8" s="24">
        <v>3719.18034705732</v>
      </c>
      <c r="BK8" s="24">
        <v>3320.0999886960199</v>
      </c>
      <c r="BL8" s="24">
        <v>399.08035836130301</v>
      </c>
      <c r="BM8" s="24">
        <v>3.0167416679067598</v>
      </c>
      <c r="BN8" s="24">
        <v>0.105416502918368</v>
      </c>
      <c r="BO8" s="24">
        <v>384.180269294575</v>
      </c>
      <c r="BP8" s="24">
        <v>7.5745563473822797</v>
      </c>
      <c r="BQ8" s="24">
        <v>658.86919184069404</v>
      </c>
      <c r="BR8" s="24">
        <v>1.0867700744611</v>
      </c>
      <c r="BS8" s="24">
        <v>8.1026825509680993</v>
      </c>
      <c r="BT8" s="24">
        <v>1640.92094434982</v>
      </c>
      <c r="BU8" s="24">
        <v>726.45117777740995</v>
      </c>
      <c r="BV8" s="24">
        <v>159.08476352673301</v>
      </c>
      <c r="BW8" s="24">
        <v>166.10256452652899</v>
      </c>
      <c r="BX8" s="24">
        <v>6.4839938931970806E-2</v>
      </c>
      <c r="BY8" s="24">
        <v>1439.3546694003901</v>
      </c>
      <c r="BZ8" s="24">
        <v>9039.7004130154291</v>
      </c>
      <c r="CA8" s="24">
        <v>20.035301084784201</v>
      </c>
      <c r="CB8" s="24">
        <v>446.13552039079099</v>
      </c>
      <c r="CC8" s="24">
        <v>1590.1993768114301</v>
      </c>
      <c r="CD8" s="86">
        <v>0</v>
      </c>
      <c r="CE8" s="24">
        <v>2376.6452301393801</v>
      </c>
      <c r="CF8" s="24">
        <v>29372.609686447599</v>
      </c>
      <c r="CG8" s="24">
        <v>1197.5562028417501</v>
      </c>
      <c r="CH8" s="26"/>
    </row>
    <row r="9" spans="1:86" x14ac:dyDescent="0.3">
      <c r="A9" s="26" t="s">
        <v>7</v>
      </c>
      <c r="B9" s="24">
        <v>2833.9895029999998</v>
      </c>
      <c r="C9" s="24">
        <v>63.658187796999997</v>
      </c>
      <c r="D9" s="24">
        <v>2816.7950569</v>
      </c>
      <c r="E9" s="24">
        <v>703.84161669000002</v>
      </c>
      <c r="F9" s="24">
        <v>647.61748250999995</v>
      </c>
      <c r="G9" s="24">
        <v>134.35495179</v>
      </c>
      <c r="H9" s="24">
        <v>5241.1184039999998</v>
      </c>
      <c r="I9" s="24">
        <v>8.6222211189000006</v>
      </c>
      <c r="J9" s="24">
        <v>12.165400891999999</v>
      </c>
      <c r="K9" s="24"/>
      <c r="L9" s="24">
        <v>19.327812883</v>
      </c>
      <c r="M9" s="24">
        <v>1.1985350511999999</v>
      </c>
      <c r="N9" s="24">
        <v>228.20982061999999</v>
      </c>
      <c r="O9" s="24">
        <v>5.2757644499999999E-2</v>
      </c>
      <c r="P9" s="24">
        <v>0.38356035599999999</v>
      </c>
      <c r="Q9" s="24">
        <v>1.9954187670000001</v>
      </c>
      <c r="R9" s="24"/>
      <c r="S9" s="24" t="s">
        <v>7</v>
      </c>
      <c r="T9" s="86">
        <v>24.506173019756702</v>
      </c>
      <c r="U9" s="24">
        <v>236.97432396005101</v>
      </c>
      <c r="V9" s="24">
        <v>5.2754076866460498E-2</v>
      </c>
      <c r="W9" s="24">
        <v>9.7994371475791695</v>
      </c>
      <c r="X9" s="24">
        <v>9.7955157603644096</v>
      </c>
      <c r="Y9" s="24">
        <v>16.265695659650401</v>
      </c>
      <c r="Z9" s="86">
        <v>2.5715056031577599</v>
      </c>
      <c r="AA9" s="24">
        <v>14.562540396040699</v>
      </c>
      <c r="AB9" s="24">
        <v>0.38917959474841302</v>
      </c>
      <c r="AC9" s="24">
        <v>223.89305444512399</v>
      </c>
      <c r="AD9" s="24">
        <v>0</v>
      </c>
      <c r="AE9" s="24">
        <v>2840.24467159399</v>
      </c>
      <c r="AF9" s="24">
        <v>16.411681134244901</v>
      </c>
      <c r="AG9" s="24">
        <v>12.5381848350667</v>
      </c>
      <c r="AH9" s="24">
        <v>3.0780219659187402</v>
      </c>
      <c r="AI9" s="24">
        <v>660.61272584921403</v>
      </c>
      <c r="AJ9" s="86">
        <v>6.20098989489194</v>
      </c>
      <c r="AK9" s="24">
        <v>24.160898826700102</v>
      </c>
      <c r="AL9" s="24">
        <v>24.160898826700102</v>
      </c>
      <c r="AM9" s="24">
        <v>1.1985376231970299</v>
      </c>
      <c r="AN9" s="24">
        <v>0</v>
      </c>
      <c r="AO9" s="24">
        <v>63.3766304843003</v>
      </c>
      <c r="AP9" s="24">
        <v>0.46448645801562</v>
      </c>
      <c r="AQ9" s="86">
        <v>1199.3076660715999</v>
      </c>
      <c r="AR9" s="24">
        <v>22.039079397476801</v>
      </c>
      <c r="AS9" s="24">
        <v>237.355813034607</v>
      </c>
      <c r="AT9" s="24">
        <v>3.75511032746408</v>
      </c>
      <c r="AU9" s="24">
        <v>63.574785043844301</v>
      </c>
      <c r="AV9" s="24">
        <v>0</v>
      </c>
      <c r="AW9" s="24">
        <v>2529.5681901706898</v>
      </c>
      <c r="AX9" s="24">
        <v>281.06327816266702</v>
      </c>
      <c r="AY9" s="24">
        <v>2810.6314683333599</v>
      </c>
      <c r="AZ9" s="24">
        <v>0.14864242383791601</v>
      </c>
      <c r="BA9" s="24">
        <v>30.863043777729999</v>
      </c>
      <c r="BB9" s="24">
        <v>0.31891388856738101</v>
      </c>
      <c r="BC9" s="24">
        <v>2118.9876048711099</v>
      </c>
      <c r="BD9" s="24">
        <v>0.43031564675341899</v>
      </c>
      <c r="BE9" s="24">
        <v>9.3620506291440009</v>
      </c>
      <c r="BF9" s="24">
        <v>32.867282086895202</v>
      </c>
      <c r="BG9" s="24">
        <v>0.505158264301108</v>
      </c>
      <c r="BH9" s="24">
        <v>0.116212498002061</v>
      </c>
      <c r="BI9" s="24">
        <v>6.0398318975732597</v>
      </c>
      <c r="BJ9" s="24">
        <v>705.51190593285799</v>
      </c>
      <c r="BK9" s="24">
        <v>648.93315319774797</v>
      </c>
      <c r="BL9" s="24">
        <v>56.578752735109099</v>
      </c>
      <c r="BM9" s="24">
        <v>0.40114329491779399</v>
      </c>
      <c r="BN9" s="24">
        <v>3.7607901806136601E-2</v>
      </c>
      <c r="BO9" s="24">
        <v>46.0977358532163</v>
      </c>
      <c r="BP9" s="24">
        <v>2.9107012461625699</v>
      </c>
      <c r="BQ9" s="24">
        <v>162.05072901337601</v>
      </c>
      <c r="BR9" s="24">
        <v>1.2597232868709201</v>
      </c>
      <c r="BS9" s="24">
        <v>2.3765333201055898</v>
      </c>
      <c r="BT9" s="24">
        <v>364.14091326465899</v>
      </c>
      <c r="BU9" s="24">
        <v>148.49367432838901</v>
      </c>
      <c r="BV9" s="24">
        <v>1.20867531980797</v>
      </c>
      <c r="BW9" s="24">
        <v>18.786758489172499</v>
      </c>
      <c r="BX9" s="24">
        <v>2.2867296416938101E-2</v>
      </c>
      <c r="BY9" s="24">
        <v>134.079241257295</v>
      </c>
      <c r="BZ9" s="24">
        <v>1946.5110462533401</v>
      </c>
      <c r="CA9" s="24">
        <v>7.2145796281904997E-2</v>
      </c>
      <c r="CB9" s="24">
        <v>44.235151342361199</v>
      </c>
      <c r="CC9" s="24">
        <v>170.85102462798599</v>
      </c>
      <c r="CD9" s="86">
        <v>0</v>
      </c>
      <c r="CE9" s="24">
        <v>359.31313189702098</v>
      </c>
      <c r="CF9" s="24">
        <v>5241.9438074924001</v>
      </c>
      <c r="CG9" s="24">
        <v>148.698324374686</v>
      </c>
      <c r="CH9" s="26"/>
    </row>
    <row r="10" spans="1:86" x14ac:dyDescent="0.3">
      <c r="A10" s="26" t="s">
        <v>8</v>
      </c>
      <c r="B10" s="24">
        <v>947.51431760000003</v>
      </c>
      <c r="C10" s="24">
        <v>126.68452789</v>
      </c>
      <c r="D10" s="24">
        <v>1103.356358</v>
      </c>
      <c r="E10" s="24">
        <v>468.71964162</v>
      </c>
      <c r="F10" s="24">
        <v>431.45466313999998</v>
      </c>
      <c r="G10" s="24">
        <v>12.278458755000001</v>
      </c>
      <c r="H10" s="24">
        <v>3045.9661995000001</v>
      </c>
      <c r="I10" s="24">
        <v>5.4780921729000003</v>
      </c>
      <c r="J10" s="24">
        <v>7.6491696669999998</v>
      </c>
      <c r="K10" s="24"/>
      <c r="L10" s="24">
        <v>7.42962392</v>
      </c>
      <c r="M10" s="24">
        <v>0.35909627220000001</v>
      </c>
      <c r="N10" s="24">
        <v>183.15503319999999</v>
      </c>
      <c r="O10" s="24">
        <v>7.4539582999999998E-3</v>
      </c>
      <c r="P10" s="24">
        <v>7.0830398399999994E-2</v>
      </c>
      <c r="Q10" s="24">
        <v>1.1746776933</v>
      </c>
      <c r="R10" s="24"/>
      <c r="S10" s="24" t="s">
        <v>8</v>
      </c>
      <c r="T10" s="86">
        <v>0.73043431041297902</v>
      </c>
      <c r="U10" s="24">
        <v>244.425562890148</v>
      </c>
      <c r="V10" s="24">
        <v>7.4512027391987097E-3</v>
      </c>
      <c r="W10" s="24">
        <v>5.5062387243175399</v>
      </c>
      <c r="X10" s="24">
        <v>5.5062197860480602</v>
      </c>
      <c r="Y10" s="24">
        <v>13.3426548140676</v>
      </c>
      <c r="Z10" s="86">
        <v>1.32592323274744E-4</v>
      </c>
      <c r="AA10" s="24">
        <v>8.0265050396402096</v>
      </c>
      <c r="AB10" s="24">
        <v>7.35155366056537E-2</v>
      </c>
      <c r="AC10" s="24">
        <v>135.67142481147701</v>
      </c>
      <c r="AD10" s="24">
        <v>0</v>
      </c>
      <c r="AE10" s="24">
        <v>950.81350198691803</v>
      </c>
      <c r="AF10" s="24">
        <v>7.4186491464805897</v>
      </c>
      <c r="AG10" s="24">
        <v>3.4080742251359899</v>
      </c>
      <c r="AH10" s="24">
        <v>1.6860427343375299</v>
      </c>
      <c r="AI10" s="24">
        <v>472.26011595711998</v>
      </c>
      <c r="AJ10" s="86">
        <v>6.4849546399025205E-4</v>
      </c>
      <c r="AK10" s="24">
        <v>7.4638916336359102</v>
      </c>
      <c r="AL10" s="24">
        <v>7.4638916336359102</v>
      </c>
      <c r="AM10" s="24">
        <v>0.35909333167986701</v>
      </c>
      <c r="AN10" s="24">
        <v>0</v>
      </c>
      <c r="AO10" s="24">
        <v>8.8898778133456702</v>
      </c>
      <c r="AP10" s="24">
        <v>4.0621161872275102E-2</v>
      </c>
      <c r="AQ10" s="86">
        <v>831.52300900577097</v>
      </c>
      <c r="AR10" s="24">
        <v>6.1360627578718603</v>
      </c>
      <c r="AS10" s="24">
        <v>183.281158326471</v>
      </c>
      <c r="AT10" s="24">
        <v>1.17489773347938</v>
      </c>
      <c r="AU10" s="24">
        <v>126.674341396738</v>
      </c>
      <c r="AV10" s="24">
        <v>0</v>
      </c>
      <c r="AW10" s="24">
        <v>991.49190054949997</v>
      </c>
      <c r="AX10" s="24">
        <v>110.16575714986401</v>
      </c>
      <c r="AY10" s="24">
        <v>1101.65765769936</v>
      </c>
      <c r="AZ10" s="24">
        <v>3.3416651736305099E-2</v>
      </c>
      <c r="BA10" s="24">
        <v>8.3797697426655091</v>
      </c>
      <c r="BB10" s="24">
        <v>0.20754461328174401</v>
      </c>
      <c r="BC10" s="24">
        <v>1105.46853862332</v>
      </c>
      <c r="BD10" s="24">
        <v>0.27336214774274298</v>
      </c>
      <c r="BE10" s="24">
        <v>3.79015085125967</v>
      </c>
      <c r="BF10" s="24">
        <v>15.287678698391099</v>
      </c>
      <c r="BG10" s="24">
        <v>0.35983322034645698</v>
      </c>
      <c r="BH10" s="24">
        <v>2.6660085870026501E-3</v>
      </c>
      <c r="BI10" s="24">
        <v>1.20782431367361</v>
      </c>
      <c r="BJ10" s="24">
        <v>469.62065518499497</v>
      </c>
      <c r="BK10" s="24">
        <v>432.18011593445698</v>
      </c>
      <c r="BL10" s="24">
        <v>37.440539250538798</v>
      </c>
      <c r="BM10" s="24">
        <v>0.34143292713173201</v>
      </c>
      <c r="BN10" s="24">
        <v>2.7597333509703E-2</v>
      </c>
      <c r="BO10" s="24">
        <v>11.978631701361801</v>
      </c>
      <c r="BP10" s="24">
        <v>1.4192189024289401</v>
      </c>
      <c r="BQ10" s="24">
        <v>112.00699493488</v>
      </c>
      <c r="BR10" s="24">
        <v>0.106094137358972</v>
      </c>
      <c r="BS10" s="24">
        <v>2.0181391888093301</v>
      </c>
      <c r="BT10" s="24">
        <v>279.99934379426497</v>
      </c>
      <c r="BU10" s="24">
        <v>97.765306563931105</v>
      </c>
      <c r="BV10" s="24">
        <v>0.55980323748739202</v>
      </c>
      <c r="BW10" s="24">
        <v>2.5793134807123099</v>
      </c>
      <c r="BX10" s="24">
        <v>1.4486443228228001E-2</v>
      </c>
      <c r="BY10" s="24">
        <v>12.259635509846399</v>
      </c>
      <c r="BZ10" s="24">
        <v>960.06860980783301</v>
      </c>
      <c r="CA10" s="24">
        <v>4.3910334672641098E-2</v>
      </c>
      <c r="CB10" s="24">
        <v>17.096693102090502</v>
      </c>
      <c r="CC10" s="24">
        <v>67.830106800707398</v>
      </c>
      <c r="CD10" s="86">
        <v>0</v>
      </c>
      <c r="CE10" s="24">
        <v>212.22115113675801</v>
      </c>
      <c r="CF10" s="24">
        <v>3046.1609660653498</v>
      </c>
      <c r="CG10" s="24">
        <v>63.503939651779802</v>
      </c>
      <c r="CH10" s="26"/>
    </row>
    <row r="11" spans="1:86" x14ac:dyDescent="0.3">
      <c r="A11" s="26" t="s">
        <v>9</v>
      </c>
      <c r="B11" s="24">
        <v>90776.634281000006</v>
      </c>
      <c r="C11" s="24">
        <v>708.75395659000003</v>
      </c>
      <c r="D11" s="24">
        <v>6213.2355865999998</v>
      </c>
      <c r="E11" s="24">
        <v>23654.568805999999</v>
      </c>
      <c r="F11" s="24">
        <v>21605.295300000002</v>
      </c>
      <c r="G11" s="24">
        <v>864.95064272000002</v>
      </c>
      <c r="H11" s="24">
        <v>214606.25028000001</v>
      </c>
      <c r="I11" s="24">
        <v>212.71975823</v>
      </c>
      <c r="J11" s="24">
        <v>460.75998081</v>
      </c>
      <c r="K11" s="24"/>
      <c r="L11" s="24">
        <v>240.19942356999999</v>
      </c>
      <c r="M11" s="24">
        <v>58.279421812000002</v>
      </c>
      <c r="N11" s="24">
        <v>10184.76297</v>
      </c>
      <c r="O11" s="24">
        <v>3.9138849227999999</v>
      </c>
      <c r="P11" s="24">
        <v>22.700353474</v>
      </c>
      <c r="Q11" s="24">
        <v>105.6462925</v>
      </c>
      <c r="R11" s="24"/>
      <c r="S11" s="24" t="s">
        <v>9</v>
      </c>
      <c r="T11" s="86">
        <v>437.84418223693399</v>
      </c>
      <c r="U11" s="24">
        <v>14412.7224405711</v>
      </c>
      <c r="V11" s="24">
        <v>3.91363260470369</v>
      </c>
      <c r="W11" s="24">
        <v>213.78418775754599</v>
      </c>
      <c r="X11" s="24">
        <v>213.78321646712001</v>
      </c>
      <c r="Y11" s="24">
        <v>357.966413319482</v>
      </c>
      <c r="Z11" s="86">
        <v>48.380886128549697</v>
      </c>
      <c r="AA11" s="24">
        <v>481.54330226851101</v>
      </c>
      <c r="AB11" s="24">
        <v>22.8020677993538</v>
      </c>
      <c r="AC11" s="24">
        <v>2607.1826036483099</v>
      </c>
      <c r="AD11" s="24">
        <v>0</v>
      </c>
      <c r="AE11" s="24">
        <v>90946.473454477295</v>
      </c>
      <c r="AF11" s="24">
        <v>1222.9222001063399</v>
      </c>
      <c r="AG11" s="24">
        <v>94.547677316933402</v>
      </c>
      <c r="AH11" s="24">
        <v>145.682131814309</v>
      </c>
      <c r="AI11" s="24">
        <v>26538.823131818099</v>
      </c>
      <c r="AJ11" s="86">
        <v>3.4392390286201301E-2</v>
      </c>
      <c r="AK11" s="24">
        <v>241.54360480968501</v>
      </c>
      <c r="AL11" s="24">
        <v>241.54360480968501</v>
      </c>
      <c r="AM11" s="24">
        <v>58.279232585613698</v>
      </c>
      <c r="AN11" s="24">
        <v>0</v>
      </c>
      <c r="AO11" s="24">
        <v>2809.7763469072302</v>
      </c>
      <c r="AP11" s="24">
        <v>8.6843485416982507</v>
      </c>
      <c r="AQ11" s="86">
        <v>49191.309079119397</v>
      </c>
      <c r="AR11" s="24">
        <v>1069.6408548791801</v>
      </c>
      <c r="AS11" s="24">
        <v>10211.1419452419</v>
      </c>
      <c r="AT11" s="24">
        <v>178.957943423063</v>
      </c>
      <c r="AU11" s="24">
        <v>708.69546312130296</v>
      </c>
      <c r="AV11" s="24">
        <v>0</v>
      </c>
      <c r="AW11" s="24">
        <v>5586.9845075039802</v>
      </c>
      <c r="AX11" s="24">
        <v>620.77699478276202</v>
      </c>
      <c r="AY11" s="24">
        <v>6207.7615022867403</v>
      </c>
      <c r="AZ11" s="24">
        <v>6.8916159639427104</v>
      </c>
      <c r="BA11" s="24">
        <v>1357.2061775362699</v>
      </c>
      <c r="BB11" s="24">
        <v>7.9528061751461898</v>
      </c>
      <c r="BC11" s="24">
        <v>87736.299251313598</v>
      </c>
      <c r="BD11" s="24">
        <v>11.7241021533645</v>
      </c>
      <c r="BE11" s="24">
        <v>1055.2506500879001</v>
      </c>
      <c r="BF11" s="24">
        <v>1542.1259971229599</v>
      </c>
      <c r="BG11" s="24">
        <v>9.1059692068321194</v>
      </c>
      <c r="BH11" s="24">
        <v>0.15422386117495299</v>
      </c>
      <c r="BI11" s="24">
        <v>815.17434349112898</v>
      </c>
      <c r="BJ11" s="24">
        <v>23686.986015352199</v>
      </c>
      <c r="BK11" s="24">
        <v>21631.168416185501</v>
      </c>
      <c r="BL11" s="24">
        <v>2055.8175991666499</v>
      </c>
      <c r="BM11" s="24">
        <v>17.7434197126275</v>
      </c>
      <c r="BN11" s="24">
        <v>0.65043718469771805</v>
      </c>
      <c r="BO11" s="24">
        <v>575.180531523338</v>
      </c>
      <c r="BP11" s="24">
        <v>104.44771877841799</v>
      </c>
      <c r="BQ11" s="24">
        <v>5718.9756372735401</v>
      </c>
      <c r="BR11" s="24">
        <v>192.244657947386</v>
      </c>
      <c r="BS11" s="24">
        <v>83.386786124109193</v>
      </c>
      <c r="BT11" s="24">
        <v>11196.8293468256</v>
      </c>
      <c r="BU11" s="24">
        <v>5764.6722678238202</v>
      </c>
      <c r="BV11" s="24">
        <v>67.724416821265706</v>
      </c>
      <c r="BW11" s="24">
        <v>232.086390559808</v>
      </c>
      <c r="BX11" s="24">
        <v>0.41098133622138799</v>
      </c>
      <c r="BY11" s="24">
        <v>864.81748307566795</v>
      </c>
      <c r="BZ11" s="24">
        <v>79284.152191049099</v>
      </c>
      <c r="CA11" s="24">
        <v>2.7733340679839302E-2</v>
      </c>
      <c r="CB11" s="24">
        <v>1744.7430572098699</v>
      </c>
      <c r="CC11" s="24">
        <v>7681.1151429961101</v>
      </c>
      <c r="CD11" s="86">
        <v>0</v>
      </c>
      <c r="CE11" s="24">
        <v>13182.2695159337</v>
      </c>
      <c r="CF11" s="24">
        <v>214615.069069814</v>
      </c>
      <c r="CG11" s="24">
        <v>7151.95514528477</v>
      </c>
      <c r="CH11" s="26"/>
    </row>
    <row r="12" spans="1:86" x14ac:dyDescent="0.3">
      <c r="A12" s="26" t="s">
        <v>10</v>
      </c>
      <c r="B12" s="24">
        <v>196084.03146999999</v>
      </c>
      <c r="C12" s="24">
        <v>1424.167162</v>
      </c>
      <c r="D12" s="24">
        <v>18881.692873</v>
      </c>
      <c r="E12" s="24">
        <v>28417.615922000001</v>
      </c>
      <c r="F12" s="24">
        <v>27296.214070999999</v>
      </c>
      <c r="G12" s="24">
        <v>418.99837927999999</v>
      </c>
      <c r="H12" s="24">
        <v>141628.84169</v>
      </c>
      <c r="I12" s="24">
        <v>160.24284754999999</v>
      </c>
      <c r="J12" s="24">
        <v>369.36411908000002</v>
      </c>
      <c r="K12" s="24"/>
      <c r="L12" s="24">
        <v>182.20581573999999</v>
      </c>
      <c r="M12" s="24">
        <v>59.883402013000001</v>
      </c>
      <c r="N12" s="24">
        <v>5314.2962153999997</v>
      </c>
      <c r="O12" s="24">
        <v>5.5721052659000003</v>
      </c>
      <c r="P12" s="24">
        <v>30.437654958</v>
      </c>
      <c r="Q12" s="24">
        <v>51.680526317999998</v>
      </c>
      <c r="R12" s="24"/>
      <c r="S12" s="24" t="s">
        <v>10</v>
      </c>
      <c r="T12" s="86">
        <v>209.54127018539</v>
      </c>
      <c r="U12" s="24">
        <v>8339.3165261201393</v>
      </c>
      <c r="V12" s="24">
        <v>5.5718929811670401</v>
      </c>
      <c r="W12" s="24">
        <v>163.20395617694501</v>
      </c>
      <c r="X12" s="24">
        <v>163.050712794205</v>
      </c>
      <c r="Y12" s="24">
        <v>173.39682026791101</v>
      </c>
      <c r="Z12" s="86">
        <v>22.706467574321501</v>
      </c>
      <c r="AA12" s="24">
        <v>402.548462217105</v>
      </c>
      <c r="AB12" s="24">
        <v>30.494140563222501</v>
      </c>
      <c r="AC12" s="24">
        <v>1453.2433699145899</v>
      </c>
      <c r="AD12" s="24">
        <v>0</v>
      </c>
      <c r="AE12" s="24">
        <v>196171.598429868</v>
      </c>
      <c r="AF12" s="24">
        <v>2562.6193216499</v>
      </c>
      <c r="AG12" s="24">
        <v>52.5231807713172</v>
      </c>
      <c r="AH12" s="24">
        <v>264.60969791464402</v>
      </c>
      <c r="AI12" s="24">
        <v>17342.083637553402</v>
      </c>
      <c r="AJ12" s="86">
        <v>1.1234450050831699</v>
      </c>
      <c r="AK12" s="24">
        <v>190.34623704638</v>
      </c>
      <c r="AL12" s="24">
        <v>190.34623704638</v>
      </c>
      <c r="AM12" s="24">
        <v>59.883376538933</v>
      </c>
      <c r="AN12" s="24">
        <v>0</v>
      </c>
      <c r="AO12" s="24">
        <v>2370.8786762801601</v>
      </c>
      <c r="AP12" s="24">
        <v>6.6764334628560498</v>
      </c>
      <c r="AQ12" s="86">
        <v>26398.360706325599</v>
      </c>
      <c r="AR12" s="24">
        <v>638.511098755342</v>
      </c>
      <c r="AS12" s="24">
        <v>5332.9693514518704</v>
      </c>
      <c r="AT12" s="24">
        <v>88.716762297047197</v>
      </c>
      <c r="AU12" s="24">
        <v>1423.9795902352801</v>
      </c>
      <c r="AV12" s="24">
        <v>0</v>
      </c>
      <c r="AW12" s="24">
        <v>16975.699571928501</v>
      </c>
      <c r="AX12" s="24">
        <v>1886.1890803154799</v>
      </c>
      <c r="AY12" s="24">
        <v>18861.888652244001</v>
      </c>
      <c r="AZ12" s="24">
        <v>3.4569094669599298</v>
      </c>
      <c r="BA12" s="24">
        <v>1744.8715689764999</v>
      </c>
      <c r="BB12" s="24">
        <v>8.8043530708730806</v>
      </c>
      <c r="BC12" s="24">
        <v>59144.414032430999</v>
      </c>
      <c r="BD12" s="24">
        <v>10.062848441497501</v>
      </c>
      <c r="BE12" s="24">
        <v>1988.68315856192</v>
      </c>
      <c r="BF12" s="24">
        <v>2549.2892393502898</v>
      </c>
      <c r="BG12" s="24">
        <v>6.27656125376852</v>
      </c>
      <c r="BH12" s="24">
        <v>13.3911290205415</v>
      </c>
      <c r="BI12" s="24">
        <v>1527.0232446524101</v>
      </c>
      <c r="BJ12" s="24">
        <v>28434.7295361783</v>
      </c>
      <c r="BK12" s="24">
        <v>27309.648250145099</v>
      </c>
      <c r="BL12" s="24">
        <v>1125.08128603316</v>
      </c>
      <c r="BM12" s="24">
        <v>21.343894486791498</v>
      </c>
      <c r="BN12" s="24">
        <v>0.30647951680451002</v>
      </c>
      <c r="BO12" s="24">
        <v>1168.3146704916801</v>
      </c>
      <c r="BP12" s="24">
        <v>157.27779590711901</v>
      </c>
      <c r="BQ12" s="24">
        <v>7185.17833473878</v>
      </c>
      <c r="BR12" s="24">
        <v>387.81042042141303</v>
      </c>
      <c r="BS12" s="24">
        <v>99.408086612984107</v>
      </c>
      <c r="BT12" s="24">
        <v>11704.2344442423</v>
      </c>
      <c r="BU12" s="24">
        <v>3998.1076785529499</v>
      </c>
      <c r="BV12" s="24">
        <v>9.56462603834939</v>
      </c>
      <c r="BW12" s="24">
        <v>472.29749511951798</v>
      </c>
      <c r="BX12" s="24">
        <v>0.38146821805915998</v>
      </c>
      <c r="BY12" s="24">
        <v>418.25843138764401</v>
      </c>
      <c r="BZ12" s="24">
        <v>49081.560002315797</v>
      </c>
      <c r="CA12" s="24">
        <v>3.2354027594592098E-2</v>
      </c>
      <c r="CB12" s="24">
        <v>1009.37829570982</v>
      </c>
      <c r="CC12" s="24">
        <v>5354.9162739953999</v>
      </c>
      <c r="CD12" s="86">
        <v>0</v>
      </c>
      <c r="CE12" s="24">
        <v>8390.6694132746798</v>
      </c>
      <c r="CF12" s="24">
        <v>141633.321511819</v>
      </c>
      <c r="CG12" s="24">
        <v>5021.5641698569798</v>
      </c>
      <c r="CH12" s="26"/>
    </row>
    <row r="13" spans="1:86" x14ac:dyDescent="0.3">
      <c r="A13" s="26" t="s">
        <v>12</v>
      </c>
      <c r="B13" s="24">
        <v>12307.057387999999</v>
      </c>
      <c r="C13" s="24">
        <v>996.24271390000001</v>
      </c>
      <c r="D13" s="24">
        <v>4832.4931210000004</v>
      </c>
      <c r="E13" s="24">
        <v>4740.6062392000003</v>
      </c>
      <c r="F13" s="24">
        <v>4019.7769520000002</v>
      </c>
      <c r="G13" s="24">
        <v>245.158987</v>
      </c>
      <c r="H13" s="24">
        <v>40880.204057000003</v>
      </c>
      <c r="I13" s="24">
        <v>25.901453282999999</v>
      </c>
      <c r="J13" s="24">
        <v>215.44954419999999</v>
      </c>
      <c r="K13" s="24">
        <v>4.2337037874999996</v>
      </c>
      <c r="L13" s="24">
        <v>27.055757079999999</v>
      </c>
      <c r="M13" s="24">
        <v>118.27301781</v>
      </c>
      <c r="N13" s="24">
        <v>842.2349461</v>
      </c>
      <c r="O13" s="24">
        <v>4.0504880552999998</v>
      </c>
      <c r="P13" s="24">
        <v>2.9251895325000001</v>
      </c>
      <c r="Q13" s="24">
        <v>136.05697989000001</v>
      </c>
      <c r="R13" s="24"/>
      <c r="S13" s="24" t="s">
        <v>12</v>
      </c>
      <c r="T13" s="86">
        <v>122.82918413335901</v>
      </c>
      <c r="U13" s="24">
        <v>1418.1028842378701</v>
      </c>
      <c r="V13" s="24">
        <v>4.0491984455071801</v>
      </c>
      <c r="W13" s="24">
        <v>25.907074843650399</v>
      </c>
      <c r="X13" s="24">
        <v>25.900094299494601</v>
      </c>
      <c r="Y13" s="24">
        <v>40.280836585690899</v>
      </c>
      <c r="Z13" s="86">
        <v>3.1921218522021602</v>
      </c>
      <c r="AA13" s="24">
        <v>217.97833445354101</v>
      </c>
      <c r="AB13" s="24">
        <v>2.92414921621755</v>
      </c>
      <c r="AC13" s="24">
        <v>50972.345781335702</v>
      </c>
      <c r="AD13" s="24">
        <v>4.2208369583968004</v>
      </c>
      <c r="AE13" s="24">
        <v>12311.7615502019</v>
      </c>
      <c r="AF13" s="24">
        <v>105.184454530612</v>
      </c>
      <c r="AG13" s="24">
        <v>335.20742088945201</v>
      </c>
      <c r="AH13" s="24">
        <v>16.8608721753107</v>
      </c>
      <c r="AI13" s="24">
        <v>2801.9129772783099</v>
      </c>
      <c r="AJ13" s="86">
        <v>5.2998354199792597E-2</v>
      </c>
      <c r="AK13" s="24">
        <v>27.276863126036801</v>
      </c>
      <c r="AL13" s="24">
        <v>27.276863126036801</v>
      </c>
      <c r="AM13" s="24">
        <v>117.96356073442099</v>
      </c>
      <c r="AN13" s="24">
        <v>0</v>
      </c>
      <c r="AO13" s="24">
        <v>1100.3468996527699</v>
      </c>
      <c r="AP13" s="24">
        <v>3.9503507257736801</v>
      </c>
      <c r="AQ13" s="86">
        <v>10666.750384000299</v>
      </c>
      <c r="AR13" s="24">
        <v>305.38192534911798</v>
      </c>
      <c r="AS13" s="24">
        <v>852.65012319151003</v>
      </c>
      <c r="AT13" s="24">
        <v>176.954648178936</v>
      </c>
      <c r="AU13" s="24">
        <v>996.032866342587</v>
      </c>
      <c r="AV13" s="24">
        <v>0</v>
      </c>
      <c r="AW13" s="24">
        <v>4340.64481658977</v>
      </c>
      <c r="AX13" s="24">
        <v>482.29361393784001</v>
      </c>
      <c r="AY13" s="24">
        <v>4822.9384305276099</v>
      </c>
      <c r="AZ13" s="24">
        <v>2.9688433611515301</v>
      </c>
      <c r="BA13" s="24">
        <v>345.262497142038</v>
      </c>
      <c r="BB13" s="24">
        <v>0.74651068602324699</v>
      </c>
      <c r="BC13" s="24">
        <v>17829.851292332802</v>
      </c>
      <c r="BD13" s="24">
        <v>16.318260894304899</v>
      </c>
      <c r="BE13" s="24">
        <v>92.361257725822298</v>
      </c>
      <c r="BF13" s="24">
        <v>206.51429175967399</v>
      </c>
      <c r="BG13" s="24">
        <v>0.83550179566461102</v>
      </c>
      <c r="BH13" s="24">
        <v>0.23349658151314201</v>
      </c>
      <c r="BI13" s="24">
        <v>271.02659491724398</v>
      </c>
      <c r="BJ13" s="24">
        <v>4735.5037433778098</v>
      </c>
      <c r="BK13" s="24">
        <v>4015.1170214633098</v>
      </c>
      <c r="BL13" s="24">
        <v>720.38672191449302</v>
      </c>
      <c r="BM13" s="24">
        <v>4.7427936750497404</v>
      </c>
      <c r="BN13" s="24">
        <v>5.1694641402800903E-2</v>
      </c>
      <c r="BO13" s="24">
        <v>487.29724425558101</v>
      </c>
      <c r="BP13" s="24">
        <v>11.3712346155414</v>
      </c>
      <c r="BQ13" s="24">
        <v>751.55300439270798</v>
      </c>
      <c r="BR13" s="24">
        <v>14.961721677496801</v>
      </c>
      <c r="BS13" s="24">
        <v>6.2954430463466498</v>
      </c>
      <c r="BT13" s="24">
        <v>1643.8516915844</v>
      </c>
      <c r="BU13" s="24">
        <v>705.71764240856703</v>
      </c>
      <c r="BV13" s="24">
        <v>327.81340641985901</v>
      </c>
      <c r="BW13" s="24">
        <v>179.106612427454</v>
      </c>
      <c r="BX13" s="24">
        <v>3.6260367223884801E-2</v>
      </c>
      <c r="BY13" s="24">
        <v>244.701833643192</v>
      </c>
      <c r="BZ13" s="24">
        <v>18488.297898975099</v>
      </c>
      <c r="CA13" s="24">
        <v>0.394185714702734</v>
      </c>
      <c r="CB13" s="24">
        <v>221.86229700612401</v>
      </c>
      <c r="CC13" s="24">
        <v>2011.28431528906</v>
      </c>
      <c r="CD13" s="86">
        <v>0</v>
      </c>
      <c r="CE13" s="24">
        <v>1610.1885950989899</v>
      </c>
      <c r="CF13" s="24">
        <v>40880.570079531703</v>
      </c>
      <c r="CG13" s="24">
        <v>1957.4347125628699</v>
      </c>
      <c r="CH13" s="26"/>
    </row>
    <row r="14" spans="1:86" x14ac:dyDescent="0.3">
      <c r="A14" s="26" t="s">
        <v>13</v>
      </c>
      <c r="B14" s="24">
        <v>52623.247396999999</v>
      </c>
      <c r="C14" s="24">
        <v>4435.8513258000003</v>
      </c>
      <c r="D14" s="24">
        <v>41493.52637</v>
      </c>
      <c r="E14" s="24">
        <v>13684.417599</v>
      </c>
      <c r="F14" s="24">
        <v>12119.357597</v>
      </c>
      <c r="G14" s="24">
        <v>4614.4035880000001</v>
      </c>
      <c r="H14" s="24">
        <v>134719.34507000001</v>
      </c>
      <c r="I14" s="24">
        <v>183.21979324</v>
      </c>
      <c r="J14" s="24">
        <v>517.08940523000001</v>
      </c>
      <c r="K14" s="24"/>
      <c r="L14" s="24">
        <v>244.39586507000001</v>
      </c>
      <c r="M14" s="24">
        <v>217.78213324999999</v>
      </c>
      <c r="N14" s="24">
        <v>8194.3442809000007</v>
      </c>
      <c r="O14" s="24">
        <v>50.689083748000002</v>
      </c>
      <c r="P14" s="24">
        <v>43.652679266</v>
      </c>
      <c r="Q14" s="24">
        <v>582.01992410000003</v>
      </c>
      <c r="R14" s="24"/>
      <c r="S14" s="24" t="s">
        <v>13</v>
      </c>
      <c r="T14" s="86">
        <v>451.64811655690102</v>
      </c>
      <c r="U14" s="24">
        <v>9677.6216930031696</v>
      </c>
      <c r="V14" s="24">
        <v>50.688808581144798</v>
      </c>
      <c r="W14" s="24">
        <v>184.05456071079701</v>
      </c>
      <c r="X14" s="24">
        <v>183.98294749001801</v>
      </c>
      <c r="Y14" s="24">
        <v>122.556629078109</v>
      </c>
      <c r="Z14" s="86">
        <v>26.854566631738599</v>
      </c>
      <c r="AA14" s="24">
        <v>995.16481378300296</v>
      </c>
      <c r="AB14" s="24">
        <v>43.726706268510902</v>
      </c>
      <c r="AC14" s="24">
        <v>7438.2668446000298</v>
      </c>
      <c r="AD14" s="24">
        <v>0</v>
      </c>
      <c r="AE14" s="24">
        <v>52812.144343215499</v>
      </c>
      <c r="AF14" s="24">
        <v>816.40059127577501</v>
      </c>
      <c r="AG14" s="24">
        <v>250.37561777205099</v>
      </c>
      <c r="AH14" s="24">
        <v>34.153213917994002</v>
      </c>
      <c r="AI14" s="24">
        <v>15675.0786296446</v>
      </c>
      <c r="AJ14" s="86">
        <v>0.53314847207474103</v>
      </c>
      <c r="AK14" s="24">
        <v>245.69618814829099</v>
      </c>
      <c r="AL14" s="24">
        <v>245.69618814829099</v>
      </c>
      <c r="AM14" s="24">
        <v>217.781047281865</v>
      </c>
      <c r="AN14" s="24">
        <v>0</v>
      </c>
      <c r="AO14" s="24">
        <v>1239.7436247785699</v>
      </c>
      <c r="AP14" s="24">
        <v>4.5317319844537201</v>
      </c>
      <c r="AQ14" s="86">
        <v>38975.878770447402</v>
      </c>
      <c r="AR14" s="24">
        <v>947.63946439416395</v>
      </c>
      <c r="AS14" s="24">
        <v>8229.1896146050603</v>
      </c>
      <c r="AT14" s="24">
        <v>209.393556681284</v>
      </c>
      <c r="AU14" s="24">
        <v>4434.8367228214702</v>
      </c>
      <c r="AV14" s="24">
        <v>0</v>
      </c>
      <c r="AW14" s="24">
        <v>37291.9001127663</v>
      </c>
      <c r="AX14" s="24">
        <v>4143.5439581761102</v>
      </c>
      <c r="AY14" s="24">
        <v>41435.444070942402</v>
      </c>
      <c r="AZ14" s="24">
        <v>9.4035221119417791</v>
      </c>
      <c r="BA14" s="24">
        <v>616.31593821805905</v>
      </c>
      <c r="BB14" s="24">
        <v>48.887930493780203</v>
      </c>
      <c r="BC14" s="24">
        <v>47692.020015182097</v>
      </c>
      <c r="BD14" s="24">
        <v>57.350788195351498</v>
      </c>
      <c r="BE14" s="24">
        <v>758.08807056994999</v>
      </c>
      <c r="BF14" s="24">
        <v>799.07062539614196</v>
      </c>
      <c r="BG14" s="24">
        <v>66.551887080363997</v>
      </c>
      <c r="BH14" s="24">
        <v>1.2557779163015199</v>
      </c>
      <c r="BI14" s="24">
        <v>392.78517479896601</v>
      </c>
      <c r="BJ14" s="24">
        <v>13705.737461291499</v>
      </c>
      <c r="BK14" s="24">
        <v>12135.550378392199</v>
      </c>
      <c r="BL14" s="24">
        <v>1570.1870828992901</v>
      </c>
      <c r="BM14" s="24">
        <v>6.8871326609236299</v>
      </c>
      <c r="BN14" s="24">
        <v>1.37915278691777</v>
      </c>
      <c r="BO14" s="24">
        <v>1126.20533342151</v>
      </c>
      <c r="BP14" s="24">
        <v>60.401236814982603</v>
      </c>
      <c r="BQ14" s="24">
        <v>2647.3336295242898</v>
      </c>
      <c r="BR14" s="24">
        <v>291.40247978086001</v>
      </c>
      <c r="BS14" s="24">
        <v>95.350673721456999</v>
      </c>
      <c r="BT14" s="24">
        <v>5216.9661791145099</v>
      </c>
      <c r="BU14" s="24">
        <v>3447.8408755828</v>
      </c>
      <c r="BV14" s="24">
        <v>159.919262035858</v>
      </c>
      <c r="BW14" s="24">
        <v>401.17835659760601</v>
      </c>
      <c r="BX14" s="24">
        <v>4.5366874824870198</v>
      </c>
      <c r="BY14" s="24">
        <v>4605.5590795703101</v>
      </c>
      <c r="BZ14" s="24">
        <v>51118.665739266296</v>
      </c>
      <c r="CA14" s="24">
        <v>41.141458216571003</v>
      </c>
      <c r="CB14" s="24">
        <v>1759.79952133505</v>
      </c>
      <c r="CC14" s="24">
        <v>4803.9938819459103</v>
      </c>
      <c r="CD14" s="86">
        <v>0</v>
      </c>
      <c r="CE14" s="24">
        <v>7487.7739663545999</v>
      </c>
      <c r="CF14" s="24">
        <v>134723.16159272901</v>
      </c>
      <c r="CG14" s="24">
        <v>4410.6323991536201</v>
      </c>
      <c r="CH14" s="26"/>
    </row>
    <row r="15" spans="1:86" x14ac:dyDescent="0.3">
      <c r="A15" s="26" t="s">
        <v>14</v>
      </c>
      <c r="B15" s="24">
        <v>48205.339384999999</v>
      </c>
      <c r="C15" s="24">
        <v>1784.2026625000001</v>
      </c>
      <c r="D15" s="24">
        <v>23177.178753</v>
      </c>
      <c r="E15" s="24">
        <v>10395.514101000001</v>
      </c>
      <c r="F15" s="24">
        <v>9399.0681547999993</v>
      </c>
      <c r="G15" s="24">
        <v>610.65256238999996</v>
      </c>
      <c r="H15" s="24">
        <v>107595.55283</v>
      </c>
      <c r="I15" s="24">
        <v>115.14873539</v>
      </c>
      <c r="J15" s="24">
        <v>270.72240665999999</v>
      </c>
      <c r="K15" s="24"/>
      <c r="L15" s="24">
        <v>138.07385402</v>
      </c>
      <c r="M15" s="24">
        <v>44.554072701999999</v>
      </c>
      <c r="N15" s="24">
        <v>3830.0985838000001</v>
      </c>
      <c r="O15" s="24">
        <v>4.3264315206999999</v>
      </c>
      <c r="P15" s="24">
        <v>22.897283356999999</v>
      </c>
      <c r="Q15" s="24">
        <v>68.823511358000005</v>
      </c>
      <c r="R15" s="24"/>
      <c r="S15" s="24" t="s">
        <v>14</v>
      </c>
      <c r="T15" s="86">
        <v>139.25271547098399</v>
      </c>
      <c r="U15" s="24">
        <v>9457.9950017088395</v>
      </c>
      <c r="V15" s="24">
        <v>4.3257244426261297</v>
      </c>
      <c r="W15" s="24">
        <v>115.579236661739</v>
      </c>
      <c r="X15" s="24">
        <v>115.579117399201</v>
      </c>
      <c r="Y15" s="24">
        <v>111.041740048281</v>
      </c>
      <c r="Z15" s="86">
        <v>14.1925253228495</v>
      </c>
      <c r="AA15" s="24">
        <v>291.64521953563798</v>
      </c>
      <c r="AB15" s="24">
        <v>22.9388607475938</v>
      </c>
      <c r="AC15" s="24">
        <v>1975.2544230092201</v>
      </c>
      <c r="AD15" s="24">
        <v>0</v>
      </c>
      <c r="AE15" s="24">
        <v>48239.925562261204</v>
      </c>
      <c r="AF15" s="24">
        <v>425.775185881575</v>
      </c>
      <c r="AG15" s="24">
        <v>43.624976187911201</v>
      </c>
      <c r="AH15" s="24">
        <v>51.107219298718498</v>
      </c>
      <c r="AI15" s="24">
        <v>9260.5867729223191</v>
      </c>
      <c r="AJ15" s="86">
        <v>9.8724434712462103E-3</v>
      </c>
      <c r="AK15" s="24">
        <v>139.04723067813899</v>
      </c>
      <c r="AL15" s="24">
        <v>139.04723067813899</v>
      </c>
      <c r="AM15" s="24">
        <v>44.554057343386397</v>
      </c>
      <c r="AN15" s="24">
        <v>0</v>
      </c>
      <c r="AO15" s="24">
        <v>1404.48401693083</v>
      </c>
      <c r="AP15" s="24">
        <v>4.4070742628114399</v>
      </c>
      <c r="AQ15" s="86">
        <v>19787.9257425084</v>
      </c>
      <c r="AR15" s="24">
        <v>512.75501958056998</v>
      </c>
      <c r="AS15" s="24">
        <v>3840.4337369360601</v>
      </c>
      <c r="AT15" s="24">
        <v>94.363222875012198</v>
      </c>
      <c r="AU15" s="24">
        <v>1783.0796828970899</v>
      </c>
      <c r="AV15" s="24">
        <v>0</v>
      </c>
      <c r="AW15" s="24">
        <v>20818.030297061701</v>
      </c>
      <c r="AX15" s="24">
        <v>2313.11613886032</v>
      </c>
      <c r="AY15" s="24">
        <v>23131.146435922099</v>
      </c>
      <c r="AZ15" s="24">
        <v>2.44822082189736</v>
      </c>
      <c r="BA15" s="24">
        <v>613.53387506363003</v>
      </c>
      <c r="BB15" s="24">
        <v>3.3633167931568502</v>
      </c>
      <c r="BC15" s="24">
        <v>43082.191261750297</v>
      </c>
      <c r="BD15" s="24">
        <v>11.2898272568439</v>
      </c>
      <c r="BE15" s="24">
        <v>502.04707970259602</v>
      </c>
      <c r="BF15" s="24">
        <v>726.130305946416</v>
      </c>
      <c r="BG15" s="24">
        <v>3.68701900229832</v>
      </c>
      <c r="BH15" s="24">
        <v>3.1335414055567501E-2</v>
      </c>
      <c r="BI15" s="24">
        <v>473.17846613425002</v>
      </c>
      <c r="BJ15" s="24">
        <v>10404.9348643145</v>
      </c>
      <c r="BK15" s="24">
        <v>9406.2733539279998</v>
      </c>
      <c r="BL15" s="24">
        <v>998.66151038652504</v>
      </c>
      <c r="BM15" s="24">
        <v>8.1513208893445093</v>
      </c>
      <c r="BN15" s="24">
        <v>0.179166692763879</v>
      </c>
      <c r="BO15" s="24">
        <v>417.87530294261899</v>
      </c>
      <c r="BP15" s="24">
        <v>45.603905520924499</v>
      </c>
      <c r="BQ15" s="24">
        <v>2354.4566727844899</v>
      </c>
      <c r="BR15" s="24">
        <v>96.072716215545796</v>
      </c>
      <c r="BS15" s="24">
        <v>32.852403071038403</v>
      </c>
      <c r="BT15" s="24">
        <v>4376.9364091117004</v>
      </c>
      <c r="BU15" s="24">
        <v>5147.3193425136396</v>
      </c>
      <c r="BV15" s="24">
        <v>158.51134600770499</v>
      </c>
      <c r="BW15" s="24">
        <v>195.74285722316799</v>
      </c>
      <c r="BX15" s="24">
        <v>0.16390321907879801</v>
      </c>
      <c r="BY15" s="24">
        <v>609.92368111906603</v>
      </c>
      <c r="BZ15" s="24">
        <v>34445.310458868502</v>
      </c>
      <c r="CA15" s="24">
        <v>0.36514241044214701</v>
      </c>
      <c r="CB15" s="24">
        <v>1189.9995238776901</v>
      </c>
      <c r="CC15" s="24">
        <v>5911.2508892461701</v>
      </c>
      <c r="CD15" s="86">
        <v>0</v>
      </c>
      <c r="CE15" s="24">
        <v>7551.4465845228897</v>
      </c>
      <c r="CF15" s="24">
        <v>107596.973186726</v>
      </c>
      <c r="CG15" s="24">
        <v>4990.94665945408</v>
      </c>
      <c r="CH15" s="26"/>
    </row>
    <row r="16" spans="1:86" x14ac:dyDescent="0.3">
      <c r="A16" s="26" t="s">
        <v>15</v>
      </c>
      <c r="B16" s="24">
        <v>25330.056492</v>
      </c>
      <c r="C16" s="24">
        <v>902.19191173000002</v>
      </c>
      <c r="D16" s="24">
        <v>19825.554057000001</v>
      </c>
      <c r="E16" s="24">
        <v>11839.700783</v>
      </c>
      <c r="F16" s="24">
        <v>5766.5015677000001</v>
      </c>
      <c r="G16" s="24">
        <v>29678.998549</v>
      </c>
      <c r="H16" s="24">
        <v>58781.244359999997</v>
      </c>
      <c r="I16" s="24">
        <v>63.351642253000001</v>
      </c>
      <c r="J16" s="24">
        <v>160.12288813000001</v>
      </c>
      <c r="K16" s="24"/>
      <c r="L16" s="24">
        <v>76.151828601999995</v>
      </c>
      <c r="M16" s="24">
        <v>26.915364097000001</v>
      </c>
      <c r="N16" s="24">
        <v>1765.2518488999999</v>
      </c>
      <c r="O16" s="24">
        <v>2.5997843331000001</v>
      </c>
      <c r="P16" s="24">
        <v>13.829448338000001</v>
      </c>
      <c r="Q16" s="24">
        <v>77.039155201</v>
      </c>
      <c r="R16" s="24"/>
      <c r="S16" s="24" t="s">
        <v>15</v>
      </c>
      <c r="T16" s="86">
        <v>178.62406211746</v>
      </c>
      <c r="U16" s="24">
        <v>2911.08333437482</v>
      </c>
      <c r="V16" s="24">
        <v>2.59947014786973</v>
      </c>
      <c r="W16" s="24">
        <v>63.566656851579801</v>
      </c>
      <c r="X16" s="24">
        <v>63.5665746594903</v>
      </c>
      <c r="Y16" s="24">
        <v>52.113616533904299</v>
      </c>
      <c r="Z16" s="86">
        <v>6.6603209456986603</v>
      </c>
      <c r="AA16" s="24">
        <v>176.81452658863901</v>
      </c>
      <c r="AB16" s="24">
        <v>13.850177385492101</v>
      </c>
      <c r="AC16" s="24">
        <v>1042.9676299443199</v>
      </c>
      <c r="AD16" s="24">
        <v>0</v>
      </c>
      <c r="AE16" s="24">
        <v>25336.696167595299</v>
      </c>
      <c r="AF16" s="24">
        <v>174.780059642742</v>
      </c>
      <c r="AG16" s="24">
        <v>22.594263764555301</v>
      </c>
      <c r="AH16" s="24">
        <v>26.587607848807</v>
      </c>
      <c r="AI16" s="24">
        <v>4367.9559009238701</v>
      </c>
      <c r="AJ16" s="86">
        <v>4.7380667431532603E-3</v>
      </c>
      <c r="AK16" s="24">
        <v>81.664694113756298</v>
      </c>
      <c r="AL16" s="24">
        <v>81.664694113756298</v>
      </c>
      <c r="AM16" s="24">
        <v>26.915314849826601</v>
      </c>
      <c r="AN16" s="24">
        <v>0</v>
      </c>
      <c r="AO16" s="24">
        <v>717.23088187943995</v>
      </c>
      <c r="AP16" s="24">
        <v>2.1975780079959901</v>
      </c>
      <c r="AQ16" s="86">
        <v>16391.064847413501</v>
      </c>
      <c r="AR16" s="24">
        <v>432.90659923389302</v>
      </c>
      <c r="AS16" s="24">
        <v>1781.33049125461</v>
      </c>
      <c r="AT16" s="24">
        <v>132.65052452615299</v>
      </c>
      <c r="AU16" s="24">
        <v>901.54273206236905</v>
      </c>
      <c r="AV16" s="24">
        <v>0</v>
      </c>
      <c r="AW16" s="24">
        <v>17801.357239262099</v>
      </c>
      <c r="AX16" s="24">
        <v>1977.9288742648901</v>
      </c>
      <c r="AY16" s="24">
        <v>19779.286113527</v>
      </c>
      <c r="AZ16" s="24">
        <v>4.1642455632947</v>
      </c>
      <c r="BA16" s="24">
        <v>301.689524799021</v>
      </c>
      <c r="BB16" s="24">
        <v>78.666445206876205</v>
      </c>
      <c r="BC16" s="24">
        <v>22524.807517862399</v>
      </c>
      <c r="BD16" s="24">
        <v>49.2071706498674</v>
      </c>
      <c r="BE16" s="24">
        <v>245.412503293154</v>
      </c>
      <c r="BF16" s="24">
        <v>408.56052657396202</v>
      </c>
      <c r="BG16" s="24">
        <v>39.547462548432797</v>
      </c>
      <c r="BH16" s="24">
        <v>1.6123972618594901E-2</v>
      </c>
      <c r="BI16" s="24">
        <v>225.21486411261199</v>
      </c>
      <c r="BJ16" s="24">
        <v>11823.807541939599</v>
      </c>
      <c r="BK16" s="24">
        <v>5766.4597994174201</v>
      </c>
      <c r="BL16" s="24">
        <v>6057.3477425222</v>
      </c>
      <c r="BM16" s="24">
        <v>3.7590398375193499</v>
      </c>
      <c r="BN16" s="24">
        <v>0.45052953631287901</v>
      </c>
      <c r="BO16" s="24">
        <v>951.03745586622301</v>
      </c>
      <c r="BP16" s="24">
        <v>22.003946482801101</v>
      </c>
      <c r="BQ16" s="24">
        <v>1143.7198923042099</v>
      </c>
      <c r="BR16" s="24">
        <v>51.679637240474598</v>
      </c>
      <c r="BS16" s="24">
        <v>16.773280402563898</v>
      </c>
      <c r="BT16" s="24">
        <v>2120.97122295893</v>
      </c>
      <c r="BU16" s="24">
        <v>1541.0517351328599</v>
      </c>
      <c r="BV16" s="24">
        <v>175.713897716562</v>
      </c>
      <c r="BW16" s="24">
        <v>228.079134476429</v>
      </c>
      <c r="BX16" s="24">
        <v>5.6466662378676897</v>
      </c>
      <c r="BY16" s="24">
        <v>29589.5273901574</v>
      </c>
      <c r="BZ16" s="24">
        <v>21894.488004730101</v>
      </c>
      <c r="CA16" s="24">
        <v>661.07115969796598</v>
      </c>
      <c r="CB16" s="24">
        <v>492.96284889751303</v>
      </c>
      <c r="CC16" s="24">
        <v>2165.1342026419502</v>
      </c>
      <c r="CD16" s="86">
        <v>0</v>
      </c>
      <c r="CE16" s="24">
        <v>3450.3229236786301</v>
      </c>
      <c r="CF16" s="24">
        <v>58781.361124908297</v>
      </c>
      <c r="CG16" s="24">
        <v>2589.2846453551902</v>
      </c>
      <c r="CH16" s="26"/>
    </row>
    <row r="17" spans="1:86" x14ac:dyDescent="0.3">
      <c r="A17" s="26" t="s">
        <v>16</v>
      </c>
      <c r="B17" s="24">
        <v>16377.555571000001</v>
      </c>
      <c r="C17" s="24">
        <v>701.26996483000005</v>
      </c>
      <c r="D17" s="24">
        <v>8647.8892025999994</v>
      </c>
      <c r="E17" s="24">
        <v>4103.0922640999997</v>
      </c>
      <c r="F17" s="24">
        <v>3438.6761459999998</v>
      </c>
      <c r="G17" s="24">
        <v>2577.7279133000002</v>
      </c>
      <c r="H17" s="24">
        <v>54816.919562000003</v>
      </c>
      <c r="I17" s="24">
        <v>47.049317950000002</v>
      </c>
      <c r="J17" s="24">
        <v>127.54048259</v>
      </c>
      <c r="K17" s="24"/>
      <c r="L17" s="24">
        <v>56.496936839</v>
      </c>
      <c r="M17" s="24">
        <v>18.704155704000001</v>
      </c>
      <c r="N17" s="24">
        <v>1592.5814369</v>
      </c>
      <c r="O17" s="24">
        <v>1.725659394</v>
      </c>
      <c r="P17" s="24">
        <v>9.3622792763000007</v>
      </c>
      <c r="Q17" s="24">
        <v>38.822034995999999</v>
      </c>
      <c r="R17" s="24"/>
      <c r="S17" s="24" t="s">
        <v>16</v>
      </c>
      <c r="T17" s="86">
        <v>179.43941729104901</v>
      </c>
      <c r="U17" s="24">
        <v>2705.5826355336499</v>
      </c>
      <c r="V17" s="24">
        <v>1.72553200433998</v>
      </c>
      <c r="W17" s="24">
        <v>47.244970374729697</v>
      </c>
      <c r="X17" s="24">
        <v>47.244878553258403</v>
      </c>
      <c r="Y17" s="24">
        <v>46.649691917128202</v>
      </c>
      <c r="Z17" s="86">
        <v>4.4863353878530701</v>
      </c>
      <c r="AA17" s="24">
        <v>136.50543472016699</v>
      </c>
      <c r="AB17" s="24">
        <v>9.3810215929765999</v>
      </c>
      <c r="AC17" s="24">
        <v>692.40193934514298</v>
      </c>
      <c r="AD17" s="24">
        <v>0</v>
      </c>
      <c r="AE17" s="24">
        <v>16398.574658046498</v>
      </c>
      <c r="AF17" s="24">
        <v>142.29349077607799</v>
      </c>
      <c r="AG17" s="24">
        <v>15.5014414391838</v>
      </c>
      <c r="AH17" s="24">
        <v>17.789738701183499</v>
      </c>
      <c r="AI17" s="24">
        <v>4145.2198230395197</v>
      </c>
      <c r="AJ17" s="86">
        <v>4.4210706052100601E-3</v>
      </c>
      <c r="AK17" s="24">
        <v>56.864661536956199</v>
      </c>
      <c r="AL17" s="24">
        <v>56.864661536956199</v>
      </c>
      <c r="AM17" s="24">
        <v>18.704134370784299</v>
      </c>
      <c r="AN17" s="24">
        <v>0</v>
      </c>
      <c r="AO17" s="24">
        <v>845.36337351229395</v>
      </c>
      <c r="AP17" s="24">
        <v>2.7289819419991299</v>
      </c>
      <c r="AQ17" s="86">
        <v>14925.2990345993</v>
      </c>
      <c r="AR17" s="24">
        <v>439.497256784272</v>
      </c>
      <c r="AS17" s="24">
        <v>1610.1691103856999</v>
      </c>
      <c r="AT17" s="24">
        <v>98.651727315659102</v>
      </c>
      <c r="AU17" s="24">
        <v>700.96740426373697</v>
      </c>
      <c r="AV17" s="24">
        <v>0</v>
      </c>
      <c r="AW17" s="24">
        <v>7769.1050355880998</v>
      </c>
      <c r="AX17" s="24">
        <v>863.23341300484401</v>
      </c>
      <c r="AY17" s="24">
        <v>8632.3384485929491</v>
      </c>
      <c r="AZ17" s="24">
        <v>4.42717464771202</v>
      </c>
      <c r="BA17" s="24">
        <v>304.38951742208002</v>
      </c>
      <c r="BB17" s="24">
        <v>5.8333634911291501</v>
      </c>
      <c r="BC17" s="24">
        <v>22061.537434431699</v>
      </c>
      <c r="BD17" s="24">
        <v>5.07808547815495</v>
      </c>
      <c r="BE17" s="24">
        <v>181.47166937284001</v>
      </c>
      <c r="BF17" s="24">
        <v>264.09997817424198</v>
      </c>
      <c r="BG17" s="24">
        <v>3.6783808857068898</v>
      </c>
      <c r="BH17" s="24">
        <v>1.5486821431130299E-2</v>
      </c>
      <c r="BI17" s="24">
        <v>147.51191705109699</v>
      </c>
      <c r="BJ17" s="24">
        <v>4107.3690610497697</v>
      </c>
      <c r="BK17" s="24">
        <v>3442.7977241559702</v>
      </c>
      <c r="BL17" s="24">
        <v>664.57133689379805</v>
      </c>
      <c r="BM17" s="24">
        <v>2.7462443833396599</v>
      </c>
      <c r="BN17" s="24">
        <v>9.9858417341556496E-2</v>
      </c>
      <c r="BO17" s="24">
        <v>159.61738332313601</v>
      </c>
      <c r="BP17" s="24">
        <v>16.838745836846901</v>
      </c>
      <c r="BQ17" s="24">
        <v>874.48631117137097</v>
      </c>
      <c r="BR17" s="24">
        <v>34.759820839189302</v>
      </c>
      <c r="BS17" s="24">
        <v>12.8522355704734</v>
      </c>
      <c r="BT17" s="24">
        <v>1642.04296830304</v>
      </c>
      <c r="BU17" s="24">
        <v>1483.7652625399201</v>
      </c>
      <c r="BV17" s="24">
        <v>27.496550845748001</v>
      </c>
      <c r="BW17" s="24">
        <v>63.772347550940502</v>
      </c>
      <c r="BX17" s="24">
        <v>0.396376639935625</v>
      </c>
      <c r="BY17" s="24">
        <v>2570.2888635239701</v>
      </c>
      <c r="BZ17" s="24">
        <v>21869.652693699099</v>
      </c>
      <c r="CA17" s="24">
        <v>53.489512344317802</v>
      </c>
      <c r="CB17" s="24">
        <v>451.48581275777701</v>
      </c>
      <c r="CC17" s="24">
        <v>2224.9870141287201</v>
      </c>
      <c r="CD17" s="86">
        <v>0</v>
      </c>
      <c r="CE17" s="24">
        <v>3071.0938871681001</v>
      </c>
      <c r="CF17" s="24">
        <v>54817.700084767697</v>
      </c>
      <c r="CG17" s="24">
        <v>2234.7703734800998</v>
      </c>
      <c r="CH17" s="26"/>
    </row>
    <row r="18" spans="1:86" x14ac:dyDescent="0.3">
      <c r="A18" s="26" t="s">
        <v>17</v>
      </c>
      <c r="B18" s="24">
        <v>30913.824881</v>
      </c>
      <c r="C18" s="24">
        <v>594.26688799999999</v>
      </c>
      <c r="D18" s="24">
        <v>5782.2759881000002</v>
      </c>
      <c r="E18" s="24">
        <v>8705.1295281000002</v>
      </c>
      <c r="F18" s="24">
        <v>7837.1378648999998</v>
      </c>
      <c r="G18" s="24">
        <v>455.48970467999999</v>
      </c>
      <c r="H18" s="24">
        <v>69834.297349999993</v>
      </c>
      <c r="I18" s="24">
        <v>100.38193419</v>
      </c>
      <c r="J18" s="24">
        <v>236.82866175000001</v>
      </c>
      <c r="K18" s="24"/>
      <c r="L18" s="24">
        <v>108.49050722</v>
      </c>
      <c r="M18" s="24">
        <v>42.840881836000001</v>
      </c>
      <c r="N18" s="24">
        <v>2486.3440460000002</v>
      </c>
      <c r="O18" s="24">
        <v>4.3155922541000002</v>
      </c>
      <c r="P18" s="24">
        <v>22.708799420999998</v>
      </c>
      <c r="Q18" s="24">
        <v>61.536762582999998</v>
      </c>
      <c r="R18" s="24"/>
      <c r="S18" s="24" t="s">
        <v>17</v>
      </c>
      <c r="T18" s="86">
        <v>78.918076106050606</v>
      </c>
      <c r="U18" s="24">
        <v>4955.5392291642502</v>
      </c>
      <c r="V18" s="24">
        <v>4.3149744546369204</v>
      </c>
      <c r="W18" s="24">
        <v>100.649811264702</v>
      </c>
      <c r="X18" s="24">
        <v>100.64972749928</v>
      </c>
      <c r="Y18" s="24">
        <v>75.537124021842203</v>
      </c>
      <c r="Z18" s="86">
        <v>9.2028521909919601</v>
      </c>
      <c r="AA18" s="24">
        <v>264.81999181945901</v>
      </c>
      <c r="AB18" s="24">
        <v>22.734825946603099</v>
      </c>
      <c r="AC18" s="24">
        <v>606.04287411212499</v>
      </c>
      <c r="AD18" s="24">
        <v>0</v>
      </c>
      <c r="AE18" s="24">
        <v>30952.9283011072</v>
      </c>
      <c r="AF18" s="24">
        <v>356.10347033048703</v>
      </c>
      <c r="AG18" s="24">
        <v>26.1909092755015</v>
      </c>
      <c r="AH18" s="24">
        <v>41.677054203624998</v>
      </c>
      <c r="AI18" s="24">
        <v>5969.28193411751</v>
      </c>
      <c r="AJ18" s="86">
        <v>6.2640513313436501E-3</v>
      </c>
      <c r="AK18" s="24">
        <v>108.866691148783</v>
      </c>
      <c r="AL18" s="24">
        <v>108.866691148783</v>
      </c>
      <c r="AM18" s="24">
        <v>42.8408422602446</v>
      </c>
      <c r="AN18" s="24">
        <v>0</v>
      </c>
      <c r="AO18" s="24">
        <v>1119.44018127195</v>
      </c>
      <c r="AP18" s="24">
        <v>3.5332534940836902</v>
      </c>
      <c r="AQ18" s="86">
        <v>12613.2879866486</v>
      </c>
      <c r="AR18" s="24">
        <v>247.52400234021499</v>
      </c>
      <c r="AS18" s="24">
        <v>2492.1885280910601</v>
      </c>
      <c r="AT18" s="24">
        <v>73.492487937980897</v>
      </c>
      <c r="AU18" s="24">
        <v>594.11496119887295</v>
      </c>
      <c r="AV18" s="24">
        <v>0</v>
      </c>
      <c r="AW18" s="24">
        <v>5198.5958940657101</v>
      </c>
      <c r="AX18" s="24">
        <v>577.62198662367598</v>
      </c>
      <c r="AY18" s="24">
        <v>5776.2178806893799</v>
      </c>
      <c r="AZ18" s="24">
        <v>1.2490320365558401</v>
      </c>
      <c r="BA18" s="24">
        <v>473.64692919872999</v>
      </c>
      <c r="BB18" s="24">
        <v>2.63035428220264</v>
      </c>
      <c r="BC18" s="24">
        <v>29331.701530911501</v>
      </c>
      <c r="BD18" s="24">
        <v>10.007930051202299</v>
      </c>
      <c r="BE18" s="24">
        <v>452.95629414066502</v>
      </c>
      <c r="BF18" s="24">
        <v>631.78835494414</v>
      </c>
      <c r="BG18" s="24">
        <v>2.1480938631039899</v>
      </c>
      <c r="BH18" s="24">
        <v>1.5377790362494899E-2</v>
      </c>
      <c r="BI18" s="24">
        <v>439.59209655141899</v>
      </c>
      <c r="BJ18" s="24">
        <v>8709.7891736589299</v>
      </c>
      <c r="BK18" s="24">
        <v>7840.6181413557097</v>
      </c>
      <c r="BL18" s="24">
        <v>869.171032303223</v>
      </c>
      <c r="BM18" s="24">
        <v>6.9934248884185601</v>
      </c>
      <c r="BN18" s="24">
        <v>0.117397325493036</v>
      </c>
      <c r="BO18" s="24">
        <v>356.730921708361</v>
      </c>
      <c r="BP18" s="24">
        <v>39.228485971439099</v>
      </c>
      <c r="BQ18" s="24">
        <v>1957.94527025909</v>
      </c>
      <c r="BR18" s="24">
        <v>85.973462281673505</v>
      </c>
      <c r="BS18" s="24">
        <v>25.265513287807799</v>
      </c>
      <c r="BT18" s="24">
        <v>3510.1563683261902</v>
      </c>
      <c r="BU18" s="24">
        <v>2655.9908240354398</v>
      </c>
      <c r="BV18" s="24">
        <v>155.12015826562299</v>
      </c>
      <c r="BW18" s="24">
        <v>163.815253140208</v>
      </c>
      <c r="BX18" s="24">
        <v>0.133384278289433</v>
      </c>
      <c r="BY18" s="24">
        <v>454.97541587041201</v>
      </c>
      <c r="BZ18" s="24">
        <v>22978.140166845398</v>
      </c>
      <c r="CA18" s="24">
        <v>1.75222799102057</v>
      </c>
      <c r="CB18" s="24">
        <v>570.44152487032704</v>
      </c>
      <c r="CC18" s="24">
        <v>3233.4018016198502</v>
      </c>
      <c r="CD18" s="86">
        <v>0</v>
      </c>
      <c r="CE18" s="24">
        <v>4996.0143473912603</v>
      </c>
      <c r="CF18" s="24">
        <v>69836.618504163896</v>
      </c>
      <c r="CG18" s="24">
        <v>2891.9007389840399</v>
      </c>
      <c r="CH18" s="26"/>
    </row>
    <row r="19" spans="1:86" x14ac:dyDescent="0.3">
      <c r="A19" s="26" t="s">
        <v>18</v>
      </c>
      <c r="B19" s="24">
        <v>51913.048531</v>
      </c>
      <c r="C19" s="24">
        <v>606.01884512000004</v>
      </c>
      <c r="D19" s="24">
        <v>9842.8264154999997</v>
      </c>
      <c r="E19" s="24">
        <v>23221.437015</v>
      </c>
      <c r="F19" s="24">
        <v>19710.016043</v>
      </c>
      <c r="G19" s="24">
        <v>5085.1560662000002</v>
      </c>
      <c r="H19" s="24">
        <v>74281.356452000007</v>
      </c>
      <c r="I19" s="24">
        <v>134.54647774</v>
      </c>
      <c r="J19" s="24">
        <v>246.41363423000001</v>
      </c>
      <c r="K19" s="24"/>
      <c r="L19" s="24">
        <v>123.41285904</v>
      </c>
      <c r="M19" s="24">
        <v>29.501530571</v>
      </c>
      <c r="N19" s="24">
        <v>2294.2730898</v>
      </c>
      <c r="O19" s="24">
        <v>4.9688555652000002</v>
      </c>
      <c r="P19" s="24">
        <v>19.326599010999999</v>
      </c>
      <c r="Q19" s="24">
        <v>37.753055439000001</v>
      </c>
      <c r="R19" s="24"/>
      <c r="S19" s="24" t="s">
        <v>18</v>
      </c>
      <c r="T19" s="86">
        <v>88.778441549194497</v>
      </c>
      <c r="U19" s="24">
        <v>3380.55919666312</v>
      </c>
      <c r="V19" s="24">
        <v>4.9622356338562001</v>
      </c>
      <c r="W19" s="24">
        <v>134.650816759875</v>
      </c>
      <c r="X19" s="24">
        <v>134.65076664630101</v>
      </c>
      <c r="Y19" s="24">
        <v>145.64273643104201</v>
      </c>
      <c r="Z19" s="86">
        <v>9.6684860860397599</v>
      </c>
      <c r="AA19" s="24">
        <v>253.94386193495001</v>
      </c>
      <c r="AB19" s="24">
        <v>19.3413799747795</v>
      </c>
      <c r="AC19" s="24">
        <v>638.29415403195799</v>
      </c>
      <c r="AD19" s="24">
        <v>0</v>
      </c>
      <c r="AE19" s="24">
        <v>51908.035354200001</v>
      </c>
      <c r="AF19" s="24">
        <v>487.67678517869899</v>
      </c>
      <c r="AG19" s="24">
        <v>35.771137228812897</v>
      </c>
      <c r="AH19" s="24">
        <v>74.279549507908499</v>
      </c>
      <c r="AI19" s="24">
        <v>6178.5611550175799</v>
      </c>
      <c r="AJ19" s="86">
        <v>6.5359287536582798E-3</v>
      </c>
      <c r="AK19" s="24">
        <v>123.648966666192</v>
      </c>
      <c r="AL19" s="24">
        <v>123.648966666192</v>
      </c>
      <c r="AM19" s="24">
        <v>29.5014704340348</v>
      </c>
      <c r="AN19" s="24">
        <v>0</v>
      </c>
      <c r="AO19" s="24">
        <v>2457.0512783926101</v>
      </c>
      <c r="AP19" s="24">
        <v>9.3401009754397304</v>
      </c>
      <c r="AQ19" s="86">
        <v>11170.489663397</v>
      </c>
      <c r="AR19" s="24">
        <v>254.24880480495099</v>
      </c>
      <c r="AS19" s="24">
        <v>2300.50695668038</v>
      </c>
      <c r="AT19" s="24">
        <v>52.573999870042101</v>
      </c>
      <c r="AU19" s="24">
        <v>605.40867695122802</v>
      </c>
      <c r="AV19" s="24">
        <v>0</v>
      </c>
      <c r="AW19" s="24">
        <v>8839.5193146491602</v>
      </c>
      <c r="AX19" s="24">
        <v>982.16904667515405</v>
      </c>
      <c r="AY19" s="24">
        <v>9821.6883613243208</v>
      </c>
      <c r="AZ19" s="24">
        <v>1.4449668678600101</v>
      </c>
      <c r="BA19" s="24">
        <v>782.70132818697402</v>
      </c>
      <c r="BB19" s="24">
        <v>14.155668672872601</v>
      </c>
      <c r="BC19" s="24">
        <v>38656.789742641202</v>
      </c>
      <c r="BD19" s="24">
        <v>89.029642849032996</v>
      </c>
      <c r="BE19" s="24">
        <v>526.39587724664705</v>
      </c>
      <c r="BF19" s="24">
        <v>1077.1771022448499</v>
      </c>
      <c r="BG19" s="24">
        <v>7.7668953887024097</v>
      </c>
      <c r="BH19" s="24">
        <v>1.53016669698021E-2</v>
      </c>
      <c r="BI19" s="24">
        <v>1459.39584031922</v>
      </c>
      <c r="BJ19" s="24">
        <v>23182.2604559061</v>
      </c>
      <c r="BK19" s="24">
        <v>19677.641811528199</v>
      </c>
      <c r="BL19" s="24">
        <v>3504.6186443779302</v>
      </c>
      <c r="BM19" s="24">
        <v>23.4045989461906</v>
      </c>
      <c r="BN19" s="24">
        <v>0.17973488648952499</v>
      </c>
      <c r="BO19" s="24">
        <v>2384.50344075353</v>
      </c>
      <c r="BP19" s="24">
        <v>57.574411955664999</v>
      </c>
      <c r="BQ19" s="24">
        <v>3626.3844186136198</v>
      </c>
      <c r="BR19" s="24">
        <v>88.652963871757095</v>
      </c>
      <c r="BS19" s="24">
        <v>26.105942988475299</v>
      </c>
      <c r="BT19" s="24">
        <v>7645.3150850157299</v>
      </c>
      <c r="BU19" s="24">
        <v>1436.6654229061301</v>
      </c>
      <c r="BV19" s="24">
        <v>1714.5669991677501</v>
      </c>
      <c r="BW19" s="24">
        <v>936.03488091182999</v>
      </c>
      <c r="BX19" s="24">
        <v>0.98300602886952404</v>
      </c>
      <c r="BY19" s="24">
        <v>5070.7871718337501</v>
      </c>
      <c r="BZ19" s="24">
        <v>33905.313001906303</v>
      </c>
      <c r="CA19" s="24">
        <v>86.871714188836705</v>
      </c>
      <c r="CB19" s="24">
        <v>415.67582180133201</v>
      </c>
      <c r="CC19" s="24">
        <v>3597.8023278245701</v>
      </c>
      <c r="CD19" s="86">
        <v>0</v>
      </c>
      <c r="CE19" s="24">
        <v>3752.0915843489502</v>
      </c>
      <c r="CF19" s="24">
        <v>74282.388317487595</v>
      </c>
      <c r="CG19" s="24">
        <v>2648.3878558516499</v>
      </c>
      <c r="CH19" s="26"/>
    </row>
    <row r="20" spans="1:86" x14ac:dyDescent="0.3">
      <c r="A20" s="26" t="s">
        <v>19</v>
      </c>
      <c r="B20" s="24">
        <v>27234.587153</v>
      </c>
      <c r="C20" s="24">
        <v>290.01225763999997</v>
      </c>
      <c r="D20" s="24">
        <v>12649.723835000001</v>
      </c>
      <c r="E20" s="24">
        <v>11570.186820999999</v>
      </c>
      <c r="F20" s="24">
        <v>10212.110064</v>
      </c>
      <c r="G20" s="24">
        <v>1763.1629828</v>
      </c>
      <c r="H20" s="24">
        <v>13292.49799</v>
      </c>
      <c r="I20" s="24">
        <v>69.911035408000004</v>
      </c>
      <c r="J20" s="24">
        <v>94.586476575999995</v>
      </c>
      <c r="K20" s="24"/>
      <c r="L20" s="24">
        <v>68.544220766999999</v>
      </c>
      <c r="M20" s="24">
        <v>20.07451923</v>
      </c>
      <c r="N20" s="24">
        <v>442.39326903</v>
      </c>
      <c r="O20" s="24">
        <v>3.0649103415000001</v>
      </c>
      <c r="P20" s="24">
        <v>12.113952723000001</v>
      </c>
      <c r="Q20" s="24">
        <v>6.7731650775999999</v>
      </c>
      <c r="R20" s="24"/>
      <c r="S20" s="24" t="s">
        <v>19</v>
      </c>
      <c r="T20" s="86">
        <v>8.5005208240594392</v>
      </c>
      <c r="U20" s="24">
        <v>726.10806201286402</v>
      </c>
      <c r="V20" s="24">
        <v>3.0611942208551799</v>
      </c>
      <c r="W20" s="24">
        <v>69.914424888558401</v>
      </c>
      <c r="X20" s="24">
        <v>69.9144223148961</v>
      </c>
      <c r="Y20" s="24">
        <v>56.893075883364403</v>
      </c>
      <c r="Z20" s="86">
        <v>1.24930556175163</v>
      </c>
      <c r="AA20" s="24">
        <v>95.309222493381995</v>
      </c>
      <c r="AB20" s="24">
        <v>12.116907853846699</v>
      </c>
      <c r="AC20" s="24">
        <v>284.38564733997998</v>
      </c>
      <c r="AD20" s="24">
        <v>0</v>
      </c>
      <c r="AE20" s="24">
        <v>27218.902921454799</v>
      </c>
      <c r="AF20" s="24">
        <v>227.717644258999</v>
      </c>
      <c r="AG20" s="24">
        <v>13.2490966908315</v>
      </c>
      <c r="AH20" s="24">
        <v>34.230110894095397</v>
      </c>
      <c r="AI20" s="24">
        <v>1059.75289613721</v>
      </c>
      <c r="AJ20" s="86">
        <v>1.6864770814387299E-3</v>
      </c>
      <c r="AK20" s="24">
        <v>68.5969068371258</v>
      </c>
      <c r="AL20" s="24">
        <v>68.5969068371258</v>
      </c>
      <c r="AM20" s="24">
        <v>20.074401312852299</v>
      </c>
      <c r="AN20" s="24">
        <v>0</v>
      </c>
      <c r="AO20" s="24">
        <v>212.90670502158801</v>
      </c>
      <c r="AP20" s="24">
        <v>1.2282994607320401</v>
      </c>
      <c r="AQ20" s="86">
        <v>2196.9359556163299</v>
      </c>
      <c r="AR20" s="24">
        <v>74.329443034904699</v>
      </c>
      <c r="AS20" s="24">
        <v>443.17437432457501</v>
      </c>
      <c r="AT20" s="24">
        <v>7.4020824106992498</v>
      </c>
      <c r="AU20" s="24">
        <v>289.621802895771</v>
      </c>
      <c r="AV20" s="24">
        <v>0</v>
      </c>
      <c r="AW20" s="24">
        <v>11357.6976815092</v>
      </c>
      <c r="AX20" s="24">
        <v>1261.96730503701</v>
      </c>
      <c r="AY20" s="24">
        <v>12619.6649865463</v>
      </c>
      <c r="AZ20" s="24">
        <v>0.128575864176799</v>
      </c>
      <c r="BA20" s="24">
        <v>151.73395514035099</v>
      </c>
      <c r="BB20" s="24">
        <v>1.06811688685328</v>
      </c>
      <c r="BC20" s="24">
        <v>5864.0803577572296</v>
      </c>
      <c r="BD20" s="24">
        <v>41.791904848514797</v>
      </c>
      <c r="BE20" s="24">
        <v>275.03896470951298</v>
      </c>
      <c r="BF20" s="24">
        <v>615.28331244454</v>
      </c>
      <c r="BG20" s="24">
        <v>1.2952627214956101</v>
      </c>
      <c r="BH20" s="24">
        <v>1.2477396561892E-2</v>
      </c>
      <c r="BI20" s="24">
        <v>749.79414683884795</v>
      </c>
      <c r="BJ20" s="24">
        <v>11548.958901067101</v>
      </c>
      <c r="BK20" s="24">
        <v>10193.328969796201</v>
      </c>
      <c r="BL20" s="24">
        <v>1355.6299312709</v>
      </c>
      <c r="BM20" s="24">
        <v>11.621060808986</v>
      </c>
      <c r="BN20" s="24">
        <v>3.3702363795697597E-2</v>
      </c>
      <c r="BO20" s="24">
        <v>1361.6302570037999</v>
      </c>
      <c r="BP20" s="24">
        <v>28.547773232582099</v>
      </c>
      <c r="BQ20" s="24">
        <v>1815.9735240331299</v>
      </c>
      <c r="BR20" s="24">
        <v>47.1233592927572</v>
      </c>
      <c r="BS20" s="24">
        <v>11.6706788031107</v>
      </c>
      <c r="BT20" s="24">
        <v>3782.14356531468</v>
      </c>
      <c r="BU20" s="24">
        <v>309.555508007208</v>
      </c>
      <c r="BV20" s="24">
        <v>868.007339076373</v>
      </c>
      <c r="BW20" s="24">
        <v>582.24365349956099</v>
      </c>
      <c r="BX20" s="24">
        <v>4.9870521117522902E-2</v>
      </c>
      <c r="BY20" s="24">
        <v>1760.5944690884401</v>
      </c>
      <c r="BZ20" s="24">
        <v>4479.3580340873305</v>
      </c>
      <c r="CA20" s="24">
        <v>13.9830573386905</v>
      </c>
      <c r="CB20" s="24">
        <v>123.99663747919899</v>
      </c>
      <c r="CC20" s="24">
        <v>630.00005203677301</v>
      </c>
      <c r="CD20" s="86">
        <v>0</v>
      </c>
      <c r="CE20" s="24">
        <v>856.66671260569797</v>
      </c>
      <c r="CF20" s="24">
        <v>13291.294421755199</v>
      </c>
      <c r="CG20" s="24">
        <v>556.55678700347801</v>
      </c>
      <c r="CH20" s="26"/>
    </row>
    <row r="21" spans="1:86" x14ac:dyDescent="0.3">
      <c r="A21" s="26" t="s">
        <v>20</v>
      </c>
      <c r="B21" s="24">
        <v>31224.721753999998</v>
      </c>
      <c r="C21" s="24">
        <v>1041.7103881999999</v>
      </c>
      <c r="D21" s="24">
        <v>10675.609691</v>
      </c>
      <c r="E21" s="24">
        <v>9053.3017242000005</v>
      </c>
      <c r="F21" s="24">
        <v>8287.4680202</v>
      </c>
      <c r="G21" s="24">
        <v>659.90256497999997</v>
      </c>
      <c r="H21" s="24">
        <v>44046.721011000001</v>
      </c>
      <c r="I21" s="24">
        <v>85.312566021999999</v>
      </c>
      <c r="J21" s="24">
        <v>56.154505896000003</v>
      </c>
      <c r="K21" s="24"/>
      <c r="L21" s="24">
        <v>96.803122986000005</v>
      </c>
      <c r="M21" s="24">
        <v>8.0708822663999999</v>
      </c>
      <c r="N21" s="24">
        <v>1266.6930738000001</v>
      </c>
      <c r="O21" s="24">
        <v>0.88659277489999999</v>
      </c>
      <c r="P21" s="24">
        <v>8.1051986891999999</v>
      </c>
      <c r="Q21" s="24">
        <v>16.405299914</v>
      </c>
      <c r="R21" s="24"/>
      <c r="S21" s="24" t="s">
        <v>20</v>
      </c>
      <c r="T21" s="86">
        <v>64.418509489141897</v>
      </c>
      <c r="U21" s="24">
        <v>3884.8445872577299</v>
      </c>
      <c r="V21" s="24">
        <v>0.88534702214429195</v>
      </c>
      <c r="W21" s="24">
        <v>91.7989937933352</v>
      </c>
      <c r="X21" s="24">
        <v>91.772683195461497</v>
      </c>
      <c r="Y21" s="24">
        <v>136.41036910382101</v>
      </c>
      <c r="Z21" s="86">
        <v>0.15949392986425001</v>
      </c>
      <c r="AA21" s="24">
        <v>81.020073182082598</v>
      </c>
      <c r="AB21" s="24">
        <v>8.1371587402667291</v>
      </c>
      <c r="AC21" s="24">
        <v>18146.732732205401</v>
      </c>
      <c r="AD21" s="24">
        <v>0</v>
      </c>
      <c r="AE21" s="24">
        <v>31265.337854572099</v>
      </c>
      <c r="AF21" s="24">
        <v>377.65927749999099</v>
      </c>
      <c r="AG21" s="24">
        <v>155.15724152036199</v>
      </c>
      <c r="AH21" s="24">
        <v>50.595328925398803</v>
      </c>
      <c r="AI21" s="24">
        <v>6527.7088107821801</v>
      </c>
      <c r="AJ21" s="86">
        <v>33.636392690166602</v>
      </c>
      <c r="AK21" s="24">
        <v>123.319920516895</v>
      </c>
      <c r="AL21" s="24">
        <v>123.319920516895</v>
      </c>
      <c r="AM21" s="24">
        <v>8.0709026945201607</v>
      </c>
      <c r="AN21" s="24">
        <v>0</v>
      </c>
      <c r="AO21" s="24">
        <v>521.46134880386001</v>
      </c>
      <c r="AP21" s="24">
        <v>3.09409349658526</v>
      </c>
      <c r="AQ21" s="86">
        <v>8444.2395893389603</v>
      </c>
      <c r="AR21" s="24">
        <v>397.73561272820803</v>
      </c>
      <c r="AS21" s="24">
        <v>1327.5232795316199</v>
      </c>
      <c r="AT21" s="24">
        <v>58.708640271038199</v>
      </c>
      <c r="AU21" s="24">
        <v>1041.50200697983</v>
      </c>
      <c r="AV21" s="24">
        <v>0</v>
      </c>
      <c r="AW21" s="24">
        <v>9594.3769162408898</v>
      </c>
      <c r="AX21" s="24">
        <v>1066.0419977336401</v>
      </c>
      <c r="AY21" s="24">
        <v>10660.418913974499</v>
      </c>
      <c r="AZ21" s="24">
        <v>0.702810102022287</v>
      </c>
      <c r="BA21" s="24">
        <v>347.521072801027</v>
      </c>
      <c r="BB21" s="24">
        <v>3.52098246333437</v>
      </c>
      <c r="BC21" s="24">
        <v>17820.647790502499</v>
      </c>
      <c r="BD21" s="24">
        <v>18.542507834675298</v>
      </c>
      <c r="BE21" s="24">
        <v>241.18220660614901</v>
      </c>
      <c r="BF21" s="24">
        <v>462.03106907631798</v>
      </c>
      <c r="BG21" s="24">
        <v>4.4041076660218099</v>
      </c>
      <c r="BH21" s="24">
        <v>0.39663256888065801</v>
      </c>
      <c r="BI21" s="24">
        <v>361.75972001300698</v>
      </c>
      <c r="BJ21" s="24">
        <v>9056.3726739642898</v>
      </c>
      <c r="BK21" s="24">
        <v>8289.3873426371592</v>
      </c>
      <c r="BL21" s="24">
        <v>766.98533132712703</v>
      </c>
      <c r="BM21" s="24">
        <v>7.7426490539415802</v>
      </c>
      <c r="BN21" s="24">
        <v>0.27948509477118699</v>
      </c>
      <c r="BO21" s="24">
        <v>594.23535034199097</v>
      </c>
      <c r="BP21" s="24">
        <v>32.842109757105703</v>
      </c>
      <c r="BQ21" s="24">
        <v>1901.0964145130199</v>
      </c>
      <c r="BR21" s="24">
        <v>42.794435989351598</v>
      </c>
      <c r="BS21" s="24">
        <v>24.2827533964957</v>
      </c>
      <c r="BT21" s="24">
        <v>4055.46460082562</v>
      </c>
      <c r="BU21" s="24">
        <v>1577.01026696799</v>
      </c>
      <c r="BV21" s="24">
        <v>313.57791453782801</v>
      </c>
      <c r="BW21" s="24">
        <v>224.95534174396599</v>
      </c>
      <c r="BX21" s="24">
        <v>0.27906115467076598</v>
      </c>
      <c r="BY21" s="24">
        <v>659.36556697035405</v>
      </c>
      <c r="BZ21" s="24">
        <v>14625.750194845001</v>
      </c>
      <c r="CA21" s="24">
        <v>4.7012648560106198</v>
      </c>
      <c r="CB21" s="24">
        <v>467.646138477948</v>
      </c>
      <c r="CC21" s="24">
        <v>2335.4673164117498</v>
      </c>
      <c r="CD21" s="86">
        <v>0</v>
      </c>
      <c r="CE21" s="24">
        <v>2746.0118348239898</v>
      </c>
      <c r="CF21" s="24">
        <v>44036.233292657998</v>
      </c>
      <c r="CG21" s="24">
        <v>1980.81744658702</v>
      </c>
      <c r="CH21" s="26"/>
    </row>
    <row r="22" spans="1:86" x14ac:dyDescent="0.3">
      <c r="A22" s="26" t="s">
        <v>128</v>
      </c>
      <c r="B22" s="24">
        <v>36771.821772000003</v>
      </c>
      <c r="C22" s="24">
        <v>10428.736403999999</v>
      </c>
      <c r="D22" s="24">
        <v>24889.406245999999</v>
      </c>
      <c r="E22" s="24">
        <v>10060.894509</v>
      </c>
      <c r="F22" s="24">
        <v>9062.9045110000006</v>
      </c>
      <c r="G22" s="24">
        <v>2622.2743418</v>
      </c>
      <c r="H22" s="24">
        <v>60382.230581999997</v>
      </c>
      <c r="I22" s="24">
        <v>107.31453497</v>
      </c>
      <c r="J22" s="24">
        <v>147.25972272999999</v>
      </c>
      <c r="K22" s="24"/>
      <c r="L22" s="24">
        <v>142.33171498999999</v>
      </c>
      <c r="M22" s="24">
        <v>16.150175467</v>
      </c>
      <c r="N22" s="24">
        <v>2063.7003134000001</v>
      </c>
      <c r="O22" s="24">
        <v>1.712262519</v>
      </c>
      <c r="P22" s="24">
        <v>11.214628268</v>
      </c>
      <c r="Q22" s="24">
        <v>12.510984698</v>
      </c>
      <c r="R22" s="24"/>
      <c r="S22" s="24" t="s">
        <v>128</v>
      </c>
      <c r="T22" s="86">
        <v>68.422117318735701</v>
      </c>
      <c r="U22" s="24">
        <v>6853.5859065815803</v>
      </c>
      <c r="V22" s="24">
        <v>1.7107745179668301</v>
      </c>
      <c r="W22" s="24">
        <v>113.70347075267</v>
      </c>
      <c r="X22" s="24">
        <v>113.592770109112</v>
      </c>
      <c r="Y22" s="24">
        <v>178.13075146712001</v>
      </c>
      <c r="Z22" s="86">
        <v>14.1080243596518</v>
      </c>
      <c r="AA22" s="24">
        <v>202.287452947026</v>
      </c>
      <c r="AB22" s="24">
        <v>11.3731603551826</v>
      </c>
      <c r="AC22" s="24">
        <v>121793.754651036</v>
      </c>
      <c r="AD22" s="24">
        <v>0</v>
      </c>
      <c r="AE22" s="24">
        <v>36812.146441133802</v>
      </c>
      <c r="AF22" s="24">
        <v>373.91877703074101</v>
      </c>
      <c r="AG22" s="24">
        <v>822.01269460463902</v>
      </c>
      <c r="AH22" s="24">
        <v>55.690522576002103</v>
      </c>
      <c r="AI22" s="24">
        <v>6533.8010237446397</v>
      </c>
      <c r="AJ22" s="86">
        <v>0.80607819513246903</v>
      </c>
      <c r="AK22" s="24">
        <v>152.62381905572201</v>
      </c>
      <c r="AL22" s="24">
        <v>152.62381905572201</v>
      </c>
      <c r="AM22" s="24">
        <v>16.150181151121298</v>
      </c>
      <c r="AN22" s="24">
        <v>0</v>
      </c>
      <c r="AO22" s="24">
        <v>781.187213952722</v>
      </c>
      <c r="AP22" s="24">
        <v>3.4660595607707299</v>
      </c>
      <c r="AQ22" s="86">
        <v>11516.7603713549</v>
      </c>
      <c r="AR22" s="24">
        <v>251.65991613565001</v>
      </c>
      <c r="AS22" s="24">
        <v>2202.4138420405302</v>
      </c>
      <c r="AT22" s="24">
        <v>40.139077588203698</v>
      </c>
      <c r="AU22" s="24">
        <v>10428.194188395901</v>
      </c>
      <c r="AV22" s="24">
        <v>0</v>
      </c>
      <c r="AW22" s="24">
        <v>22362.2731301112</v>
      </c>
      <c r="AX22" s="24">
        <v>2484.6971881259001</v>
      </c>
      <c r="AY22" s="24">
        <v>24846.970318237101</v>
      </c>
      <c r="AZ22" s="24">
        <v>0.60312401972638396</v>
      </c>
      <c r="BA22" s="24">
        <v>406.48110395784698</v>
      </c>
      <c r="BB22" s="24">
        <v>2.4540928399389301</v>
      </c>
      <c r="BC22" s="24">
        <v>25971.2517203393</v>
      </c>
      <c r="BD22" s="24">
        <v>16.8507042698016</v>
      </c>
      <c r="BE22" s="24">
        <v>286.72487948985003</v>
      </c>
      <c r="BF22" s="24">
        <v>592.84993766431296</v>
      </c>
      <c r="BG22" s="24">
        <v>3.8647437093867198</v>
      </c>
      <c r="BH22" s="24">
        <v>1.8510425356459801</v>
      </c>
      <c r="BI22" s="24">
        <v>391.61392417202597</v>
      </c>
      <c r="BJ22" s="24">
        <v>10065.155168188399</v>
      </c>
      <c r="BK22" s="24">
        <v>9065.5910189795904</v>
      </c>
      <c r="BL22" s="24">
        <v>999.56414920881502</v>
      </c>
      <c r="BM22" s="24">
        <v>7.7161017333840398</v>
      </c>
      <c r="BN22" s="24">
        <v>0.188575392670734</v>
      </c>
      <c r="BO22" s="24">
        <v>937.69726968589703</v>
      </c>
      <c r="BP22" s="24">
        <v>31.497065912685901</v>
      </c>
      <c r="BQ22" s="24">
        <v>1949.39952402211</v>
      </c>
      <c r="BR22" s="24">
        <v>50.813933651901301</v>
      </c>
      <c r="BS22" s="24">
        <v>24.4249243980003</v>
      </c>
      <c r="BT22" s="24">
        <v>4075.5815141343801</v>
      </c>
      <c r="BU22" s="24">
        <v>2558.5291293329501</v>
      </c>
      <c r="BV22" s="24">
        <v>301.654078605797</v>
      </c>
      <c r="BW22" s="24">
        <v>390.265597645463</v>
      </c>
      <c r="BX22" s="24">
        <v>0.14310911633239001</v>
      </c>
      <c r="BY22" s="24">
        <v>2620.5550252263802</v>
      </c>
      <c r="BZ22" s="24">
        <v>22586.7848802603</v>
      </c>
      <c r="CA22" s="24">
        <v>28.909732485391601</v>
      </c>
      <c r="CB22" s="24">
        <v>801.45024661252705</v>
      </c>
      <c r="CC22" s="24">
        <v>3483.6466916714899</v>
      </c>
      <c r="CD22" s="86">
        <v>0</v>
      </c>
      <c r="CE22" s="24">
        <v>3325.9773693725101</v>
      </c>
      <c r="CF22" s="24">
        <v>60394.865564906802</v>
      </c>
      <c r="CG22" s="24">
        <v>2625.4449579860202</v>
      </c>
      <c r="CH22" s="26"/>
    </row>
    <row r="23" spans="1:86" x14ac:dyDescent="0.3">
      <c r="A23" s="26" t="s">
        <v>22</v>
      </c>
      <c r="B23" s="24">
        <v>72125.579553000003</v>
      </c>
      <c r="C23" s="24">
        <v>3452.8370252999998</v>
      </c>
      <c r="D23" s="24">
        <v>30808.80934</v>
      </c>
      <c r="E23" s="24">
        <v>22671.308486999998</v>
      </c>
      <c r="F23" s="24">
        <v>20186.45289</v>
      </c>
      <c r="G23" s="24">
        <v>1143.6503293000001</v>
      </c>
      <c r="H23" s="24">
        <v>131674.06280000001</v>
      </c>
      <c r="I23" s="24">
        <v>196.37394520999999</v>
      </c>
      <c r="J23" s="24">
        <v>377.24179106999998</v>
      </c>
      <c r="K23" s="24"/>
      <c r="L23" s="24">
        <v>216.34429999</v>
      </c>
      <c r="M23" s="24">
        <v>65.616753662999997</v>
      </c>
      <c r="N23" s="24">
        <v>5292.0660844000004</v>
      </c>
      <c r="O23" s="24">
        <v>7.239574953</v>
      </c>
      <c r="P23" s="24">
        <v>34.532547217999998</v>
      </c>
      <c r="Q23" s="24">
        <v>118.16669872999999</v>
      </c>
      <c r="R23" s="24"/>
      <c r="S23" s="24" t="s">
        <v>22</v>
      </c>
      <c r="T23" s="86">
        <v>133.87465984492701</v>
      </c>
      <c r="U23" s="24">
        <v>11294.480547090499</v>
      </c>
      <c r="V23" s="24">
        <v>7.2350725609542099</v>
      </c>
      <c r="W23" s="24">
        <v>196.930891226874</v>
      </c>
      <c r="X23" s="24">
        <v>196.93056592567601</v>
      </c>
      <c r="Y23" s="24">
        <v>202.63895130982601</v>
      </c>
      <c r="Z23" s="86">
        <v>18.115559258587201</v>
      </c>
      <c r="AA23" s="24">
        <v>405.55973012794601</v>
      </c>
      <c r="AB23" s="24">
        <v>34.5890203853114</v>
      </c>
      <c r="AC23" s="24">
        <v>1903.85221295525</v>
      </c>
      <c r="AD23" s="24">
        <v>0</v>
      </c>
      <c r="AE23" s="24">
        <v>72181.948111134901</v>
      </c>
      <c r="AF23" s="24">
        <v>638.89453502126003</v>
      </c>
      <c r="AG23" s="24">
        <v>65.249062647417105</v>
      </c>
      <c r="AH23" s="24">
        <v>87.4934645195234</v>
      </c>
      <c r="AI23" s="24">
        <v>13171.071961313701</v>
      </c>
      <c r="AJ23" s="86">
        <v>1.58884795963888E-2</v>
      </c>
      <c r="AK23" s="24">
        <v>217.64719398658301</v>
      </c>
      <c r="AL23" s="24">
        <v>217.64719398658301</v>
      </c>
      <c r="AM23" s="24">
        <v>65.6166569826662</v>
      </c>
      <c r="AN23" s="24">
        <v>0</v>
      </c>
      <c r="AO23" s="24">
        <v>1566.2991178807399</v>
      </c>
      <c r="AP23" s="24">
        <v>5.5634768583265801</v>
      </c>
      <c r="AQ23" s="86">
        <v>23911.399620313601</v>
      </c>
      <c r="AR23" s="24">
        <v>599.06107693672197</v>
      </c>
      <c r="AS23" s="24">
        <v>5301.0338524217896</v>
      </c>
      <c r="AT23" s="24">
        <v>132.53979978615899</v>
      </c>
      <c r="AU23" s="24">
        <v>3452.1632267816399</v>
      </c>
      <c r="AV23" s="24">
        <v>0</v>
      </c>
      <c r="AW23" s="24">
        <v>27694.026629781099</v>
      </c>
      <c r="AX23" s="24">
        <v>3077.1149979574102</v>
      </c>
      <c r="AY23" s="24">
        <v>30771.1416277385</v>
      </c>
      <c r="AZ23" s="24">
        <v>1.9785447858682499</v>
      </c>
      <c r="BA23" s="24">
        <v>772.05026016137799</v>
      </c>
      <c r="BB23" s="24">
        <v>4.5361520650143001</v>
      </c>
      <c r="BC23" s="24">
        <v>51792.9856989533</v>
      </c>
      <c r="BD23" s="24">
        <v>59.159989025391702</v>
      </c>
      <c r="BE23" s="24">
        <v>755.82548873713699</v>
      </c>
      <c r="BF23" s="24">
        <v>1278.95680605389</v>
      </c>
      <c r="BG23" s="24">
        <v>4.4793997343430396</v>
      </c>
      <c r="BH23" s="24">
        <v>6.5870493063708097E-2</v>
      </c>
      <c r="BI23" s="24">
        <v>1280.21912715708</v>
      </c>
      <c r="BJ23" s="24">
        <v>22662.216200102201</v>
      </c>
      <c r="BK23" s="24">
        <v>20177.128752007298</v>
      </c>
      <c r="BL23" s="24">
        <v>2485.0874480949301</v>
      </c>
      <c r="BM23" s="24">
        <v>21.3837229385406</v>
      </c>
      <c r="BN23" s="24">
        <v>0.26451287488219</v>
      </c>
      <c r="BO23" s="24">
        <v>1690.7255618644399</v>
      </c>
      <c r="BP23" s="24">
        <v>76.375943988271402</v>
      </c>
      <c r="BQ23" s="24">
        <v>4325.4765254055101</v>
      </c>
      <c r="BR23" s="24">
        <v>135.63753103280999</v>
      </c>
      <c r="BS23" s="24">
        <v>47.114086086079404</v>
      </c>
      <c r="BT23" s="24">
        <v>8651.9991773453003</v>
      </c>
      <c r="BU23" s="24">
        <v>5793.25866454472</v>
      </c>
      <c r="BV23" s="24">
        <v>1145.1941312301201</v>
      </c>
      <c r="BW23" s="24">
        <v>699.44792357677795</v>
      </c>
      <c r="BX23" s="24">
        <v>0.26680239862872501</v>
      </c>
      <c r="BY23" s="24">
        <v>1142.03602445102</v>
      </c>
      <c r="BZ23" s="24">
        <v>41431.735957516103</v>
      </c>
      <c r="CA23" s="24">
        <v>1.06539192863197</v>
      </c>
      <c r="CB23" s="24">
        <v>1456.6660594658099</v>
      </c>
      <c r="CC23" s="24">
        <v>6838.2016831251303</v>
      </c>
      <c r="CD23" s="86">
        <v>0</v>
      </c>
      <c r="CE23" s="24">
        <v>9081.1612155313305</v>
      </c>
      <c r="CF23" s="24">
        <v>131677.35966346401</v>
      </c>
      <c r="CG23" s="24">
        <v>6385.7860053367003</v>
      </c>
      <c r="CH23" s="26"/>
    </row>
    <row r="24" spans="1:86" x14ac:dyDescent="0.3">
      <c r="A24" s="26" t="s">
        <v>23</v>
      </c>
      <c r="B24" s="24">
        <v>32672.427126999999</v>
      </c>
      <c r="C24" s="24">
        <v>1503.8966183</v>
      </c>
      <c r="D24" s="24">
        <v>21053.804851000001</v>
      </c>
      <c r="E24" s="24">
        <v>11227.449559000001</v>
      </c>
      <c r="F24" s="24">
        <v>7124.6079725</v>
      </c>
      <c r="G24" s="24">
        <v>6284.5821901999998</v>
      </c>
      <c r="H24" s="24">
        <v>73524.435379999995</v>
      </c>
      <c r="I24" s="24">
        <v>83.120963142999997</v>
      </c>
      <c r="J24" s="24">
        <v>166.24397583999999</v>
      </c>
      <c r="K24" s="24"/>
      <c r="L24" s="24">
        <v>103.06703406</v>
      </c>
      <c r="M24" s="24">
        <v>55.105583043999999</v>
      </c>
      <c r="N24" s="24">
        <v>2661.2108072999999</v>
      </c>
      <c r="O24" s="24">
        <v>15.010627829000001</v>
      </c>
      <c r="P24" s="24">
        <v>10.298553502000001</v>
      </c>
      <c r="Q24" s="24">
        <v>218.46392392999999</v>
      </c>
      <c r="R24" s="24"/>
      <c r="S24" s="24" t="s">
        <v>23</v>
      </c>
      <c r="T24" s="86">
        <v>111.787570023854</v>
      </c>
      <c r="U24" s="24">
        <v>4407.8409760622098</v>
      </c>
      <c r="V24" s="24">
        <v>15.009922173849599</v>
      </c>
      <c r="W24" s="24">
        <v>85.681167421197699</v>
      </c>
      <c r="X24" s="24">
        <v>85.519814166445798</v>
      </c>
      <c r="Y24" s="24">
        <v>91.044540172820305</v>
      </c>
      <c r="Z24" s="86">
        <v>0.97450167924768605</v>
      </c>
      <c r="AA24" s="24">
        <v>203.742396827226</v>
      </c>
      <c r="AB24" s="24">
        <v>10.3319673294453</v>
      </c>
      <c r="AC24" s="24">
        <v>1233.1598420870901</v>
      </c>
      <c r="AD24" s="24">
        <v>0</v>
      </c>
      <c r="AE24" s="24">
        <v>32704.501233287599</v>
      </c>
      <c r="AF24" s="24">
        <v>399.46433839391199</v>
      </c>
      <c r="AG24" s="24">
        <v>31.0646441439782</v>
      </c>
      <c r="AH24" s="24">
        <v>51.549407840795901</v>
      </c>
      <c r="AI24" s="24">
        <v>7322.8212002723903</v>
      </c>
      <c r="AJ24" s="86">
        <v>1.17607978202323</v>
      </c>
      <c r="AK24" s="24">
        <v>107.47889065671799</v>
      </c>
      <c r="AL24" s="24">
        <v>107.47889065671799</v>
      </c>
      <c r="AM24" s="24">
        <v>55.105576018177203</v>
      </c>
      <c r="AN24" s="24">
        <v>0</v>
      </c>
      <c r="AO24" s="24">
        <v>1113.8572570475901</v>
      </c>
      <c r="AP24" s="24">
        <v>4.4811757255334204</v>
      </c>
      <c r="AQ24" s="86">
        <v>19292.996603395099</v>
      </c>
      <c r="AR24" s="24">
        <v>463.999499334424</v>
      </c>
      <c r="AS24" s="24">
        <v>2675.70820921512</v>
      </c>
      <c r="AT24" s="24">
        <v>257.554489022832</v>
      </c>
      <c r="AU24" s="24">
        <v>1503.1494721173699</v>
      </c>
      <c r="AV24" s="24">
        <v>0</v>
      </c>
      <c r="AW24" s="24">
        <v>18914.202918809198</v>
      </c>
      <c r="AX24" s="24">
        <v>2101.5787722526202</v>
      </c>
      <c r="AY24" s="24">
        <v>21015.7816910619</v>
      </c>
      <c r="AZ24" s="24">
        <v>3.2186205130476</v>
      </c>
      <c r="BA24" s="24">
        <v>515.81505340718797</v>
      </c>
      <c r="BB24" s="24">
        <v>49.288549072129697</v>
      </c>
      <c r="BC24" s="24">
        <v>28995.2130360257</v>
      </c>
      <c r="BD24" s="24">
        <v>37.175059438813399</v>
      </c>
      <c r="BE24" s="24">
        <v>273.78201287499201</v>
      </c>
      <c r="BF24" s="24">
        <v>469.93720384485999</v>
      </c>
      <c r="BG24" s="24">
        <v>25.606911195621599</v>
      </c>
      <c r="BH24" s="24">
        <v>0.373256370530818</v>
      </c>
      <c r="BI24" s="24">
        <v>302.411321748045</v>
      </c>
      <c r="BJ24" s="24">
        <v>11221.4889580695</v>
      </c>
      <c r="BK24" s="24">
        <v>7127.3059320053899</v>
      </c>
      <c r="BL24" s="24">
        <v>4094.18302606413</v>
      </c>
      <c r="BM24" s="24">
        <v>5.6068027322982603</v>
      </c>
      <c r="BN24" s="24">
        <v>0.36223657832746298</v>
      </c>
      <c r="BO24" s="24">
        <v>864.50302578856497</v>
      </c>
      <c r="BP24" s="24">
        <v>27.2942516774417</v>
      </c>
      <c r="BQ24" s="24">
        <v>1512.86962057353</v>
      </c>
      <c r="BR24" s="24">
        <v>53.360511047911899</v>
      </c>
      <c r="BS24" s="24">
        <v>21.095585155177801</v>
      </c>
      <c r="BT24" s="24">
        <v>2987.8569396539801</v>
      </c>
      <c r="BU24" s="24">
        <v>1655.3330572555301</v>
      </c>
      <c r="BV24" s="24">
        <v>229.092294728197</v>
      </c>
      <c r="BW24" s="24">
        <v>263.123915320469</v>
      </c>
      <c r="BX24" s="24">
        <v>3.5664342044897102</v>
      </c>
      <c r="BY24" s="24">
        <v>6266.49662780579</v>
      </c>
      <c r="BZ24" s="24">
        <v>28769.718711981401</v>
      </c>
      <c r="CA24" s="24">
        <v>122.917531053313</v>
      </c>
      <c r="CB24" s="24">
        <v>722.144805099064</v>
      </c>
      <c r="CC24" s="24">
        <v>3109.4478715135401</v>
      </c>
      <c r="CD24" s="86">
        <v>0</v>
      </c>
      <c r="CE24" s="24">
        <v>3546.0216818968502</v>
      </c>
      <c r="CF24" s="24">
        <v>73525.619805221606</v>
      </c>
      <c r="CG24" s="24">
        <v>3496.3034482606399</v>
      </c>
      <c r="CH24" s="26"/>
    </row>
    <row r="25" spans="1:86" x14ac:dyDescent="0.3">
      <c r="A25" s="26" t="s">
        <v>24</v>
      </c>
      <c r="B25" s="24">
        <v>55893.725713</v>
      </c>
      <c r="C25" s="24">
        <v>614.54920592999997</v>
      </c>
      <c r="D25" s="24">
        <v>14405.92978</v>
      </c>
      <c r="E25" s="24">
        <v>20271.909272000001</v>
      </c>
      <c r="F25" s="24">
        <v>17862.094278</v>
      </c>
      <c r="G25" s="24">
        <v>1052.1516056</v>
      </c>
      <c r="H25" s="24">
        <v>64645.872432999997</v>
      </c>
      <c r="I25" s="24">
        <v>126.41947498</v>
      </c>
      <c r="J25" s="24">
        <v>237.93272110000001</v>
      </c>
      <c r="K25" s="24"/>
      <c r="L25" s="24">
        <v>120.20306384</v>
      </c>
      <c r="M25" s="24">
        <v>35.063584698</v>
      </c>
      <c r="N25" s="24">
        <v>1481.8220834000001</v>
      </c>
      <c r="O25" s="24">
        <v>5.3594464612000001</v>
      </c>
      <c r="P25" s="24">
        <v>22.043617830999999</v>
      </c>
      <c r="Q25" s="24">
        <v>150.21309196999999</v>
      </c>
      <c r="R25" s="24"/>
      <c r="S25" s="24" t="s">
        <v>24</v>
      </c>
      <c r="T25" s="86">
        <v>77.439800894859104</v>
      </c>
      <c r="U25" s="24">
        <v>2497.9378075939799</v>
      </c>
      <c r="V25" s="24">
        <v>5.3535619235779404</v>
      </c>
      <c r="W25" s="24">
        <v>126.439536660849</v>
      </c>
      <c r="X25" s="24">
        <v>126.43951717385499</v>
      </c>
      <c r="Y25" s="24">
        <v>109.61404903106801</v>
      </c>
      <c r="Z25" s="86">
        <v>6.1669509763850998</v>
      </c>
      <c r="AA25" s="24">
        <v>241.37608642230299</v>
      </c>
      <c r="AB25" s="24">
        <v>22.049807885961702</v>
      </c>
      <c r="AC25" s="24">
        <v>995.71591060665901</v>
      </c>
      <c r="AD25" s="24">
        <v>0</v>
      </c>
      <c r="AE25" s="24">
        <v>55862.835845345697</v>
      </c>
      <c r="AF25" s="24">
        <v>495.00438295524299</v>
      </c>
      <c r="AG25" s="24">
        <v>26.600884416875601</v>
      </c>
      <c r="AH25" s="24">
        <v>69.8484761518027</v>
      </c>
      <c r="AI25" s="24">
        <v>4545.0067013728603</v>
      </c>
      <c r="AJ25" s="86">
        <v>4.0840362907510501E-3</v>
      </c>
      <c r="AK25" s="24">
        <v>120.319010069987</v>
      </c>
      <c r="AL25" s="24">
        <v>120.319010069987</v>
      </c>
      <c r="AM25" s="24">
        <v>35.063537007005102</v>
      </c>
      <c r="AN25" s="24">
        <v>0</v>
      </c>
      <c r="AO25" s="24">
        <v>2070.10117030935</v>
      </c>
      <c r="AP25" s="24">
        <v>7.7356143462377798</v>
      </c>
      <c r="AQ25" s="86">
        <v>10772.7219554613</v>
      </c>
      <c r="AR25" s="24">
        <v>347.50106250994003</v>
      </c>
      <c r="AS25" s="24">
        <v>1488.4520615019201</v>
      </c>
      <c r="AT25" s="24">
        <v>167.70142105871901</v>
      </c>
      <c r="AU25" s="24">
        <v>613.46706881782598</v>
      </c>
      <c r="AV25" s="24">
        <v>0</v>
      </c>
      <c r="AW25" s="24">
        <v>12933.0943242095</v>
      </c>
      <c r="AX25" s="24">
        <v>1437.01093950627</v>
      </c>
      <c r="AY25" s="24">
        <v>14370.105263715701</v>
      </c>
      <c r="AZ25" s="24">
        <v>1.49184319564864</v>
      </c>
      <c r="BA25" s="24">
        <v>712.02722439871695</v>
      </c>
      <c r="BB25" s="24">
        <v>2.4148242833600602</v>
      </c>
      <c r="BC25" s="24">
        <v>31992.945112095</v>
      </c>
      <c r="BD25" s="24">
        <v>73.051447782976993</v>
      </c>
      <c r="BE25" s="24">
        <v>562.86412971995799</v>
      </c>
      <c r="BF25" s="24">
        <v>1053.26187971582</v>
      </c>
      <c r="BG25" s="24">
        <v>1.92447055606078</v>
      </c>
      <c r="BH25" s="24">
        <v>8.4109146976636493E-3</v>
      </c>
      <c r="BI25" s="24">
        <v>1366.8681233816601</v>
      </c>
      <c r="BJ25" s="24">
        <v>20237.621264483601</v>
      </c>
      <c r="BK25" s="24">
        <v>17831.965356713899</v>
      </c>
      <c r="BL25" s="24">
        <v>2405.6559077696302</v>
      </c>
      <c r="BM25" s="24">
        <v>21.1462624404063</v>
      </c>
      <c r="BN25" s="24">
        <v>7.6023150226800507E-2</v>
      </c>
      <c r="BO25" s="24">
        <v>2020.60136550979</v>
      </c>
      <c r="BP25" s="24">
        <v>56.472487127763301</v>
      </c>
      <c r="BQ25" s="24">
        <v>3373.0606438598502</v>
      </c>
      <c r="BR25" s="24">
        <v>99.1145253834664</v>
      </c>
      <c r="BS25" s="24">
        <v>25.194477805519199</v>
      </c>
      <c r="BT25" s="24">
        <v>6850.3505915551896</v>
      </c>
      <c r="BU25" s="24">
        <v>1221.2664184524001</v>
      </c>
      <c r="BV25" s="24">
        <v>1500.52300131175</v>
      </c>
      <c r="BW25" s="24">
        <v>824.93668125024203</v>
      </c>
      <c r="BX25" s="24">
        <v>9.6010965227599596E-2</v>
      </c>
      <c r="BY25" s="24">
        <v>1050.05469716893</v>
      </c>
      <c r="BZ25" s="24">
        <v>28806.415854602499</v>
      </c>
      <c r="CA25" s="24">
        <v>0</v>
      </c>
      <c r="CB25" s="24">
        <v>344.98763342951401</v>
      </c>
      <c r="CC25" s="24">
        <v>3747.9809262243698</v>
      </c>
      <c r="CD25" s="86">
        <v>0</v>
      </c>
      <c r="CE25" s="24">
        <v>2742.1134339708001</v>
      </c>
      <c r="CF25" s="24">
        <v>64644.937476479397</v>
      </c>
      <c r="CG25" s="24">
        <v>3094.1282865471799</v>
      </c>
      <c r="CH25" s="26"/>
    </row>
    <row r="26" spans="1:86" x14ac:dyDescent="0.3">
      <c r="A26" s="26" t="s">
        <v>25</v>
      </c>
      <c r="B26" s="24">
        <v>47114.250009000003</v>
      </c>
      <c r="C26" s="24">
        <v>1104.2784446000001</v>
      </c>
      <c r="D26" s="24">
        <v>11897.704696999999</v>
      </c>
      <c r="E26" s="24">
        <v>11071.542981000001</v>
      </c>
      <c r="F26" s="24">
        <v>9904.4976184000006</v>
      </c>
      <c r="G26" s="24">
        <v>1430.2699534000001</v>
      </c>
      <c r="H26" s="24">
        <v>89610.283710000003</v>
      </c>
      <c r="I26" s="24">
        <v>110.99624218</v>
      </c>
      <c r="J26" s="24">
        <v>266.27808185999999</v>
      </c>
      <c r="K26" s="24"/>
      <c r="L26" s="24">
        <v>125.27743651999999</v>
      </c>
      <c r="M26" s="24">
        <v>44.232283774000003</v>
      </c>
      <c r="N26" s="24">
        <v>3266.3727094000001</v>
      </c>
      <c r="O26" s="24">
        <v>4.2371792279999996</v>
      </c>
      <c r="P26" s="24">
        <v>22.607414886000001</v>
      </c>
      <c r="Q26" s="24">
        <v>168.28974665999999</v>
      </c>
      <c r="R26" s="24"/>
      <c r="S26" s="24" t="s">
        <v>25</v>
      </c>
      <c r="T26" s="86">
        <v>148.381699326003</v>
      </c>
      <c r="U26" s="24">
        <v>5121.2316684002099</v>
      </c>
      <c r="V26" s="24">
        <v>4.2365177786392696</v>
      </c>
      <c r="W26" s="24">
        <v>111.39710966907199</v>
      </c>
      <c r="X26" s="24">
        <v>111.396949125962</v>
      </c>
      <c r="Y26" s="24">
        <v>102.875646362208</v>
      </c>
      <c r="Z26" s="86">
        <v>13.129554357647001</v>
      </c>
      <c r="AA26" s="24">
        <v>278.24798039097902</v>
      </c>
      <c r="AB26" s="24">
        <v>22.646169528093601</v>
      </c>
      <c r="AC26" s="24">
        <v>1080.21421468373</v>
      </c>
      <c r="AD26" s="24">
        <v>0</v>
      </c>
      <c r="AE26" s="24">
        <v>47166.9621973908</v>
      </c>
      <c r="AF26" s="24">
        <v>523.90679634641901</v>
      </c>
      <c r="AG26" s="24">
        <v>30.4523340872544</v>
      </c>
      <c r="AH26" s="24">
        <v>60.098530583019198</v>
      </c>
      <c r="AI26" s="24">
        <v>8175.9712739210199</v>
      </c>
      <c r="AJ26" s="86">
        <v>9.2268608666644693E-3</v>
      </c>
      <c r="AK26" s="24">
        <v>126.070652164547</v>
      </c>
      <c r="AL26" s="24">
        <v>126.070652164547</v>
      </c>
      <c r="AM26" s="24">
        <v>44.232277210712198</v>
      </c>
      <c r="AN26" s="24">
        <v>0</v>
      </c>
      <c r="AO26" s="24">
        <v>1201.24849789975</v>
      </c>
      <c r="AP26" s="24">
        <v>3.5195910260256098</v>
      </c>
      <c r="AQ26" s="86">
        <v>20809.617435517699</v>
      </c>
      <c r="AR26" s="24">
        <v>439.92056877937699</v>
      </c>
      <c r="AS26" s="24">
        <v>3278.2623446034399</v>
      </c>
      <c r="AT26" s="24">
        <v>199.366165414894</v>
      </c>
      <c r="AU26" s="24">
        <v>1104.02366235111</v>
      </c>
      <c r="AV26" s="24">
        <v>0</v>
      </c>
      <c r="AW26" s="24">
        <v>10693.2504250114</v>
      </c>
      <c r="AX26" s="24">
        <v>1188.1403705069999</v>
      </c>
      <c r="AY26" s="24">
        <v>11881.3907955184</v>
      </c>
      <c r="AZ26" s="24">
        <v>2.7173917816730202</v>
      </c>
      <c r="BA26" s="24">
        <v>586.07946885668298</v>
      </c>
      <c r="BB26" s="24">
        <v>4.9598681390234596</v>
      </c>
      <c r="BC26" s="24">
        <v>35472.020022447403</v>
      </c>
      <c r="BD26" s="24">
        <v>11.7265371547148</v>
      </c>
      <c r="BE26" s="24">
        <v>574.97282611595199</v>
      </c>
      <c r="BF26" s="24">
        <v>798.22218142936697</v>
      </c>
      <c r="BG26" s="24">
        <v>3.7876567428914698</v>
      </c>
      <c r="BH26" s="24">
        <v>3.1652247501887699E-2</v>
      </c>
      <c r="BI26" s="24">
        <v>528.44049814536095</v>
      </c>
      <c r="BJ26" s="24">
        <v>11079.6698912541</v>
      </c>
      <c r="BK26" s="24">
        <v>9911.0038961484006</v>
      </c>
      <c r="BL26" s="24">
        <v>1168.66599510573</v>
      </c>
      <c r="BM26" s="24">
        <v>8.6126716746859699</v>
      </c>
      <c r="BN26" s="24">
        <v>0.173282568217067</v>
      </c>
      <c r="BO26" s="24">
        <v>414.92769727233099</v>
      </c>
      <c r="BP26" s="24">
        <v>50.255723197583698</v>
      </c>
      <c r="BQ26" s="24">
        <v>2509.02892265634</v>
      </c>
      <c r="BR26" s="24">
        <v>109.552116503249</v>
      </c>
      <c r="BS26" s="24">
        <v>33.739985700821698</v>
      </c>
      <c r="BT26" s="24">
        <v>4518.1945851176897</v>
      </c>
      <c r="BU26" s="24">
        <v>2450.8560109198902</v>
      </c>
      <c r="BV26" s="24">
        <v>154.27190845968499</v>
      </c>
      <c r="BW26" s="24">
        <v>189.81969957616101</v>
      </c>
      <c r="BX26" s="24">
        <v>0.28608344681624998</v>
      </c>
      <c r="BY26" s="24">
        <v>1426.8759424796399</v>
      </c>
      <c r="BZ26" s="24">
        <v>30542.757026096198</v>
      </c>
      <c r="CA26" s="24">
        <v>20.3170635213324</v>
      </c>
      <c r="CB26" s="24">
        <v>727.68699807640405</v>
      </c>
      <c r="CC26" s="24">
        <v>3396.3708471990099</v>
      </c>
      <c r="CD26" s="86">
        <v>0</v>
      </c>
      <c r="CE26" s="24">
        <v>5651.3932591153898</v>
      </c>
      <c r="CF26" s="24">
        <v>89613.192314908199</v>
      </c>
      <c r="CG26" s="24">
        <v>3598.1993932663099</v>
      </c>
      <c r="CH26" s="26"/>
    </row>
    <row r="27" spans="1:86" x14ac:dyDescent="0.3">
      <c r="A27" s="26" t="s">
        <v>26</v>
      </c>
      <c r="B27" s="24">
        <v>9186.6254019000007</v>
      </c>
      <c r="C27" s="24">
        <v>297.38678081</v>
      </c>
      <c r="D27" s="24">
        <v>5573.2866663000004</v>
      </c>
      <c r="E27" s="24">
        <v>3792.2871098000001</v>
      </c>
      <c r="F27" s="24">
        <v>2253.0683153999998</v>
      </c>
      <c r="G27" s="24">
        <v>3041.8208958999999</v>
      </c>
      <c r="H27" s="24">
        <v>22881.377747999999</v>
      </c>
      <c r="I27" s="24">
        <v>24.973489347000001</v>
      </c>
      <c r="J27" s="24">
        <v>79.261178610000002</v>
      </c>
      <c r="K27" s="24"/>
      <c r="L27" s="24">
        <v>28.750735792</v>
      </c>
      <c r="M27" s="24">
        <v>10.981282113000001</v>
      </c>
      <c r="N27" s="24">
        <v>508.29035178999999</v>
      </c>
      <c r="O27" s="24">
        <v>1.0599526731</v>
      </c>
      <c r="P27" s="24">
        <v>5.5185366934999998</v>
      </c>
      <c r="Q27" s="24">
        <v>65.816460566000003</v>
      </c>
      <c r="R27" s="24"/>
      <c r="S27" s="24" t="s">
        <v>26</v>
      </c>
      <c r="T27" s="86">
        <v>50.600790697057299</v>
      </c>
      <c r="U27" s="24">
        <v>802.97233336510806</v>
      </c>
      <c r="V27" s="24">
        <v>1.05974128107135</v>
      </c>
      <c r="W27" s="24">
        <v>25.0403422683003</v>
      </c>
      <c r="X27" s="24">
        <v>25.040304984189302</v>
      </c>
      <c r="Y27" s="24">
        <v>19.454629658534301</v>
      </c>
      <c r="Z27" s="86">
        <v>2.1684864689410999</v>
      </c>
      <c r="AA27" s="24">
        <v>80.491413361774804</v>
      </c>
      <c r="AB27" s="24">
        <v>5.5250705009727401</v>
      </c>
      <c r="AC27" s="24">
        <v>286.11108693820103</v>
      </c>
      <c r="AD27" s="24">
        <v>0</v>
      </c>
      <c r="AE27" s="24">
        <v>9190.4678103363603</v>
      </c>
      <c r="AF27" s="24">
        <v>76.949474100995005</v>
      </c>
      <c r="AG27" s="24">
        <v>7.3862601304319497</v>
      </c>
      <c r="AH27" s="24">
        <v>10.5631987911023</v>
      </c>
      <c r="AI27" s="24">
        <v>1456.1053626947701</v>
      </c>
      <c r="AJ27" s="86">
        <v>1.76152385791073E-3</v>
      </c>
      <c r="AK27" s="24">
        <v>28.941189698239</v>
      </c>
      <c r="AL27" s="24">
        <v>28.941189698239</v>
      </c>
      <c r="AM27" s="24">
        <v>10.9812829716408</v>
      </c>
      <c r="AN27" s="24">
        <v>0</v>
      </c>
      <c r="AO27" s="24">
        <v>663.29494740051905</v>
      </c>
      <c r="AP27" s="24">
        <v>2.1540351213784401</v>
      </c>
      <c r="AQ27" s="86">
        <v>5277.1213699838299</v>
      </c>
      <c r="AR27" s="24">
        <v>115.880839967415</v>
      </c>
      <c r="AS27" s="24">
        <v>513.574438187282</v>
      </c>
      <c r="AT27" s="24">
        <v>81.002403321107593</v>
      </c>
      <c r="AU27" s="24">
        <v>297.21897583590999</v>
      </c>
      <c r="AV27" s="24">
        <v>0</v>
      </c>
      <c r="AW27" s="24">
        <v>5005.54325419621</v>
      </c>
      <c r="AX27" s="24">
        <v>556.17187437931602</v>
      </c>
      <c r="AY27" s="24">
        <v>5561.7151285755299</v>
      </c>
      <c r="AZ27" s="24">
        <v>1.1442233791888501</v>
      </c>
      <c r="BA27" s="24">
        <v>197.43785324625</v>
      </c>
      <c r="BB27" s="24">
        <v>18.793093830365301</v>
      </c>
      <c r="BC27" s="24">
        <v>10777.954270202799</v>
      </c>
      <c r="BD27" s="24">
        <v>13.354008196343599</v>
      </c>
      <c r="BE27" s="24">
        <v>103.576339192116</v>
      </c>
      <c r="BF27" s="24">
        <v>164.34058340911699</v>
      </c>
      <c r="BG27" s="24">
        <v>9.5234239128733496</v>
      </c>
      <c r="BH27" s="24">
        <v>8.3883834609258193E-3</v>
      </c>
      <c r="BI27" s="24">
        <v>107.536566367389</v>
      </c>
      <c r="BJ27" s="24">
        <v>3788.2341806709501</v>
      </c>
      <c r="BK27" s="24">
        <v>2252.7630387098302</v>
      </c>
      <c r="BL27" s="24">
        <v>1535.4711419611201</v>
      </c>
      <c r="BM27" s="24">
        <v>1.7337625219773201</v>
      </c>
      <c r="BN27" s="24">
        <v>0.117007883409337</v>
      </c>
      <c r="BO27" s="24">
        <v>284.763968728539</v>
      </c>
      <c r="BP27" s="24">
        <v>9.2302553238865297</v>
      </c>
      <c r="BQ27" s="24">
        <v>477.04921183661497</v>
      </c>
      <c r="BR27" s="24">
        <v>20.739746455243399</v>
      </c>
      <c r="BS27" s="24">
        <v>6.4066944741149801</v>
      </c>
      <c r="BT27" s="24">
        <v>880.26644988618602</v>
      </c>
      <c r="BU27" s="24">
        <v>536.53141058845495</v>
      </c>
      <c r="BV27" s="24">
        <v>73.188670857763299</v>
      </c>
      <c r="BW27" s="24">
        <v>80.790048788284594</v>
      </c>
      <c r="BX27" s="24">
        <v>1.34481866214719</v>
      </c>
      <c r="BY27" s="24">
        <v>3032.8233572468698</v>
      </c>
      <c r="BZ27" s="24">
        <v>10606.237625509601</v>
      </c>
      <c r="CA27" s="24">
        <v>65.492364134755306</v>
      </c>
      <c r="CB27" s="24">
        <v>103.165012074825</v>
      </c>
      <c r="CC27" s="24">
        <v>1014.53585054827</v>
      </c>
      <c r="CD27" s="86">
        <v>0</v>
      </c>
      <c r="CE27" s="24">
        <v>850.63949834335801</v>
      </c>
      <c r="CF27" s="24">
        <v>22881.0892339489</v>
      </c>
      <c r="CG27" s="24">
        <v>1001.81649879669</v>
      </c>
      <c r="CH27" s="26"/>
    </row>
    <row r="28" spans="1:86" x14ac:dyDescent="0.3">
      <c r="A28" s="26" t="s">
        <v>27</v>
      </c>
      <c r="B28" s="24">
        <v>13517.429908</v>
      </c>
      <c r="C28" s="24">
        <v>544.84697725000001</v>
      </c>
      <c r="D28" s="24">
        <v>12228.817279000001</v>
      </c>
      <c r="E28" s="24">
        <v>6648.9622683999996</v>
      </c>
      <c r="F28" s="24">
        <v>2954.0474933</v>
      </c>
      <c r="G28" s="24">
        <v>3272.4141663</v>
      </c>
      <c r="H28" s="24">
        <v>38820.726850999999</v>
      </c>
      <c r="I28" s="24">
        <v>31.867165436000001</v>
      </c>
      <c r="J28" s="24">
        <v>85.721253169999997</v>
      </c>
      <c r="K28" s="24"/>
      <c r="L28" s="24">
        <v>40.329216209000002</v>
      </c>
      <c r="M28" s="24">
        <v>12.339736323</v>
      </c>
      <c r="N28" s="24">
        <v>994.71825762000003</v>
      </c>
      <c r="O28" s="24">
        <v>1.1518344264</v>
      </c>
      <c r="P28" s="24">
        <v>6.2455146126000001</v>
      </c>
      <c r="Q28" s="24">
        <v>127.88920238999999</v>
      </c>
      <c r="R28" s="24"/>
      <c r="S28" s="24" t="s">
        <v>27</v>
      </c>
      <c r="T28" s="86">
        <v>149.274803869039</v>
      </c>
      <c r="U28" s="24">
        <v>1734.8757907981999</v>
      </c>
      <c r="V28" s="24">
        <v>1.1517220947195801</v>
      </c>
      <c r="W28" s="24">
        <v>31.994284152553401</v>
      </c>
      <c r="X28" s="24">
        <v>31.994196745155801</v>
      </c>
      <c r="Y28" s="24">
        <v>31.9691767297045</v>
      </c>
      <c r="Z28" s="86">
        <v>3.9632363601348199</v>
      </c>
      <c r="AA28" s="24">
        <v>88.678703463269699</v>
      </c>
      <c r="AB28" s="24">
        <v>6.2577165544732702</v>
      </c>
      <c r="AC28" s="24">
        <v>743.35732153441404</v>
      </c>
      <c r="AD28" s="24">
        <v>0</v>
      </c>
      <c r="AE28" s="24">
        <v>13518.459160545999</v>
      </c>
      <c r="AF28" s="24">
        <v>74.961148667687297</v>
      </c>
      <c r="AG28" s="24">
        <v>14.0801778539083</v>
      </c>
      <c r="AH28" s="24">
        <v>13.007887123806199</v>
      </c>
      <c r="AI28" s="24">
        <v>2724.3986182303202</v>
      </c>
      <c r="AJ28" s="86">
        <v>2.8645464964326302E-3</v>
      </c>
      <c r="AK28" s="24">
        <v>40.750011113617603</v>
      </c>
      <c r="AL28" s="24">
        <v>40.750011113617603</v>
      </c>
      <c r="AM28" s="24">
        <v>12.3397416016909</v>
      </c>
      <c r="AN28" s="24">
        <v>0</v>
      </c>
      <c r="AO28" s="24">
        <v>485.901219136554</v>
      </c>
      <c r="AP28" s="24">
        <v>1.46657753449618</v>
      </c>
      <c r="AQ28" s="86">
        <v>13059.907261021801</v>
      </c>
      <c r="AR28" s="24">
        <v>328.03561523109602</v>
      </c>
      <c r="AS28" s="24">
        <v>1008.71528209321</v>
      </c>
      <c r="AT28" s="24">
        <v>177.60515526170201</v>
      </c>
      <c r="AU28" s="24">
        <v>544.36409335978794</v>
      </c>
      <c r="AV28" s="24">
        <v>0</v>
      </c>
      <c r="AW28" s="24">
        <v>10978.720621269</v>
      </c>
      <c r="AX28" s="24">
        <v>1219.8578044211499</v>
      </c>
      <c r="AY28" s="24">
        <v>12198.578425690201</v>
      </c>
      <c r="AZ28" s="24">
        <v>3.6212445085862801</v>
      </c>
      <c r="BA28" s="24">
        <v>191.777746948996</v>
      </c>
      <c r="BB28" s="24">
        <v>48.5991526365626</v>
      </c>
      <c r="BC28" s="24">
        <v>14061.077475250901</v>
      </c>
      <c r="BD28" s="24">
        <v>29.502852758478099</v>
      </c>
      <c r="BE28" s="24">
        <v>106.853635465753</v>
      </c>
      <c r="BF28" s="24">
        <v>193.532123580085</v>
      </c>
      <c r="BG28" s="24">
        <v>24.5039258154621</v>
      </c>
      <c r="BH28" s="24">
        <v>9.3811902202968409E-3</v>
      </c>
      <c r="BI28" s="24">
        <v>93.100050430727904</v>
      </c>
      <c r="BJ28" s="24">
        <v>6639.3961901767398</v>
      </c>
      <c r="BK28" s="24">
        <v>2954.3006285988799</v>
      </c>
      <c r="BL28" s="24">
        <v>3685.0955615778498</v>
      </c>
      <c r="BM28" s="24">
        <v>1.7609408390791199</v>
      </c>
      <c r="BN28" s="24">
        <v>0.28006271385880399</v>
      </c>
      <c r="BO28" s="24">
        <v>549.94754758290696</v>
      </c>
      <c r="BP28" s="24">
        <v>10.234296280251501</v>
      </c>
      <c r="BQ28" s="24">
        <v>560.43473643192897</v>
      </c>
      <c r="BR28" s="24">
        <v>23.2997853216267</v>
      </c>
      <c r="BS28" s="24">
        <v>8.8046425037891805</v>
      </c>
      <c r="BT28" s="24">
        <v>1087.4723607753599</v>
      </c>
      <c r="BU28" s="24">
        <v>1030.6216391108701</v>
      </c>
      <c r="BV28" s="24">
        <v>90.856601034739299</v>
      </c>
      <c r="BW28" s="24">
        <v>121.618270535778</v>
      </c>
      <c r="BX28" s="24">
        <v>3.4902627022713002</v>
      </c>
      <c r="BY28" s="24">
        <v>3262.7106013049101</v>
      </c>
      <c r="BZ28" s="24">
        <v>15659.506254342899</v>
      </c>
      <c r="CA28" s="24">
        <v>70.299154190470702</v>
      </c>
      <c r="CB28" s="24">
        <v>258.17431762227199</v>
      </c>
      <c r="CC28" s="24">
        <v>1297.7088764633299</v>
      </c>
      <c r="CD28" s="86">
        <v>0</v>
      </c>
      <c r="CE28" s="24">
        <v>1670.63855872762</v>
      </c>
      <c r="CF28" s="24">
        <v>38820.655405788202</v>
      </c>
      <c r="CG28" s="24">
        <v>1810.0633687342799</v>
      </c>
      <c r="CH28" s="26"/>
    </row>
    <row r="29" spans="1:86" x14ac:dyDescent="0.3">
      <c r="A29" s="26" t="s">
        <v>28</v>
      </c>
      <c r="B29" s="24">
        <v>13030.382099</v>
      </c>
      <c r="C29" s="24">
        <v>560.70493819000001</v>
      </c>
      <c r="D29" s="24">
        <v>9677.2202863000002</v>
      </c>
      <c r="E29" s="24">
        <v>2742.1838385000001</v>
      </c>
      <c r="F29" s="24">
        <v>2393.8398050000001</v>
      </c>
      <c r="G29" s="24">
        <v>246.73166132</v>
      </c>
      <c r="H29" s="24">
        <v>32960.238469999997</v>
      </c>
      <c r="I29" s="24">
        <v>79.226545197999997</v>
      </c>
      <c r="J29" s="24">
        <v>59.703492107000002</v>
      </c>
      <c r="K29" s="24"/>
      <c r="L29" s="24">
        <v>122.72879992</v>
      </c>
      <c r="M29" s="24">
        <v>5.5346594381000003</v>
      </c>
      <c r="N29" s="24">
        <v>1439.4752616999999</v>
      </c>
      <c r="O29" s="24">
        <v>0.39348388210000002</v>
      </c>
      <c r="P29" s="24">
        <v>6.9906315546000002</v>
      </c>
      <c r="Q29" s="24">
        <v>51.267092898000001</v>
      </c>
      <c r="R29" s="24"/>
      <c r="S29" s="24" t="s">
        <v>28</v>
      </c>
      <c r="T29" s="86">
        <v>43.795079389429397</v>
      </c>
      <c r="U29" s="24">
        <v>1977.9654444339101</v>
      </c>
      <c r="V29" s="24">
        <v>0.39334369406317599</v>
      </c>
      <c r="W29" s="24">
        <v>80.888805769529696</v>
      </c>
      <c r="X29" s="24">
        <v>80.849199972323404</v>
      </c>
      <c r="Y29" s="24">
        <v>131.70880322110099</v>
      </c>
      <c r="Z29" s="86">
        <v>7.5687554462348796</v>
      </c>
      <c r="AA29" s="24">
        <v>67.280676748642506</v>
      </c>
      <c r="AB29" s="24">
        <v>7.0058938093665999</v>
      </c>
      <c r="AC29" s="24">
        <v>1332.3892884448001</v>
      </c>
      <c r="AD29" s="24">
        <v>0</v>
      </c>
      <c r="AE29" s="24">
        <v>13036.568630125001</v>
      </c>
      <c r="AF29" s="24">
        <v>153.03625364483901</v>
      </c>
      <c r="AG29" s="24">
        <v>43.746872167156297</v>
      </c>
      <c r="AH29" s="24">
        <v>26.928297197173901</v>
      </c>
      <c r="AI29" s="24">
        <v>3850.6056442173699</v>
      </c>
      <c r="AJ29" s="86">
        <v>0.28756656659521601</v>
      </c>
      <c r="AK29" s="24">
        <v>125.238675706669</v>
      </c>
      <c r="AL29" s="24">
        <v>125.238675706669</v>
      </c>
      <c r="AM29" s="24">
        <v>5.53457310010638</v>
      </c>
      <c r="AN29" s="24">
        <v>0</v>
      </c>
      <c r="AO29" s="24">
        <v>543.00449033270002</v>
      </c>
      <c r="AP29" s="24">
        <v>2.1557764397877501</v>
      </c>
      <c r="AQ29" s="86">
        <v>6679.7942178249004</v>
      </c>
      <c r="AR29" s="24">
        <v>108.272004257546</v>
      </c>
      <c r="AS29" s="24">
        <v>1443.01480031094</v>
      </c>
      <c r="AT29" s="24">
        <v>58.078588546493798</v>
      </c>
      <c r="AU29" s="24">
        <v>560.58160676796899</v>
      </c>
      <c r="AV29" s="24">
        <v>0</v>
      </c>
      <c r="AW29" s="24">
        <v>8689.2388082034104</v>
      </c>
      <c r="AX29" s="24">
        <v>965.47360404768597</v>
      </c>
      <c r="AY29" s="24">
        <v>9654.7124122510904</v>
      </c>
      <c r="AZ29" s="24">
        <v>0.41738366985167302</v>
      </c>
      <c r="BA29" s="24">
        <v>216.306239031399</v>
      </c>
      <c r="BB29" s="24">
        <v>2.5869886881948001</v>
      </c>
      <c r="BC29" s="24">
        <v>14001.416134945999</v>
      </c>
      <c r="BD29" s="24">
        <v>2.9611176172445499</v>
      </c>
      <c r="BE29" s="24">
        <v>66.054378743034803</v>
      </c>
      <c r="BF29" s="24">
        <v>146.61121901266</v>
      </c>
      <c r="BG29" s="24">
        <v>2.8148081020960398</v>
      </c>
      <c r="BH29" s="24">
        <v>0.37575541698771397</v>
      </c>
      <c r="BI29" s="24">
        <v>54.153296185452703</v>
      </c>
      <c r="BJ29" s="24">
        <v>2745.70794826365</v>
      </c>
      <c r="BK29" s="24">
        <v>2396.7259071584799</v>
      </c>
      <c r="BL29" s="24">
        <v>348.98204110517599</v>
      </c>
      <c r="BM29" s="24">
        <v>1.7393383679183401</v>
      </c>
      <c r="BN29" s="24">
        <v>0.15971032612973099</v>
      </c>
      <c r="BO29" s="24">
        <v>191.675607676493</v>
      </c>
      <c r="BP29" s="24">
        <v>8.6052939411475897</v>
      </c>
      <c r="BQ29" s="24">
        <v>564.77154517545898</v>
      </c>
      <c r="BR29" s="24">
        <v>11.3698569707391</v>
      </c>
      <c r="BS29" s="24">
        <v>8.0481005384789093</v>
      </c>
      <c r="BT29" s="24">
        <v>1237.1503207173801</v>
      </c>
      <c r="BU29" s="24">
        <v>917.15574328150296</v>
      </c>
      <c r="BV29" s="24">
        <v>18.961480168874001</v>
      </c>
      <c r="BW29" s="24">
        <v>76.253710114254602</v>
      </c>
      <c r="BX29" s="24">
        <v>2.4333793959335699</v>
      </c>
      <c r="BY29" s="24">
        <v>246.157555758527</v>
      </c>
      <c r="BZ29" s="24">
        <v>12011.324715152499</v>
      </c>
      <c r="CA29" s="24">
        <v>1.72227622169678</v>
      </c>
      <c r="CB29" s="24">
        <v>212.92690712091499</v>
      </c>
      <c r="CC29" s="24">
        <v>1213.16146624969</v>
      </c>
      <c r="CD29" s="86">
        <v>0</v>
      </c>
      <c r="CE29" s="24">
        <v>1914.0381135126499</v>
      </c>
      <c r="CF29" s="24">
        <v>32957.483199126902</v>
      </c>
      <c r="CG29" s="24">
        <v>1194.08786191688</v>
      </c>
      <c r="CH29" s="26"/>
    </row>
    <row r="30" spans="1:86" x14ac:dyDescent="0.3">
      <c r="A30" s="26" t="s">
        <v>29</v>
      </c>
      <c r="B30" s="24">
        <v>16173.227777</v>
      </c>
      <c r="C30" s="24">
        <v>131.81954807</v>
      </c>
      <c r="D30" s="24">
        <v>9508.1888724</v>
      </c>
      <c r="E30" s="24">
        <v>3006.1968271999999</v>
      </c>
      <c r="F30" s="24">
        <v>2748.2824052999999</v>
      </c>
      <c r="G30" s="24">
        <v>4474.6951195000001</v>
      </c>
      <c r="H30" s="24">
        <v>12376.30874</v>
      </c>
      <c r="I30" s="24">
        <v>17.480494877999998</v>
      </c>
      <c r="J30" s="24">
        <v>17.440062346000001</v>
      </c>
      <c r="K30" s="24"/>
      <c r="L30" s="24">
        <v>68.010422195000004</v>
      </c>
      <c r="M30" s="24">
        <v>1.3911301186</v>
      </c>
      <c r="N30" s="24">
        <v>435.67274053</v>
      </c>
      <c r="O30" s="24">
        <v>4.6439779100000002E-2</v>
      </c>
      <c r="P30" s="24">
        <v>0.28138057</v>
      </c>
      <c r="Q30" s="24">
        <v>3.7062056378000001</v>
      </c>
      <c r="R30" s="24"/>
      <c r="S30" s="24" t="s">
        <v>29</v>
      </c>
      <c r="T30" s="86">
        <v>17.919934119315901</v>
      </c>
      <c r="U30" s="24">
        <v>1173.8163317506201</v>
      </c>
      <c r="V30" s="24">
        <v>4.6307345216297598E-2</v>
      </c>
      <c r="W30" s="24">
        <v>17.690854619334299</v>
      </c>
      <c r="X30" s="24">
        <v>17.681282878020401</v>
      </c>
      <c r="Y30" s="24">
        <v>20.532436691744198</v>
      </c>
      <c r="Z30" s="86">
        <v>2.8330139507730001</v>
      </c>
      <c r="AA30" s="24">
        <v>22.472921783621398</v>
      </c>
      <c r="AB30" s="24">
        <v>0.28977924519572001</v>
      </c>
      <c r="AC30" s="24">
        <v>8626.9443563844197</v>
      </c>
      <c r="AD30" s="24">
        <v>0</v>
      </c>
      <c r="AE30" s="24">
        <v>16182.0420756516</v>
      </c>
      <c r="AF30" s="24">
        <v>190.88561919631599</v>
      </c>
      <c r="AG30" s="24">
        <v>60.3044558136543</v>
      </c>
      <c r="AH30" s="24">
        <v>20.4954670672101</v>
      </c>
      <c r="AI30" s="24">
        <v>1163.7697253573101</v>
      </c>
      <c r="AJ30" s="86">
        <v>7.0736374154665202E-2</v>
      </c>
      <c r="AK30" s="24">
        <v>68.275400906406105</v>
      </c>
      <c r="AL30" s="24">
        <v>68.275400906406105</v>
      </c>
      <c r="AM30" s="24">
        <v>1.39111809046667</v>
      </c>
      <c r="AN30" s="24">
        <v>0</v>
      </c>
      <c r="AO30" s="24">
        <v>166.440703251266</v>
      </c>
      <c r="AP30" s="24">
        <v>0.44242280769269698</v>
      </c>
      <c r="AQ30" s="86">
        <v>2375.7511673054801</v>
      </c>
      <c r="AR30" s="24">
        <v>67.1272577013508</v>
      </c>
      <c r="AS30" s="24">
        <v>437.84145259227103</v>
      </c>
      <c r="AT30" s="24">
        <v>59.850982187483197</v>
      </c>
      <c r="AU30" s="24">
        <v>131.74155113014399</v>
      </c>
      <c r="AV30" s="24">
        <v>0</v>
      </c>
      <c r="AW30" s="24">
        <v>8538.0895795234701</v>
      </c>
      <c r="AX30" s="24">
        <v>948.67679961639499</v>
      </c>
      <c r="AY30" s="24">
        <v>9486.7663791398609</v>
      </c>
      <c r="AZ30" s="24">
        <v>0.20094417845500101</v>
      </c>
      <c r="BA30" s="24">
        <v>132.31336546404501</v>
      </c>
      <c r="BB30" s="24">
        <v>0.72840863329971295</v>
      </c>
      <c r="BC30" s="24">
        <v>5102.5691904628002</v>
      </c>
      <c r="BD30" s="24">
        <v>1.7232301074202001</v>
      </c>
      <c r="BE30" s="24">
        <v>139.726256386514</v>
      </c>
      <c r="BF30" s="24">
        <v>242.32658564680801</v>
      </c>
      <c r="BG30" s="24">
        <v>1.12009919917106</v>
      </c>
      <c r="BH30" s="24">
        <v>0.23684071606122201</v>
      </c>
      <c r="BI30" s="24">
        <v>116.70979425365201</v>
      </c>
      <c r="BJ30" s="24">
        <v>3007.1515492068302</v>
      </c>
      <c r="BK30" s="24">
        <v>2748.7656262693899</v>
      </c>
      <c r="BL30" s="24">
        <v>258.38592293743801</v>
      </c>
      <c r="BM30" s="24">
        <v>1.81674269305599</v>
      </c>
      <c r="BN30" s="24">
        <v>3.4184274100651897E-2</v>
      </c>
      <c r="BO30" s="24">
        <v>283.00634269746502</v>
      </c>
      <c r="BP30" s="24">
        <v>11.758094137358899</v>
      </c>
      <c r="BQ30" s="24">
        <v>622.45604325468298</v>
      </c>
      <c r="BR30" s="24">
        <v>26.879892193984698</v>
      </c>
      <c r="BS30" s="24">
        <v>7.7880437948158301</v>
      </c>
      <c r="BT30" s="24">
        <v>1124.4241721368801</v>
      </c>
      <c r="BU30" s="24">
        <v>578.69862840642202</v>
      </c>
      <c r="BV30" s="24">
        <v>21.4074739220776</v>
      </c>
      <c r="BW30" s="24">
        <v>146.58073182426901</v>
      </c>
      <c r="BX30" s="24">
        <v>4.26903977689225E-2</v>
      </c>
      <c r="BY30" s="24">
        <v>4470.7079521817504</v>
      </c>
      <c r="BZ30" s="24">
        <v>4512.6942817170202</v>
      </c>
      <c r="CA30" s="24">
        <v>51.927750629254199</v>
      </c>
      <c r="CB30" s="24">
        <v>159.74325301887899</v>
      </c>
      <c r="CC30" s="24">
        <v>737.44447646155902</v>
      </c>
      <c r="CD30" s="86">
        <v>0</v>
      </c>
      <c r="CE30" s="24">
        <v>575.24043658790697</v>
      </c>
      <c r="CF30" s="24">
        <v>12375.705786140599</v>
      </c>
      <c r="CG30" s="24">
        <v>580.40804151953603</v>
      </c>
      <c r="CH30" s="26"/>
    </row>
    <row r="31" spans="1:86" x14ac:dyDescent="0.3">
      <c r="A31" s="26" t="s">
        <v>30</v>
      </c>
      <c r="B31" s="24">
        <v>19492.151926999999</v>
      </c>
      <c r="C31" s="24">
        <v>403.83581191000002</v>
      </c>
      <c r="D31" s="24">
        <v>22301.614017</v>
      </c>
      <c r="E31" s="24">
        <v>6320.2279546999998</v>
      </c>
      <c r="F31" s="24">
        <v>5758.8822570000002</v>
      </c>
      <c r="G31" s="24">
        <v>366.60246341999999</v>
      </c>
      <c r="H31" s="24">
        <v>74435.533395999999</v>
      </c>
      <c r="I31" s="24">
        <v>66.208243570999997</v>
      </c>
      <c r="J31" s="24">
        <v>94.166181863999995</v>
      </c>
      <c r="K31" s="24"/>
      <c r="L31" s="24">
        <v>95.101417068999993</v>
      </c>
      <c r="M31" s="24">
        <v>5.4766005248000003</v>
      </c>
      <c r="N31" s="24">
        <v>3040.8605839000002</v>
      </c>
      <c r="O31" s="24">
        <v>0.25372164050000001</v>
      </c>
      <c r="P31" s="24">
        <v>1.8181593723</v>
      </c>
      <c r="Q31" s="24">
        <v>15.969777603000001</v>
      </c>
      <c r="R31" s="24"/>
      <c r="S31" s="24" t="s">
        <v>30</v>
      </c>
      <c r="T31" s="86">
        <v>122.673246296673</v>
      </c>
      <c r="U31" s="24">
        <v>4331.9593210306502</v>
      </c>
      <c r="V31" s="24">
        <v>0.25317703257515201</v>
      </c>
      <c r="W31" s="24">
        <v>72.493634850459003</v>
      </c>
      <c r="X31" s="24">
        <v>72.3665144844623</v>
      </c>
      <c r="Y31" s="24">
        <v>149.29872984936901</v>
      </c>
      <c r="Z31" s="86">
        <v>20.267901385950999</v>
      </c>
      <c r="AA31" s="24">
        <v>159.11331124872899</v>
      </c>
      <c r="AB31" s="24">
        <v>1.8685786183061599</v>
      </c>
      <c r="AC31" s="24">
        <v>52488.711468430098</v>
      </c>
      <c r="AD31" s="24">
        <v>0</v>
      </c>
      <c r="AE31" s="24">
        <v>19551.198004817099</v>
      </c>
      <c r="AF31" s="24">
        <v>105.103603084095</v>
      </c>
      <c r="AG31" s="24">
        <v>472.53359718363401</v>
      </c>
      <c r="AH31" s="24">
        <v>22.739268644663401</v>
      </c>
      <c r="AI31" s="24">
        <v>10104.0749895967</v>
      </c>
      <c r="AJ31" s="86">
        <v>0.93539741559053702</v>
      </c>
      <c r="AK31" s="24">
        <v>100.31872200288301</v>
      </c>
      <c r="AL31" s="24">
        <v>100.31872200288301</v>
      </c>
      <c r="AM31" s="24">
        <v>5.47657745131366</v>
      </c>
      <c r="AN31" s="24">
        <v>0</v>
      </c>
      <c r="AO31" s="24">
        <v>708.609936345508</v>
      </c>
      <c r="AP31" s="24">
        <v>10.094765523076401</v>
      </c>
      <c r="AQ31" s="86">
        <v>15482.239155781701</v>
      </c>
      <c r="AR31" s="24">
        <v>340.666726369152</v>
      </c>
      <c r="AS31" s="24">
        <v>3107.3643243669098</v>
      </c>
      <c r="AT31" s="24">
        <v>160.28232479244099</v>
      </c>
      <c r="AU31" s="24">
        <v>403.59916167044202</v>
      </c>
      <c r="AV31" s="24">
        <v>0</v>
      </c>
      <c r="AW31" s="24">
        <v>20042.121957924799</v>
      </c>
      <c r="AX31" s="24">
        <v>2226.9026475525902</v>
      </c>
      <c r="AY31" s="24">
        <v>22269.024605477302</v>
      </c>
      <c r="AZ31" s="24">
        <v>1.11330939737738</v>
      </c>
      <c r="BA31" s="24">
        <v>328.236258695304</v>
      </c>
      <c r="BB31" s="24">
        <v>3.55382513269068</v>
      </c>
      <c r="BC31" s="24">
        <v>29435.6620709171</v>
      </c>
      <c r="BD31" s="24">
        <v>10.7450549777608</v>
      </c>
      <c r="BE31" s="24">
        <v>54.601534130304202</v>
      </c>
      <c r="BF31" s="24">
        <v>214.388017548791</v>
      </c>
      <c r="BG31" s="24">
        <v>5.4452665465147598</v>
      </c>
      <c r="BH31" s="24">
        <v>2.81651805309831</v>
      </c>
      <c r="BI31" s="24">
        <v>102.753765549474</v>
      </c>
      <c r="BJ31" s="24">
        <v>6333.6387681855404</v>
      </c>
      <c r="BK31" s="24">
        <v>5769.4068418419602</v>
      </c>
      <c r="BL31" s="24">
        <v>564.23192634357895</v>
      </c>
      <c r="BM31" s="24">
        <v>4.7824410511637598</v>
      </c>
      <c r="BN31" s="24">
        <v>0.300553219464607</v>
      </c>
      <c r="BO31" s="24">
        <v>517.20393073077696</v>
      </c>
      <c r="BP31" s="24">
        <v>16.524270760649699</v>
      </c>
      <c r="BQ31" s="24">
        <v>1297.82394726544</v>
      </c>
      <c r="BR31" s="24">
        <v>7.9910619179109101</v>
      </c>
      <c r="BS31" s="24">
        <v>21.867551910580499</v>
      </c>
      <c r="BT31" s="24">
        <v>3235.1475584362602</v>
      </c>
      <c r="BU31" s="24">
        <v>2719.2772433653499</v>
      </c>
      <c r="BV31" s="24">
        <v>143.533909731752</v>
      </c>
      <c r="BW31" s="24">
        <v>129.60594851105299</v>
      </c>
      <c r="BX31" s="24">
        <v>0.32168636827107999</v>
      </c>
      <c r="BY31" s="24">
        <v>366.22196679177802</v>
      </c>
      <c r="BZ31" s="24">
        <v>25261.283623388299</v>
      </c>
      <c r="CA31" s="24">
        <v>0.22553296806274301</v>
      </c>
      <c r="CB31" s="24">
        <v>778.71424980950997</v>
      </c>
      <c r="CC31" s="24">
        <v>3442.8215508159601</v>
      </c>
      <c r="CD31" s="86">
        <v>0</v>
      </c>
      <c r="CE31" s="24">
        <v>5016.9297837001204</v>
      </c>
      <c r="CF31" s="24">
        <v>74437.955685665002</v>
      </c>
      <c r="CG31" s="24">
        <v>2832.7836330708701</v>
      </c>
      <c r="CH31" s="26"/>
    </row>
    <row r="32" spans="1:86" x14ac:dyDescent="0.3">
      <c r="A32" s="26" t="s">
        <v>31</v>
      </c>
      <c r="B32" s="24">
        <v>12865.06227</v>
      </c>
      <c r="C32" s="24">
        <v>522.03488770000001</v>
      </c>
      <c r="D32" s="24">
        <v>10959.77478</v>
      </c>
      <c r="E32" s="24">
        <v>3110.3590690999999</v>
      </c>
      <c r="F32" s="24">
        <v>2501.6117528</v>
      </c>
      <c r="G32" s="24">
        <v>1127.6429945</v>
      </c>
      <c r="H32" s="24">
        <v>30825.721502</v>
      </c>
      <c r="I32" s="24">
        <v>32.132308172000002</v>
      </c>
      <c r="J32" s="24">
        <v>88.081698001000007</v>
      </c>
      <c r="K32" s="24"/>
      <c r="L32" s="24">
        <v>40.773617932999997</v>
      </c>
      <c r="M32" s="24">
        <v>12.240005519</v>
      </c>
      <c r="N32" s="24">
        <v>979.64022075000003</v>
      </c>
      <c r="O32" s="24">
        <v>1.1474741379</v>
      </c>
      <c r="P32" s="24">
        <v>5.9705993811000004</v>
      </c>
      <c r="Q32" s="24">
        <v>179.95393836</v>
      </c>
      <c r="R32" s="24"/>
      <c r="S32" s="24" t="s">
        <v>31</v>
      </c>
      <c r="T32" s="86">
        <v>30.271049507771799</v>
      </c>
      <c r="U32" s="24">
        <v>1462.5531468349</v>
      </c>
      <c r="V32" s="24">
        <v>1.14718608099372</v>
      </c>
      <c r="W32" s="24">
        <v>32.249073152304497</v>
      </c>
      <c r="X32" s="24">
        <v>32.248985759474699</v>
      </c>
      <c r="Y32" s="24">
        <v>33.714813423573403</v>
      </c>
      <c r="Z32" s="86">
        <v>4.3101242526765002</v>
      </c>
      <c r="AA32" s="24">
        <v>89.787589523268295</v>
      </c>
      <c r="AB32" s="24">
        <v>5.9819018665149803</v>
      </c>
      <c r="AC32" s="24">
        <v>787.07179052801803</v>
      </c>
      <c r="AD32" s="24">
        <v>0</v>
      </c>
      <c r="AE32" s="24">
        <v>12866.6319789679</v>
      </c>
      <c r="AF32" s="24">
        <v>78.050853475073296</v>
      </c>
      <c r="AG32" s="24">
        <v>10.1365410060467</v>
      </c>
      <c r="AH32" s="24">
        <v>10.6920563786712</v>
      </c>
      <c r="AI32" s="24">
        <v>2832.4115736291201</v>
      </c>
      <c r="AJ32" s="86">
        <v>3.2805611512260399E-3</v>
      </c>
      <c r="AK32" s="24">
        <v>41.293738282615898</v>
      </c>
      <c r="AL32" s="24">
        <v>41.293738282615898</v>
      </c>
      <c r="AM32" s="24">
        <v>12.2400040486009</v>
      </c>
      <c r="AN32" s="24">
        <v>0</v>
      </c>
      <c r="AO32" s="24">
        <v>662.75954418910101</v>
      </c>
      <c r="AP32" s="24">
        <v>2.0941658974480801</v>
      </c>
      <c r="AQ32" s="86">
        <v>7283.0256305373196</v>
      </c>
      <c r="AR32" s="24">
        <v>73.799653233311801</v>
      </c>
      <c r="AS32" s="24">
        <v>982.56185738960403</v>
      </c>
      <c r="AT32" s="24">
        <v>182.973519416622</v>
      </c>
      <c r="AU32" s="24">
        <v>521.515372481908</v>
      </c>
      <c r="AV32" s="24">
        <v>0</v>
      </c>
      <c r="AW32" s="24">
        <v>9839.3744059921592</v>
      </c>
      <c r="AX32" s="24">
        <v>1093.26481816828</v>
      </c>
      <c r="AY32" s="24">
        <v>10932.639224160401</v>
      </c>
      <c r="AZ32" s="24">
        <v>0.387291473280995</v>
      </c>
      <c r="BA32" s="24">
        <v>222.37876258039901</v>
      </c>
      <c r="BB32" s="24">
        <v>5.9016057356547904</v>
      </c>
      <c r="BC32" s="24">
        <v>13059.173795896</v>
      </c>
      <c r="BD32" s="24">
        <v>5.6230322363134304</v>
      </c>
      <c r="BE32" s="24">
        <v>106.070730468427</v>
      </c>
      <c r="BF32" s="24">
        <v>178.730037412435</v>
      </c>
      <c r="BG32" s="24">
        <v>3.7746283457067702</v>
      </c>
      <c r="BH32" s="24">
        <v>1.29708306464502E-2</v>
      </c>
      <c r="BI32" s="24">
        <v>99.424062501033404</v>
      </c>
      <c r="BJ32" s="24">
        <v>3111.2774839164999</v>
      </c>
      <c r="BK32" s="24">
        <v>2503.0448419526201</v>
      </c>
      <c r="BL32" s="24">
        <v>608.23264196387595</v>
      </c>
      <c r="BM32" s="24">
        <v>1.9503726352397801</v>
      </c>
      <c r="BN32" s="24">
        <v>8.0575327954055601E-2</v>
      </c>
      <c r="BO32" s="24">
        <v>194.335922474467</v>
      </c>
      <c r="BP32" s="24">
        <v>10.430692371456701</v>
      </c>
      <c r="BQ32" s="24">
        <v>586.77626184295298</v>
      </c>
      <c r="BR32" s="24">
        <v>20.604022799098299</v>
      </c>
      <c r="BS32" s="24">
        <v>8.57868375138478</v>
      </c>
      <c r="BT32" s="24">
        <v>1157.9773886252499</v>
      </c>
      <c r="BU32" s="24">
        <v>827.29063526671098</v>
      </c>
      <c r="BV32" s="24">
        <v>43.5483576789739</v>
      </c>
      <c r="BW32" s="24">
        <v>78.823126264212902</v>
      </c>
      <c r="BX32" s="24">
        <v>0.40237065141068201</v>
      </c>
      <c r="BY32" s="24">
        <v>1124.4268398264901</v>
      </c>
      <c r="BZ32" s="24">
        <v>11995.950220069701</v>
      </c>
      <c r="CA32" s="24">
        <v>19.2785600648158</v>
      </c>
      <c r="CB32" s="24">
        <v>160.69778828297299</v>
      </c>
      <c r="CC32" s="24">
        <v>1113.98280839582</v>
      </c>
      <c r="CD32" s="86">
        <v>0</v>
      </c>
      <c r="CE32" s="24">
        <v>1282.89681076479</v>
      </c>
      <c r="CF32" s="24">
        <v>30824.964414645299</v>
      </c>
      <c r="CG32" s="24">
        <v>1446.8910942469099</v>
      </c>
      <c r="CH32" s="26"/>
    </row>
    <row r="33" spans="1:86" x14ac:dyDescent="0.3">
      <c r="A33" s="26" t="s">
        <v>32</v>
      </c>
      <c r="B33" s="24">
        <v>82278.189620000005</v>
      </c>
      <c r="C33" s="24">
        <v>1634.3289778999999</v>
      </c>
      <c r="D33" s="24">
        <v>51496.608029000003</v>
      </c>
      <c r="E33" s="24">
        <v>23691.631474000002</v>
      </c>
      <c r="F33" s="24">
        <v>21211.077240999999</v>
      </c>
      <c r="G33" s="24">
        <v>5160.7122215999998</v>
      </c>
      <c r="H33" s="24">
        <v>144080.99513</v>
      </c>
      <c r="I33" s="24">
        <v>155.39602919999999</v>
      </c>
      <c r="J33" s="24">
        <v>240.89704427000001</v>
      </c>
      <c r="K33" s="24"/>
      <c r="L33" s="24">
        <v>209.29451082</v>
      </c>
      <c r="M33" s="24">
        <v>10.490583874</v>
      </c>
      <c r="N33" s="24">
        <v>8012.2059597999996</v>
      </c>
      <c r="O33" s="24">
        <v>0.81602745070000005</v>
      </c>
      <c r="P33" s="24">
        <v>3.8497814065</v>
      </c>
      <c r="Q33" s="24">
        <v>135.20240515</v>
      </c>
      <c r="R33" s="24"/>
      <c r="S33" s="24" t="s">
        <v>32</v>
      </c>
      <c r="T33" s="86">
        <v>224.236972233817</v>
      </c>
      <c r="U33" s="24">
        <v>8333.7701391441096</v>
      </c>
      <c r="V33" s="24">
        <v>0.81370359897851896</v>
      </c>
      <c r="W33" s="24">
        <v>156.33758167497399</v>
      </c>
      <c r="X33" s="24">
        <v>156.337173487283</v>
      </c>
      <c r="Y33" s="24">
        <v>337.674299963392</v>
      </c>
      <c r="Z33" s="86">
        <v>42.386871857979301</v>
      </c>
      <c r="AA33" s="24">
        <v>265.499949379307</v>
      </c>
      <c r="AB33" s="24">
        <v>3.9413407964136802</v>
      </c>
      <c r="AC33" s="24">
        <v>12671.8206788484</v>
      </c>
      <c r="AD33" s="24">
        <v>0</v>
      </c>
      <c r="AE33" s="24">
        <v>82381.627407860593</v>
      </c>
      <c r="AF33" s="24">
        <v>800.83257019772202</v>
      </c>
      <c r="AG33" s="24">
        <v>145.15560447617199</v>
      </c>
      <c r="AH33" s="24">
        <v>108.166531611594</v>
      </c>
      <c r="AI33" s="24">
        <v>15624.5121188585</v>
      </c>
      <c r="AJ33" s="86">
        <v>1.8644896418398501E-2</v>
      </c>
      <c r="AK33" s="24">
        <v>210.616393890404</v>
      </c>
      <c r="AL33" s="24">
        <v>210.616393890404</v>
      </c>
      <c r="AM33" s="24">
        <v>10.490570107012299</v>
      </c>
      <c r="AN33" s="24">
        <v>0</v>
      </c>
      <c r="AO33" s="24">
        <v>2188.8046044392299</v>
      </c>
      <c r="AP33" s="24">
        <v>7.4733770580833996</v>
      </c>
      <c r="AQ33" s="86">
        <v>29168.185012162299</v>
      </c>
      <c r="AR33" s="24">
        <v>522.52683270520095</v>
      </c>
      <c r="AS33" s="24">
        <v>8016.8400051636299</v>
      </c>
      <c r="AT33" s="24">
        <v>142.39621110964299</v>
      </c>
      <c r="AU33" s="24">
        <v>1633.6090558363501</v>
      </c>
      <c r="AV33" s="24">
        <v>0</v>
      </c>
      <c r="AW33" s="24">
        <v>46288.708116778798</v>
      </c>
      <c r="AX33" s="24">
        <v>5143.1922557163098</v>
      </c>
      <c r="AY33" s="24">
        <v>51431.900372495104</v>
      </c>
      <c r="AZ33" s="24">
        <v>1.52452077206834</v>
      </c>
      <c r="BA33" s="24">
        <v>974.44624276305296</v>
      </c>
      <c r="BB33" s="24">
        <v>12.8637072140742</v>
      </c>
      <c r="BC33" s="24">
        <v>59841.9624084194</v>
      </c>
      <c r="BD33" s="24">
        <v>53.041112703583003</v>
      </c>
      <c r="BE33" s="24">
        <v>626.21736382325503</v>
      </c>
      <c r="BF33" s="24">
        <v>1233.5260482701899</v>
      </c>
      <c r="BG33" s="24">
        <v>12.268467594812501</v>
      </c>
      <c r="BH33" s="24">
        <v>7.7884977319951199E-2</v>
      </c>
      <c r="BI33" s="24">
        <v>751.30475977887602</v>
      </c>
      <c r="BJ33" s="24">
        <v>23706.827948080299</v>
      </c>
      <c r="BK33" s="24">
        <v>21222.8311634112</v>
      </c>
      <c r="BL33" s="24">
        <v>2483.9967846690502</v>
      </c>
      <c r="BM33" s="24">
        <v>17.6073459603057</v>
      </c>
      <c r="BN33" s="24">
        <v>0.94446127052365203</v>
      </c>
      <c r="BO33" s="24">
        <v>1362.1176445818601</v>
      </c>
      <c r="BP33" s="24">
        <v>105.67687715295099</v>
      </c>
      <c r="BQ33" s="24">
        <v>4836.49907604292</v>
      </c>
      <c r="BR33" s="24">
        <v>101.542099505613</v>
      </c>
      <c r="BS33" s="24">
        <v>118.251357187343</v>
      </c>
      <c r="BT33" s="24">
        <v>10625.370711376399</v>
      </c>
      <c r="BU33" s="24">
        <v>3251.51414345173</v>
      </c>
      <c r="BV33" s="24">
        <v>586.487281017653</v>
      </c>
      <c r="BW33" s="24">
        <v>776.74491861086801</v>
      </c>
      <c r="BX33" s="24">
        <v>2.29004634269746</v>
      </c>
      <c r="BY33" s="24">
        <v>5148.0897148167096</v>
      </c>
      <c r="BZ33" s="24">
        <v>50151.885566953497</v>
      </c>
      <c r="CA33" s="24">
        <v>64.000736131439595</v>
      </c>
      <c r="CB33" s="24">
        <v>1045.4323327685199</v>
      </c>
      <c r="CC33" s="24">
        <v>5372.4153399789202</v>
      </c>
      <c r="CD33" s="86">
        <v>0</v>
      </c>
      <c r="CE33" s="24">
        <v>9179.9193348057906</v>
      </c>
      <c r="CF33" s="24">
        <v>144086.51100712601</v>
      </c>
      <c r="CG33" s="24">
        <v>5015.0729474227601</v>
      </c>
      <c r="CH33" s="26"/>
    </row>
    <row r="34" spans="1:86" x14ac:dyDescent="0.3">
      <c r="A34" s="26" t="s">
        <v>33</v>
      </c>
      <c r="B34" s="24">
        <v>25505.639996000002</v>
      </c>
      <c r="C34" s="24">
        <v>1195.9739623999999</v>
      </c>
      <c r="D34" s="24">
        <v>9462.7612329000003</v>
      </c>
      <c r="E34" s="24">
        <v>9325.7091543999995</v>
      </c>
      <c r="F34" s="24">
        <v>8506.1592154000009</v>
      </c>
      <c r="G34" s="24">
        <v>418.09618697000002</v>
      </c>
      <c r="H34" s="24">
        <v>113666.0163</v>
      </c>
      <c r="I34" s="24">
        <v>132.20025547</v>
      </c>
      <c r="J34" s="24">
        <v>293.23446238999998</v>
      </c>
      <c r="K34" s="24"/>
      <c r="L34" s="24">
        <v>154.20866534999999</v>
      </c>
      <c r="M34" s="24">
        <v>52.805607858999998</v>
      </c>
      <c r="N34" s="24">
        <v>4981.4556495999996</v>
      </c>
      <c r="O34" s="24">
        <v>4.0490875105999997</v>
      </c>
      <c r="P34" s="24">
        <v>22.774443913999999</v>
      </c>
      <c r="Q34" s="24">
        <v>13.028915826</v>
      </c>
      <c r="R34" s="24"/>
      <c r="S34" s="24" t="s">
        <v>33</v>
      </c>
      <c r="T34" s="86">
        <v>130.205243564906</v>
      </c>
      <c r="U34" s="24">
        <v>8050.5178864802101</v>
      </c>
      <c r="V34" s="24">
        <v>4.0490977375438799</v>
      </c>
      <c r="W34" s="24">
        <v>142.95851233179701</v>
      </c>
      <c r="X34" s="24">
        <v>142.30326361084701</v>
      </c>
      <c r="Y34" s="24">
        <v>182.10991310969001</v>
      </c>
      <c r="Z34" s="86">
        <v>3.9562132510652401</v>
      </c>
      <c r="AA34" s="24">
        <v>347.24337110839099</v>
      </c>
      <c r="AB34" s="24">
        <v>22.8330423335982</v>
      </c>
      <c r="AC34" s="24">
        <v>1572.8863105502701</v>
      </c>
      <c r="AD34" s="24">
        <v>0</v>
      </c>
      <c r="AE34" s="24">
        <v>25597.3940660394</v>
      </c>
      <c r="AF34" s="24">
        <v>339.94758813207301</v>
      </c>
      <c r="AG34" s="24">
        <v>63.108446200342897</v>
      </c>
      <c r="AH34" s="24">
        <v>51.624752820147798</v>
      </c>
      <c r="AI34" s="24">
        <v>12923.787050049101</v>
      </c>
      <c r="AJ34" s="86">
        <v>4.7597224103141498</v>
      </c>
      <c r="AK34" s="24">
        <v>172.48637702328199</v>
      </c>
      <c r="AL34" s="24">
        <v>172.48637702328199</v>
      </c>
      <c r="AM34" s="24">
        <v>52.805636005610701</v>
      </c>
      <c r="AN34" s="24">
        <v>0</v>
      </c>
      <c r="AO34" s="24">
        <v>1149.7261553099199</v>
      </c>
      <c r="AP34" s="24">
        <v>8.1673184941958503</v>
      </c>
      <c r="AQ34" s="86">
        <v>25527.494742157902</v>
      </c>
      <c r="AR34" s="24">
        <v>672.80779639945501</v>
      </c>
      <c r="AS34" s="24">
        <v>5013.30274362809</v>
      </c>
      <c r="AT34" s="24">
        <v>55.269327554209802</v>
      </c>
      <c r="AU34" s="24">
        <v>1195.75617362445</v>
      </c>
      <c r="AV34" s="24">
        <v>0</v>
      </c>
      <c r="AW34" s="24">
        <v>8506.1217289637698</v>
      </c>
      <c r="AX34" s="24">
        <v>945.12475025027902</v>
      </c>
      <c r="AY34" s="24">
        <v>9451.2464792140509</v>
      </c>
      <c r="AZ34" s="24">
        <v>3.7229868196771299</v>
      </c>
      <c r="BA34" s="24">
        <v>538.12806262008303</v>
      </c>
      <c r="BB34" s="24">
        <v>3.37387953835215</v>
      </c>
      <c r="BC34" s="24">
        <v>44724.358049504699</v>
      </c>
      <c r="BD34" s="24">
        <v>3.97029585376742</v>
      </c>
      <c r="BE34" s="24">
        <v>379.00166476518001</v>
      </c>
      <c r="BF34" s="24">
        <v>586.34420116073295</v>
      </c>
      <c r="BG34" s="24">
        <v>4.1818224341231396</v>
      </c>
      <c r="BH34" s="24">
        <v>4.8691994190821E-2</v>
      </c>
      <c r="BI34" s="24">
        <v>276.18885139194299</v>
      </c>
      <c r="BJ34" s="24">
        <v>9345.2804911130097</v>
      </c>
      <c r="BK34" s="24">
        <v>8521.8534336440207</v>
      </c>
      <c r="BL34" s="24">
        <v>823.42705746898298</v>
      </c>
      <c r="BM34" s="24">
        <v>6.8287314357049498</v>
      </c>
      <c r="BN34" s="24">
        <v>0.28524561834686402</v>
      </c>
      <c r="BO34" s="24">
        <v>218.40714241306799</v>
      </c>
      <c r="BP34" s="24">
        <v>39.918483118658202</v>
      </c>
      <c r="BQ34" s="24">
        <v>2256.2835611259002</v>
      </c>
      <c r="BR34" s="24">
        <v>68.310523052078594</v>
      </c>
      <c r="BS34" s="24">
        <v>34.077889262939699</v>
      </c>
      <c r="BT34" s="24">
        <v>4550.6601774720602</v>
      </c>
      <c r="BU34" s="24">
        <v>3619.53239297542</v>
      </c>
      <c r="BV34" s="24">
        <v>5.3357466040553998</v>
      </c>
      <c r="BW34" s="24">
        <v>88.449293940045195</v>
      </c>
      <c r="BX34" s="24">
        <v>0.18723246287140899</v>
      </c>
      <c r="BY34" s="24">
        <v>418.01481743370903</v>
      </c>
      <c r="BZ34" s="24">
        <v>38338.806866140199</v>
      </c>
      <c r="CA34" s="24">
        <v>3.01130228600781</v>
      </c>
      <c r="CB34" s="24">
        <v>902.10225762694097</v>
      </c>
      <c r="CC34" s="24">
        <v>4919.7304178170498</v>
      </c>
      <c r="CD34" s="86">
        <v>0</v>
      </c>
      <c r="CE34" s="24">
        <v>7830.3904262134001</v>
      </c>
      <c r="CF34" s="24">
        <v>113671.124562244</v>
      </c>
      <c r="CG34" s="24">
        <v>4295.1597958687598</v>
      </c>
      <c r="CH34" s="26"/>
    </row>
    <row r="35" spans="1:86" x14ac:dyDescent="0.3">
      <c r="A35" s="26" t="s">
        <v>34</v>
      </c>
      <c r="B35" s="24">
        <v>14361.728136</v>
      </c>
      <c r="C35" s="24">
        <v>279.50406566999999</v>
      </c>
      <c r="D35" s="24">
        <v>26385.756998000001</v>
      </c>
      <c r="E35" s="24">
        <v>22441.068026000001</v>
      </c>
      <c r="F35" s="24">
        <v>5126.4038013999998</v>
      </c>
      <c r="G35" s="24">
        <v>56288.503123000002</v>
      </c>
      <c r="H35" s="24">
        <v>28863.022912</v>
      </c>
      <c r="I35" s="24">
        <v>15.622987108</v>
      </c>
      <c r="J35" s="24">
        <v>57.810066628999998</v>
      </c>
      <c r="K35" s="24"/>
      <c r="L35" s="24">
        <v>20.962416885</v>
      </c>
      <c r="M35" s="24">
        <v>6.5118291058000004</v>
      </c>
      <c r="N35" s="24">
        <v>380.89582741999999</v>
      </c>
      <c r="O35" s="24">
        <v>0.70847389859999998</v>
      </c>
      <c r="P35" s="24">
        <v>3.4026985609999998</v>
      </c>
      <c r="Q35" s="24">
        <v>113.58389106</v>
      </c>
      <c r="R35" s="24"/>
      <c r="S35" s="24" t="s">
        <v>34</v>
      </c>
      <c r="T35" s="86">
        <v>175.32369016617901</v>
      </c>
      <c r="U35" s="24">
        <v>708.36045835850996</v>
      </c>
      <c r="V35" s="24">
        <v>0.70818642806369403</v>
      </c>
      <c r="W35" s="24">
        <v>15.665982436197799</v>
      </c>
      <c r="X35" s="24">
        <v>15.665971432577701</v>
      </c>
      <c r="Y35" s="24">
        <v>11.747952930967701</v>
      </c>
      <c r="Z35" s="86">
        <v>1.5591800536868401</v>
      </c>
      <c r="AA35" s="24">
        <v>60.394528923974498</v>
      </c>
      <c r="AB35" s="24">
        <v>3.4069296817808898</v>
      </c>
      <c r="AC35" s="24">
        <v>383.93945250986201</v>
      </c>
      <c r="AD35" s="24">
        <v>0</v>
      </c>
      <c r="AE35" s="24">
        <v>14333.301572667</v>
      </c>
      <c r="AF35" s="24">
        <v>24.998764499333301</v>
      </c>
      <c r="AG35" s="24">
        <v>22.374104763635899</v>
      </c>
      <c r="AH35" s="24">
        <v>18.954316236253501</v>
      </c>
      <c r="AI35" s="24">
        <v>1242.87548819427</v>
      </c>
      <c r="AJ35" s="86">
        <v>1.0940770306194401E-3</v>
      </c>
      <c r="AK35" s="24">
        <v>21.224069695989201</v>
      </c>
      <c r="AL35" s="24">
        <v>21.224069695989201</v>
      </c>
      <c r="AM35" s="24">
        <v>6.5118148184438596</v>
      </c>
      <c r="AN35" s="24">
        <v>0</v>
      </c>
      <c r="AO35" s="24">
        <v>306.097847715824</v>
      </c>
      <c r="AP35" s="24">
        <v>0.86129294351841101</v>
      </c>
      <c r="AQ35" s="86">
        <v>12929.798731422299</v>
      </c>
      <c r="AR35" s="24">
        <v>362.04733161286799</v>
      </c>
      <c r="AS35" s="24">
        <v>397.76376144903003</v>
      </c>
      <c r="AT35" s="24">
        <v>178.180209813554</v>
      </c>
      <c r="AU35" s="24">
        <v>279.05650527069997</v>
      </c>
      <c r="AV35" s="24">
        <v>0</v>
      </c>
      <c r="AW35" s="24">
        <v>23677.823952093499</v>
      </c>
      <c r="AX35" s="24">
        <v>2630.8689352844199</v>
      </c>
      <c r="AY35" s="24">
        <v>26308.6928873779</v>
      </c>
      <c r="AZ35" s="24">
        <v>4.5464414227590897</v>
      </c>
      <c r="BA35" s="24">
        <v>125.992652819491</v>
      </c>
      <c r="BB35" s="24">
        <v>236.04588718949199</v>
      </c>
      <c r="BC35" s="24">
        <v>9364.7610096529406</v>
      </c>
      <c r="BD35" s="24">
        <v>137.16854868411599</v>
      </c>
      <c r="BE35" s="24">
        <v>49.651725502516001</v>
      </c>
      <c r="BF35" s="24">
        <v>264.92937498966501</v>
      </c>
      <c r="BG35" s="24">
        <v>116.018207299503</v>
      </c>
      <c r="BH35" s="24">
        <v>3.1414659633922501E-3</v>
      </c>
      <c r="BI35" s="24">
        <v>59.346820383934897</v>
      </c>
      <c r="BJ35" s="24">
        <v>22376.982118001099</v>
      </c>
      <c r="BK35" s="24">
        <v>5114.4964646890103</v>
      </c>
      <c r="BL35" s="24">
        <v>17262.485653312098</v>
      </c>
      <c r="BM35" s="24">
        <v>0.74040771452349796</v>
      </c>
      <c r="BN35" s="24">
        <v>1.13841821304364</v>
      </c>
      <c r="BO35" s="24">
        <v>2435.4028390019598</v>
      </c>
      <c r="BP35" s="24">
        <v>4.34288555256094</v>
      </c>
      <c r="BQ35" s="24">
        <v>304.63376213230998</v>
      </c>
      <c r="BR35" s="24">
        <v>23.062556159989398</v>
      </c>
      <c r="BS35" s="24">
        <v>5.7305494932125196</v>
      </c>
      <c r="BT35" s="24">
        <v>620.47357529059695</v>
      </c>
      <c r="BU35" s="24">
        <v>569.02689742787197</v>
      </c>
      <c r="BV35" s="24">
        <v>367.82905032600797</v>
      </c>
      <c r="BW35" s="24">
        <v>470.92960601200298</v>
      </c>
      <c r="BX35" s="24">
        <v>17.049109277600401</v>
      </c>
      <c r="BY35" s="24">
        <v>56116.873371583497</v>
      </c>
      <c r="BZ35" s="24">
        <v>13265.533873660201</v>
      </c>
      <c r="CA35" s="24">
        <v>1261.04156205801</v>
      </c>
      <c r="CB35" s="24">
        <v>135.89065573533301</v>
      </c>
      <c r="CC35" s="24">
        <v>777.72445582919795</v>
      </c>
      <c r="CD35" s="86">
        <v>0</v>
      </c>
      <c r="CE35" s="24">
        <v>695.71848713497195</v>
      </c>
      <c r="CF35" s="24">
        <v>28861.233661601502</v>
      </c>
      <c r="CG35" s="24">
        <v>1526.30162098099</v>
      </c>
      <c r="CH35" s="26"/>
    </row>
    <row r="36" spans="1:86" x14ac:dyDescent="0.3">
      <c r="A36" s="26" t="s">
        <v>35</v>
      </c>
      <c r="B36" s="24">
        <v>62179.596584999999</v>
      </c>
      <c r="C36" s="24">
        <v>3014.5601639000001</v>
      </c>
      <c r="D36" s="24">
        <v>19511.944889999999</v>
      </c>
      <c r="E36" s="24">
        <v>19380.123938000001</v>
      </c>
      <c r="F36" s="24">
        <v>17045.706964000001</v>
      </c>
      <c r="G36" s="24">
        <v>2889.9448754999999</v>
      </c>
      <c r="H36" s="24">
        <v>172549.51243999999</v>
      </c>
      <c r="I36" s="24">
        <v>191.31959972000001</v>
      </c>
      <c r="J36" s="24">
        <v>438.26128059000001</v>
      </c>
      <c r="K36" s="24"/>
      <c r="L36" s="24">
        <v>212.94000790999999</v>
      </c>
      <c r="M36" s="24">
        <v>66.464896895999999</v>
      </c>
      <c r="N36" s="24">
        <v>6505.4667401999995</v>
      </c>
      <c r="O36" s="24">
        <v>6.5656563762999998</v>
      </c>
      <c r="P36" s="24">
        <v>33.818917747999997</v>
      </c>
      <c r="Q36" s="24">
        <v>115.50513672</v>
      </c>
      <c r="R36" s="24"/>
      <c r="S36" s="24" t="s">
        <v>35</v>
      </c>
      <c r="T36" s="86">
        <v>189.758306360012</v>
      </c>
      <c r="U36" s="24">
        <v>12124.804284936499</v>
      </c>
      <c r="V36" s="24">
        <v>6.5635066926867696</v>
      </c>
      <c r="W36" s="24">
        <v>192.07396830071499</v>
      </c>
      <c r="X36" s="24">
        <v>192.07366038387701</v>
      </c>
      <c r="Y36" s="24">
        <v>210.05849461707299</v>
      </c>
      <c r="Z36" s="86">
        <v>26.664018273024698</v>
      </c>
      <c r="AA36" s="24">
        <v>477.96325779062897</v>
      </c>
      <c r="AB36" s="24">
        <v>33.892456307737099</v>
      </c>
      <c r="AC36" s="24">
        <v>1436.7279789038701</v>
      </c>
      <c r="AD36" s="24">
        <v>0</v>
      </c>
      <c r="AE36" s="24">
        <v>62294.6552326151</v>
      </c>
      <c r="AF36" s="24">
        <v>671.375043606855</v>
      </c>
      <c r="AG36" s="24">
        <v>67.570296898861102</v>
      </c>
      <c r="AH36" s="24">
        <v>86.323574961166997</v>
      </c>
      <c r="AI36" s="24">
        <v>15760.7226434928</v>
      </c>
      <c r="AJ36" s="86">
        <v>1.7969398210673601E-2</v>
      </c>
      <c r="AK36" s="24">
        <v>214.491718428882</v>
      </c>
      <c r="AL36" s="24">
        <v>214.491718428882</v>
      </c>
      <c r="AM36" s="24">
        <v>66.464903021257996</v>
      </c>
      <c r="AN36" s="24">
        <v>0</v>
      </c>
      <c r="AO36" s="24">
        <v>2747.9637373441201</v>
      </c>
      <c r="AP36" s="24">
        <v>9.0635181285243895</v>
      </c>
      <c r="AQ36" s="86">
        <v>30787.0518584893</v>
      </c>
      <c r="AR36" s="24">
        <v>686.04428797213302</v>
      </c>
      <c r="AS36" s="24">
        <v>6516.6698853287598</v>
      </c>
      <c r="AT36" s="24">
        <v>136.00504656251999</v>
      </c>
      <c r="AU36" s="24">
        <v>3014.33540946223</v>
      </c>
      <c r="AV36" s="24">
        <v>0</v>
      </c>
      <c r="AW36" s="24">
        <v>17552.021734794998</v>
      </c>
      <c r="AX36" s="24">
        <v>1950.22352126633</v>
      </c>
      <c r="AY36" s="24">
        <v>19502.245256061298</v>
      </c>
      <c r="AZ36" s="24">
        <v>2.5480408338202798</v>
      </c>
      <c r="BA36" s="24">
        <v>1065.1425015186501</v>
      </c>
      <c r="BB36" s="24">
        <v>12.440481094815199</v>
      </c>
      <c r="BC36" s="24">
        <v>72755.0229856644</v>
      </c>
      <c r="BD36" s="24">
        <v>35.467674376229802</v>
      </c>
      <c r="BE36" s="24">
        <v>761.23536158556396</v>
      </c>
      <c r="BF36" s="24">
        <v>1182.11851386431</v>
      </c>
      <c r="BG36" s="24">
        <v>8.5154612851843794</v>
      </c>
      <c r="BH36" s="24">
        <v>6.6615009617663395E-2</v>
      </c>
      <c r="BI36" s="24">
        <v>906.688950214123</v>
      </c>
      <c r="BJ36" s="24">
        <v>19389.642152762899</v>
      </c>
      <c r="BK36" s="24">
        <v>17053.321407821099</v>
      </c>
      <c r="BL36" s="24">
        <v>2336.32074494177</v>
      </c>
      <c r="BM36" s="24">
        <v>16.032151929319799</v>
      </c>
      <c r="BN36" s="24">
        <v>0.35559239262113002</v>
      </c>
      <c r="BO36" s="24">
        <v>1063.2313610785</v>
      </c>
      <c r="BP36" s="24">
        <v>74.0788245396474</v>
      </c>
      <c r="BQ36" s="24">
        <v>4014.1791620231802</v>
      </c>
      <c r="BR36" s="24">
        <v>139.19364514404401</v>
      </c>
      <c r="BS36" s="24">
        <v>50.959024917740003</v>
      </c>
      <c r="BT36" s="24">
        <v>7800.7408089860401</v>
      </c>
      <c r="BU36" s="24">
        <v>5852.1189358868096</v>
      </c>
      <c r="BV36" s="24">
        <v>555.16126942134201</v>
      </c>
      <c r="BW36" s="24">
        <v>432.01845136328302</v>
      </c>
      <c r="BX36" s="24">
        <v>0.83805859554555995</v>
      </c>
      <c r="BY36" s="24">
        <v>2883.4095460396702</v>
      </c>
      <c r="BZ36" s="24">
        <v>57433.996312689102</v>
      </c>
      <c r="CA36" s="24">
        <v>42.0162578521469</v>
      </c>
      <c r="CB36" s="24">
        <v>1631.9100400110699</v>
      </c>
      <c r="CC36" s="24">
        <v>8052.7003346703696</v>
      </c>
      <c r="CD36" s="86">
        <v>0</v>
      </c>
      <c r="CE36" s="24">
        <v>12403.3782031111</v>
      </c>
      <c r="CF36" s="24">
        <v>172555.60334330899</v>
      </c>
      <c r="CG36" s="24">
        <v>7005.1956450550097</v>
      </c>
      <c r="CH36" s="26"/>
    </row>
    <row r="37" spans="1:86" x14ac:dyDescent="0.3">
      <c r="A37" s="26" t="s">
        <v>36</v>
      </c>
      <c r="B37" s="24">
        <v>31232.462113000001</v>
      </c>
      <c r="C37" s="24">
        <v>889.98368947999995</v>
      </c>
      <c r="D37" s="24">
        <v>17261.654493999999</v>
      </c>
      <c r="E37" s="24">
        <v>9144.8235113999999</v>
      </c>
      <c r="F37" s="24">
        <v>8168.1916180999997</v>
      </c>
      <c r="G37" s="24">
        <v>998.59980718999998</v>
      </c>
      <c r="H37" s="24">
        <v>56966.381157999997</v>
      </c>
      <c r="I37" s="24">
        <v>86.607503566999995</v>
      </c>
      <c r="J37" s="24">
        <v>205.65808963999999</v>
      </c>
      <c r="K37" s="24"/>
      <c r="L37" s="24">
        <v>97.011542392999999</v>
      </c>
      <c r="M37" s="24">
        <v>31.471497442</v>
      </c>
      <c r="N37" s="24">
        <v>1937.1580074999999</v>
      </c>
      <c r="O37" s="24">
        <v>3.4779014369999999</v>
      </c>
      <c r="P37" s="24">
        <v>16.767569363</v>
      </c>
      <c r="Q37" s="24">
        <v>89.904981303</v>
      </c>
      <c r="R37" s="24"/>
      <c r="S37" s="24" t="s">
        <v>36</v>
      </c>
      <c r="T37" s="86">
        <v>92.599486704787196</v>
      </c>
      <c r="U37" s="24">
        <v>3096.5031221500299</v>
      </c>
      <c r="V37" s="24">
        <v>3.4761006349984198</v>
      </c>
      <c r="W37" s="24">
        <v>86.8128497080816</v>
      </c>
      <c r="X37" s="24">
        <v>86.812746912126002</v>
      </c>
      <c r="Y37" s="24">
        <v>78.151046521966293</v>
      </c>
      <c r="Z37" s="86">
        <v>8.1138042230830596</v>
      </c>
      <c r="AA37" s="24">
        <v>208.924238314045</v>
      </c>
      <c r="AB37" s="24">
        <v>16.788403789519201</v>
      </c>
      <c r="AC37" s="24">
        <v>1211.6035019998201</v>
      </c>
      <c r="AD37" s="24">
        <v>0</v>
      </c>
      <c r="AE37" s="24">
        <v>31238.624752393302</v>
      </c>
      <c r="AF37" s="24">
        <v>244.777529189646</v>
      </c>
      <c r="AG37" s="24">
        <v>21.803231554566999</v>
      </c>
      <c r="AH37" s="24">
        <v>33.145394535291899</v>
      </c>
      <c r="AI37" s="24">
        <v>5350.6747403564004</v>
      </c>
      <c r="AJ37" s="86">
        <v>5.99647385763377E-3</v>
      </c>
      <c r="AK37" s="24">
        <v>97.281981793652406</v>
      </c>
      <c r="AL37" s="24">
        <v>97.281981793652406</v>
      </c>
      <c r="AM37" s="24">
        <v>31.471523978901701</v>
      </c>
      <c r="AN37" s="24">
        <v>0</v>
      </c>
      <c r="AO37" s="24">
        <v>1180.6997163553201</v>
      </c>
      <c r="AP37" s="24">
        <v>4.0652023881143897</v>
      </c>
      <c r="AQ37" s="86">
        <v>12444.886648420799</v>
      </c>
      <c r="AR37" s="24">
        <v>233.150818675463</v>
      </c>
      <c r="AS37" s="24">
        <v>1945.2162201448</v>
      </c>
      <c r="AT37" s="24">
        <v>109.360276567157</v>
      </c>
      <c r="AU37" s="24">
        <v>889.12515679932903</v>
      </c>
      <c r="AV37" s="24">
        <v>0</v>
      </c>
      <c r="AW37" s="24">
        <v>15498.4944824264</v>
      </c>
      <c r="AX37" s="24">
        <v>1722.05438257025</v>
      </c>
      <c r="AY37" s="24">
        <v>17220.548864996599</v>
      </c>
      <c r="AZ37" s="24">
        <v>1.69944310500478</v>
      </c>
      <c r="BA37" s="24">
        <v>429.26657505745698</v>
      </c>
      <c r="BB37" s="24">
        <v>2.0298791762429902</v>
      </c>
      <c r="BC37" s="24">
        <v>24773.538293470399</v>
      </c>
      <c r="BD37" s="24">
        <v>20.963821835678502</v>
      </c>
      <c r="BE37" s="24">
        <v>321.16338987086402</v>
      </c>
      <c r="BF37" s="24">
        <v>547.65899028312799</v>
      </c>
      <c r="BG37" s="24">
        <v>2.3998990720746001</v>
      </c>
      <c r="BH37" s="24">
        <v>2.14208531335945E-2</v>
      </c>
      <c r="BI37" s="24">
        <v>488.15904515617001</v>
      </c>
      <c r="BJ37" s="24">
        <v>9141.1221263320494</v>
      </c>
      <c r="BK37" s="24">
        <v>8164.4221463941103</v>
      </c>
      <c r="BL37" s="24">
        <v>976.69997993793902</v>
      </c>
      <c r="BM37" s="24">
        <v>8.1190477190429693</v>
      </c>
      <c r="BN37" s="24">
        <v>0.104831258227594</v>
      </c>
      <c r="BO37" s="24">
        <v>707.73372238297497</v>
      </c>
      <c r="BP37" s="24">
        <v>31.141604054299801</v>
      </c>
      <c r="BQ37" s="24">
        <v>1765.21311805199</v>
      </c>
      <c r="BR37" s="24">
        <v>59.314463389495998</v>
      </c>
      <c r="BS37" s="24">
        <v>19.737113769517801</v>
      </c>
      <c r="BT37" s="24">
        <v>3480.6550646229698</v>
      </c>
      <c r="BU37" s="24">
        <v>1614.7199439808701</v>
      </c>
      <c r="BV37" s="24">
        <v>398.83009749940697</v>
      </c>
      <c r="BW37" s="24">
        <v>311.07303676758301</v>
      </c>
      <c r="BX37" s="24">
        <v>0.103600631293506</v>
      </c>
      <c r="BY37" s="24">
        <v>996.163883379906</v>
      </c>
      <c r="BZ37" s="24">
        <v>22490.109910358598</v>
      </c>
      <c r="CA37" s="24">
        <v>5.1084704469319799</v>
      </c>
      <c r="CB37" s="24">
        <v>395.21733519367803</v>
      </c>
      <c r="CC37" s="24">
        <v>2307.6890884068798</v>
      </c>
      <c r="CD37" s="86">
        <v>0</v>
      </c>
      <c r="CE37" s="24">
        <v>2870.1640363398801</v>
      </c>
      <c r="CF37" s="24">
        <v>56966.062521867003</v>
      </c>
      <c r="CG37" s="24">
        <v>2383.94158567159</v>
      </c>
      <c r="CH37" s="26"/>
    </row>
    <row r="38" spans="1:86" x14ac:dyDescent="0.3">
      <c r="A38" s="26" t="s">
        <v>37</v>
      </c>
      <c r="B38" s="24">
        <v>29501.450004999999</v>
      </c>
      <c r="C38" s="24">
        <v>683.67132133999996</v>
      </c>
      <c r="D38" s="24">
        <v>8065.6100286000001</v>
      </c>
      <c r="E38" s="24">
        <v>7110.6504891000004</v>
      </c>
      <c r="F38" s="24">
        <v>6080.0305914</v>
      </c>
      <c r="G38" s="24">
        <v>1645.2502532999999</v>
      </c>
      <c r="H38" s="24">
        <v>55107.538009000004</v>
      </c>
      <c r="I38" s="24">
        <v>60.514496186999999</v>
      </c>
      <c r="J38" s="24">
        <v>141.78357285000001</v>
      </c>
      <c r="K38" s="24"/>
      <c r="L38" s="24">
        <v>71.282389272000003</v>
      </c>
      <c r="M38" s="24">
        <v>20.665486161</v>
      </c>
      <c r="N38" s="24">
        <v>2903.3300856000001</v>
      </c>
      <c r="O38" s="24">
        <v>1.725680227</v>
      </c>
      <c r="P38" s="24">
        <v>9.4145387023999998</v>
      </c>
      <c r="Q38" s="24">
        <v>118.99585236</v>
      </c>
      <c r="R38" s="24"/>
      <c r="S38" s="24" t="s">
        <v>37</v>
      </c>
      <c r="T38" s="86">
        <v>121.10667700756299</v>
      </c>
      <c r="U38" s="24">
        <v>3247.26086720179</v>
      </c>
      <c r="V38" s="24">
        <v>1.7255045284192201</v>
      </c>
      <c r="W38" s="24">
        <v>60.762580724762898</v>
      </c>
      <c r="X38" s="24">
        <v>60.762416476550897</v>
      </c>
      <c r="Y38" s="24">
        <v>78.684385027447505</v>
      </c>
      <c r="Z38" s="86">
        <v>10.151686599186201</v>
      </c>
      <c r="AA38" s="24">
        <v>146.03865378887099</v>
      </c>
      <c r="AB38" s="24">
        <v>9.4383787148275093</v>
      </c>
      <c r="AC38" s="24">
        <v>849.12997135972</v>
      </c>
      <c r="AD38" s="24">
        <v>0</v>
      </c>
      <c r="AE38" s="24">
        <v>29532.153352667799</v>
      </c>
      <c r="AF38" s="24">
        <v>339.87831127199797</v>
      </c>
      <c r="AG38" s="24">
        <v>22.8043098818078</v>
      </c>
      <c r="AH38" s="24">
        <v>39.6277447268264</v>
      </c>
      <c r="AI38" s="24">
        <v>5065.99333788279</v>
      </c>
      <c r="AJ38" s="86">
        <v>6.7543450628592804E-3</v>
      </c>
      <c r="AK38" s="24">
        <v>72.419671009641405</v>
      </c>
      <c r="AL38" s="24">
        <v>72.419671009641405</v>
      </c>
      <c r="AM38" s="24">
        <v>20.6653848222027</v>
      </c>
      <c r="AN38" s="24">
        <v>0</v>
      </c>
      <c r="AO38" s="24">
        <v>617.33546488801005</v>
      </c>
      <c r="AP38" s="24">
        <v>1.71161208467308</v>
      </c>
      <c r="AQ38" s="86">
        <v>13976.2716482136</v>
      </c>
      <c r="AR38" s="24">
        <v>332.37767056645902</v>
      </c>
      <c r="AS38" s="24">
        <v>2913.1667281295299</v>
      </c>
      <c r="AT38" s="24">
        <v>145.995748247107</v>
      </c>
      <c r="AU38" s="24">
        <v>683.42412744842397</v>
      </c>
      <c r="AV38" s="24">
        <v>0</v>
      </c>
      <c r="AW38" s="24">
        <v>7246.2357707303299</v>
      </c>
      <c r="AX38" s="24">
        <v>805.13783394698896</v>
      </c>
      <c r="AY38" s="24">
        <v>8051.3736046773101</v>
      </c>
      <c r="AZ38" s="24">
        <v>2.1708240686429399</v>
      </c>
      <c r="BA38" s="24">
        <v>355.90283385207999</v>
      </c>
      <c r="BB38" s="24">
        <v>8.0875547310636708</v>
      </c>
      <c r="BC38" s="24">
        <v>20230.0831705649</v>
      </c>
      <c r="BD38" s="24">
        <v>7.4676465281061697</v>
      </c>
      <c r="BE38" s="24">
        <v>325.10676470620598</v>
      </c>
      <c r="BF38" s="24">
        <v>466.81236924111403</v>
      </c>
      <c r="BG38" s="24">
        <v>5.2461846015972498</v>
      </c>
      <c r="BH38" s="24">
        <v>3.1634258723413598E-2</v>
      </c>
      <c r="BI38" s="24">
        <v>263.45144531710702</v>
      </c>
      <c r="BJ38" s="24">
        <v>7115.7575038028599</v>
      </c>
      <c r="BK38" s="24">
        <v>6085.0300989846601</v>
      </c>
      <c r="BL38" s="24">
        <v>1030.7274048182001</v>
      </c>
      <c r="BM38" s="24">
        <v>4.8961493358025097</v>
      </c>
      <c r="BN38" s="24">
        <v>0.172184389512613</v>
      </c>
      <c r="BO38" s="24">
        <v>263.52392115169403</v>
      </c>
      <c r="BP38" s="24">
        <v>29.935444047244999</v>
      </c>
      <c r="BQ38" s="24">
        <v>1556.7045892513599</v>
      </c>
      <c r="BR38" s="24">
        <v>61.465262211125498</v>
      </c>
      <c r="BS38" s="24">
        <v>22.454623566306701</v>
      </c>
      <c r="BT38" s="24">
        <v>2915.2343861505601</v>
      </c>
      <c r="BU38" s="24">
        <v>1502.6878194677699</v>
      </c>
      <c r="BV38" s="24">
        <v>43.692350232863198</v>
      </c>
      <c r="BW38" s="24">
        <v>110.19466906970401</v>
      </c>
      <c r="BX38" s="24">
        <v>0.55292019455789099</v>
      </c>
      <c r="BY38" s="24">
        <v>1641.16308318149</v>
      </c>
      <c r="BZ38" s="24">
        <v>18457.355533945702</v>
      </c>
      <c r="CA38" s="24">
        <v>26.2313359410924</v>
      </c>
      <c r="CB38" s="24">
        <v>490.00345946871198</v>
      </c>
      <c r="CC38" s="24">
        <v>2149.8468490266</v>
      </c>
      <c r="CD38" s="86">
        <v>0</v>
      </c>
      <c r="CE38" s="24">
        <v>3389.39582319284</v>
      </c>
      <c r="CF38" s="24">
        <v>55108.100541014202</v>
      </c>
      <c r="CG38" s="24">
        <v>2142.4423129246302</v>
      </c>
      <c r="CH38" s="26"/>
    </row>
    <row r="39" spans="1:86" x14ac:dyDescent="0.3">
      <c r="A39" s="26" t="s">
        <v>129</v>
      </c>
      <c r="B39" s="24">
        <v>106097.93386</v>
      </c>
      <c r="C39" s="24">
        <v>2986.6872586999998</v>
      </c>
      <c r="D39" s="24">
        <v>33508.935612000001</v>
      </c>
      <c r="E39" s="24">
        <v>29788.979708999999</v>
      </c>
      <c r="F39" s="24">
        <v>26659.288085</v>
      </c>
      <c r="G39" s="24">
        <v>3655.9207299999998</v>
      </c>
      <c r="H39" s="24">
        <v>145274.42726999999</v>
      </c>
      <c r="I39" s="24">
        <v>225.78817622</v>
      </c>
      <c r="J39" s="24">
        <v>440.72229389</v>
      </c>
      <c r="K39" s="24"/>
      <c r="L39" s="24">
        <v>252.56905484000001</v>
      </c>
      <c r="M39" s="24">
        <v>71.096217483000004</v>
      </c>
      <c r="N39" s="24">
        <v>4846.1864394000004</v>
      </c>
      <c r="O39" s="24">
        <v>7.7947675924000004</v>
      </c>
      <c r="P39" s="24">
        <v>37.479317346000002</v>
      </c>
      <c r="Q39" s="24">
        <v>399.44405819999997</v>
      </c>
      <c r="R39" s="24"/>
      <c r="S39" s="24" t="s">
        <v>129</v>
      </c>
      <c r="T39" s="86">
        <v>160.949899750393</v>
      </c>
      <c r="U39" s="24">
        <v>6800.3743055945597</v>
      </c>
      <c r="V39" s="24">
        <v>7.7899499673657697</v>
      </c>
      <c r="W39" s="24">
        <v>226.56554144879701</v>
      </c>
      <c r="X39" s="24">
        <v>226.56523218199999</v>
      </c>
      <c r="Y39" s="24">
        <v>243.923187454719</v>
      </c>
      <c r="Z39" s="86">
        <v>28.246390909221901</v>
      </c>
      <c r="AA39" s="24">
        <v>490.797997270054</v>
      </c>
      <c r="AB39" s="24">
        <v>37.556930955245001</v>
      </c>
      <c r="AC39" s="24">
        <v>1866.3580537292901</v>
      </c>
      <c r="AD39" s="24">
        <v>0</v>
      </c>
      <c r="AE39" s="24">
        <v>106197.764869128</v>
      </c>
      <c r="AF39" s="24">
        <v>1140.40144817949</v>
      </c>
      <c r="AG39" s="24">
        <v>65.422666101863499</v>
      </c>
      <c r="AH39" s="24">
        <v>139.93211078371701</v>
      </c>
      <c r="AI39" s="24">
        <v>10277.4515981856</v>
      </c>
      <c r="AJ39" s="86">
        <v>1.34140268244073E-2</v>
      </c>
      <c r="AK39" s="24">
        <v>254.374219171992</v>
      </c>
      <c r="AL39" s="24">
        <v>254.374219171992</v>
      </c>
      <c r="AM39" s="24">
        <v>71.096081371252794</v>
      </c>
      <c r="AN39" s="24">
        <v>0</v>
      </c>
      <c r="AO39" s="24">
        <v>1468.59164347409</v>
      </c>
      <c r="AP39" s="24">
        <v>4.1614471052090503</v>
      </c>
      <c r="AQ39" s="86">
        <v>33524.742769475299</v>
      </c>
      <c r="AR39" s="24">
        <v>562.312293111548</v>
      </c>
      <c r="AS39" s="24">
        <v>4852.6251226055701</v>
      </c>
      <c r="AT39" s="24">
        <v>408.80059330968498</v>
      </c>
      <c r="AU39" s="24">
        <v>2986.0956801787902</v>
      </c>
      <c r="AV39" s="24">
        <v>0</v>
      </c>
      <c r="AW39" s="24">
        <v>30119.238244261101</v>
      </c>
      <c r="AX39" s="24">
        <v>3346.58154775707</v>
      </c>
      <c r="AY39" s="24">
        <v>33465.819792018199</v>
      </c>
      <c r="AZ39" s="24">
        <v>1.44198950406435</v>
      </c>
      <c r="BA39" s="24">
        <v>957.34060013999294</v>
      </c>
      <c r="BB39" s="24">
        <v>6.2315753228944502</v>
      </c>
      <c r="BC39" s="24">
        <v>55298.592042487398</v>
      </c>
      <c r="BD39" s="24">
        <v>60.748708081593001</v>
      </c>
      <c r="BE39" s="24">
        <v>1147.5741682236801</v>
      </c>
      <c r="BF39" s="24">
        <v>1886.90867750238</v>
      </c>
      <c r="BG39" s="24">
        <v>6.5168113581022604</v>
      </c>
      <c r="BH39" s="24">
        <v>7.3466267850548606E-2</v>
      </c>
      <c r="BI39" s="24">
        <v>1576.79852136003</v>
      </c>
      <c r="BJ39" s="24">
        <v>29785.542936543701</v>
      </c>
      <c r="BK39" s="24">
        <v>26654.293287354099</v>
      </c>
      <c r="BL39" s="24">
        <v>3131.2496491895199</v>
      </c>
      <c r="BM39" s="24">
        <v>25.827311549463399</v>
      </c>
      <c r="BN39" s="24">
        <v>0.34521576668485399</v>
      </c>
      <c r="BO39" s="24">
        <v>2152.6314835452499</v>
      </c>
      <c r="BP39" s="24">
        <v>107.89656793267</v>
      </c>
      <c r="BQ39" s="24">
        <v>5913.5135988800503</v>
      </c>
      <c r="BR39" s="24">
        <v>210.73231243902799</v>
      </c>
      <c r="BS39" s="24">
        <v>66.730434750354107</v>
      </c>
      <c r="BT39" s="24">
        <v>11395.1477199248</v>
      </c>
      <c r="BU39" s="24">
        <v>2755.55939381403</v>
      </c>
      <c r="BV39" s="24">
        <v>1147.64286748568</v>
      </c>
      <c r="BW39" s="24">
        <v>948.64558695304697</v>
      </c>
      <c r="BX39" s="24">
        <v>0.32826001058218501</v>
      </c>
      <c r="BY39" s="24">
        <v>3653.1719607885898</v>
      </c>
      <c r="BZ39" s="24">
        <v>42755.071608995997</v>
      </c>
      <c r="CA39" s="24">
        <v>29.807301994397999</v>
      </c>
      <c r="CB39" s="24">
        <v>1358.7970405559299</v>
      </c>
      <c r="CC39" s="24">
        <v>5002.6490495306998</v>
      </c>
      <c r="CD39" s="86">
        <v>0</v>
      </c>
      <c r="CE39" s="24">
        <v>10677.732574477001</v>
      </c>
      <c r="CF39" s="24">
        <v>145279.40753021699</v>
      </c>
      <c r="CG39" s="24">
        <v>6034.0221391400801</v>
      </c>
      <c r="CH39" s="26"/>
    </row>
    <row r="40" spans="1:86" x14ac:dyDescent="0.3">
      <c r="A40" s="26" t="s">
        <v>39</v>
      </c>
      <c r="B40" s="24">
        <v>6725.886708</v>
      </c>
      <c r="C40" s="24">
        <v>261.49238482999999</v>
      </c>
      <c r="D40" s="24">
        <v>2544.9263731999999</v>
      </c>
      <c r="E40" s="24">
        <v>1495.6680263000001</v>
      </c>
      <c r="F40" s="24">
        <v>1358.5961703</v>
      </c>
      <c r="G40" s="24">
        <v>412.11009094999997</v>
      </c>
      <c r="H40" s="24">
        <v>9521.6876811000002</v>
      </c>
      <c r="I40" s="24">
        <v>11.719882667</v>
      </c>
      <c r="J40" s="24">
        <v>19.532090090000001</v>
      </c>
      <c r="K40" s="24"/>
      <c r="L40" s="24">
        <v>15.429534045</v>
      </c>
      <c r="M40" s="24">
        <v>2.8513697542999998</v>
      </c>
      <c r="N40" s="24">
        <v>404.32306295000001</v>
      </c>
      <c r="O40" s="24">
        <v>0.23792148739999999</v>
      </c>
      <c r="P40" s="24">
        <v>1.3669499388999999</v>
      </c>
      <c r="Q40" s="24">
        <v>2.01845199</v>
      </c>
      <c r="R40" s="24"/>
      <c r="S40" s="24" t="s">
        <v>39</v>
      </c>
      <c r="T40" s="86">
        <v>10.767714235716401</v>
      </c>
      <c r="U40" s="24">
        <v>547.20855363239002</v>
      </c>
      <c r="V40" s="24">
        <v>0.23788142541167301</v>
      </c>
      <c r="W40" s="24">
        <v>11.7909944527217</v>
      </c>
      <c r="X40" s="24">
        <v>11.7909728436706</v>
      </c>
      <c r="Y40" s="24">
        <v>18.0584288768002</v>
      </c>
      <c r="Z40" s="86">
        <v>2.1919207253935702</v>
      </c>
      <c r="AA40" s="24">
        <v>28.165225710987698</v>
      </c>
      <c r="AB40" s="24">
        <v>1.3737694640218201</v>
      </c>
      <c r="AC40" s="24">
        <v>169.09205301884299</v>
      </c>
      <c r="AD40" s="24">
        <v>0</v>
      </c>
      <c r="AE40" s="24">
        <v>6736.2288701863399</v>
      </c>
      <c r="AF40" s="24">
        <v>76.676813808836101</v>
      </c>
      <c r="AG40" s="24">
        <v>4.8850165646356496</v>
      </c>
      <c r="AH40" s="24">
        <v>8.9106040522674093</v>
      </c>
      <c r="AI40" s="24">
        <v>824.09270095162606</v>
      </c>
      <c r="AJ40" s="86">
        <v>9.8694639475409708E-4</v>
      </c>
      <c r="AK40" s="24">
        <v>15.518403790873901</v>
      </c>
      <c r="AL40" s="24">
        <v>15.518403790873901</v>
      </c>
      <c r="AM40" s="24">
        <v>2.8513688719831101</v>
      </c>
      <c r="AN40" s="24">
        <v>0</v>
      </c>
      <c r="AO40" s="24">
        <v>55.645897374967603</v>
      </c>
      <c r="AP40" s="24">
        <v>0.115850882119523</v>
      </c>
      <c r="AQ40" s="86">
        <v>1822.7133525577401</v>
      </c>
      <c r="AR40" s="24">
        <v>36.778893090384003</v>
      </c>
      <c r="AS40" s="24">
        <v>404.65188852218699</v>
      </c>
      <c r="AT40" s="24">
        <v>2.0773897414940699</v>
      </c>
      <c r="AU40" s="24">
        <v>261.45788246057799</v>
      </c>
      <c r="AV40" s="24">
        <v>0</v>
      </c>
      <c r="AW40" s="24">
        <v>2288.5227138896598</v>
      </c>
      <c r="AX40" s="24">
        <v>254.28040115301701</v>
      </c>
      <c r="AY40" s="24">
        <v>2542.80311504268</v>
      </c>
      <c r="AZ40" s="24">
        <v>6.6777459774191597E-2</v>
      </c>
      <c r="BA40" s="24">
        <v>54.605769437986602</v>
      </c>
      <c r="BB40" s="24">
        <v>0.45831337048121401</v>
      </c>
      <c r="BC40" s="24">
        <v>3700.3003983498302</v>
      </c>
      <c r="BD40" s="24">
        <v>0.93704763857426998</v>
      </c>
      <c r="BE40" s="24">
        <v>66.143286892971204</v>
      </c>
      <c r="BF40" s="24">
        <v>104.352064683609</v>
      </c>
      <c r="BG40" s="24">
        <v>0.57605407276355003</v>
      </c>
      <c r="BH40" s="24">
        <v>5.14636070867575E-3</v>
      </c>
      <c r="BI40" s="24">
        <v>54.213074334341897</v>
      </c>
      <c r="BJ40" s="24">
        <v>1497.6592737665801</v>
      </c>
      <c r="BK40" s="24">
        <v>1360.1700526044101</v>
      </c>
      <c r="BL40" s="24">
        <v>137.48922116216599</v>
      </c>
      <c r="BM40" s="24">
        <v>1.04858094545213</v>
      </c>
      <c r="BN40" s="24">
        <v>3.2065049245743597E-2</v>
      </c>
      <c r="BO40" s="24">
        <v>74.539284379701897</v>
      </c>
      <c r="BP40" s="24">
        <v>6.2740944680522697</v>
      </c>
      <c r="BQ40" s="24">
        <v>338.562131869464</v>
      </c>
      <c r="BR40" s="24">
        <v>12.310067978416701</v>
      </c>
      <c r="BS40" s="24">
        <v>4.7681833143184598</v>
      </c>
      <c r="BT40" s="24">
        <v>649.18697696721097</v>
      </c>
      <c r="BU40" s="24">
        <v>205.93189216558901</v>
      </c>
      <c r="BV40" s="24">
        <v>9.1635147627000002</v>
      </c>
      <c r="BW40" s="24">
        <v>37.571613320326001</v>
      </c>
      <c r="BX40" s="24">
        <v>2.85521960790798E-2</v>
      </c>
      <c r="BY40" s="24">
        <v>411.88854859813603</v>
      </c>
      <c r="BZ40" s="24">
        <v>2521.34867942439</v>
      </c>
      <c r="CA40" s="24">
        <v>5.2805799593247196</v>
      </c>
      <c r="CB40" s="24">
        <v>106.610421616601</v>
      </c>
      <c r="CC40" s="24">
        <v>344.86572967088199</v>
      </c>
      <c r="CD40" s="86">
        <v>0</v>
      </c>
      <c r="CE40" s="24">
        <v>882.25971040526395</v>
      </c>
      <c r="CF40" s="24">
        <v>9522.2749037958001</v>
      </c>
      <c r="CG40" s="24">
        <v>341.209324656327</v>
      </c>
      <c r="CH40" s="26"/>
    </row>
    <row r="41" spans="1:86" x14ac:dyDescent="0.3">
      <c r="A41" s="26" t="s">
        <v>40</v>
      </c>
      <c r="B41" s="24">
        <v>61040.121582</v>
      </c>
      <c r="C41" s="24">
        <v>505.97198686000002</v>
      </c>
      <c r="D41" s="24">
        <v>8786.1158496999997</v>
      </c>
      <c r="E41" s="24">
        <v>20542.149193000001</v>
      </c>
      <c r="F41" s="24">
        <v>18223.296393000001</v>
      </c>
      <c r="G41" s="24">
        <v>1058.5210353</v>
      </c>
      <c r="H41" s="24">
        <v>67089.239388000002</v>
      </c>
      <c r="I41" s="24">
        <v>134.17719147</v>
      </c>
      <c r="J41" s="24">
        <v>235.632261</v>
      </c>
      <c r="K41" s="24"/>
      <c r="L41" s="24">
        <v>129.97862047999999</v>
      </c>
      <c r="M41" s="24">
        <v>38.420840929999997</v>
      </c>
      <c r="N41" s="24">
        <v>2592.2582249000002</v>
      </c>
      <c r="O41" s="24">
        <v>5.1122752057999996</v>
      </c>
      <c r="P41" s="24">
        <v>22.314014253</v>
      </c>
      <c r="Q41" s="24">
        <v>16.489638068000001</v>
      </c>
      <c r="R41" s="24"/>
      <c r="S41" s="24" t="s">
        <v>40</v>
      </c>
      <c r="T41" s="86">
        <v>85.496721149311696</v>
      </c>
      <c r="U41" s="24">
        <v>4327.3045297560202</v>
      </c>
      <c r="V41" s="24">
        <v>5.1074424019893101</v>
      </c>
      <c r="W41" s="24">
        <v>134.33114468558699</v>
      </c>
      <c r="X41" s="24">
        <v>134.33102493745201</v>
      </c>
      <c r="Y41" s="24">
        <v>134.37221195552101</v>
      </c>
      <c r="Z41" s="86">
        <v>10.507265927070801</v>
      </c>
      <c r="AA41" s="24">
        <v>248.594775583424</v>
      </c>
      <c r="AB41" s="24">
        <v>22.332259424292701</v>
      </c>
      <c r="AC41" s="24">
        <v>754.88295232640496</v>
      </c>
      <c r="AD41" s="24">
        <v>0</v>
      </c>
      <c r="AE41" s="24">
        <v>61047.127108583103</v>
      </c>
      <c r="AF41" s="24">
        <v>655.23584058423796</v>
      </c>
      <c r="AG41" s="24">
        <v>35.236441555895702</v>
      </c>
      <c r="AH41" s="24">
        <v>84.880791872298104</v>
      </c>
      <c r="AI41" s="24">
        <v>6765.5755121328903</v>
      </c>
      <c r="AJ41" s="86">
        <v>7.4750972173261198E-3</v>
      </c>
      <c r="AK41" s="24">
        <v>130.24684217779301</v>
      </c>
      <c r="AL41" s="24">
        <v>130.24684217779301</v>
      </c>
      <c r="AM41" s="24">
        <v>38.4207567341832</v>
      </c>
      <c r="AN41" s="24">
        <v>0</v>
      </c>
      <c r="AO41" s="24">
        <v>1321.8014067811901</v>
      </c>
      <c r="AP41" s="24">
        <v>4.9796621374010703</v>
      </c>
      <c r="AQ41" s="86">
        <v>11769.5369058591</v>
      </c>
      <c r="AR41" s="24">
        <v>268.88925374191501</v>
      </c>
      <c r="AS41" s="24">
        <v>2598.2948474143</v>
      </c>
      <c r="AT41" s="24">
        <v>28.4076186332641</v>
      </c>
      <c r="AU41" s="24">
        <v>505.51940370486699</v>
      </c>
      <c r="AV41" s="24">
        <v>0</v>
      </c>
      <c r="AW41" s="24">
        <v>7892.0207328383904</v>
      </c>
      <c r="AX41" s="24">
        <v>876.89191737297199</v>
      </c>
      <c r="AY41" s="24">
        <v>8768.9126502113704</v>
      </c>
      <c r="AZ41" s="24">
        <v>1.2900083876213999</v>
      </c>
      <c r="BA41" s="24">
        <v>635.44970703814499</v>
      </c>
      <c r="BB41" s="24">
        <v>3.11634645744804</v>
      </c>
      <c r="BC41" s="24">
        <v>29661.5198754675</v>
      </c>
      <c r="BD41" s="24">
        <v>61.265859841156903</v>
      </c>
      <c r="BE41" s="24">
        <v>678.64852185607106</v>
      </c>
      <c r="BF41" s="24">
        <v>1156.7268528469899</v>
      </c>
      <c r="BG41" s="24">
        <v>2.5151063924116901</v>
      </c>
      <c r="BH41" s="24">
        <v>2.42049052839277E-2</v>
      </c>
      <c r="BI41" s="24">
        <v>1286.16301592288</v>
      </c>
      <c r="BJ41" s="24">
        <v>20518.301711054301</v>
      </c>
      <c r="BK41" s="24">
        <v>18201.994818303599</v>
      </c>
      <c r="BL41" s="24">
        <v>2316.3068927506501</v>
      </c>
      <c r="BM41" s="24">
        <v>20.261359028202602</v>
      </c>
      <c r="BN41" s="24">
        <v>0.143903399637339</v>
      </c>
      <c r="BO41" s="24">
        <v>1740.8987754427101</v>
      </c>
      <c r="BP41" s="24">
        <v>65.523324580983996</v>
      </c>
      <c r="BQ41" s="24">
        <v>3726.6196596063601</v>
      </c>
      <c r="BR41" s="24">
        <v>121.586384849837</v>
      </c>
      <c r="BS41" s="24">
        <v>34.0032968909318</v>
      </c>
      <c r="BT41" s="24">
        <v>7355.4164892497101</v>
      </c>
      <c r="BU41" s="24">
        <v>2062.9990226416799</v>
      </c>
      <c r="BV41" s="24">
        <v>1233.4846885695799</v>
      </c>
      <c r="BW41" s="24">
        <v>715.45509570815102</v>
      </c>
      <c r="BX41" s="24">
        <v>0.141932755281447</v>
      </c>
      <c r="BY41" s="24">
        <v>1056.76581647183</v>
      </c>
      <c r="BZ41" s="24">
        <v>24348.6657490998</v>
      </c>
      <c r="CA41" s="24">
        <v>0.85832637468212203</v>
      </c>
      <c r="CB41" s="24">
        <v>549.29923313037796</v>
      </c>
      <c r="CC41" s="24">
        <v>2935.7902161633601</v>
      </c>
      <c r="CD41" s="86">
        <v>0</v>
      </c>
      <c r="CE41" s="24">
        <v>4239.9257447113796</v>
      </c>
      <c r="CF41" s="24">
        <v>67090.215233276496</v>
      </c>
      <c r="CG41" s="24">
        <v>2518.9320627994098</v>
      </c>
      <c r="CH41" s="26"/>
    </row>
    <row r="42" spans="1:86" x14ac:dyDescent="0.3">
      <c r="A42" s="26" t="s">
        <v>41</v>
      </c>
      <c r="B42" s="24">
        <v>6739.5865121999996</v>
      </c>
      <c r="C42" s="24">
        <v>221.39181153000001</v>
      </c>
      <c r="D42" s="24">
        <v>4993.3020249000001</v>
      </c>
      <c r="E42" s="24">
        <v>2146.1663090000002</v>
      </c>
      <c r="F42" s="24">
        <v>1358.6860726</v>
      </c>
      <c r="G42" s="24">
        <v>1383.9292192</v>
      </c>
      <c r="H42" s="24">
        <v>31202.401602999998</v>
      </c>
      <c r="I42" s="24">
        <v>18.765049012999999</v>
      </c>
      <c r="J42" s="24">
        <v>86.045841476000007</v>
      </c>
      <c r="K42" s="24"/>
      <c r="L42" s="24">
        <v>22.718479256999998</v>
      </c>
      <c r="M42" s="24">
        <v>8.4373413215999999</v>
      </c>
      <c r="N42" s="24">
        <v>462.02777402999999</v>
      </c>
      <c r="O42" s="24">
        <v>0.82474205050000005</v>
      </c>
      <c r="P42" s="24">
        <v>4.4047037187999996</v>
      </c>
      <c r="Q42" s="24">
        <v>248.76392809000001</v>
      </c>
      <c r="R42" s="24"/>
      <c r="S42" s="24" t="s">
        <v>41</v>
      </c>
      <c r="T42" s="86">
        <v>78.463989775491399</v>
      </c>
      <c r="U42" s="24">
        <v>890.88510358326903</v>
      </c>
      <c r="V42" s="24">
        <v>0.82465970884098505</v>
      </c>
      <c r="W42" s="24">
        <v>18.818971349663101</v>
      </c>
      <c r="X42" s="24">
        <v>18.8189566263726</v>
      </c>
      <c r="Y42" s="24">
        <v>13.1488462081119</v>
      </c>
      <c r="Z42" s="86">
        <v>1.7950524606815501</v>
      </c>
      <c r="AA42" s="24">
        <v>87.534029475357698</v>
      </c>
      <c r="AB42" s="24">
        <v>4.4099028816985202</v>
      </c>
      <c r="AC42" s="24">
        <v>347.72455856289002</v>
      </c>
      <c r="AD42" s="24">
        <v>0</v>
      </c>
      <c r="AE42" s="24">
        <v>6740.0354547308398</v>
      </c>
      <c r="AF42" s="24">
        <v>40.718884231629502</v>
      </c>
      <c r="AG42" s="24">
        <v>5.62665545249987</v>
      </c>
      <c r="AH42" s="24">
        <v>5.6807621427679003</v>
      </c>
      <c r="AI42" s="24">
        <v>1296.4157445805099</v>
      </c>
      <c r="AJ42" s="86">
        <v>1.25208826504654E-3</v>
      </c>
      <c r="AK42" s="24">
        <v>22.949022895633799</v>
      </c>
      <c r="AL42" s="24">
        <v>22.949022895633799</v>
      </c>
      <c r="AM42" s="24">
        <v>8.4373481064170903</v>
      </c>
      <c r="AN42" s="24">
        <v>0</v>
      </c>
      <c r="AO42" s="24">
        <v>388.979032039</v>
      </c>
      <c r="AP42" s="24">
        <v>0.89444381378638205</v>
      </c>
      <c r="AQ42" s="86">
        <v>12166.234270250699</v>
      </c>
      <c r="AR42" s="24">
        <v>184.73639134229501</v>
      </c>
      <c r="AS42" s="24">
        <v>470.14504000687703</v>
      </c>
      <c r="AT42" s="24">
        <v>275.50217265274802</v>
      </c>
      <c r="AU42" s="24">
        <v>221.154072664891</v>
      </c>
      <c r="AV42" s="24">
        <v>0</v>
      </c>
      <c r="AW42" s="24">
        <v>4483.2496107188699</v>
      </c>
      <c r="AX42" s="24">
        <v>498.13896319405598</v>
      </c>
      <c r="AY42" s="24">
        <v>4981.38857391293</v>
      </c>
      <c r="AZ42" s="24">
        <v>1.9335989975154899</v>
      </c>
      <c r="BA42" s="24">
        <v>155.34633183755199</v>
      </c>
      <c r="BB42" s="24">
        <v>9.5746437304408705</v>
      </c>
      <c r="BC42" s="24">
        <v>9955.2387776881205</v>
      </c>
      <c r="BD42" s="24">
        <v>6.5301384363718498</v>
      </c>
      <c r="BE42" s="24">
        <v>68.296992190126602</v>
      </c>
      <c r="BF42" s="24">
        <v>104.197513450949</v>
      </c>
      <c r="BG42" s="24">
        <v>4.9956255912520602</v>
      </c>
      <c r="BH42" s="24">
        <v>3.4906800156528101E-3</v>
      </c>
      <c r="BI42" s="24">
        <v>61.356027756190798</v>
      </c>
      <c r="BJ42" s="24">
        <v>2144.9053999539401</v>
      </c>
      <c r="BK42" s="24">
        <v>1359.1555859468799</v>
      </c>
      <c r="BL42" s="24">
        <v>785.74981400706599</v>
      </c>
      <c r="BM42" s="24">
        <v>1.00713122670679</v>
      </c>
      <c r="BN42" s="24">
        <v>6.4095498900444706E-2</v>
      </c>
      <c r="BO42" s="24">
        <v>142.70326964180401</v>
      </c>
      <c r="BP42" s="24">
        <v>5.9938887051703897</v>
      </c>
      <c r="BQ42" s="24">
        <v>305.877864933833</v>
      </c>
      <c r="BR42" s="24">
        <v>13.886797157139901</v>
      </c>
      <c r="BS42" s="24">
        <v>4.4262106461195803</v>
      </c>
      <c r="BT42" s="24">
        <v>557.74931022889496</v>
      </c>
      <c r="BU42" s="24">
        <v>631.81441622220802</v>
      </c>
      <c r="BV42" s="24">
        <v>29.390330608420498</v>
      </c>
      <c r="BW42" s="24">
        <v>42.423603724708798</v>
      </c>
      <c r="BX42" s="24">
        <v>0.678651739832559</v>
      </c>
      <c r="BY42" s="24">
        <v>1379.8890315690801</v>
      </c>
      <c r="BZ42" s="24">
        <v>11622.275789785301</v>
      </c>
      <c r="CA42" s="24">
        <v>29.159234584985398</v>
      </c>
      <c r="CB42" s="24">
        <v>135.56400560756899</v>
      </c>
      <c r="CC42" s="24">
        <v>843.00947561239195</v>
      </c>
      <c r="CD42" s="86">
        <v>0</v>
      </c>
      <c r="CE42" s="24">
        <v>863.89631950018997</v>
      </c>
      <c r="CF42" s="24">
        <v>31201.943258872201</v>
      </c>
      <c r="CG42" s="24">
        <v>1883.56633399368</v>
      </c>
      <c r="CH42" s="26"/>
    </row>
    <row r="43" spans="1:86" x14ac:dyDescent="0.3">
      <c r="A43" s="26" t="s">
        <v>42</v>
      </c>
      <c r="B43" s="24">
        <v>70219.568922000006</v>
      </c>
      <c r="C43" s="24">
        <v>991.60745211000005</v>
      </c>
      <c r="D43" s="24">
        <v>14680.714588999999</v>
      </c>
      <c r="E43" s="24">
        <v>18457.24221</v>
      </c>
      <c r="F43" s="24">
        <v>16104.651155</v>
      </c>
      <c r="G43" s="24">
        <v>3022.9618796999998</v>
      </c>
      <c r="H43" s="24">
        <v>99868.319048000005</v>
      </c>
      <c r="I43" s="24">
        <v>204.01080680999999</v>
      </c>
      <c r="J43" s="24">
        <v>293.37420505</v>
      </c>
      <c r="K43" s="24"/>
      <c r="L43" s="24">
        <v>153.98668004999999</v>
      </c>
      <c r="M43" s="24">
        <v>54.388214394000002</v>
      </c>
      <c r="N43" s="24">
        <v>8708.4920108000006</v>
      </c>
      <c r="O43" s="24">
        <v>5.4262812979000001</v>
      </c>
      <c r="P43" s="24">
        <v>27.775140970999999</v>
      </c>
      <c r="Q43" s="24">
        <v>324.24438377000001</v>
      </c>
      <c r="R43" s="24"/>
      <c r="S43" s="24" t="s">
        <v>42</v>
      </c>
      <c r="T43" s="86">
        <v>111.779517838949</v>
      </c>
      <c r="U43" s="24">
        <v>5246.3191805419701</v>
      </c>
      <c r="V43" s="24">
        <v>5.4238542150028897</v>
      </c>
      <c r="W43" s="24">
        <v>144.36851525834601</v>
      </c>
      <c r="X43" s="24">
        <v>144.36354872145401</v>
      </c>
      <c r="Y43" s="24">
        <v>135.404580023661</v>
      </c>
      <c r="Z43" s="86">
        <v>13.938923323372199</v>
      </c>
      <c r="AA43" s="24">
        <v>311.39868363247501</v>
      </c>
      <c r="AB43" s="24">
        <v>27.8112257483245</v>
      </c>
      <c r="AC43" s="24">
        <v>1374.13333266224</v>
      </c>
      <c r="AD43" s="24">
        <v>0</v>
      </c>
      <c r="AE43" s="24">
        <v>70254.569190628099</v>
      </c>
      <c r="AF43" s="24">
        <v>780.742708102498</v>
      </c>
      <c r="AG43" s="24">
        <v>37.361355513995498</v>
      </c>
      <c r="AH43" s="24">
        <v>91.472553430531903</v>
      </c>
      <c r="AI43" s="24">
        <v>9556.0629386669007</v>
      </c>
      <c r="AJ43" s="86">
        <v>4.4517978461656102E-2</v>
      </c>
      <c r="AK43" s="24">
        <v>154.55981865571201</v>
      </c>
      <c r="AL43" s="24">
        <v>154.55981865571201</v>
      </c>
      <c r="AM43" s="24">
        <v>54.388194747509999</v>
      </c>
      <c r="AN43" s="24">
        <v>0</v>
      </c>
      <c r="AO43" s="24">
        <v>1575.32009690994</v>
      </c>
      <c r="AP43" s="24">
        <v>5.0793805530628804</v>
      </c>
      <c r="AQ43" s="86">
        <v>18838.3144481405</v>
      </c>
      <c r="AR43" s="24">
        <v>506.55486951181899</v>
      </c>
      <c r="AS43" s="24">
        <v>3235.6514079988901</v>
      </c>
      <c r="AT43" s="24">
        <v>125.109095350172</v>
      </c>
      <c r="AU43" s="24">
        <v>990.91000543758901</v>
      </c>
      <c r="AV43" s="24">
        <v>0</v>
      </c>
      <c r="AW43" s="24">
        <v>13187.0668687202</v>
      </c>
      <c r="AX43" s="24">
        <v>1465.23043193174</v>
      </c>
      <c r="AY43" s="24">
        <v>14652.297300652001</v>
      </c>
      <c r="AZ43" s="24">
        <v>1.66517141492455</v>
      </c>
      <c r="BA43" s="24">
        <v>778.89976207537495</v>
      </c>
      <c r="BB43" s="24">
        <v>10.914697314109</v>
      </c>
      <c r="BC43" s="24">
        <v>42081.166108268902</v>
      </c>
      <c r="BD43" s="24">
        <v>37.303764292839901</v>
      </c>
      <c r="BE43" s="24">
        <v>797.95256006217005</v>
      </c>
      <c r="BF43" s="24">
        <v>1188.4915876034099</v>
      </c>
      <c r="BG43" s="24">
        <v>6.9315902736487001</v>
      </c>
      <c r="BH43" s="24">
        <v>0.50246174358041795</v>
      </c>
      <c r="BI43" s="24">
        <v>989.06524468548196</v>
      </c>
      <c r="BJ43" s="24">
        <v>18452.222508188999</v>
      </c>
      <c r="BK43" s="24">
        <v>16100.6186124015</v>
      </c>
      <c r="BL43" s="24">
        <v>2351.6038957875098</v>
      </c>
      <c r="BM43" s="24">
        <v>15.602669174424101</v>
      </c>
      <c r="BN43" s="24">
        <v>0.22375084660581801</v>
      </c>
      <c r="BO43" s="24">
        <v>1123.8819697746301</v>
      </c>
      <c r="BP43" s="24">
        <v>71.171099092246806</v>
      </c>
      <c r="BQ43" s="24">
        <v>3707.21215033317</v>
      </c>
      <c r="BR43" s="24">
        <v>150.107241488781</v>
      </c>
      <c r="BS43" s="24">
        <v>43.467251113058502</v>
      </c>
      <c r="BT43" s="24">
        <v>6867.5330469529299</v>
      </c>
      <c r="BU43" s="24">
        <v>2406.4925143865198</v>
      </c>
      <c r="BV43" s="24">
        <v>625.27254465186195</v>
      </c>
      <c r="BW43" s="24">
        <v>464.30593210866499</v>
      </c>
      <c r="BX43" s="24">
        <v>0.67905088995078</v>
      </c>
      <c r="BY43" s="24">
        <v>3015.5344936787901</v>
      </c>
      <c r="BZ43" s="24">
        <v>33627.729353961702</v>
      </c>
      <c r="CA43" s="24">
        <v>47.374754266205102</v>
      </c>
      <c r="CB43" s="24">
        <v>799.89872012506498</v>
      </c>
      <c r="CC43" s="24">
        <v>4506.48172856367</v>
      </c>
      <c r="CD43" s="86">
        <v>0</v>
      </c>
      <c r="CE43" s="24">
        <v>6773.7418066581704</v>
      </c>
      <c r="CF43" s="24">
        <v>99870.424248747498</v>
      </c>
      <c r="CG43" s="24">
        <v>4347.9395989079403</v>
      </c>
      <c r="CH43" s="26"/>
    </row>
    <row r="44" spans="1:86" x14ac:dyDescent="0.3">
      <c r="A44" s="26" t="s">
        <v>43</v>
      </c>
      <c r="B44" s="24">
        <v>141028.66701</v>
      </c>
      <c r="C44" s="24">
        <v>2826.9951959999999</v>
      </c>
      <c r="D44" s="24">
        <v>49587.820537</v>
      </c>
      <c r="E44" s="24">
        <v>27712.741556000001</v>
      </c>
      <c r="F44" s="24">
        <v>23752.709662000001</v>
      </c>
      <c r="G44" s="24">
        <v>3629.1249185000001</v>
      </c>
      <c r="H44" s="24">
        <v>280824.84619000001</v>
      </c>
      <c r="I44" s="24">
        <v>359.66549796999999</v>
      </c>
      <c r="J44" s="24">
        <v>556.90090557999997</v>
      </c>
      <c r="K44" s="24"/>
      <c r="L44" s="24">
        <v>470.63529362999998</v>
      </c>
      <c r="M44" s="24">
        <v>94.982971964000001</v>
      </c>
      <c r="N44" s="24">
        <v>12221.125268</v>
      </c>
      <c r="O44" s="24">
        <v>7.7678192667000001</v>
      </c>
      <c r="P44" s="24">
        <v>53.648248830999997</v>
      </c>
      <c r="Q44" s="24">
        <v>44.731624416999999</v>
      </c>
      <c r="R44" s="24"/>
      <c r="S44" s="24" t="s">
        <v>43</v>
      </c>
      <c r="T44" s="86">
        <v>446.10617735040302</v>
      </c>
      <c r="U44" s="24">
        <v>18415.686088233</v>
      </c>
      <c r="V44" s="24">
        <v>7.7678147630546501</v>
      </c>
      <c r="W44" s="24">
        <v>362.945877857428</v>
      </c>
      <c r="X44" s="24">
        <v>362.81576321991503</v>
      </c>
      <c r="Y44" s="24">
        <v>376.35862920823399</v>
      </c>
      <c r="Z44" s="86">
        <v>59.2113714649999</v>
      </c>
      <c r="AA44" s="24">
        <v>641.69866569924602</v>
      </c>
      <c r="AB44" s="24">
        <v>53.775132857598201</v>
      </c>
      <c r="AC44" s="24">
        <v>4338.84382950904</v>
      </c>
      <c r="AD44" s="24">
        <v>0</v>
      </c>
      <c r="AE44" s="24">
        <v>141663.652945915</v>
      </c>
      <c r="AF44" s="24">
        <v>1400.0130248958501</v>
      </c>
      <c r="AG44" s="24">
        <v>119.322615315229</v>
      </c>
      <c r="AH44" s="24">
        <v>161.59354683868301</v>
      </c>
      <c r="AI44" s="24">
        <v>33674.610892839599</v>
      </c>
      <c r="AJ44" s="86">
        <v>0.97661634603155101</v>
      </c>
      <c r="AK44" s="24">
        <v>482.07252261891102</v>
      </c>
      <c r="AL44" s="24">
        <v>482.07252261891102</v>
      </c>
      <c r="AM44" s="24">
        <v>94.9828632562498</v>
      </c>
      <c r="AN44" s="24">
        <v>0</v>
      </c>
      <c r="AO44" s="24">
        <v>5035.4198426558796</v>
      </c>
      <c r="AP44" s="24">
        <v>16.472896748784201</v>
      </c>
      <c r="AQ44" s="86">
        <v>60238.743732920098</v>
      </c>
      <c r="AR44" s="24">
        <v>1621.84970961309</v>
      </c>
      <c r="AS44" s="24">
        <v>12241.7608557359</v>
      </c>
      <c r="AT44" s="24">
        <v>1473.9865305123501</v>
      </c>
      <c r="AU44" s="24">
        <v>2826.8639342346301</v>
      </c>
      <c r="AV44" s="24">
        <v>0</v>
      </c>
      <c r="AW44" s="24">
        <v>44542.2646713336</v>
      </c>
      <c r="AX44" s="24">
        <v>4949.1414373868502</v>
      </c>
      <c r="AY44" s="24">
        <v>49491.406108720403</v>
      </c>
      <c r="AZ44" s="24">
        <v>5.8251475579613299</v>
      </c>
      <c r="BA44" s="24">
        <v>2119.5253477162801</v>
      </c>
      <c r="BB44" s="24">
        <v>8.7806793171183308</v>
      </c>
      <c r="BC44" s="24">
        <v>114778.604472381</v>
      </c>
      <c r="BD44" s="24">
        <v>10.6946386544089</v>
      </c>
      <c r="BE44" s="24">
        <v>1310.2982699096599</v>
      </c>
      <c r="BF44" s="24">
        <v>1897.7338105865899</v>
      </c>
      <c r="BG44" s="24">
        <v>10.302821379321699</v>
      </c>
      <c r="BH44" s="24">
        <v>3.7199131726880399</v>
      </c>
      <c r="BI44" s="24">
        <v>981.32239531705204</v>
      </c>
      <c r="BJ44" s="24">
        <v>27757.679010152598</v>
      </c>
      <c r="BK44" s="24">
        <v>23788.238978385001</v>
      </c>
      <c r="BL44" s="24">
        <v>3969.4400317674999</v>
      </c>
      <c r="BM44" s="24">
        <v>18.064294952076999</v>
      </c>
      <c r="BN44" s="24">
        <v>0.56839668134944799</v>
      </c>
      <c r="BO44" s="24">
        <v>1110.3253222451799</v>
      </c>
      <c r="BP44" s="24">
        <v>118.472913620485</v>
      </c>
      <c r="BQ44" s="24">
        <v>6122.5192029519803</v>
      </c>
      <c r="BR44" s="24">
        <v>249.126085057876</v>
      </c>
      <c r="BS44" s="24">
        <v>90.666228564515393</v>
      </c>
      <c r="BT44" s="24">
        <v>11348.1086913033</v>
      </c>
      <c r="BU44" s="24">
        <v>7590.5248764841299</v>
      </c>
      <c r="BV44" s="24">
        <v>18.7133561295656</v>
      </c>
      <c r="BW44" s="24">
        <v>488.32701952060398</v>
      </c>
      <c r="BX44" s="24">
        <v>0.494939021276806</v>
      </c>
      <c r="BY44" s="24">
        <v>3621.10492688559</v>
      </c>
      <c r="BZ44" s="24">
        <v>106176.442400224</v>
      </c>
      <c r="CA44" s="24">
        <v>34.081515096061501</v>
      </c>
      <c r="CB44" s="24">
        <v>2818.0765973832299</v>
      </c>
      <c r="CC44" s="24">
        <v>14774.590098632099</v>
      </c>
      <c r="CD44" s="86">
        <v>0</v>
      </c>
      <c r="CE44" s="24">
        <v>15156.433929217699</v>
      </c>
      <c r="CF44" s="24">
        <v>280827.18228784599</v>
      </c>
      <c r="CG44" s="24">
        <v>10671.423035636801</v>
      </c>
      <c r="CH44" s="26"/>
    </row>
    <row r="45" spans="1:86" x14ac:dyDescent="0.3">
      <c r="A45" s="26" t="s">
        <v>44</v>
      </c>
      <c r="B45" s="24">
        <v>4564.6903568999996</v>
      </c>
      <c r="C45" s="24">
        <v>5833.7359745000003</v>
      </c>
      <c r="D45" s="24">
        <v>6378.1793114000002</v>
      </c>
      <c r="E45" s="24">
        <v>1806.8551236999999</v>
      </c>
      <c r="F45" s="24">
        <v>1617.8022415999999</v>
      </c>
      <c r="G45" s="24">
        <v>252.86684704000001</v>
      </c>
      <c r="H45" s="24">
        <v>29937.14904</v>
      </c>
      <c r="I45" s="24">
        <v>24.844011826999999</v>
      </c>
      <c r="J45" s="24">
        <v>47.957257370999997</v>
      </c>
      <c r="K45" s="24"/>
      <c r="L45" s="24">
        <v>54.540745925000003</v>
      </c>
      <c r="M45" s="24">
        <v>2.6152432297999999</v>
      </c>
      <c r="N45" s="24">
        <v>1432.9521846</v>
      </c>
      <c r="O45" s="24">
        <v>0.211765758</v>
      </c>
      <c r="P45" s="24">
        <v>1.4091237645000001</v>
      </c>
      <c r="Q45" s="24">
        <v>29.971276197000002</v>
      </c>
      <c r="R45" s="24"/>
      <c r="S45" s="24" t="s">
        <v>44</v>
      </c>
      <c r="T45" s="86">
        <v>37.695032048514904</v>
      </c>
      <c r="U45" s="24">
        <v>2682.21390491888</v>
      </c>
      <c r="V45" s="24">
        <v>0.211645916398015</v>
      </c>
      <c r="W45" s="24">
        <v>25.839329429351601</v>
      </c>
      <c r="X45" s="24">
        <v>25.806188103601698</v>
      </c>
      <c r="Y45" s="24">
        <v>39.811157427669002</v>
      </c>
      <c r="Z45" s="86">
        <v>6.4798189002092101</v>
      </c>
      <c r="AA45" s="24">
        <v>83.193744839339999</v>
      </c>
      <c r="AB45" s="24">
        <v>1.42479845893915</v>
      </c>
      <c r="AC45" s="24">
        <v>95225.721161458801</v>
      </c>
      <c r="AD45" s="24">
        <v>0</v>
      </c>
      <c r="AE45" s="24">
        <v>4588.0580088956403</v>
      </c>
      <c r="AF45" s="24">
        <v>26.874752115700598</v>
      </c>
      <c r="AG45" s="24">
        <v>618.36419497086194</v>
      </c>
      <c r="AH45" s="24">
        <v>5.79393295624629</v>
      </c>
      <c r="AI45" s="24">
        <v>4331.90646144107</v>
      </c>
      <c r="AJ45" s="86">
        <v>0.24373916877059201</v>
      </c>
      <c r="AK45" s="24">
        <v>56.680226436848898</v>
      </c>
      <c r="AL45" s="24">
        <v>56.680226436848898</v>
      </c>
      <c r="AM45" s="24">
        <v>2.6152421587438099</v>
      </c>
      <c r="AN45" s="24">
        <v>0</v>
      </c>
      <c r="AO45" s="24">
        <v>320.832709279276</v>
      </c>
      <c r="AP45" s="24">
        <v>1.27042714897508</v>
      </c>
      <c r="AQ45" s="86">
        <v>5249.8655319299496</v>
      </c>
      <c r="AR45" s="24">
        <v>187.58470526279399</v>
      </c>
      <c r="AS45" s="24">
        <v>1446.53882781377</v>
      </c>
      <c r="AT45" s="24">
        <v>32.540905721167299</v>
      </c>
      <c r="AU45" s="24">
        <v>5833.6294268423699</v>
      </c>
      <c r="AV45" s="24">
        <v>0</v>
      </c>
      <c r="AW45" s="24">
        <v>5731.4407488858296</v>
      </c>
      <c r="AX45" s="24">
        <v>636.82678263529499</v>
      </c>
      <c r="AY45" s="24">
        <v>6368.26753152112</v>
      </c>
      <c r="AZ45" s="24">
        <v>0.36123224752495903</v>
      </c>
      <c r="BA45" s="24">
        <v>136.933886480067</v>
      </c>
      <c r="BB45" s="24">
        <v>1.2895193432431</v>
      </c>
      <c r="BC45" s="24">
        <v>11008.3126199408</v>
      </c>
      <c r="BD45" s="24">
        <v>4.57501486245914</v>
      </c>
      <c r="BE45" s="24">
        <v>20.177168703186201</v>
      </c>
      <c r="BF45" s="24">
        <v>75.640579099081293</v>
      </c>
      <c r="BG45" s="24">
        <v>1.72439809785214</v>
      </c>
      <c r="BH45" s="24">
        <v>0.86828908656999304</v>
      </c>
      <c r="BI45" s="24">
        <v>16.788213972894098</v>
      </c>
      <c r="BJ45" s="24">
        <v>1811.37824279336</v>
      </c>
      <c r="BK45" s="24">
        <v>1621.35144031096</v>
      </c>
      <c r="BL45" s="24">
        <v>190.02680248240401</v>
      </c>
      <c r="BM45" s="24">
        <v>1.2944316583717701</v>
      </c>
      <c r="BN45" s="24">
        <v>0.13442573223763599</v>
      </c>
      <c r="BO45" s="24">
        <v>154.78038155392699</v>
      </c>
      <c r="BP45" s="24">
        <v>4.9547878029288297</v>
      </c>
      <c r="BQ45" s="24">
        <v>371.36593411487098</v>
      </c>
      <c r="BR45" s="24">
        <v>2.0954626002414001</v>
      </c>
      <c r="BS45" s="24">
        <v>6.0825319267844904</v>
      </c>
      <c r="BT45" s="24">
        <v>898.76385268715899</v>
      </c>
      <c r="BU45" s="24">
        <v>1157.5423655285299</v>
      </c>
      <c r="BV45" s="24">
        <v>14.6167650049328</v>
      </c>
      <c r="BW45" s="24">
        <v>46.081616086024297</v>
      </c>
      <c r="BX45" s="24">
        <v>0.118067978196288</v>
      </c>
      <c r="BY45" s="24">
        <v>252.18335214625401</v>
      </c>
      <c r="BZ45" s="24">
        <v>9797.7683251404906</v>
      </c>
      <c r="CA45" s="24">
        <v>6.0088508258403603E-2</v>
      </c>
      <c r="CB45" s="24">
        <v>416.61097260793201</v>
      </c>
      <c r="CC45" s="24">
        <v>2203.3890523795799</v>
      </c>
      <c r="CD45" s="86">
        <v>0</v>
      </c>
      <c r="CE45" s="24">
        <v>1875.40485512128</v>
      </c>
      <c r="CF45" s="24">
        <v>29937.739793647299</v>
      </c>
      <c r="CG45" s="24">
        <v>1477.8643962229</v>
      </c>
      <c r="CH45" s="26"/>
    </row>
    <row r="46" spans="1:86" x14ac:dyDescent="0.3">
      <c r="A46" s="26" t="s">
        <v>45</v>
      </c>
      <c r="B46" s="24">
        <v>5766.9591836</v>
      </c>
      <c r="C46" s="24">
        <v>123.64181652000001</v>
      </c>
      <c r="D46" s="24">
        <v>3534.9405901999999</v>
      </c>
      <c r="E46" s="24">
        <v>1616.0354012</v>
      </c>
      <c r="F46" s="24">
        <v>1457.0847630000001</v>
      </c>
      <c r="G46" s="24">
        <v>459.44310515000001</v>
      </c>
      <c r="H46" s="24">
        <v>7207.5849193000004</v>
      </c>
      <c r="I46" s="24">
        <v>13.486179245000001</v>
      </c>
      <c r="J46" s="24">
        <v>26.266615496</v>
      </c>
      <c r="K46" s="24"/>
      <c r="L46" s="24">
        <v>16.234924830000001</v>
      </c>
      <c r="M46" s="24">
        <v>4.9295500364000002</v>
      </c>
      <c r="N46" s="24">
        <v>327.29999193999998</v>
      </c>
      <c r="O46" s="24">
        <v>0.51832395860000002</v>
      </c>
      <c r="P46" s="24">
        <v>2.5235841755999999</v>
      </c>
      <c r="Q46" s="24">
        <v>5.1042580863999998</v>
      </c>
      <c r="R46" s="24"/>
      <c r="S46" s="24" t="s">
        <v>45</v>
      </c>
      <c r="T46" s="86">
        <v>14.5156521605824</v>
      </c>
      <c r="U46" s="24">
        <v>459.86395152232501</v>
      </c>
      <c r="V46" s="24">
        <v>0.51804505089643205</v>
      </c>
      <c r="W46" s="24">
        <v>13.5255427219012</v>
      </c>
      <c r="X46" s="24">
        <v>13.5255288629728</v>
      </c>
      <c r="Y46" s="24">
        <v>12.2840168447064</v>
      </c>
      <c r="Z46" s="86">
        <v>2.8303409355785698</v>
      </c>
      <c r="AA46" s="24">
        <v>26.6174112716328</v>
      </c>
      <c r="AB46" s="24">
        <v>2.52751256533853</v>
      </c>
      <c r="AC46" s="24">
        <v>125.447350268302</v>
      </c>
      <c r="AD46" s="24">
        <v>0</v>
      </c>
      <c r="AE46" s="24">
        <v>5770.5424957423202</v>
      </c>
      <c r="AF46" s="24">
        <v>54.870835147330403</v>
      </c>
      <c r="AG46" s="24">
        <v>3.3547181894204599</v>
      </c>
      <c r="AH46" s="24">
        <v>6.6818558694647701</v>
      </c>
      <c r="AI46" s="24">
        <v>829.03378561849604</v>
      </c>
      <c r="AJ46" s="86">
        <v>1.0204581663469899E-3</v>
      </c>
      <c r="AK46" s="24">
        <v>16.284883665814501</v>
      </c>
      <c r="AL46" s="24">
        <v>16.284883665814501</v>
      </c>
      <c r="AM46" s="24">
        <v>4.9295142587675098</v>
      </c>
      <c r="AN46" s="24">
        <v>0</v>
      </c>
      <c r="AO46" s="24">
        <v>105.968577134322</v>
      </c>
      <c r="AP46" s="24">
        <v>0.34547436622988698</v>
      </c>
      <c r="AQ46" s="86">
        <v>1210.2852595285899</v>
      </c>
      <c r="AR46" s="24">
        <v>35.586107188919499</v>
      </c>
      <c r="AS46" s="24">
        <v>327.79098133051201</v>
      </c>
      <c r="AT46" s="24">
        <v>5.5338842296390398</v>
      </c>
      <c r="AU46" s="24">
        <v>123.581344304634</v>
      </c>
      <c r="AV46" s="24">
        <v>0</v>
      </c>
      <c r="AW46" s="24">
        <v>3175.1529158661101</v>
      </c>
      <c r="AX46" s="24">
        <v>352.79513469248201</v>
      </c>
      <c r="AY46" s="24">
        <v>3527.9480505585998</v>
      </c>
      <c r="AZ46" s="24">
        <v>8.6841662568968706E-2</v>
      </c>
      <c r="BA46" s="24">
        <v>52.959871280389301</v>
      </c>
      <c r="BB46" s="24">
        <v>0.34266920991859401</v>
      </c>
      <c r="BC46" s="24">
        <v>3100.4422324013199</v>
      </c>
      <c r="BD46" s="24">
        <v>2.6053569723926202</v>
      </c>
      <c r="BE46" s="24">
        <v>61.842088328179997</v>
      </c>
      <c r="BF46" s="24">
        <v>113.16436393899799</v>
      </c>
      <c r="BG46" s="24">
        <v>0.48078189432144502</v>
      </c>
      <c r="BH46" s="24">
        <v>4.5573972783941501E-3</v>
      </c>
      <c r="BI46" s="24">
        <v>75.699888335896205</v>
      </c>
      <c r="BJ46" s="24">
        <v>1615.7419123327099</v>
      </c>
      <c r="BK46" s="24">
        <v>1456.7004503376299</v>
      </c>
      <c r="BL46" s="24">
        <v>159.04146199507201</v>
      </c>
      <c r="BM46" s="24">
        <v>1.23312948296102</v>
      </c>
      <c r="BN46" s="24">
        <v>1.83452474412606E-2</v>
      </c>
      <c r="BO46" s="24">
        <v>143.245239658945</v>
      </c>
      <c r="BP46" s="24">
        <v>5.6517302644995198</v>
      </c>
      <c r="BQ46" s="24">
        <v>315.53827488329199</v>
      </c>
      <c r="BR46" s="24">
        <v>11.535531903635899</v>
      </c>
      <c r="BS46" s="24">
        <v>3.6068037103788102</v>
      </c>
      <c r="BT46" s="24">
        <v>604.45641319025299</v>
      </c>
      <c r="BU46" s="24">
        <v>215.31482276737799</v>
      </c>
      <c r="BV46" s="24">
        <v>47.911383830200002</v>
      </c>
      <c r="BW46" s="24">
        <v>69.344627181886807</v>
      </c>
      <c r="BX46" s="24">
        <v>1.9264907157856399E-2</v>
      </c>
      <c r="BY46" s="24">
        <v>458.92487552153102</v>
      </c>
      <c r="BZ46" s="24">
        <v>2612.4118878946101</v>
      </c>
      <c r="CA46" s="24">
        <v>4.8502927938623204</v>
      </c>
      <c r="CB46" s="24">
        <v>79.124499346607905</v>
      </c>
      <c r="CC46" s="24">
        <v>354.29770452470802</v>
      </c>
      <c r="CD46" s="86">
        <v>0</v>
      </c>
      <c r="CE46" s="24">
        <v>442.66928775343399</v>
      </c>
      <c r="CF46" s="24">
        <v>7207.6034579495799</v>
      </c>
      <c r="CG46" s="24">
        <v>270.69980125821002</v>
      </c>
      <c r="CH46" s="26"/>
    </row>
    <row r="47" spans="1:86" x14ac:dyDescent="0.3">
      <c r="A47" s="26" t="s">
        <v>46</v>
      </c>
      <c r="B47" s="24">
        <v>65979.522265000007</v>
      </c>
      <c r="C47" s="24">
        <v>1222.2663946</v>
      </c>
      <c r="D47" s="24">
        <v>17674.618662000001</v>
      </c>
      <c r="E47" s="24">
        <v>21336.970625999998</v>
      </c>
      <c r="F47" s="24">
        <v>18997.030463999999</v>
      </c>
      <c r="G47" s="24">
        <v>1844.8483862</v>
      </c>
      <c r="H47" s="24">
        <v>92363.175889999999</v>
      </c>
      <c r="I47" s="24">
        <v>167.94363791000001</v>
      </c>
      <c r="J47" s="24">
        <v>329.20625362999999</v>
      </c>
      <c r="K47" s="24"/>
      <c r="L47" s="24">
        <v>176.94635532000001</v>
      </c>
      <c r="M47" s="24">
        <v>47.856802965</v>
      </c>
      <c r="N47" s="24">
        <v>5353.6414054999996</v>
      </c>
      <c r="O47" s="24">
        <v>5.8852274991</v>
      </c>
      <c r="P47" s="24">
        <v>27.395093924000001</v>
      </c>
      <c r="Q47" s="24">
        <v>138.88969839000001</v>
      </c>
      <c r="R47" s="24"/>
      <c r="S47" s="24" t="s">
        <v>46</v>
      </c>
      <c r="T47" s="86">
        <v>118.85362008500699</v>
      </c>
      <c r="U47" s="24">
        <v>5863.1471233766797</v>
      </c>
      <c r="V47" s="24">
        <v>5.88093817475953</v>
      </c>
      <c r="W47" s="24">
        <v>169.23017581844601</v>
      </c>
      <c r="X47" s="24">
        <v>169.17275358685799</v>
      </c>
      <c r="Y47" s="24">
        <v>185.96718577023401</v>
      </c>
      <c r="Z47" s="86">
        <v>17.9060598458606</v>
      </c>
      <c r="AA47" s="24">
        <v>971.95384839258998</v>
      </c>
      <c r="AB47" s="24">
        <v>27.4361964558585</v>
      </c>
      <c r="AC47" s="24">
        <v>7953.8674201508602</v>
      </c>
      <c r="AD47" s="24">
        <v>0</v>
      </c>
      <c r="AE47" s="24">
        <v>66017.9442177725</v>
      </c>
      <c r="AF47" s="24">
        <v>1339.95997742841</v>
      </c>
      <c r="AG47" s="24">
        <v>267.55266881606298</v>
      </c>
      <c r="AH47" s="24">
        <v>86.643200209064204</v>
      </c>
      <c r="AI47" s="24">
        <v>11399.6038982437</v>
      </c>
      <c r="AJ47" s="86">
        <v>0.42582391162209199</v>
      </c>
      <c r="AK47" s="24">
        <v>179.03712946699</v>
      </c>
      <c r="AL47" s="24">
        <v>179.03712946699</v>
      </c>
      <c r="AM47" s="24">
        <v>47.856806489282803</v>
      </c>
      <c r="AN47" s="24">
        <v>0</v>
      </c>
      <c r="AO47" s="24">
        <v>1699.9591362824101</v>
      </c>
      <c r="AP47" s="24">
        <v>6.5478418834541703</v>
      </c>
      <c r="AQ47" s="86">
        <v>17387.151216083701</v>
      </c>
      <c r="AR47" s="24">
        <v>485.28256426129099</v>
      </c>
      <c r="AS47" s="24">
        <v>5362.7848254426099</v>
      </c>
      <c r="AT47" s="24">
        <v>149.82315642298499</v>
      </c>
      <c r="AU47" s="24">
        <v>1221.62291765637</v>
      </c>
      <c r="AV47" s="24">
        <v>0</v>
      </c>
      <c r="AW47" s="24">
        <v>15880.238307952601</v>
      </c>
      <c r="AX47" s="24">
        <v>1764.4704132145</v>
      </c>
      <c r="AY47" s="24">
        <v>17644.708721167099</v>
      </c>
      <c r="AZ47" s="24">
        <v>1.3113985338296701</v>
      </c>
      <c r="BA47" s="24">
        <v>811.10038580791002</v>
      </c>
      <c r="BB47" s="24">
        <v>4.1815861883739203</v>
      </c>
      <c r="BC47" s="24">
        <v>36783.059287339303</v>
      </c>
      <c r="BD47" s="24">
        <v>55.523441098563097</v>
      </c>
      <c r="BE47" s="24">
        <v>696.96780890336595</v>
      </c>
      <c r="BF47" s="24">
        <v>1200.6815704624701</v>
      </c>
      <c r="BG47" s="24">
        <v>4.1997302714440803</v>
      </c>
      <c r="BH47" s="24">
        <v>2.0295570749075401E-2</v>
      </c>
      <c r="BI47" s="24">
        <v>1200.0409684353201</v>
      </c>
      <c r="BJ47" s="24">
        <v>21324.103545284001</v>
      </c>
      <c r="BK47" s="24">
        <v>18984.8046181633</v>
      </c>
      <c r="BL47" s="24">
        <v>2339.2989271206998</v>
      </c>
      <c r="BM47" s="24">
        <v>20.103567773938</v>
      </c>
      <c r="BN47" s="24">
        <v>0.24627303822913699</v>
      </c>
      <c r="BO47" s="24">
        <v>1636.9387267095401</v>
      </c>
      <c r="BP47" s="24">
        <v>70.082077203657406</v>
      </c>
      <c r="BQ47" s="24">
        <v>4045.8980935531299</v>
      </c>
      <c r="BR47" s="24">
        <v>124.35845075613</v>
      </c>
      <c r="BS47" s="24">
        <v>42.247067607048102</v>
      </c>
      <c r="BT47" s="24">
        <v>8122.64053550268</v>
      </c>
      <c r="BU47" s="24">
        <v>2599.0658859033501</v>
      </c>
      <c r="BV47" s="24">
        <v>1086.6330204864501</v>
      </c>
      <c r="BW47" s="24">
        <v>673.82996639053704</v>
      </c>
      <c r="BX47" s="24">
        <v>0.21143821172087199</v>
      </c>
      <c r="BY47" s="24">
        <v>1843.1189606353701</v>
      </c>
      <c r="BZ47" s="24">
        <v>33071.317586005702</v>
      </c>
      <c r="CA47" s="24">
        <v>4.8417338691204002</v>
      </c>
      <c r="CB47" s="24">
        <v>744.17604466432101</v>
      </c>
      <c r="CC47" s="24">
        <v>4663.5074878570204</v>
      </c>
      <c r="CD47" s="86">
        <v>0</v>
      </c>
      <c r="CE47" s="24">
        <v>4666.9813128349897</v>
      </c>
      <c r="CF47" s="24">
        <v>92366.286656084398</v>
      </c>
      <c r="CG47" s="24">
        <v>3952.1437900380301</v>
      </c>
      <c r="CH47" s="26"/>
    </row>
    <row r="48" spans="1:86" x14ac:dyDescent="0.3">
      <c r="A48" s="26" t="s">
        <v>47</v>
      </c>
      <c r="B48" s="24">
        <v>13174.522312999999</v>
      </c>
      <c r="C48" s="24">
        <v>1252.0330942999999</v>
      </c>
      <c r="D48" s="24">
        <v>10455.069738</v>
      </c>
      <c r="E48" s="24">
        <v>7504.5454380000001</v>
      </c>
      <c r="F48" s="24">
        <v>6382.9292631999997</v>
      </c>
      <c r="G48" s="24">
        <v>1097.1411106999999</v>
      </c>
      <c r="H48" s="24">
        <v>97490.051957999996</v>
      </c>
      <c r="I48" s="24">
        <v>71.368033780999994</v>
      </c>
      <c r="J48" s="24">
        <v>163.03635584</v>
      </c>
      <c r="K48" s="24"/>
      <c r="L48" s="24">
        <v>87.159307751</v>
      </c>
      <c r="M48" s="24">
        <v>66.590384654000005</v>
      </c>
      <c r="N48" s="24">
        <v>3722.2924075000001</v>
      </c>
      <c r="O48" s="24">
        <v>16.642740916000001</v>
      </c>
      <c r="P48" s="24">
        <v>4.7029240796999998</v>
      </c>
      <c r="Q48" s="24">
        <v>123.27412108</v>
      </c>
      <c r="R48" s="24"/>
      <c r="S48" s="24" t="s">
        <v>47</v>
      </c>
      <c r="T48" s="86">
        <v>373.69534615389802</v>
      </c>
      <c r="U48" s="24">
        <v>5546.2391511387896</v>
      </c>
      <c r="V48" s="24">
        <v>16.6417045196402</v>
      </c>
      <c r="W48" s="24">
        <v>71.916172997908305</v>
      </c>
      <c r="X48" s="24">
        <v>71.882109577529306</v>
      </c>
      <c r="Y48" s="24">
        <v>137.214990387754</v>
      </c>
      <c r="Z48" s="86">
        <v>17.5732404481742</v>
      </c>
      <c r="AA48" s="24">
        <v>177.063854518786</v>
      </c>
      <c r="AB48" s="24">
        <v>4.7421686861768597</v>
      </c>
      <c r="AC48" s="24">
        <v>1140.2299900765299</v>
      </c>
      <c r="AD48" s="24">
        <v>0</v>
      </c>
      <c r="AE48" s="24">
        <v>13229.3451564564</v>
      </c>
      <c r="AF48" s="24">
        <v>110.681227928838</v>
      </c>
      <c r="AG48" s="24">
        <v>37.597915562856102</v>
      </c>
      <c r="AH48" s="24">
        <v>23.601199107374399</v>
      </c>
      <c r="AI48" s="24">
        <v>9696.9202415878008</v>
      </c>
      <c r="AJ48" s="86">
        <v>0.25801971608326801</v>
      </c>
      <c r="AK48" s="24">
        <v>88.003424957944702</v>
      </c>
      <c r="AL48" s="24">
        <v>88.003424957944702</v>
      </c>
      <c r="AM48" s="24">
        <v>66.590624079090702</v>
      </c>
      <c r="AN48" s="24">
        <v>0</v>
      </c>
      <c r="AO48" s="24">
        <v>836.631302797069</v>
      </c>
      <c r="AP48" s="24">
        <v>3.09284788171006</v>
      </c>
      <c r="AQ48" s="86">
        <v>31251.187484107199</v>
      </c>
      <c r="AR48" s="24">
        <v>832.757375612229</v>
      </c>
      <c r="AS48" s="24">
        <v>3751.9413223392298</v>
      </c>
      <c r="AT48" s="24">
        <v>233.20198519195799</v>
      </c>
      <c r="AU48" s="24">
        <v>1251.8770326507799</v>
      </c>
      <c r="AV48" s="24">
        <v>0</v>
      </c>
      <c r="AW48" s="24">
        <v>9395.5887457200006</v>
      </c>
      <c r="AX48" s="24">
        <v>1043.95453727938</v>
      </c>
      <c r="AY48" s="24">
        <v>10439.543282999301</v>
      </c>
      <c r="AZ48" s="24">
        <v>8.2961257887130699</v>
      </c>
      <c r="BA48" s="24">
        <v>346.91689010405798</v>
      </c>
      <c r="BB48" s="24">
        <v>7.4453190212580598</v>
      </c>
      <c r="BC48" s="24">
        <v>35126.049128603299</v>
      </c>
      <c r="BD48" s="24">
        <v>17.585057044153</v>
      </c>
      <c r="BE48" s="24">
        <v>94.654197677430702</v>
      </c>
      <c r="BF48" s="24">
        <v>277.863475123596</v>
      </c>
      <c r="BG48" s="24">
        <v>5.7542802073447001</v>
      </c>
      <c r="BH48" s="24">
        <v>0.93928424907819497</v>
      </c>
      <c r="BI48" s="24">
        <v>218.58782719070501</v>
      </c>
      <c r="BJ48" s="24">
        <v>7509.7057493018101</v>
      </c>
      <c r="BK48" s="24">
        <v>6387.5340770409202</v>
      </c>
      <c r="BL48" s="24">
        <v>1122.1716722608901</v>
      </c>
      <c r="BM48" s="24">
        <v>6.1095265713167599</v>
      </c>
      <c r="BN48" s="24">
        <v>0.252275311794176</v>
      </c>
      <c r="BO48" s="24">
        <v>551.24830121750199</v>
      </c>
      <c r="BP48" s="24">
        <v>18.822607632401301</v>
      </c>
      <c r="BQ48" s="24">
        <v>1395.3794534742001</v>
      </c>
      <c r="BR48" s="24">
        <v>11.516491431185401</v>
      </c>
      <c r="BS48" s="24">
        <v>18.893039976410499</v>
      </c>
      <c r="BT48" s="24">
        <v>3318.1528918577701</v>
      </c>
      <c r="BU48" s="24">
        <v>2224.39780666045</v>
      </c>
      <c r="BV48" s="24">
        <v>267.98217343099799</v>
      </c>
      <c r="BW48" s="24">
        <v>175.81868563964301</v>
      </c>
      <c r="BX48" s="24">
        <v>0.52918998411569695</v>
      </c>
      <c r="BY48" s="24">
        <v>1094.39217562371</v>
      </c>
      <c r="BZ48" s="24">
        <v>38312.287965461001</v>
      </c>
      <c r="CA48" s="24">
        <v>17.672251127697201</v>
      </c>
      <c r="CB48" s="24">
        <v>890.28689203440797</v>
      </c>
      <c r="CC48" s="24">
        <v>3254.7579200735099</v>
      </c>
      <c r="CD48" s="86">
        <v>0</v>
      </c>
      <c r="CE48" s="24">
        <v>5211.7752074558102</v>
      </c>
      <c r="CF48" s="24">
        <v>97490.231169606996</v>
      </c>
      <c r="CG48" s="24">
        <v>3791.9860486702401</v>
      </c>
      <c r="CH48" s="26"/>
    </row>
    <row r="49" spans="1:86" x14ac:dyDescent="0.3">
      <c r="A49" s="26" t="s">
        <v>48</v>
      </c>
      <c r="B49" s="24">
        <v>18840.470549000001</v>
      </c>
      <c r="C49" s="24">
        <v>289.10897555000003</v>
      </c>
      <c r="D49" s="24">
        <v>4021.8447550999999</v>
      </c>
      <c r="E49" s="24">
        <v>4641.3225863999996</v>
      </c>
      <c r="F49" s="24">
        <v>4183.5563198</v>
      </c>
      <c r="G49" s="24">
        <v>368.092558</v>
      </c>
      <c r="H49" s="24">
        <v>21988.154085999999</v>
      </c>
      <c r="I49" s="24">
        <v>48.545905591</v>
      </c>
      <c r="J49" s="24">
        <v>114.42954172</v>
      </c>
      <c r="K49" s="24"/>
      <c r="L49" s="24">
        <v>52.408711318000002</v>
      </c>
      <c r="M49" s="24">
        <v>22.664962194000001</v>
      </c>
      <c r="N49" s="24">
        <v>878.7031313</v>
      </c>
      <c r="O49" s="24">
        <v>2.2857841176</v>
      </c>
      <c r="P49" s="24">
        <v>11.892965414000001</v>
      </c>
      <c r="Q49" s="24">
        <v>15.222390079</v>
      </c>
      <c r="R49" s="24"/>
      <c r="S49" s="24" t="s">
        <v>48</v>
      </c>
      <c r="T49" s="86">
        <v>21.372690507083298</v>
      </c>
      <c r="U49" s="24">
        <v>1377.30526471129</v>
      </c>
      <c r="V49" s="24">
        <v>2.2853673436289998</v>
      </c>
      <c r="W49" s="24">
        <v>48.6584425931526</v>
      </c>
      <c r="X49" s="24">
        <v>48.658406416201998</v>
      </c>
      <c r="Y49" s="24">
        <v>28.971437206584099</v>
      </c>
      <c r="Z49" s="86">
        <v>3.7480962182205002</v>
      </c>
      <c r="AA49" s="24">
        <v>115.68875242828101</v>
      </c>
      <c r="AB49" s="24">
        <v>11.9039903763019</v>
      </c>
      <c r="AC49" s="24">
        <v>248.88193564071901</v>
      </c>
      <c r="AD49" s="24">
        <v>0</v>
      </c>
      <c r="AE49" s="24">
        <v>18855.4895696026</v>
      </c>
      <c r="AF49" s="24">
        <v>216.56316153117601</v>
      </c>
      <c r="AG49" s="24">
        <v>8.4082803016428809</v>
      </c>
      <c r="AH49" s="24">
        <v>24.050433248420699</v>
      </c>
      <c r="AI49" s="24">
        <v>2379.0520972611398</v>
      </c>
      <c r="AJ49" s="86">
        <v>2.7180126317537098E-3</v>
      </c>
      <c r="AK49" s="24">
        <v>52.554434339011301</v>
      </c>
      <c r="AL49" s="24">
        <v>52.554434339011301</v>
      </c>
      <c r="AM49" s="24">
        <v>22.664984135407899</v>
      </c>
      <c r="AN49" s="24">
        <v>0</v>
      </c>
      <c r="AO49" s="24">
        <v>483.728267576966</v>
      </c>
      <c r="AP49" s="24">
        <v>1.5253407804542101</v>
      </c>
      <c r="AQ49" s="86">
        <v>3655.1878882802698</v>
      </c>
      <c r="AR49" s="24">
        <v>77.079654766337498</v>
      </c>
      <c r="AS49" s="24">
        <v>880.24719119226995</v>
      </c>
      <c r="AT49" s="24">
        <v>15.937157921372499</v>
      </c>
      <c r="AU49" s="24">
        <v>289.0609147056</v>
      </c>
      <c r="AV49" s="24">
        <v>0</v>
      </c>
      <c r="AW49" s="24">
        <v>3613.9969231854502</v>
      </c>
      <c r="AX49" s="24">
        <v>401.55533214283702</v>
      </c>
      <c r="AY49" s="24">
        <v>4015.5522553282899</v>
      </c>
      <c r="AZ49" s="24">
        <v>0.20618190417920201</v>
      </c>
      <c r="BA49" s="24">
        <v>219.029913118933</v>
      </c>
      <c r="BB49" s="24">
        <v>1.1815259126859401</v>
      </c>
      <c r="BC49" s="24">
        <v>10066.5980439623</v>
      </c>
      <c r="BD49" s="24">
        <v>5.2223271118900696</v>
      </c>
      <c r="BE49" s="24">
        <v>262.42185882703001</v>
      </c>
      <c r="BF49" s="24">
        <v>361.66741149820501</v>
      </c>
      <c r="BG49" s="24">
        <v>0.91126089099797603</v>
      </c>
      <c r="BH49" s="24">
        <v>9.0227866421953504E-3</v>
      </c>
      <c r="BI49" s="24">
        <v>252.58266682099</v>
      </c>
      <c r="BJ49" s="24">
        <v>4642.4446687535701</v>
      </c>
      <c r="BK49" s="24">
        <v>4184.2464772049898</v>
      </c>
      <c r="BL49" s="24">
        <v>458.19819154858101</v>
      </c>
      <c r="BM49" s="24">
        <v>3.6773937554082101</v>
      </c>
      <c r="BN49" s="24">
        <v>4.1244313794870903E-2</v>
      </c>
      <c r="BO49" s="24">
        <v>214.22045990619301</v>
      </c>
      <c r="BP49" s="24">
        <v>21.553756984517999</v>
      </c>
      <c r="BQ49" s="24">
        <v>1035.0465019814001</v>
      </c>
      <c r="BR49" s="24">
        <v>50.543669284655202</v>
      </c>
      <c r="BS49" s="24">
        <v>12.923420659512599</v>
      </c>
      <c r="BT49" s="24">
        <v>1773.1767509383401</v>
      </c>
      <c r="BU49" s="24">
        <v>691.90872830675096</v>
      </c>
      <c r="BV49" s="24">
        <v>83.770700693904701</v>
      </c>
      <c r="BW49" s="24">
        <v>105.242066304006</v>
      </c>
      <c r="BX49" s="24">
        <v>5.44385348082254E-2</v>
      </c>
      <c r="BY49" s="24">
        <v>367.61082566400398</v>
      </c>
      <c r="BZ49" s="24">
        <v>8426.5773314446196</v>
      </c>
      <c r="CA49" s="24">
        <v>1.3846898627512501</v>
      </c>
      <c r="CB49" s="24">
        <v>147.657379924889</v>
      </c>
      <c r="CC49" s="24">
        <v>974.29087089457096</v>
      </c>
      <c r="CD49" s="86">
        <v>0</v>
      </c>
      <c r="CE49" s="24">
        <v>1233.2219137075599</v>
      </c>
      <c r="CF49" s="24">
        <v>21988.980950963702</v>
      </c>
      <c r="CG49" s="24">
        <v>800.63684320636901</v>
      </c>
      <c r="CH49" s="26"/>
    </row>
    <row r="50" spans="1:86" x14ac:dyDescent="0.3">
      <c r="A50" s="26" t="s">
        <v>49</v>
      </c>
      <c r="B50" s="24">
        <v>61624.853834000001</v>
      </c>
      <c r="C50" s="24">
        <v>1835.4947755000001</v>
      </c>
      <c r="D50" s="24">
        <v>24969.369061000001</v>
      </c>
      <c r="E50" s="24">
        <v>19289.613526000001</v>
      </c>
      <c r="F50" s="24">
        <v>17025.464727999999</v>
      </c>
      <c r="G50" s="24">
        <v>1471.6758447</v>
      </c>
      <c r="H50" s="24">
        <v>76742.249270999993</v>
      </c>
      <c r="I50" s="24">
        <v>140.67954847999999</v>
      </c>
      <c r="J50" s="24">
        <v>259.39304971000001</v>
      </c>
      <c r="K50" s="24"/>
      <c r="L50" s="24">
        <v>150.00998933</v>
      </c>
      <c r="M50" s="24">
        <v>43.002963753000003</v>
      </c>
      <c r="N50" s="24">
        <v>2896.9273635</v>
      </c>
      <c r="O50" s="24">
        <v>5.3915309752000002</v>
      </c>
      <c r="P50" s="24">
        <v>24.193593835000001</v>
      </c>
      <c r="Q50" s="24">
        <v>123.47240852</v>
      </c>
      <c r="R50" s="24"/>
      <c r="S50" s="24" t="s">
        <v>49</v>
      </c>
      <c r="T50" s="86">
        <v>112.927682787227</v>
      </c>
      <c r="U50" s="24">
        <v>5755.2954306299498</v>
      </c>
      <c r="V50" s="24">
        <v>5.3868292320242901</v>
      </c>
      <c r="W50" s="24">
        <v>140.95398319584501</v>
      </c>
      <c r="X50" s="24">
        <v>140.95384727734199</v>
      </c>
      <c r="Y50" s="24">
        <v>138.10213244211999</v>
      </c>
      <c r="Z50" s="86">
        <v>12.2396636862109</v>
      </c>
      <c r="AA50" s="24">
        <v>322.50158452682501</v>
      </c>
      <c r="AB50" s="24">
        <v>24.223233346965099</v>
      </c>
      <c r="AC50" s="24">
        <v>1739.41512968492</v>
      </c>
      <c r="AD50" s="24">
        <v>0</v>
      </c>
      <c r="AE50" s="24">
        <v>61626.2031709078</v>
      </c>
      <c r="AF50" s="24">
        <v>512.08439151805396</v>
      </c>
      <c r="AG50" s="24">
        <v>37.880653314009798</v>
      </c>
      <c r="AH50" s="24">
        <v>70.924697038328304</v>
      </c>
      <c r="AI50" s="24">
        <v>7984.0691823849002</v>
      </c>
      <c r="AJ50" s="86">
        <v>9.0328344311248407E-3</v>
      </c>
      <c r="AK50" s="24">
        <v>150.89477479889101</v>
      </c>
      <c r="AL50" s="24">
        <v>150.89477479889101</v>
      </c>
      <c r="AM50" s="24">
        <v>43.002948423529801</v>
      </c>
      <c r="AN50" s="24">
        <v>0</v>
      </c>
      <c r="AO50" s="24">
        <v>956.99955514272006</v>
      </c>
      <c r="AP50" s="24">
        <v>3.6275406597663</v>
      </c>
      <c r="AQ50" s="86">
        <v>16537.105044535801</v>
      </c>
      <c r="AR50" s="24">
        <v>509.36513193061398</v>
      </c>
      <c r="AS50" s="24">
        <v>2905.9327944155498</v>
      </c>
      <c r="AT50" s="24">
        <v>142.77676665047599</v>
      </c>
      <c r="AU50" s="24">
        <v>1834.3523268352001</v>
      </c>
      <c r="AV50" s="24">
        <v>0</v>
      </c>
      <c r="AW50" s="24">
        <v>22429.481976509702</v>
      </c>
      <c r="AX50" s="24">
        <v>2492.1652411845398</v>
      </c>
      <c r="AY50" s="24">
        <v>24921.647217694299</v>
      </c>
      <c r="AZ50" s="24">
        <v>1.9197244019736299</v>
      </c>
      <c r="BA50" s="24">
        <v>547.01629699173805</v>
      </c>
      <c r="BB50" s="24">
        <v>4.0684215750921799</v>
      </c>
      <c r="BC50" s="24">
        <v>29765.945451862601</v>
      </c>
      <c r="BD50" s="24">
        <v>60.481311086492802</v>
      </c>
      <c r="BE50" s="24">
        <v>583.73823751495001</v>
      </c>
      <c r="BF50" s="24">
        <v>1039.75096160099</v>
      </c>
      <c r="BG50" s="24">
        <v>3.5576886506059902</v>
      </c>
      <c r="BH50" s="24">
        <v>3.4794803816200599E-2</v>
      </c>
      <c r="BI50" s="24">
        <v>1188.5950269239399</v>
      </c>
      <c r="BJ50" s="24">
        <v>19270.0034363429</v>
      </c>
      <c r="BK50" s="24">
        <v>17007.772374982698</v>
      </c>
      <c r="BL50" s="24">
        <v>2262.2310613601398</v>
      </c>
      <c r="BM50" s="24">
        <v>19.0595628664495</v>
      </c>
      <c r="BN50" s="24">
        <v>0.15205059381493199</v>
      </c>
      <c r="BO50" s="24">
        <v>1687.82908811322</v>
      </c>
      <c r="BP50" s="24">
        <v>58.840788747609302</v>
      </c>
      <c r="BQ50" s="24">
        <v>3424.2078189123499</v>
      </c>
      <c r="BR50" s="24">
        <v>104.661698319526</v>
      </c>
      <c r="BS50" s="24">
        <v>32.253260446325697</v>
      </c>
      <c r="BT50" s="24">
        <v>6907.2621296648404</v>
      </c>
      <c r="BU50" s="24">
        <v>2664.3086609464099</v>
      </c>
      <c r="BV50" s="24">
        <v>1200.1733289792001</v>
      </c>
      <c r="BW50" s="24">
        <v>692.88646769953198</v>
      </c>
      <c r="BX50" s="24">
        <v>0.21973848399168799</v>
      </c>
      <c r="BY50" s="24">
        <v>1468.62328272182</v>
      </c>
      <c r="BZ50" s="24">
        <v>27530.259356162001</v>
      </c>
      <c r="CA50" s="24">
        <v>10.465013973842099</v>
      </c>
      <c r="CB50" s="24">
        <v>985.49007853298303</v>
      </c>
      <c r="CC50" s="24">
        <v>4409.4792510632697</v>
      </c>
      <c r="CD50" s="86">
        <v>0</v>
      </c>
      <c r="CE50" s="24">
        <v>4075.0212632153198</v>
      </c>
      <c r="CF50" s="24">
        <v>76742.861506748901</v>
      </c>
      <c r="CG50" s="24">
        <v>4426.3522041327897</v>
      </c>
      <c r="CH50" s="26"/>
    </row>
    <row r="51" spans="1:86" x14ac:dyDescent="0.3">
      <c r="A51" s="26" t="s">
        <v>50</v>
      </c>
      <c r="B51" s="24">
        <v>2506.8690606</v>
      </c>
      <c r="C51" s="24">
        <v>128.22280470000001</v>
      </c>
      <c r="D51" s="24">
        <v>879.27298753000002</v>
      </c>
      <c r="E51" s="24">
        <v>762.07675457000005</v>
      </c>
      <c r="F51" s="24">
        <v>694.69813389000001</v>
      </c>
      <c r="G51" s="24">
        <v>28.653825575999999</v>
      </c>
      <c r="H51" s="24">
        <v>13021.593729</v>
      </c>
      <c r="I51" s="24">
        <v>11.149762913</v>
      </c>
      <c r="J51" s="24">
        <v>47.107915536</v>
      </c>
      <c r="K51" s="24"/>
      <c r="L51" s="24">
        <v>12.755311398</v>
      </c>
      <c r="M51" s="24">
        <v>5.0143934283</v>
      </c>
      <c r="N51" s="24">
        <v>263.27858500999997</v>
      </c>
      <c r="O51" s="24">
        <v>0.45271792750000001</v>
      </c>
      <c r="P51" s="24">
        <v>2.4735682988000001</v>
      </c>
      <c r="Q51" s="24">
        <v>18.051559131000001</v>
      </c>
      <c r="R51" s="24"/>
      <c r="S51" s="24" t="s">
        <v>50</v>
      </c>
      <c r="T51" s="86">
        <v>5.3176003667670804</v>
      </c>
      <c r="U51" s="24">
        <v>418.98449027654101</v>
      </c>
      <c r="V51" s="24">
        <v>0.45272434935239197</v>
      </c>
      <c r="W51" s="24">
        <v>11.1875867193757</v>
      </c>
      <c r="X51" s="24">
        <v>11.1875691456328</v>
      </c>
      <c r="Y51" s="24">
        <v>9.4602234355065296</v>
      </c>
      <c r="Z51" s="86">
        <v>1.9581457937708401E-4</v>
      </c>
      <c r="AA51" s="24">
        <v>47.553366218464198</v>
      </c>
      <c r="AB51" s="24">
        <v>2.4771794771035198</v>
      </c>
      <c r="AC51" s="24">
        <v>64.428009364109798</v>
      </c>
      <c r="AD51" s="24">
        <v>0</v>
      </c>
      <c r="AE51" s="24">
        <v>2513.2003721401902</v>
      </c>
      <c r="AF51" s="24">
        <v>27.220383066777799</v>
      </c>
      <c r="AG51" s="24">
        <v>2.8805531402122999</v>
      </c>
      <c r="AH51" s="24">
        <v>3.3528803466052599</v>
      </c>
      <c r="AI51" s="24">
        <v>795.11103920470305</v>
      </c>
      <c r="AJ51" s="86">
        <v>9.3033544435534203E-4</v>
      </c>
      <c r="AK51" s="24">
        <v>12.803188636381099</v>
      </c>
      <c r="AL51" s="24">
        <v>12.803188636381099</v>
      </c>
      <c r="AM51" s="24">
        <v>5.0143989993110401</v>
      </c>
      <c r="AN51" s="24">
        <v>0</v>
      </c>
      <c r="AO51" s="24">
        <v>579.29883900460197</v>
      </c>
      <c r="AP51" s="24">
        <v>1.93467353538197</v>
      </c>
      <c r="AQ51" s="86">
        <v>1602.2941928391199</v>
      </c>
      <c r="AR51" s="24">
        <v>33.589112702613001</v>
      </c>
      <c r="AS51" s="24">
        <v>264.45177673476502</v>
      </c>
      <c r="AT51" s="24">
        <v>19.714967489725801</v>
      </c>
      <c r="AU51" s="24">
        <v>128.22242313706701</v>
      </c>
      <c r="AV51" s="24">
        <v>0</v>
      </c>
      <c r="AW51" s="24">
        <v>791.46303728787302</v>
      </c>
      <c r="AX51" s="24">
        <v>87.940185288777798</v>
      </c>
      <c r="AY51" s="24">
        <v>879.40322257665105</v>
      </c>
      <c r="AZ51" s="24">
        <v>0.16631161221954699</v>
      </c>
      <c r="BA51" s="24">
        <v>142.61688504252101</v>
      </c>
      <c r="BB51" s="24">
        <v>0.25344295143768902</v>
      </c>
      <c r="BC51" s="24">
        <v>7539.8421184510298</v>
      </c>
      <c r="BD51" s="24">
        <v>0.30946091833528899</v>
      </c>
      <c r="BE51" s="24">
        <v>40.563932505497696</v>
      </c>
      <c r="BF51" s="24">
        <v>55.663933695993599</v>
      </c>
      <c r="BG51" s="24">
        <v>0.24513316280582201</v>
      </c>
      <c r="BH51" s="24">
        <v>3.9378969008526301E-3</v>
      </c>
      <c r="BI51" s="24">
        <v>30.432954932014901</v>
      </c>
      <c r="BJ51" s="24">
        <v>763.27107053298903</v>
      </c>
      <c r="BK51" s="24">
        <v>695.653127809068</v>
      </c>
      <c r="BL51" s="24">
        <v>67.617942723920706</v>
      </c>
      <c r="BM51" s="24">
        <v>0.55978583861064701</v>
      </c>
      <c r="BN51" s="24">
        <v>1.6876305351168699E-2</v>
      </c>
      <c r="BO51" s="24">
        <v>16.6840633718591</v>
      </c>
      <c r="BP51" s="24">
        <v>3.7008975379883902</v>
      </c>
      <c r="BQ51" s="24">
        <v>186.05572567888501</v>
      </c>
      <c r="BR51" s="24">
        <v>7.6129753688608099</v>
      </c>
      <c r="BS51" s="24">
        <v>2.7389402150608699</v>
      </c>
      <c r="BT51" s="24">
        <v>342.26366838076001</v>
      </c>
      <c r="BU51" s="24">
        <v>244.26862354847501</v>
      </c>
      <c r="BV51" s="24">
        <v>0.30022409067610201</v>
      </c>
      <c r="BW51" s="24">
        <v>8.2319796513390298</v>
      </c>
      <c r="BX51" s="24">
        <v>1.5195306690476499E-2</v>
      </c>
      <c r="BY51" s="24">
        <v>28.653743578211699</v>
      </c>
      <c r="BZ51" s="24">
        <v>6753.7589423053896</v>
      </c>
      <c r="CA51" s="24">
        <v>4.6222405947629101E-2</v>
      </c>
      <c r="CB51" s="24">
        <v>50.337016390849797</v>
      </c>
      <c r="CC51" s="24">
        <v>742.93777411518897</v>
      </c>
      <c r="CD51" s="86">
        <v>0</v>
      </c>
      <c r="CE51" s="24">
        <v>499.99242151622798</v>
      </c>
      <c r="CF51" s="24">
        <v>13021.691605460799</v>
      </c>
      <c r="CG51" s="24">
        <v>532.82963430925201</v>
      </c>
      <c r="CH51" s="26"/>
    </row>
    <row r="52" spans="1:86" x14ac:dyDescent="0.3">
      <c r="A52" s="26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86"/>
      <c r="U52" s="24"/>
    </row>
    <row r="53" spans="1:86" x14ac:dyDescent="0.3">
      <c r="A53" s="26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86"/>
      <c r="U53" s="24"/>
    </row>
    <row r="54" spans="1:86" x14ac:dyDescent="0.3">
      <c r="A54" s="26" t="s">
        <v>227</v>
      </c>
      <c r="B54" s="24">
        <v>341.52847621000001</v>
      </c>
      <c r="C54" s="24">
        <v>16.720910633999999</v>
      </c>
      <c r="D54" s="24">
        <v>168.45257788000001</v>
      </c>
      <c r="E54" s="24">
        <v>73.310080525999993</v>
      </c>
      <c r="F54" s="24">
        <v>50.056521277999998</v>
      </c>
      <c r="G54" s="24">
        <v>20.767875480000001</v>
      </c>
      <c r="H54" s="24">
        <v>958.83973225</v>
      </c>
      <c r="I54" s="24">
        <v>0.5807329497</v>
      </c>
      <c r="J54" s="24">
        <v>4.0227554404000001</v>
      </c>
      <c r="K54" s="24">
        <v>1.5473955100000001E-2</v>
      </c>
      <c r="L54" s="24">
        <v>0.7563022559</v>
      </c>
      <c r="M54" s="24">
        <v>1.0337979543</v>
      </c>
      <c r="N54" s="24">
        <v>17.041394597</v>
      </c>
      <c r="O54" s="24">
        <v>0.10454520389999999</v>
      </c>
      <c r="P54" s="24">
        <v>0.23249318369999999</v>
      </c>
      <c r="Q54" s="24">
        <v>2.9545388411000002</v>
      </c>
      <c r="R54" s="24"/>
      <c r="S54" s="24" t="s">
        <v>51</v>
      </c>
      <c r="T54" s="86">
        <v>0</v>
      </c>
      <c r="U54" s="24">
        <v>0</v>
      </c>
      <c r="V54" s="24">
        <v>0</v>
      </c>
      <c r="W54" s="24">
        <v>0</v>
      </c>
      <c r="X54" s="24">
        <v>0</v>
      </c>
      <c r="Y54" s="24">
        <v>0</v>
      </c>
      <c r="Z54" s="86">
        <v>0</v>
      </c>
      <c r="AA54" s="24">
        <v>0</v>
      </c>
      <c r="AB54" s="24">
        <v>0</v>
      </c>
      <c r="AC54" s="24">
        <v>0</v>
      </c>
      <c r="AD54" s="24">
        <v>0</v>
      </c>
      <c r="AE54" s="24">
        <v>0</v>
      </c>
      <c r="AF54" s="24">
        <v>0</v>
      </c>
      <c r="AG54" s="24">
        <v>0</v>
      </c>
      <c r="AH54" s="24">
        <v>0</v>
      </c>
      <c r="AI54" s="24">
        <v>0</v>
      </c>
      <c r="AJ54" s="86">
        <v>0</v>
      </c>
      <c r="AK54" s="24">
        <v>0</v>
      </c>
      <c r="AL54" s="24">
        <v>0</v>
      </c>
      <c r="AM54" s="24">
        <v>0</v>
      </c>
      <c r="AN54" s="24">
        <v>0</v>
      </c>
      <c r="AO54" s="24">
        <v>0</v>
      </c>
      <c r="AP54" s="24">
        <v>0</v>
      </c>
      <c r="AQ54" s="86">
        <v>0</v>
      </c>
      <c r="AR54" s="24">
        <v>0</v>
      </c>
      <c r="AS54" s="24">
        <v>0</v>
      </c>
      <c r="AT54" s="24">
        <v>0</v>
      </c>
      <c r="AU54" s="24">
        <v>0</v>
      </c>
      <c r="AV54" s="24">
        <v>0</v>
      </c>
      <c r="AW54" s="24">
        <v>0</v>
      </c>
      <c r="AX54" s="24">
        <v>0</v>
      </c>
      <c r="AY54" s="24">
        <v>0</v>
      </c>
      <c r="AZ54" s="24">
        <v>0</v>
      </c>
      <c r="BA54" s="24">
        <v>0</v>
      </c>
      <c r="BB54" s="24">
        <v>0</v>
      </c>
      <c r="BC54" s="24">
        <v>0</v>
      </c>
      <c r="BD54" s="24">
        <v>0</v>
      </c>
      <c r="BE54" s="24">
        <v>0</v>
      </c>
      <c r="BF54" s="24">
        <v>0</v>
      </c>
      <c r="BG54" s="24">
        <v>0</v>
      </c>
      <c r="BH54" s="24">
        <v>0</v>
      </c>
      <c r="BI54" s="24">
        <v>0</v>
      </c>
      <c r="BJ54" s="24">
        <v>0</v>
      </c>
      <c r="BK54" s="24">
        <v>0</v>
      </c>
      <c r="BL54" s="24">
        <v>0</v>
      </c>
      <c r="BM54" s="24">
        <v>0</v>
      </c>
      <c r="BN54" s="24">
        <v>0</v>
      </c>
      <c r="BO54" s="24">
        <v>0</v>
      </c>
      <c r="BP54" s="24">
        <v>0</v>
      </c>
      <c r="BQ54" s="24">
        <v>0</v>
      </c>
      <c r="BR54" s="24">
        <v>0</v>
      </c>
      <c r="BS54" s="24">
        <v>0</v>
      </c>
      <c r="BT54" s="24">
        <v>0</v>
      </c>
      <c r="BU54" s="24">
        <v>0</v>
      </c>
      <c r="BV54" s="24">
        <v>0</v>
      </c>
      <c r="BW54" s="24">
        <v>0</v>
      </c>
      <c r="BX54" s="24">
        <v>0</v>
      </c>
      <c r="BY54" s="24">
        <v>0</v>
      </c>
      <c r="BZ54" s="24">
        <v>0</v>
      </c>
      <c r="CA54" s="24">
        <v>0</v>
      </c>
      <c r="CB54" s="24">
        <v>0</v>
      </c>
      <c r="CC54" s="24">
        <v>0</v>
      </c>
      <c r="CD54" s="86">
        <v>0</v>
      </c>
      <c r="CE54" s="24">
        <v>0</v>
      </c>
      <c r="CF54" s="24">
        <v>0</v>
      </c>
      <c r="CG54" s="24">
        <v>0</v>
      </c>
    </row>
    <row r="55" spans="1:86" s="26" customFormat="1" x14ac:dyDescent="0.3">
      <c r="A55" s="26" t="s">
        <v>1</v>
      </c>
      <c r="B55" s="24">
        <v>4210.0019418000002</v>
      </c>
      <c r="C55" s="24">
        <v>340.07665850000001</v>
      </c>
      <c r="D55" s="24">
        <v>9036.5178252000005</v>
      </c>
      <c r="E55" s="24">
        <v>645.30188655999996</v>
      </c>
      <c r="F55" s="24">
        <v>545.74074600999995</v>
      </c>
      <c r="G55" s="24">
        <v>210.44755388999999</v>
      </c>
      <c r="H55" s="24">
        <v>7455.5944939999999</v>
      </c>
      <c r="I55" s="24">
        <v>6.1337838656999999</v>
      </c>
      <c r="J55" s="24">
        <v>19.918207041999999</v>
      </c>
      <c r="K55" s="24"/>
      <c r="L55" s="24">
        <v>22.255939891000001</v>
      </c>
      <c r="M55" s="24">
        <v>0.44523057719999998</v>
      </c>
      <c r="N55" s="24">
        <v>346.53994172</v>
      </c>
      <c r="O55" s="24">
        <v>2.6614257799999999E-2</v>
      </c>
      <c r="P55" s="24">
        <v>0.1445355314</v>
      </c>
      <c r="Q55" s="24">
        <v>2.0463538786000002</v>
      </c>
      <c r="R55" s="24"/>
      <c r="S55" s="24" t="s">
        <v>1</v>
      </c>
      <c r="T55" s="86">
        <v>0</v>
      </c>
      <c r="U55" s="24">
        <v>0</v>
      </c>
      <c r="V55" s="24">
        <v>0</v>
      </c>
      <c r="W55" s="24">
        <v>0</v>
      </c>
      <c r="X55" s="24">
        <v>0</v>
      </c>
      <c r="Y55" s="24">
        <v>0</v>
      </c>
      <c r="Z55" s="86">
        <v>0</v>
      </c>
      <c r="AA55" s="24">
        <v>0</v>
      </c>
      <c r="AB55" s="24">
        <v>0</v>
      </c>
      <c r="AC55" s="24">
        <v>0</v>
      </c>
      <c r="AD55" s="24">
        <v>0</v>
      </c>
      <c r="AE55" s="24">
        <v>0</v>
      </c>
      <c r="AF55" s="24">
        <v>0</v>
      </c>
      <c r="AG55" s="24">
        <v>0</v>
      </c>
      <c r="AH55" s="24">
        <v>0</v>
      </c>
      <c r="AI55" s="24">
        <v>0</v>
      </c>
      <c r="AJ55" s="86">
        <v>0</v>
      </c>
      <c r="AK55" s="24">
        <v>0</v>
      </c>
      <c r="AL55" s="24">
        <v>0</v>
      </c>
      <c r="AM55" s="24">
        <v>0</v>
      </c>
      <c r="AN55" s="24">
        <v>0</v>
      </c>
      <c r="AO55" s="24">
        <v>0</v>
      </c>
      <c r="AP55" s="24">
        <v>0</v>
      </c>
      <c r="AQ55" s="86">
        <v>0</v>
      </c>
      <c r="AR55" s="24">
        <v>0</v>
      </c>
      <c r="AS55" s="24">
        <v>0</v>
      </c>
      <c r="AT55" s="24">
        <v>0</v>
      </c>
      <c r="AU55" s="24">
        <v>0</v>
      </c>
      <c r="AV55" s="24">
        <v>0</v>
      </c>
      <c r="AW55" s="24">
        <v>0</v>
      </c>
      <c r="AX55" s="24">
        <v>0</v>
      </c>
      <c r="AY55" s="24">
        <v>0</v>
      </c>
      <c r="AZ55" s="24">
        <v>0</v>
      </c>
      <c r="BA55" s="24">
        <v>0</v>
      </c>
      <c r="BB55" s="24">
        <v>0</v>
      </c>
      <c r="BC55" s="24">
        <v>0</v>
      </c>
      <c r="BD55" s="24">
        <v>0</v>
      </c>
      <c r="BE55" s="24">
        <v>0</v>
      </c>
      <c r="BF55" s="24">
        <v>0</v>
      </c>
      <c r="BG55" s="24">
        <v>0</v>
      </c>
      <c r="BH55" s="24">
        <v>0</v>
      </c>
      <c r="BI55" s="24">
        <v>0</v>
      </c>
      <c r="BJ55" s="24">
        <v>0</v>
      </c>
      <c r="BK55" s="24">
        <v>0</v>
      </c>
      <c r="BL55" s="24">
        <v>0</v>
      </c>
      <c r="BM55" s="24">
        <v>0</v>
      </c>
      <c r="BN55" s="24">
        <v>0</v>
      </c>
      <c r="BO55" s="24">
        <v>0</v>
      </c>
      <c r="BP55" s="24">
        <v>0</v>
      </c>
      <c r="BQ55" s="24">
        <v>0</v>
      </c>
      <c r="BR55" s="24">
        <v>0</v>
      </c>
      <c r="BS55" s="24">
        <v>0</v>
      </c>
      <c r="BT55" s="24">
        <v>0</v>
      </c>
      <c r="BU55" s="24">
        <v>0</v>
      </c>
      <c r="BV55" s="24">
        <v>0</v>
      </c>
      <c r="BW55" s="24">
        <v>0</v>
      </c>
      <c r="BX55" s="24">
        <v>0</v>
      </c>
      <c r="BY55" s="24">
        <v>0</v>
      </c>
      <c r="BZ55" s="24">
        <v>0</v>
      </c>
      <c r="CA55" s="24">
        <v>0</v>
      </c>
      <c r="CB55" s="24">
        <v>0</v>
      </c>
      <c r="CC55" s="24">
        <v>0</v>
      </c>
      <c r="CD55" s="86">
        <v>0</v>
      </c>
      <c r="CE55" s="24">
        <v>0</v>
      </c>
      <c r="CF55" s="24">
        <v>0</v>
      </c>
      <c r="CG55" s="24">
        <v>0</v>
      </c>
      <c r="CH55" s="24"/>
    </row>
    <row r="56" spans="1:86" s="26" customFormat="1" x14ac:dyDescent="0.3">
      <c r="A56" s="26" t="s">
        <v>11</v>
      </c>
      <c r="B56" s="24">
        <v>7437.6237552000002</v>
      </c>
      <c r="C56" s="24">
        <v>58.321548030999999</v>
      </c>
      <c r="D56" s="24">
        <v>780.79974099000003</v>
      </c>
      <c r="E56" s="24">
        <v>1810.8698125999999</v>
      </c>
      <c r="F56" s="24">
        <v>1638.1015789999999</v>
      </c>
      <c r="G56" s="24">
        <v>1138.0404297</v>
      </c>
      <c r="H56" s="24">
        <v>14049.792100000001</v>
      </c>
      <c r="I56" s="24">
        <v>14.128259232</v>
      </c>
      <c r="J56" s="24">
        <v>30.832768344000002</v>
      </c>
      <c r="K56" s="24"/>
      <c r="L56" s="24">
        <v>16.068455428</v>
      </c>
      <c r="M56" s="24">
        <v>3.7906442949999999</v>
      </c>
      <c r="N56" s="24">
        <v>684.62564204</v>
      </c>
      <c r="O56" s="24">
        <v>0.26005478859999998</v>
      </c>
      <c r="P56" s="24">
        <v>1.484186553</v>
      </c>
      <c r="Q56" s="24">
        <v>3.2229640317000001</v>
      </c>
      <c r="R56" s="24"/>
      <c r="S56" s="24" t="s">
        <v>11</v>
      </c>
      <c r="T56" s="86">
        <v>0</v>
      </c>
      <c r="U56" s="24">
        <v>0</v>
      </c>
      <c r="V56" s="24">
        <v>0</v>
      </c>
      <c r="W56" s="24">
        <v>0</v>
      </c>
      <c r="X56" s="24">
        <v>0</v>
      </c>
      <c r="Y56" s="24">
        <v>0</v>
      </c>
      <c r="Z56" s="86">
        <v>0</v>
      </c>
      <c r="AA56" s="24">
        <v>0</v>
      </c>
      <c r="AB56" s="24">
        <v>0</v>
      </c>
      <c r="AC56" s="24">
        <v>0</v>
      </c>
      <c r="AD56" s="24">
        <v>0</v>
      </c>
      <c r="AE56" s="24">
        <v>0</v>
      </c>
      <c r="AF56" s="24">
        <v>0</v>
      </c>
      <c r="AG56" s="24">
        <v>0</v>
      </c>
      <c r="AH56" s="24">
        <v>0</v>
      </c>
      <c r="AI56" s="24">
        <v>0</v>
      </c>
      <c r="AJ56" s="86">
        <v>0</v>
      </c>
      <c r="AK56" s="24">
        <v>0</v>
      </c>
      <c r="AL56" s="24">
        <v>0</v>
      </c>
      <c r="AM56" s="24">
        <v>0</v>
      </c>
      <c r="AN56" s="24">
        <v>0</v>
      </c>
      <c r="AO56" s="24">
        <v>0</v>
      </c>
      <c r="AP56" s="24">
        <v>0</v>
      </c>
      <c r="AQ56" s="86">
        <v>0</v>
      </c>
      <c r="AR56" s="24">
        <v>0</v>
      </c>
      <c r="AS56" s="24">
        <v>0</v>
      </c>
      <c r="AT56" s="24">
        <v>0</v>
      </c>
      <c r="AU56" s="24">
        <v>0</v>
      </c>
      <c r="AV56" s="24">
        <v>0</v>
      </c>
      <c r="AW56" s="24">
        <v>0</v>
      </c>
      <c r="AX56" s="24">
        <v>0</v>
      </c>
      <c r="AY56" s="24">
        <v>0</v>
      </c>
      <c r="AZ56" s="24">
        <v>0</v>
      </c>
      <c r="BA56" s="24">
        <v>0</v>
      </c>
      <c r="BB56" s="24">
        <v>0</v>
      </c>
      <c r="BC56" s="24">
        <v>0</v>
      </c>
      <c r="BD56" s="24">
        <v>0</v>
      </c>
      <c r="BE56" s="24">
        <v>0</v>
      </c>
      <c r="BF56" s="24">
        <v>0</v>
      </c>
      <c r="BG56" s="24">
        <v>0</v>
      </c>
      <c r="BH56" s="24">
        <v>0</v>
      </c>
      <c r="BI56" s="24">
        <v>0</v>
      </c>
      <c r="BJ56" s="24">
        <v>0</v>
      </c>
      <c r="BK56" s="24">
        <v>0</v>
      </c>
      <c r="BL56" s="24">
        <v>0</v>
      </c>
      <c r="BM56" s="24">
        <v>0</v>
      </c>
      <c r="BN56" s="24">
        <v>0</v>
      </c>
      <c r="BO56" s="24">
        <v>0</v>
      </c>
      <c r="BP56" s="24">
        <v>0</v>
      </c>
      <c r="BQ56" s="24">
        <v>0</v>
      </c>
      <c r="BR56" s="24">
        <v>0</v>
      </c>
      <c r="BS56" s="24">
        <v>0</v>
      </c>
      <c r="BT56" s="24">
        <v>0</v>
      </c>
      <c r="BU56" s="24">
        <v>0</v>
      </c>
      <c r="BV56" s="24">
        <v>0</v>
      </c>
      <c r="BW56" s="24">
        <v>0</v>
      </c>
      <c r="BX56" s="24">
        <v>0</v>
      </c>
      <c r="BY56" s="24">
        <v>0</v>
      </c>
      <c r="BZ56" s="24">
        <v>0</v>
      </c>
      <c r="CA56" s="24">
        <v>0</v>
      </c>
      <c r="CB56" s="24">
        <v>0</v>
      </c>
      <c r="CC56" s="24">
        <v>0</v>
      </c>
      <c r="CD56" s="86">
        <v>0</v>
      </c>
      <c r="CE56" s="24">
        <v>0</v>
      </c>
      <c r="CF56" s="24">
        <v>0</v>
      </c>
      <c r="CG56" s="24">
        <v>0</v>
      </c>
      <c r="CH56" s="24"/>
    </row>
    <row r="57" spans="1:86" s="26" customFormat="1" x14ac:dyDescent="0.3">
      <c r="A57" s="26" t="s">
        <v>58</v>
      </c>
      <c r="B57" s="24">
        <v>5843.5060942</v>
      </c>
      <c r="C57" s="24">
        <v>21.166622699000001</v>
      </c>
      <c r="D57" s="24">
        <v>735.52313808999997</v>
      </c>
      <c r="E57" s="24">
        <v>1120.9893211000001</v>
      </c>
      <c r="F57" s="24">
        <v>993.72453339000003</v>
      </c>
      <c r="G57" s="24">
        <v>54.165980591999997</v>
      </c>
      <c r="H57" s="24">
        <v>25101.929895000001</v>
      </c>
      <c r="I57" s="24">
        <v>15.425870124999999</v>
      </c>
      <c r="J57" s="24">
        <v>36.276197179</v>
      </c>
      <c r="K57" s="24"/>
      <c r="L57" s="24">
        <v>17.310682605</v>
      </c>
      <c r="M57" s="24">
        <v>7.9654567207999998</v>
      </c>
      <c r="N57" s="24">
        <v>1434.0969132</v>
      </c>
      <c r="O57" s="24">
        <v>0.55329033660000004</v>
      </c>
      <c r="P57" s="24">
        <v>3.3715291278000001</v>
      </c>
      <c r="Q57" s="24">
        <v>12.05515626</v>
      </c>
      <c r="R57" s="24"/>
      <c r="S57" s="24" t="s">
        <v>58</v>
      </c>
      <c r="T57" s="86">
        <v>0</v>
      </c>
      <c r="U57" s="24">
        <v>0</v>
      </c>
      <c r="V57" s="24">
        <v>0</v>
      </c>
      <c r="W57" s="24">
        <v>0</v>
      </c>
      <c r="X57" s="24">
        <v>0</v>
      </c>
      <c r="Y57" s="24">
        <v>0</v>
      </c>
      <c r="Z57" s="86">
        <v>0</v>
      </c>
      <c r="AA57" s="24">
        <v>0</v>
      </c>
      <c r="AB57" s="24">
        <v>0</v>
      </c>
      <c r="AC57" s="24">
        <v>0</v>
      </c>
      <c r="AD57" s="24">
        <v>0</v>
      </c>
      <c r="AE57" s="24">
        <v>0</v>
      </c>
      <c r="AF57" s="24">
        <v>0</v>
      </c>
      <c r="AG57" s="24">
        <v>0</v>
      </c>
      <c r="AH57" s="24">
        <v>0</v>
      </c>
      <c r="AI57" s="24">
        <v>0</v>
      </c>
      <c r="AJ57" s="86">
        <v>0</v>
      </c>
      <c r="AK57" s="24">
        <v>0</v>
      </c>
      <c r="AL57" s="24">
        <v>0</v>
      </c>
      <c r="AM57" s="24">
        <v>0</v>
      </c>
      <c r="AN57" s="24">
        <v>0</v>
      </c>
      <c r="AO57" s="24">
        <v>0</v>
      </c>
      <c r="AP57" s="24">
        <v>0</v>
      </c>
      <c r="AQ57" s="86">
        <v>0</v>
      </c>
      <c r="AR57" s="24">
        <v>0</v>
      </c>
      <c r="AS57" s="24">
        <v>0</v>
      </c>
      <c r="AT57" s="24">
        <v>0</v>
      </c>
      <c r="AU57" s="24">
        <v>0</v>
      </c>
      <c r="AV57" s="24">
        <v>0</v>
      </c>
      <c r="AW57" s="24">
        <v>0</v>
      </c>
      <c r="AX57" s="24">
        <v>0</v>
      </c>
      <c r="AY57" s="24">
        <v>0</v>
      </c>
      <c r="AZ57" s="24">
        <v>0</v>
      </c>
      <c r="BA57" s="24">
        <v>0</v>
      </c>
      <c r="BB57" s="24">
        <v>0</v>
      </c>
      <c r="BC57" s="24">
        <v>0</v>
      </c>
      <c r="BD57" s="24">
        <v>0</v>
      </c>
      <c r="BE57" s="24">
        <v>0</v>
      </c>
      <c r="BF57" s="24">
        <v>0</v>
      </c>
      <c r="BG57" s="24">
        <v>0</v>
      </c>
      <c r="BH57" s="24">
        <v>0</v>
      </c>
      <c r="BI57" s="24">
        <v>0</v>
      </c>
      <c r="BJ57" s="24">
        <v>0</v>
      </c>
      <c r="BK57" s="24">
        <v>0</v>
      </c>
      <c r="BL57" s="24">
        <v>0</v>
      </c>
      <c r="BM57" s="24">
        <v>0</v>
      </c>
      <c r="BN57" s="24">
        <v>0</v>
      </c>
      <c r="BO57" s="24">
        <v>0</v>
      </c>
      <c r="BP57" s="24">
        <v>0</v>
      </c>
      <c r="BQ57" s="24">
        <v>0</v>
      </c>
      <c r="BR57" s="24">
        <v>0</v>
      </c>
      <c r="BS57" s="24">
        <v>0</v>
      </c>
      <c r="BT57" s="24">
        <v>0</v>
      </c>
      <c r="BU57" s="24">
        <v>0</v>
      </c>
      <c r="BV57" s="24">
        <v>0</v>
      </c>
      <c r="BW57" s="24">
        <v>0</v>
      </c>
      <c r="BX57" s="24">
        <v>0</v>
      </c>
      <c r="BY57" s="24">
        <v>0</v>
      </c>
      <c r="BZ57" s="24">
        <v>0</v>
      </c>
      <c r="CA57" s="24">
        <v>0</v>
      </c>
      <c r="CB57" s="24">
        <v>0</v>
      </c>
      <c r="CC57" s="24">
        <v>0</v>
      </c>
      <c r="CD57" s="86">
        <v>0</v>
      </c>
      <c r="CE57" s="24">
        <v>0</v>
      </c>
      <c r="CF57" s="24">
        <v>0</v>
      </c>
      <c r="CG57" s="24">
        <v>0</v>
      </c>
      <c r="CH57" s="24"/>
    </row>
    <row r="58" spans="1:86" x14ac:dyDescent="0.3">
      <c r="A58" s="26" t="s">
        <v>175</v>
      </c>
      <c r="B58" s="24">
        <v>227.26918943999999</v>
      </c>
      <c r="C58" s="24">
        <v>0.2583810346</v>
      </c>
      <c r="D58" s="24">
        <v>29.084415799999999</v>
      </c>
      <c r="E58" s="24">
        <v>43.930443455000002</v>
      </c>
      <c r="F58" s="24">
        <v>39.234138647999998</v>
      </c>
      <c r="G58" s="24">
        <v>2.2130501262000002</v>
      </c>
      <c r="H58" s="24">
        <v>832.99843926999995</v>
      </c>
      <c r="I58" s="24">
        <v>0.52059188940000001</v>
      </c>
      <c r="J58" s="24">
        <v>1.5196589583</v>
      </c>
      <c r="K58" s="24"/>
      <c r="L58" s="24">
        <v>0.58269892109999999</v>
      </c>
      <c r="M58" s="24">
        <v>0.29395974559999999</v>
      </c>
      <c r="N58" s="24">
        <v>45.980195479999999</v>
      </c>
      <c r="O58" s="24">
        <v>1.8845354200000001E-2</v>
      </c>
      <c r="P58" s="24">
        <v>0.1136266665</v>
      </c>
      <c r="Q58" s="24">
        <v>0.36350414949999998</v>
      </c>
      <c r="R58" s="24"/>
      <c r="S58" s="24" t="s">
        <v>175</v>
      </c>
      <c r="T58" s="86">
        <v>0</v>
      </c>
      <c r="U58" s="24">
        <v>0</v>
      </c>
      <c r="V58" s="24">
        <v>0</v>
      </c>
      <c r="W58" s="24">
        <v>0</v>
      </c>
      <c r="X58" s="24">
        <v>0</v>
      </c>
      <c r="Y58" s="24">
        <v>0</v>
      </c>
      <c r="Z58" s="86">
        <v>0</v>
      </c>
      <c r="AA58" s="24">
        <v>0</v>
      </c>
      <c r="AB58" s="24">
        <v>0</v>
      </c>
      <c r="AC58" s="24">
        <v>0</v>
      </c>
      <c r="AD58" s="24">
        <v>0</v>
      </c>
      <c r="AE58" s="24">
        <v>0</v>
      </c>
      <c r="AF58" s="24">
        <v>0</v>
      </c>
      <c r="AG58" s="24">
        <v>0</v>
      </c>
      <c r="AH58" s="24">
        <v>0</v>
      </c>
      <c r="AI58" s="24">
        <v>0</v>
      </c>
      <c r="AJ58" s="86">
        <v>0</v>
      </c>
      <c r="AK58" s="24">
        <v>0</v>
      </c>
      <c r="AL58" s="24">
        <v>0</v>
      </c>
      <c r="AM58" s="24">
        <v>0</v>
      </c>
      <c r="AN58" s="24">
        <v>0</v>
      </c>
      <c r="AO58" s="24">
        <v>0</v>
      </c>
      <c r="AP58" s="24">
        <v>0</v>
      </c>
      <c r="AQ58" s="86">
        <v>0</v>
      </c>
      <c r="AR58" s="24">
        <v>0</v>
      </c>
      <c r="AS58" s="24">
        <v>0</v>
      </c>
      <c r="AT58" s="24">
        <v>0</v>
      </c>
      <c r="AU58" s="24">
        <v>0</v>
      </c>
      <c r="AV58" s="24">
        <v>0</v>
      </c>
      <c r="AW58" s="24">
        <v>0</v>
      </c>
      <c r="AX58" s="24">
        <v>0</v>
      </c>
      <c r="AY58" s="24">
        <v>0</v>
      </c>
      <c r="AZ58" s="24">
        <v>0</v>
      </c>
      <c r="BA58" s="24">
        <v>0</v>
      </c>
      <c r="BB58" s="24">
        <v>0</v>
      </c>
      <c r="BC58" s="24">
        <v>0</v>
      </c>
      <c r="BD58" s="24">
        <v>0</v>
      </c>
      <c r="BE58" s="24">
        <v>0</v>
      </c>
      <c r="BF58" s="24">
        <v>0</v>
      </c>
      <c r="BG58" s="24">
        <v>0</v>
      </c>
      <c r="BH58" s="24">
        <v>0</v>
      </c>
      <c r="BI58" s="24">
        <v>0</v>
      </c>
      <c r="BJ58" s="24">
        <v>0</v>
      </c>
      <c r="BK58" s="24">
        <v>0</v>
      </c>
      <c r="BL58" s="24">
        <v>0</v>
      </c>
      <c r="BM58" s="24">
        <v>0</v>
      </c>
      <c r="BN58" s="24">
        <v>0</v>
      </c>
      <c r="BO58" s="24">
        <v>0</v>
      </c>
      <c r="BP58" s="24">
        <v>0</v>
      </c>
      <c r="BQ58" s="24">
        <v>0</v>
      </c>
      <c r="BR58" s="24">
        <v>0</v>
      </c>
      <c r="BS58" s="24">
        <v>0</v>
      </c>
      <c r="BT58" s="24">
        <v>0</v>
      </c>
      <c r="BU58" s="24">
        <v>0</v>
      </c>
      <c r="BV58" s="24">
        <v>0</v>
      </c>
      <c r="BW58" s="24">
        <v>0</v>
      </c>
      <c r="BX58" s="24">
        <v>0</v>
      </c>
      <c r="BY58" s="24">
        <v>0</v>
      </c>
      <c r="BZ58" s="24">
        <v>0</v>
      </c>
      <c r="CA58" s="24">
        <v>0</v>
      </c>
      <c r="CB58" s="24">
        <v>0</v>
      </c>
      <c r="CC58" s="24">
        <v>0</v>
      </c>
      <c r="CD58" s="86">
        <v>0</v>
      </c>
      <c r="CE58" s="24">
        <v>0</v>
      </c>
      <c r="CF58" s="24">
        <v>0</v>
      </c>
      <c r="CG58" s="24">
        <v>0</v>
      </c>
    </row>
    <row r="59" spans="1:86" s="26" customFormat="1" x14ac:dyDescent="0.3">
      <c r="A59" s="41" t="s">
        <v>233</v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86"/>
      <c r="U59" s="24"/>
      <c r="V59" s="24"/>
      <c r="W59" s="24"/>
      <c r="X59" s="24"/>
      <c r="Y59" s="24"/>
      <c r="Z59" s="86"/>
      <c r="AA59" s="24"/>
      <c r="AB59" s="24"/>
      <c r="AC59" s="24"/>
      <c r="AD59" s="24"/>
      <c r="AE59" s="24"/>
      <c r="AF59" s="24"/>
      <c r="AG59" s="24"/>
      <c r="AH59" s="24"/>
      <c r="AI59" s="24"/>
      <c r="AJ59" s="86"/>
      <c r="AK59" s="24"/>
      <c r="AL59" s="24"/>
      <c r="AM59" s="24"/>
      <c r="AN59" s="24"/>
      <c r="AO59" s="24"/>
      <c r="AP59" s="24"/>
      <c r="AQ59" s="86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86"/>
      <c r="CE59" s="24"/>
      <c r="CF59" s="24"/>
      <c r="CG59" s="24"/>
      <c r="CH59" s="24"/>
    </row>
    <row r="60" spans="1:86" s="26" customFormat="1" x14ac:dyDescent="0.3">
      <c r="A60" s="41"/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24"/>
      <c r="S60" s="24"/>
      <c r="T60" s="86"/>
      <c r="U60" s="24"/>
      <c r="V60" s="24"/>
      <c r="W60" s="24"/>
      <c r="X60" s="24"/>
      <c r="Y60" s="24"/>
      <c r="Z60" s="86"/>
      <c r="AA60" s="24"/>
      <c r="AB60" s="24"/>
      <c r="AC60" s="24"/>
      <c r="AD60" s="24"/>
      <c r="AE60" s="24"/>
      <c r="AF60" s="24"/>
      <c r="AG60" s="24"/>
      <c r="AH60" s="24"/>
      <c r="AI60" s="24"/>
      <c r="AJ60" s="86"/>
      <c r="AK60" s="24"/>
      <c r="AL60" s="24"/>
      <c r="AM60" s="24"/>
      <c r="AN60" s="24"/>
      <c r="AO60" s="24"/>
      <c r="AP60" s="24"/>
      <c r="AQ60" s="86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86"/>
      <c r="CE60" s="24"/>
      <c r="CF60" s="24"/>
      <c r="CG60" s="24"/>
      <c r="CH60" s="24"/>
    </row>
    <row r="61" spans="1:86" x14ac:dyDescent="0.3">
      <c r="A61" s="1" t="s">
        <v>55</v>
      </c>
      <c r="B61" s="1">
        <f>SUM(B3:B58)</f>
        <v>1946066.4223702503</v>
      </c>
      <c r="C61" s="1">
        <f t="shared" ref="C61:N61" si="0">SUM(C3:C58)</f>
        <v>103404.9058646156</v>
      </c>
      <c r="D61" s="1">
        <f t="shared" si="0"/>
        <v>752479.26305569021</v>
      </c>
      <c r="E61" s="1">
        <f t="shared" si="0"/>
        <v>576959.15009882092</v>
      </c>
      <c r="F61" s="1">
        <f t="shared" si="0"/>
        <v>479035.28206206608</v>
      </c>
      <c r="G61" s="1">
        <f t="shared" si="0"/>
        <v>168075.63404324921</v>
      </c>
      <c r="H61" s="1">
        <f t="shared" si="0"/>
        <v>3641513.2638654197</v>
      </c>
      <c r="I61" s="1">
        <f t="shared" si="0"/>
        <v>5042.3491828626011</v>
      </c>
      <c r="J61" s="1">
        <f t="shared" si="0"/>
        <v>9601.6026897716965</v>
      </c>
      <c r="K61" s="1">
        <f t="shared" si="0"/>
        <v>4.2491777425999997</v>
      </c>
      <c r="L61" s="1">
        <f t="shared" si="0"/>
        <v>5876.788867547999</v>
      </c>
      <c r="M61" s="1">
        <f t="shared" si="0"/>
        <v>1823.3810516358999</v>
      </c>
      <c r="N61" s="1">
        <f t="shared" si="0"/>
        <v>150609.82081782699</v>
      </c>
      <c r="O61" s="1">
        <f t="shared" ref="O61:Q61" si="1">SUM(O3:O58)</f>
        <v>222.53448036600011</v>
      </c>
      <c r="P61" s="1">
        <f t="shared" si="1"/>
        <v>781.51583044420011</v>
      </c>
      <c r="Q61" s="1">
        <f t="shared" si="1"/>
        <v>4806.7222923570989</v>
      </c>
      <c r="R61" s="24"/>
      <c r="S61" s="24"/>
      <c r="T61" s="86"/>
      <c r="U61" s="1">
        <f t="shared" ref="U61:CC61" si="2">SUM(U3:U58)</f>
        <v>221467.21563870934</v>
      </c>
      <c r="V61" s="1">
        <f t="shared" si="2"/>
        <v>221.50495504164778</v>
      </c>
      <c r="W61" s="1">
        <f t="shared" si="2"/>
        <v>5152.387075843515</v>
      </c>
      <c r="X61" s="1">
        <f t="shared" si="2"/>
        <v>5132.9023835508624</v>
      </c>
      <c r="Y61" s="1">
        <f t="shared" si="2"/>
        <v>5922.813989755271</v>
      </c>
      <c r="Z61" s="1"/>
      <c r="AA61" s="1">
        <f t="shared" si="2"/>
        <v>12746.139201272172</v>
      </c>
      <c r="AB61" s="1">
        <f t="shared" si="2"/>
        <v>777.98029113388816</v>
      </c>
      <c r="AC61" s="1">
        <f t="shared" si="2"/>
        <v>1245191.9740091159</v>
      </c>
      <c r="AD61" s="1">
        <f t="shared" si="2"/>
        <v>4.2208369583968004</v>
      </c>
      <c r="AE61" s="1">
        <f t="shared" si="2"/>
        <v>1930495.9924688458</v>
      </c>
      <c r="AF61" s="1">
        <f t="shared" si="2"/>
        <v>21193.8090995702</v>
      </c>
      <c r="AG61" s="1">
        <f t="shared" si="2"/>
        <v>9985.8160062699462</v>
      </c>
      <c r="AH61" s="1">
        <f t="shared" si="2"/>
        <v>2608.8100164854091</v>
      </c>
      <c r="AI61" s="1">
        <f t="shared" si="2"/>
        <v>379051.11690869473</v>
      </c>
      <c r="AJ61" s="1"/>
      <c r="AK61" s="1">
        <f t="shared" si="2"/>
        <v>6251.788737022398</v>
      </c>
      <c r="AL61" s="1">
        <f t="shared" si="2"/>
        <v>6251.788737022398</v>
      </c>
      <c r="AM61" s="1">
        <f t="shared" si="2"/>
        <v>1809.5394204520842</v>
      </c>
      <c r="AN61" s="1">
        <f t="shared" si="2"/>
        <v>0</v>
      </c>
      <c r="AO61" s="1">
        <f t="shared" si="2"/>
        <v>53516.463823318714</v>
      </c>
      <c r="AP61" s="1">
        <f t="shared" si="2"/>
        <v>230.29315905693909</v>
      </c>
      <c r="AQ61" s="1"/>
      <c r="AR61" s="1">
        <f t="shared" si="2"/>
        <v>19192.095221519576</v>
      </c>
      <c r="AS61" s="1">
        <f t="shared" si="2"/>
        <v>143932.01820633479</v>
      </c>
      <c r="AT61" s="1">
        <f t="shared" si="2"/>
        <v>7530.0441093786512</v>
      </c>
      <c r="AU61" s="1">
        <f t="shared" si="2"/>
        <v>102947.85164133272</v>
      </c>
      <c r="AV61" s="1">
        <f t="shared" si="2"/>
        <v>0</v>
      </c>
      <c r="AW61" s="1">
        <f t="shared" si="2"/>
        <v>666424.95386239723</v>
      </c>
      <c r="AX61" s="1">
        <f t="shared" si="2"/>
        <v>74047.236030651169</v>
      </c>
      <c r="AY61" s="1">
        <f t="shared" si="2"/>
        <v>740472.18989304802</v>
      </c>
      <c r="AZ61" s="1">
        <f t="shared" si="2"/>
        <v>109.77732303708284</v>
      </c>
      <c r="BA61" s="1">
        <f t="shared" si="2"/>
        <v>24968.80251196188</v>
      </c>
      <c r="BB61" s="1">
        <f t="shared" si="2"/>
        <v>691.10407061078718</v>
      </c>
      <c r="BC61" s="1">
        <f t="shared" si="2"/>
        <v>1439193.9391833271</v>
      </c>
      <c r="BD61" s="1">
        <f t="shared" si="2"/>
        <v>1313.4385174290453</v>
      </c>
      <c r="BE61" s="1">
        <f t="shared" si="2"/>
        <v>19623.729256794457</v>
      </c>
      <c r="BF61" s="1">
        <f t="shared" si="2"/>
        <v>32112.298357057181</v>
      </c>
      <c r="BG61" s="1">
        <f t="shared" si="2"/>
        <v>506.35717068073143</v>
      </c>
      <c r="BH61" s="1">
        <f t="shared" si="2"/>
        <v>138.16931764288816</v>
      </c>
      <c r="BI61" s="1">
        <f t="shared" si="2"/>
        <v>24373.623767029716</v>
      </c>
      <c r="BJ61" s="1">
        <f t="shared" si="2"/>
        <v>573280.6493263694</v>
      </c>
      <c r="BK61" s="1">
        <f t="shared" si="2"/>
        <v>475830.38588065968</v>
      </c>
      <c r="BL61" s="1">
        <f t="shared" si="2"/>
        <v>97450.263445709308</v>
      </c>
      <c r="BM61" s="1">
        <f t="shared" si="2"/>
        <v>428.20255245302684</v>
      </c>
      <c r="BN61" s="1">
        <f t="shared" si="2"/>
        <v>17.565741834102262</v>
      </c>
      <c r="BO61" s="1">
        <f t="shared" si="2"/>
        <v>41369.893992067649</v>
      </c>
      <c r="BP61" s="1">
        <f t="shared" si="2"/>
        <v>2035.2756604965316</v>
      </c>
      <c r="BQ61" s="1">
        <f t="shared" si="2"/>
        <v>106009.20779454232</v>
      </c>
      <c r="BR61" s="1">
        <f t="shared" si="2"/>
        <v>3808.7836014180371</v>
      </c>
      <c r="BS61" s="1">
        <f t="shared" si="2"/>
        <v>1512.3630660436379</v>
      </c>
      <c r="BT61" s="1">
        <f t="shared" si="2"/>
        <v>209269.77890948558</v>
      </c>
      <c r="BU61" s="1">
        <f t="shared" si="2"/>
        <v>102822.12361492169</v>
      </c>
      <c r="BV61" s="1">
        <f t="shared" si="2"/>
        <v>17079.70674961873</v>
      </c>
      <c r="BW61" s="1">
        <f t="shared" si="2"/>
        <v>15459.523217928849</v>
      </c>
      <c r="BX61" s="1">
        <f t="shared" si="2"/>
        <v>81.364137526760629</v>
      </c>
      <c r="BY61" s="1">
        <f t="shared" si="2"/>
        <v>166227.64289784391</v>
      </c>
      <c r="BZ61" s="1">
        <f t="shared" si="2"/>
        <v>1289013.307572823</v>
      </c>
      <c r="CA61" s="1">
        <f t="shared" si="2"/>
        <v>2887.9963479839012</v>
      </c>
      <c r="CB61" s="1">
        <f t="shared" si="2"/>
        <v>31912.982124777249</v>
      </c>
      <c r="CC61" s="1">
        <f t="shared" si="2"/>
        <v>159948.44036786316</v>
      </c>
      <c r="CD61" s="1"/>
      <c r="CE61" s="1">
        <f t="shared" ref="CE61:CG61" si="3">SUM(CE3:CE58)</f>
        <v>215721.26931799488</v>
      </c>
      <c r="CF61" s="1">
        <f t="shared" si="3"/>
        <v>3593175.4961954784</v>
      </c>
      <c r="CG61" s="1">
        <f t="shared" si="3"/>
        <v>144599.31905299402</v>
      </c>
      <c r="CH61" s="1"/>
    </row>
    <row r="62" spans="1:86" x14ac:dyDescent="0.3">
      <c r="A62" s="41" t="s">
        <v>56</v>
      </c>
      <c r="B62" s="24">
        <f>SUM(B2:B51)</f>
        <v>1928006.4929134003</v>
      </c>
      <c r="C62" s="24">
        <f t="shared" ref="C62:N62" si="4">SUM(C2:C51)</f>
        <v>102968.361743717</v>
      </c>
      <c r="D62" s="24">
        <f t="shared" si="4"/>
        <v>741728.88535773009</v>
      </c>
      <c r="E62" s="24">
        <f t="shared" si="4"/>
        <v>573264.74855457991</v>
      </c>
      <c r="F62" s="24">
        <f t="shared" si="4"/>
        <v>475768.42454374005</v>
      </c>
      <c r="G62" s="24">
        <f t="shared" si="4"/>
        <v>166649.99915346102</v>
      </c>
      <c r="H62" s="24">
        <f t="shared" si="4"/>
        <v>3593114.1092048991</v>
      </c>
      <c r="I62" s="24">
        <f t="shared" si="4"/>
        <v>5005.5599448008006</v>
      </c>
      <c r="J62" s="24">
        <f t="shared" si="4"/>
        <v>9509.0331028079981</v>
      </c>
      <c r="K62" s="24">
        <f t="shared" si="4"/>
        <v>4.2337037874999996</v>
      </c>
      <c r="L62" s="24">
        <f t="shared" si="4"/>
        <v>5819.814788447</v>
      </c>
      <c r="M62" s="24">
        <f t="shared" si="4"/>
        <v>1809.851962343</v>
      </c>
      <c r="N62" s="24">
        <f t="shared" si="4"/>
        <v>148081.53673079002</v>
      </c>
      <c r="O62" s="24">
        <f t="shared" ref="O62:Q62" si="5">SUM(O2:O51)</f>
        <v>221.5711304249001</v>
      </c>
      <c r="P62" s="24">
        <f t="shared" si="5"/>
        <v>776.16945938180015</v>
      </c>
      <c r="Q62" s="24">
        <f t="shared" si="5"/>
        <v>4786.0797751961991</v>
      </c>
      <c r="R62" s="24"/>
      <c r="S62" s="24"/>
      <c r="T62" s="86"/>
      <c r="U62" s="24">
        <f>SUM(U2:U54)</f>
        <v>221467.21563870934</v>
      </c>
      <c r="V62" s="86">
        <f t="shared" ref="V62:CG62" si="6">SUM(V2:V54)</f>
        <v>221.50495504164778</v>
      </c>
      <c r="W62" s="86">
        <f t="shared" si="6"/>
        <v>5152.387075843515</v>
      </c>
      <c r="X62" s="86">
        <f t="shared" si="6"/>
        <v>5132.9023835508624</v>
      </c>
      <c r="Y62" s="86">
        <f t="shared" si="6"/>
        <v>5922.813989755271</v>
      </c>
      <c r="AA62" s="86">
        <f t="shared" si="6"/>
        <v>12746.139201272172</v>
      </c>
      <c r="AB62" s="86">
        <f t="shared" si="6"/>
        <v>777.98029113388816</v>
      </c>
      <c r="AC62" s="86">
        <f t="shared" si="6"/>
        <v>1245191.9740091159</v>
      </c>
      <c r="AD62" s="86">
        <f t="shared" si="6"/>
        <v>4.2208369583968004</v>
      </c>
      <c r="AE62" s="86">
        <f t="shared" si="6"/>
        <v>1930495.9924688458</v>
      </c>
      <c r="AF62" s="86">
        <f t="shared" si="6"/>
        <v>21193.8090995702</v>
      </c>
      <c r="AG62" s="86">
        <f t="shared" si="6"/>
        <v>9985.8160062699462</v>
      </c>
      <c r="AH62" s="86">
        <f t="shared" si="6"/>
        <v>2608.8100164854091</v>
      </c>
      <c r="AI62" s="86">
        <f t="shared" si="6"/>
        <v>379051.11690869473</v>
      </c>
      <c r="AK62" s="86">
        <f t="shared" si="6"/>
        <v>6251.788737022398</v>
      </c>
      <c r="AL62" s="86">
        <f t="shared" si="6"/>
        <v>6251.788737022398</v>
      </c>
      <c r="AM62" s="86">
        <f t="shared" si="6"/>
        <v>1809.5394204520842</v>
      </c>
      <c r="AN62" s="86">
        <f t="shared" si="6"/>
        <v>0</v>
      </c>
      <c r="AO62" s="86">
        <f t="shared" si="6"/>
        <v>53516.463823318714</v>
      </c>
      <c r="AP62" s="86">
        <f t="shared" si="6"/>
        <v>230.29315905693909</v>
      </c>
      <c r="AR62" s="86">
        <f t="shared" si="6"/>
        <v>19192.095221519576</v>
      </c>
      <c r="AS62" s="86">
        <f t="shared" si="6"/>
        <v>143932.01820633479</v>
      </c>
      <c r="AT62" s="86">
        <f t="shared" si="6"/>
        <v>7530.0441093786512</v>
      </c>
      <c r="AU62" s="86">
        <f t="shared" si="6"/>
        <v>102947.85164133272</v>
      </c>
      <c r="AV62" s="86">
        <f t="shared" si="6"/>
        <v>0</v>
      </c>
      <c r="AW62" s="86">
        <f t="shared" si="6"/>
        <v>666424.95386239723</v>
      </c>
      <c r="AX62" s="86">
        <f t="shared" si="6"/>
        <v>74047.236030651169</v>
      </c>
      <c r="AY62" s="86">
        <f t="shared" si="6"/>
        <v>740472.18989304802</v>
      </c>
      <c r="AZ62" s="86">
        <f t="shared" si="6"/>
        <v>109.77732303708284</v>
      </c>
      <c r="BA62" s="86">
        <f t="shared" si="6"/>
        <v>24968.80251196188</v>
      </c>
      <c r="BB62" s="86">
        <f t="shared" si="6"/>
        <v>691.10407061078718</v>
      </c>
      <c r="BC62" s="86">
        <f t="shared" si="6"/>
        <v>1439193.9391833271</v>
      </c>
      <c r="BD62" s="86">
        <f t="shared" si="6"/>
        <v>1313.4385174290453</v>
      </c>
      <c r="BE62" s="86">
        <f t="shared" si="6"/>
        <v>19623.729256794457</v>
      </c>
      <c r="BF62" s="86">
        <f t="shared" si="6"/>
        <v>32112.298357057181</v>
      </c>
      <c r="BG62" s="86">
        <f t="shared" si="6"/>
        <v>506.35717068073143</v>
      </c>
      <c r="BH62" s="86">
        <f t="shared" si="6"/>
        <v>138.16931764288816</v>
      </c>
      <c r="BI62" s="86">
        <f t="shared" si="6"/>
        <v>24373.623767029716</v>
      </c>
      <c r="BJ62" s="86">
        <f t="shared" si="6"/>
        <v>573280.6493263694</v>
      </c>
      <c r="BK62" s="86">
        <f t="shared" si="6"/>
        <v>475830.38588065968</v>
      </c>
      <c r="BL62" s="86">
        <f t="shared" si="6"/>
        <v>97450.263445709308</v>
      </c>
      <c r="BM62" s="86">
        <f t="shared" si="6"/>
        <v>428.20255245302684</v>
      </c>
      <c r="BN62" s="86">
        <f t="shared" si="6"/>
        <v>17.565741834102262</v>
      </c>
      <c r="BO62" s="86">
        <f t="shared" si="6"/>
        <v>41369.893992067649</v>
      </c>
      <c r="BP62" s="86">
        <f t="shared" si="6"/>
        <v>2035.2756604965316</v>
      </c>
      <c r="BQ62" s="86">
        <f t="shared" si="6"/>
        <v>106009.20779454232</v>
      </c>
      <c r="BR62" s="86">
        <f t="shared" si="6"/>
        <v>3808.7836014180371</v>
      </c>
      <c r="BS62" s="86">
        <f t="shared" si="6"/>
        <v>1512.3630660436379</v>
      </c>
      <c r="BT62" s="86">
        <f t="shared" si="6"/>
        <v>209269.77890948558</v>
      </c>
      <c r="BU62" s="86">
        <f t="shared" si="6"/>
        <v>102822.12361492169</v>
      </c>
      <c r="BV62" s="86">
        <f t="shared" si="6"/>
        <v>17079.70674961873</v>
      </c>
      <c r="BW62" s="86">
        <f t="shared" si="6"/>
        <v>15459.523217928849</v>
      </c>
      <c r="BX62" s="86">
        <f t="shared" si="6"/>
        <v>81.364137526760629</v>
      </c>
      <c r="BY62" s="86">
        <f t="shared" si="6"/>
        <v>166227.64289784391</v>
      </c>
      <c r="BZ62" s="86">
        <f t="shared" si="6"/>
        <v>1289013.307572823</v>
      </c>
      <c r="CA62" s="86">
        <f t="shared" si="6"/>
        <v>2887.9963479839012</v>
      </c>
      <c r="CB62" s="86">
        <f t="shared" si="6"/>
        <v>31912.982124777249</v>
      </c>
      <c r="CC62" s="86">
        <f t="shared" si="6"/>
        <v>159948.44036786316</v>
      </c>
      <c r="CE62" s="86">
        <f t="shared" si="6"/>
        <v>215721.26931799488</v>
      </c>
      <c r="CF62" s="86">
        <f t="shared" si="6"/>
        <v>3593175.4961954784</v>
      </c>
      <c r="CG62" s="86">
        <f t="shared" si="6"/>
        <v>144599.31905299402</v>
      </c>
    </row>
    <row r="63" spans="1:86" x14ac:dyDescent="0.3">
      <c r="A63" s="26" t="s">
        <v>236</v>
      </c>
      <c r="B63" s="24">
        <f>+B3+B5+B8+B9+B11+B12+B14+B15+B16+B17+B18+B19+B20+B21+B22+B23+B24+B25+B26+B28+B30+B31+B33+B34+B35+B36+B37+B39+B40+B41+B42+B43+B44+B46+B47+B49+B50+B10</f>
        <v>1730929.2742311005</v>
      </c>
      <c r="C63" s="24">
        <f t="shared" ref="C63:Q63" si="7">+C3+C5+C8+C9+C11+C12+C14+C15+C16+C17+C18+C19+C20+C21+C22+C23+C24+C25+C26+C28+C30+C31+C33+C34+C35+C36+C37+C39+C40+C41+C42+C43+C44+C46+C47+C49+C50+C10</f>
        <v>50929.759791777011</v>
      </c>
      <c r="D63" s="24">
        <f t="shared" si="7"/>
        <v>623403.88883969991</v>
      </c>
      <c r="E63" s="24">
        <f t="shared" si="7"/>
        <v>499117.27882041002</v>
      </c>
      <c r="F63" s="24">
        <f t="shared" si="7"/>
        <v>418967.97788424999</v>
      </c>
      <c r="G63" s="24">
        <f t="shared" si="7"/>
        <v>154015.76924074499</v>
      </c>
      <c r="H63" s="24">
        <f t="shared" si="7"/>
        <v>2952527.1939628995</v>
      </c>
      <c r="I63" s="24">
        <f t="shared" si="7"/>
        <v>4067.8419184817994</v>
      </c>
      <c r="J63" s="24">
        <f t="shared" si="7"/>
        <v>8010.0561191789975</v>
      </c>
      <c r="K63" s="24">
        <f t="shared" si="7"/>
        <v>0</v>
      </c>
      <c r="L63" s="24">
        <f t="shared" si="7"/>
        <v>4656.3039367180008</v>
      </c>
      <c r="M63" s="24">
        <f t="shared" si="7"/>
        <v>1399.9235879678001</v>
      </c>
      <c r="N63" s="24">
        <f t="shared" si="7"/>
        <v>122717.60375514001</v>
      </c>
      <c r="O63" s="24">
        <f t="shared" si="7"/>
        <v>183.36997170630002</v>
      </c>
      <c r="P63" s="24">
        <f t="shared" si="7"/>
        <v>652.48361787490012</v>
      </c>
      <c r="Q63" s="24">
        <f t="shared" si="7"/>
        <v>3784.4550613351994</v>
      </c>
      <c r="R63" s="24"/>
      <c r="S63" s="24"/>
      <c r="T63" s="86"/>
      <c r="U63" s="24"/>
    </row>
    <row r="64" spans="1:86" x14ac:dyDescent="0.3"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86"/>
      <c r="U64" s="24"/>
    </row>
    <row r="65" spans="2:21" x14ac:dyDescent="0.3"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86"/>
      <c r="U65" s="24"/>
    </row>
    <row r="66" spans="2:21" x14ac:dyDescent="0.3">
      <c r="B66" s="24"/>
      <c r="C66" s="24"/>
      <c r="D66" s="24"/>
      <c r="E66" s="24"/>
      <c r="F66" s="24"/>
      <c r="G66" s="24"/>
      <c r="H66" s="24"/>
      <c r="I66" s="24"/>
      <c r="J66" s="24">
        <f>K66+G8</f>
        <v>2117.180926560256</v>
      </c>
      <c r="K66" s="24">
        <v>677.01027266025596</v>
      </c>
      <c r="L66" s="24"/>
      <c r="M66" s="24"/>
      <c r="N66" s="24"/>
      <c r="O66" s="24"/>
      <c r="P66" s="24"/>
      <c r="Q66" s="24"/>
      <c r="R66" s="24"/>
      <c r="S66" s="24"/>
      <c r="T66" s="86"/>
      <c r="U66" s="24"/>
    </row>
    <row r="67" spans="2:21" x14ac:dyDescent="0.3"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86"/>
      <c r="U67" s="24"/>
    </row>
    <row r="68" spans="2:21" x14ac:dyDescent="0.3"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86"/>
      <c r="U68" s="24"/>
    </row>
    <row r="69" spans="2:21" x14ac:dyDescent="0.3"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86"/>
      <c r="U69" s="24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8"/>
  <dimension ref="A1:BW71"/>
  <sheetViews>
    <sheetView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4.4" x14ac:dyDescent="0.3"/>
  <cols>
    <col min="1" max="1" width="19.33203125" customWidth="1"/>
    <col min="2" max="2" width="10.44140625" customWidth="1"/>
    <col min="3" max="10" width="9.33203125" bestFit="1" customWidth="1"/>
    <col min="11" max="11" width="10.33203125" customWidth="1"/>
    <col min="12" max="14" width="10.33203125" style="26" customWidth="1"/>
    <col min="16" max="16" width="15.109375" bestFit="1" customWidth="1"/>
    <col min="17" max="17" width="5.6640625" style="26" bestFit="1" customWidth="1"/>
    <col min="18" max="18" width="9.88671875" style="26" bestFit="1" customWidth="1"/>
    <col min="19" max="19" width="6.6640625" style="24" bestFit="1" customWidth="1"/>
    <col min="20" max="20" width="14.5546875" style="24" bestFit="1" customWidth="1"/>
    <col min="21" max="21" width="5.6640625" style="24" bestFit="1" customWidth="1"/>
    <col min="22" max="22" width="6.6640625" style="24" bestFit="1" customWidth="1"/>
    <col min="23" max="23" width="13.44140625" style="24" bestFit="1" customWidth="1"/>
    <col min="24" max="24" width="6.6640625" style="24" bestFit="1" customWidth="1"/>
    <col min="25" max="25" width="10.33203125" style="24" bestFit="1" customWidth="1"/>
    <col min="26" max="26" width="6.6640625" style="24" bestFit="1" customWidth="1"/>
    <col min="27" max="27" width="5.6640625" style="24" bestFit="1" customWidth="1"/>
    <col min="28" max="28" width="6.6640625" style="24" bestFit="1" customWidth="1"/>
    <col min="29" max="29" width="7.6640625" style="24" bestFit="1" customWidth="1"/>
    <col min="30" max="30" width="6.6640625" style="24" bestFit="1" customWidth="1"/>
    <col min="31" max="31" width="15.44140625" style="24" bestFit="1" customWidth="1"/>
    <col min="32" max="33" width="6.6640625" style="24" bestFit="1" customWidth="1"/>
    <col min="34" max="34" width="5.6640625" style="24" bestFit="1" customWidth="1"/>
    <col min="35" max="35" width="5.6640625" style="86" customWidth="1"/>
    <col min="36" max="36" width="4.109375" style="24" bestFit="1" customWidth="1"/>
    <col min="37" max="37" width="6.5546875" style="24" bestFit="1" customWidth="1"/>
    <col min="38" max="38" width="6.109375" style="24" bestFit="1" customWidth="1"/>
    <col min="39" max="39" width="5.6640625" style="24" bestFit="1" customWidth="1"/>
    <col min="40" max="40" width="10" style="24" bestFit="1" customWidth="1"/>
    <col min="41" max="41" width="9.33203125" style="24" bestFit="1" customWidth="1"/>
    <col min="42" max="42" width="7.6640625" style="24" bestFit="1" customWidth="1"/>
    <col min="43" max="43" width="9.33203125" style="24" bestFit="1" customWidth="1"/>
    <col min="44" max="44" width="6.6640625" style="24" bestFit="1" customWidth="1"/>
    <col min="45" max="45" width="4.33203125" style="24" bestFit="1" customWidth="1"/>
    <col min="46" max="46" width="7.6640625" style="24" bestFit="1" customWidth="1"/>
    <col min="47" max="47" width="4.5546875" style="24" bestFit="1" customWidth="1"/>
    <col min="48" max="48" width="4.109375" style="24" bestFit="1" customWidth="1"/>
    <col min="49" max="49" width="6.6640625" style="24" bestFit="1" customWidth="1"/>
    <col min="50" max="50" width="4.109375" style="24" bestFit="1" customWidth="1"/>
    <col min="51" max="51" width="3.33203125" style="24" bestFit="1" customWidth="1"/>
    <col min="52" max="53" width="7.6640625" style="24" bestFit="1" customWidth="1"/>
    <col min="54" max="54" width="5.6640625" style="24" bestFit="1" customWidth="1"/>
    <col min="55" max="55" width="5.109375" style="24" bestFit="1" customWidth="1"/>
    <col min="56" max="56" width="8.6640625" style="24" bestFit="1" customWidth="1"/>
    <col min="57" max="57" width="4.88671875" style="24" bestFit="1" customWidth="1"/>
    <col min="58" max="58" width="7.88671875" style="24" bestFit="1" customWidth="1"/>
    <col min="59" max="59" width="6" style="24" bestFit="1" customWidth="1"/>
    <col min="60" max="60" width="6.6640625" style="24" customWidth="1"/>
    <col min="61" max="61" width="6.6640625" style="24" bestFit="1" customWidth="1"/>
    <col min="62" max="62" width="3.88671875" style="24" bestFit="1" customWidth="1"/>
    <col min="63" max="63" width="5.5546875" style="24" bestFit="1" customWidth="1"/>
    <col min="64" max="64" width="3.88671875" style="24" bestFit="1" customWidth="1"/>
    <col min="65" max="65" width="5.6640625" style="24" bestFit="1" customWidth="1"/>
    <col min="66" max="66" width="8" style="24" bestFit="1" customWidth="1"/>
    <col min="67" max="67" width="5.33203125" style="24" bestFit="1" customWidth="1"/>
    <col min="68" max="68" width="7.6640625" style="24" bestFit="1" customWidth="1"/>
    <col min="69" max="69" width="6.6640625" style="24" bestFit="1" customWidth="1"/>
    <col min="70" max="70" width="9.33203125" style="24" bestFit="1" customWidth="1"/>
    <col min="71" max="72" width="7.6640625" style="24" customWidth="1"/>
    <col min="73" max="73" width="7.6640625" style="86" customWidth="1"/>
    <col min="74" max="74" width="9.109375" style="26"/>
  </cols>
  <sheetData>
    <row r="1" spans="1:74" x14ac:dyDescent="0.3">
      <c r="B1" s="26" t="s">
        <v>443</v>
      </c>
      <c r="P1" s="26" t="s">
        <v>446</v>
      </c>
    </row>
    <row r="2" spans="1:74" x14ac:dyDescent="0.3">
      <c r="A2" s="26" t="s">
        <v>52</v>
      </c>
      <c r="B2" s="26" t="s">
        <v>59</v>
      </c>
      <c r="C2" s="26" t="s">
        <v>57</v>
      </c>
      <c r="D2" s="26" t="s">
        <v>60</v>
      </c>
      <c r="E2" s="26" t="s">
        <v>54</v>
      </c>
      <c r="F2" s="26" t="s">
        <v>53</v>
      </c>
      <c r="G2" s="26" t="s">
        <v>61</v>
      </c>
      <c r="H2" s="26" t="s">
        <v>62</v>
      </c>
      <c r="I2" s="26" t="s">
        <v>63</v>
      </c>
      <c r="J2" s="26" t="s">
        <v>64</v>
      </c>
      <c r="K2" s="26" t="s">
        <v>65</v>
      </c>
      <c r="L2" s="59" t="s">
        <v>309</v>
      </c>
      <c r="M2" s="59" t="s">
        <v>312</v>
      </c>
      <c r="N2" s="59" t="s">
        <v>319</v>
      </c>
      <c r="P2" s="26" t="s">
        <v>224</v>
      </c>
      <c r="Q2" s="26" t="s">
        <v>357</v>
      </c>
      <c r="R2" s="26" t="s">
        <v>177</v>
      </c>
      <c r="S2" s="26" t="s">
        <v>130</v>
      </c>
      <c r="T2" s="26" t="s">
        <v>131</v>
      </c>
      <c r="U2" s="26" t="s">
        <v>132</v>
      </c>
      <c r="V2" s="26" t="s">
        <v>358</v>
      </c>
      <c r="W2" s="26" t="s">
        <v>178</v>
      </c>
      <c r="X2" s="26" t="s">
        <v>133</v>
      </c>
      <c r="Y2" s="26" t="s">
        <v>59</v>
      </c>
      <c r="Z2" s="26" t="s">
        <v>135</v>
      </c>
      <c r="AA2" s="26" t="s">
        <v>136</v>
      </c>
      <c r="AB2" s="26" t="s">
        <v>359</v>
      </c>
      <c r="AC2" s="26" t="s">
        <v>137</v>
      </c>
      <c r="AD2" s="26" t="s">
        <v>138</v>
      </c>
      <c r="AE2" s="26" t="s">
        <v>139</v>
      </c>
      <c r="AF2" s="26" t="s">
        <v>140</v>
      </c>
      <c r="AG2" s="26" t="s">
        <v>141</v>
      </c>
      <c r="AH2" s="26" t="s">
        <v>142</v>
      </c>
      <c r="AI2" s="85" t="s">
        <v>445</v>
      </c>
      <c r="AJ2" s="26" t="s">
        <v>360</v>
      </c>
      <c r="AK2" s="26" t="s">
        <v>143</v>
      </c>
      <c r="AL2" s="26" t="s">
        <v>365</v>
      </c>
      <c r="AM2" s="26" t="s">
        <v>57</v>
      </c>
      <c r="AN2" s="26" t="s">
        <v>127</v>
      </c>
      <c r="AO2" s="26" t="s">
        <v>144</v>
      </c>
      <c r="AP2" s="26" t="s">
        <v>145</v>
      </c>
      <c r="AQ2" s="26" t="s">
        <v>60</v>
      </c>
      <c r="AR2" s="26" t="s">
        <v>147</v>
      </c>
      <c r="AS2" s="26" t="s">
        <v>148</v>
      </c>
      <c r="AT2" s="26" t="s">
        <v>149</v>
      </c>
      <c r="AU2" s="26" t="s">
        <v>150</v>
      </c>
      <c r="AV2" s="26" t="s">
        <v>151</v>
      </c>
      <c r="AW2" s="26" t="s">
        <v>152</v>
      </c>
      <c r="AX2" s="26" t="s">
        <v>153</v>
      </c>
      <c r="AY2" s="26" t="s">
        <v>155</v>
      </c>
      <c r="AZ2" s="26" t="s">
        <v>54</v>
      </c>
      <c r="BA2" s="26" t="s">
        <v>53</v>
      </c>
      <c r="BB2" s="26" t="s">
        <v>156</v>
      </c>
      <c r="BC2" s="26" t="s">
        <v>157</v>
      </c>
      <c r="BD2" s="26" t="s">
        <v>159</v>
      </c>
      <c r="BE2" s="26" t="s">
        <v>160</v>
      </c>
      <c r="BF2" s="26" t="s">
        <v>161</v>
      </c>
      <c r="BG2" s="26" t="s">
        <v>163</v>
      </c>
      <c r="BH2" s="26" t="s">
        <v>164</v>
      </c>
      <c r="BI2" s="26" t="s">
        <v>361</v>
      </c>
      <c r="BJ2" s="26" t="s">
        <v>165</v>
      </c>
      <c r="BK2" s="26" t="s">
        <v>166</v>
      </c>
      <c r="BL2" s="26" t="s">
        <v>167</v>
      </c>
      <c r="BM2" s="26" t="s">
        <v>61</v>
      </c>
      <c r="BN2" s="26" t="s">
        <v>366</v>
      </c>
      <c r="BO2" s="26" t="s">
        <v>168</v>
      </c>
      <c r="BP2" s="26" t="s">
        <v>170</v>
      </c>
      <c r="BQ2" s="26" t="s">
        <v>172</v>
      </c>
      <c r="BR2" s="26" t="s">
        <v>173</v>
      </c>
      <c r="BS2" s="26" t="s">
        <v>367</v>
      </c>
      <c r="BT2" s="26"/>
      <c r="BU2" s="85" t="s">
        <v>422</v>
      </c>
      <c r="BV2" s="26" t="s">
        <v>140</v>
      </c>
    </row>
    <row r="3" spans="1:74" x14ac:dyDescent="0.3">
      <c r="A3" s="26" t="s">
        <v>0</v>
      </c>
      <c r="B3" s="24">
        <v>178051.86371000001</v>
      </c>
      <c r="C3" s="24">
        <v>30.050919732000001</v>
      </c>
      <c r="D3" s="24">
        <v>16331.776695</v>
      </c>
      <c r="E3" s="24">
        <v>1614.1637025</v>
      </c>
      <c r="F3" s="24">
        <v>1534.5362302999999</v>
      </c>
      <c r="G3" s="24">
        <v>34.131059422</v>
      </c>
      <c r="H3" s="24">
        <v>20131.925202999999</v>
      </c>
      <c r="I3" s="24">
        <v>167.09177878</v>
      </c>
      <c r="J3" s="24">
        <v>512.03652367999996</v>
      </c>
      <c r="K3" s="24">
        <v>415.74315292</v>
      </c>
      <c r="L3" s="59">
        <v>28.590342752000002</v>
      </c>
      <c r="M3" s="59">
        <v>76.391328376999994</v>
      </c>
      <c r="N3" s="59">
        <v>30.547773357000001</v>
      </c>
      <c r="O3" s="24"/>
      <c r="P3" s="26" t="s">
        <v>0</v>
      </c>
      <c r="Q3" s="24">
        <v>22.594117665454601</v>
      </c>
      <c r="R3" s="24">
        <v>28.343809250551701</v>
      </c>
      <c r="S3" s="24">
        <v>166.521859079742</v>
      </c>
      <c r="T3" s="24">
        <v>166.521859079742</v>
      </c>
      <c r="U3" s="24">
        <v>89.842028024438207</v>
      </c>
      <c r="V3" s="24">
        <v>519.52880497922604</v>
      </c>
      <c r="W3" s="24">
        <v>77.376747402278497</v>
      </c>
      <c r="X3" s="24">
        <v>1091.71742296003</v>
      </c>
      <c r="Y3" s="24">
        <v>178493.87614565899</v>
      </c>
      <c r="Z3" s="24">
        <v>847.39976515221099</v>
      </c>
      <c r="AA3" s="24">
        <v>84.417844798472103</v>
      </c>
      <c r="AB3" s="24">
        <v>855.73321222062805</v>
      </c>
      <c r="AC3" s="24">
        <v>1742.6431228526201</v>
      </c>
      <c r="AD3" s="24">
        <v>412.79748497045398</v>
      </c>
      <c r="AE3" s="24">
        <v>412.79748497045398</v>
      </c>
      <c r="AF3" s="24">
        <v>129.93495091100399</v>
      </c>
      <c r="AG3" s="24">
        <v>749.80919473881204</v>
      </c>
      <c r="AH3" s="24">
        <v>31.457782285279801</v>
      </c>
      <c r="AI3" s="86">
        <v>100.97119170660299</v>
      </c>
      <c r="AJ3" s="24">
        <v>4.1450494639726196</v>
      </c>
      <c r="AK3" s="24">
        <v>28.465863269505501</v>
      </c>
      <c r="AL3" s="24">
        <v>30.939269119709301</v>
      </c>
      <c r="AM3" s="24">
        <v>29.921852918202902</v>
      </c>
      <c r="AN3" s="24">
        <v>0</v>
      </c>
      <c r="AO3" s="24">
        <v>14617.6879529092</v>
      </c>
      <c r="AP3" s="24">
        <v>1494.25197981668</v>
      </c>
      <c r="AQ3" s="24">
        <v>16241.8748836369</v>
      </c>
      <c r="AR3" s="24">
        <v>543.45651885828102</v>
      </c>
      <c r="AS3" s="24">
        <v>0.208764547584009</v>
      </c>
      <c r="AT3" s="24">
        <v>8912.1139881406707</v>
      </c>
      <c r="AU3" s="24">
        <v>0.76171083648869897</v>
      </c>
      <c r="AV3" s="24">
        <v>0.18654185540986601</v>
      </c>
      <c r="AW3" s="24">
        <v>779.43719406736295</v>
      </c>
      <c r="AX3" s="24">
        <v>0.36557764744787402</v>
      </c>
      <c r="AY3" s="24">
        <v>3.5276591004039903E-2</v>
      </c>
      <c r="AZ3" s="24">
        <v>1597.7941687725099</v>
      </c>
      <c r="BA3" s="24">
        <v>1518.6492938352001</v>
      </c>
      <c r="BB3" s="24">
        <v>79.144874937306099</v>
      </c>
      <c r="BC3" s="24">
        <v>2.4021464177648401E-3</v>
      </c>
      <c r="BD3" s="24">
        <v>179.13890220848</v>
      </c>
      <c r="BE3" s="24">
        <v>1.7268528414821599E-2</v>
      </c>
      <c r="BF3" s="24">
        <v>111.34422189520301</v>
      </c>
      <c r="BG3" s="24">
        <v>1.4453882274287999</v>
      </c>
      <c r="BH3" s="24">
        <v>440.72362017670002</v>
      </c>
      <c r="BI3" s="24">
        <v>88.165092688218493</v>
      </c>
      <c r="BJ3" s="24">
        <v>0.81299236296896404</v>
      </c>
      <c r="BK3" s="24">
        <v>4.1655193491955904</v>
      </c>
      <c r="BL3" s="24">
        <v>3.9133951013299298E-3</v>
      </c>
      <c r="BM3" s="24">
        <v>34.010824514073697</v>
      </c>
      <c r="BN3" s="24">
        <v>5092.6411291878703</v>
      </c>
      <c r="BO3" s="24">
        <v>0</v>
      </c>
      <c r="BP3" s="24">
        <v>2292.9790808221601</v>
      </c>
      <c r="BQ3" s="24">
        <v>532.26800850496795</v>
      </c>
      <c r="BR3" s="24">
        <v>20474.9229636733</v>
      </c>
      <c r="BS3" s="24">
        <v>2850.6557370686101</v>
      </c>
      <c r="BT3" s="26"/>
      <c r="BU3" s="86">
        <f t="shared" ref="BU3:BU34" si="0">Q3+S3+U3+V3+Z3+AB3+AC3+AD3+AG3+AH3+AJ3+AK3+AL3+AR3+AT3+BI3+BP3+BS3</f>
        <v>20189.247971399993</v>
      </c>
      <c r="BV3" s="33">
        <f t="shared" ref="BV3:BV34" si="1">AF3/(AF3+AO3+AP3+1E-50)</f>
        <v>7.9999970349426148E-3</v>
      </c>
    </row>
    <row r="4" spans="1:74" x14ac:dyDescent="0.3">
      <c r="A4" s="26" t="s">
        <v>2</v>
      </c>
      <c r="B4" s="24">
        <v>186357.48022999999</v>
      </c>
      <c r="C4" s="24">
        <v>38.099474809999997</v>
      </c>
      <c r="D4" s="24">
        <v>20964.177076</v>
      </c>
      <c r="E4" s="24">
        <v>2073.6842741999999</v>
      </c>
      <c r="F4" s="24">
        <v>1980.1841572999999</v>
      </c>
      <c r="G4" s="24">
        <v>36.759416522000002</v>
      </c>
      <c r="H4" s="24">
        <v>17246.814620000001</v>
      </c>
      <c r="I4" s="24">
        <v>214.93436757000001</v>
      </c>
      <c r="J4" s="24">
        <v>469.79059582999997</v>
      </c>
      <c r="K4" s="24">
        <v>566.27546660999997</v>
      </c>
      <c r="L4" s="59">
        <v>40.195566446999997</v>
      </c>
      <c r="M4" s="59">
        <v>64.881819402000005</v>
      </c>
      <c r="N4" s="59">
        <v>27.380213441999999</v>
      </c>
      <c r="O4" s="24"/>
      <c r="P4" s="26" t="s">
        <v>2</v>
      </c>
      <c r="Q4" s="24">
        <v>23.5784294382665</v>
      </c>
      <c r="R4" s="24">
        <v>39.560013131397298</v>
      </c>
      <c r="S4" s="24">
        <v>212.21492340037301</v>
      </c>
      <c r="T4" s="24">
        <v>212.21492340037301</v>
      </c>
      <c r="U4" s="24">
        <v>125.421735388597</v>
      </c>
      <c r="V4" s="24">
        <v>471.795361762894</v>
      </c>
      <c r="W4" s="24">
        <v>65.158530370047302</v>
      </c>
      <c r="X4" s="24">
        <v>1013.03361820564</v>
      </c>
      <c r="Y4" s="24">
        <v>185869.62198184399</v>
      </c>
      <c r="Z4" s="24">
        <v>858.66314408553603</v>
      </c>
      <c r="AA4" s="24">
        <v>75.692839847965104</v>
      </c>
      <c r="AB4" s="24">
        <v>726.12430291300996</v>
      </c>
      <c r="AC4" s="24">
        <v>1363.22011269328</v>
      </c>
      <c r="AD4" s="24">
        <v>557.93562487941199</v>
      </c>
      <c r="AE4" s="24">
        <v>557.93562487941199</v>
      </c>
      <c r="AF4" s="24">
        <v>165.19328073083199</v>
      </c>
      <c r="AG4" s="24">
        <v>596.234449241275</v>
      </c>
      <c r="AH4" s="24">
        <v>24.938423155445101</v>
      </c>
      <c r="AI4" s="86">
        <v>94.873665449960598</v>
      </c>
      <c r="AJ4" s="24">
        <v>6.0149497088135204</v>
      </c>
      <c r="AK4" s="24">
        <v>20.248397178759301</v>
      </c>
      <c r="AL4" s="24">
        <v>27.444032493549901</v>
      </c>
      <c r="AM4" s="24">
        <v>37.626128787292501</v>
      </c>
      <c r="AN4" s="24">
        <v>0</v>
      </c>
      <c r="AO4" s="24">
        <v>18584.151500300301</v>
      </c>
      <c r="AP4" s="24">
        <v>1899.7160169204701</v>
      </c>
      <c r="AQ4" s="24">
        <v>20649.060797951599</v>
      </c>
      <c r="AR4" s="24">
        <v>469.62736785192601</v>
      </c>
      <c r="AS4" s="24">
        <v>0.205861677607103</v>
      </c>
      <c r="AT4" s="24">
        <v>7270.1430115024996</v>
      </c>
      <c r="AU4" s="24">
        <v>1.0177018830778699</v>
      </c>
      <c r="AV4" s="24">
        <v>0.27565595094716</v>
      </c>
      <c r="AW4" s="24">
        <v>1112.91598585734</v>
      </c>
      <c r="AX4" s="24">
        <v>0.48447591593776301</v>
      </c>
      <c r="AY4" s="24">
        <v>5.22156046892309E-2</v>
      </c>
      <c r="AZ4" s="24">
        <v>2043.56528367338</v>
      </c>
      <c r="BA4" s="24">
        <v>1951.0738527656799</v>
      </c>
      <c r="BB4" s="24">
        <v>92.491430907698202</v>
      </c>
      <c r="BC4" s="24">
        <v>3.84998286600858E-3</v>
      </c>
      <c r="BD4" s="24">
        <v>180.49711864283401</v>
      </c>
      <c r="BE4" s="24">
        <v>2.7676437858871101E-2</v>
      </c>
      <c r="BF4" s="24">
        <v>130.25634846365401</v>
      </c>
      <c r="BG4" s="24">
        <v>1.93851778027635</v>
      </c>
      <c r="BH4" s="24">
        <v>516.51130835496497</v>
      </c>
      <c r="BI4" s="24">
        <v>93.603268430126107</v>
      </c>
      <c r="BJ4" s="24">
        <v>0.81089225802895604</v>
      </c>
      <c r="BK4" s="24">
        <v>6.0704269338668402</v>
      </c>
      <c r="BL4" s="24">
        <v>5.81702172544739E-3</v>
      </c>
      <c r="BM4" s="24">
        <v>36.298977465456197</v>
      </c>
      <c r="BN4" s="24">
        <v>4164.2925840951302</v>
      </c>
      <c r="BO4" s="24">
        <v>0</v>
      </c>
      <c r="BP4" s="24">
        <v>1930.91982133075</v>
      </c>
      <c r="BQ4" s="24">
        <v>420.80700121634197</v>
      </c>
      <c r="BR4" s="24">
        <v>17368.029192501999</v>
      </c>
      <c r="BS4" s="24">
        <v>2344.4575928630802</v>
      </c>
      <c r="BT4" s="26"/>
      <c r="BU4" s="86">
        <f t="shared" si="0"/>
        <v>17122.584948317592</v>
      </c>
      <c r="BV4" s="33">
        <f t="shared" si="1"/>
        <v>8.000038468927325E-3</v>
      </c>
    </row>
    <row r="5" spans="1:74" x14ac:dyDescent="0.3">
      <c r="A5" s="26" t="s">
        <v>3</v>
      </c>
      <c r="B5" s="24">
        <v>120676.06342000001</v>
      </c>
      <c r="C5" s="24">
        <v>26.285185571</v>
      </c>
      <c r="D5" s="24">
        <v>19656.590700000001</v>
      </c>
      <c r="E5" s="24">
        <v>1623.3771529999999</v>
      </c>
      <c r="F5" s="24">
        <v>1555.6773310999999</v>
      </c>
      <c r="G5" s="24">
        <v>31.113067310999998</v>
      </c>
      <c r="H5" s="24">
        <v>13044.989772999999</v>
      </c>
      <c r="I5" s="24">
        <v>169.59408636000001</v>
      </c>
      <c r="J5" s="24">
        <v>350.32196769000001</v>
      </c>
      <c r="K5" s="24">
        <v>450.10451737</v>
      </c>
      <c r="L5" s="59">
        <v>31.91753696</v>
      </c>
      <c r="M5" s="59">
        <v>50.694021753000001</v>
      </c>
      <c r="N5" s="59">
        <v>21.561720231999999</v>
      </c>
      <c r="O5" s="24"/>
      <c r="P5" s="26" t="s">
        <v>3</v>
      </c>
      <c r="Q5" s="24">
        <v>18.474465317936399</v>
      </c>
      <c r="R5" s="24">
        <v>31.621407648729001</v>
      </c>
      <c r="S5" s="24">
        <v>168.57339435536301</v>
      </c>
      <c r="T5" s="24">
        <v>168.57339435536301</v>
      </c>
      <c r="U5" s="24">
        <v>99.363367195357</v>
      </c>
      <c r="V5" s="24">
        <v>353.87484684305701</v>
      </c>
      <c r="W5" s="24">
        <v>51.224513410118902</v>
      </c>
      <c r="X5" s="24">
        <v>827.91078280089698</v>
      </c>
      <c r="Y5" s="24">
        <v>120819.24528998999</v>
      </c>
      <c r="Z5" s="24">
        <v>677.67574109853695</v>
      </c>
      <c r="AA5" s="24">
        <v>63.012122705983202</v>
      </c>
      <c r="AB5" s="24">
        <v>569.96620878983401</v>
      </c>
      <c r="AC5" s="24">
        <v>1019.88466120116</v>
      </c>
      <c r="AD5" s="24">
        <v>446.40611410417898</v>
      </c>
      <c r="AE5" s="24">
        <v>446.40611410417898</v>
      </c>
      <c r="AF5" s="24">
        <v>155.94164913639401</v>
      </c>
      <c r="AG5" s="24">
        <v>447.37984862882598</v>
      </c>
      <c r="AH5" s="24">
        <v>19.719533064340101</v>
      </c>
      <c r="AI5" s="86">
        <v>74.324486907291998</v>
      </c>
      <c r="AJ5" s="24">
        <v>4.7767933627848702</v>
      </c>
      <c r="AK5" s="24">
        <v>16.360656484819501</v>
      </c>
      <c r="AL5" s="24">
        <v>21.735022547117801</v>
      </c>
      <c r="AM5" s="24">
        <v>26.140039409492001</v>
      </c>
      <c r="AN5" s="24">
        <v>0</v>
      </c>
      <c r="AO5" s="24">
        <v>17543.435636038899</v>
      </c>
      <c r="AP5" s="24">
        <v>1793.32821522622</v>
      </c>
      <c r="AQ5" s="24">
        <v>19492.705500401498</v>
      </c>
      <c r="AR5" s="24">
        <v>363.81256078776602</v>
      </c>
      <c r="AS5" s="24">
        <v>0.24325972542535401</v>
      </c>
      <c r="AT5" s="24">
        <v>5482.0127932640999</v>
      </c>
      <c r="AU5" s="24">
        <v>0.83843060224761201</v>
      </c>
      <c r="AV5" s="24">
        <v>0.235475122053384</v>
      </c>
      <c r="AW5" s="24">
        <v>939.63613702828002</v>
      </c>
      <c r="AX5" s="24">
        <v>0.40887699421837798</v>
      </c>
      <c r="AY5" s="24">
        <v>4.3868471722967199E-2</v>
      </c>
      <c r="AZ5" s="24">
        <v>1607.7638222979799</v>
      </c>
      <c r="BA5" s="24">
        <v>1540.50379251354</v>
      </c>
      <c r="BB5" s="24">
        <v>67.260029784443006</v>
      </c>
      <c r="BC5" s="24">
        <v>7.5486789243649297E-4</v>
      </c>
      <c r="BD5" s="24">
        <v>119.41795387930701</v>
      </c>
      <c r="BE5" s="24">
        <v>5.4265694979524501E-3</v>
      </c>
      <c r="BF5" s="24">
        <v>95.798452079785307</v>
      </c>
      <c r="BG5" s="24">
        <v>1.56500045966368</v>
      </c>
      <c r="BH5" s="24">
        <v>377.669365818438</v>
      </c>
      <c r="BI5" s="24">
        <v>94.088688262166599</v>
      </c>
      <c r="BJ5" s="24">
        <v>0.56406095371947296</v>
      </c>
      <c r="BK5" s="24">
        <v>4.0720493373457396</v>
      </c>
      <c r="BL5" s="24">
        <v>4.6806039462733602E-3</v>
      </c>
      <c r="BM5" s="24">
        <v>30.942323323247098</v>
      </c>
      <c r="BN5" s="24">
        <v>3094.3970494670002</v>
      </c>
      <c r="BO5" s="24">
        <v>0</v>
      </c>
      <c r="BP5" s="24">
        <v>1433.21584732048</v>
      </c>
      <c r="BQ5" s="24">
        <v>322.70586201643499</v>
      </c>
      <c r="BR5" s="24">
        <v>13208.996531798901</v>
      </c>
      <c r="BS5" s="24">
        <v>1784.77372083723</v>
      </c>
      <c r="BT5" s="26"/>
      <c r="BU5" s="86">
        <f t="shared" si="0"/>
        <v>13022.094263465056</v>
      </c>
      <c r="BV5" s="33">
        <f t="shared" si="1"/>
        <v>8.0000002633386063E-3</v>
      </c>
    </row>
    <row r="6" spans="1:74" x14ac:dyDescent="0.3">
      <c r="A6" s="26" t="s">
        <v>4</v>
      </c>
      <c r="B6" s="24">
        <v>607003.46799999999</v>
      </c>
      <c r="C6" s="24">
        <v>67.525000000000006</v>
      </c>
      <c r="D6" s="24">
        <v>84262.221000000005</v>
      </c>
      <c r="E6" s="24">
        <v>6936.2044999999998</v>
      </c>
      <c r="F6" s="24">
        <v>5851.5704999999998</v>
      </c>
      <c r="G6" s="24">
        <v>58.144500000000001</v>
      </c>
      <c r="H6" s="24">
        <v>78966.581999999995</v>
      </c>
      <c r="I6" s="24">
        <v>998.47190837000005</v>
      </c>
      <c r="J6" s="24">
        <v>2385.0472850000001</v>
      </c>
      <c r="K6" s="24">
        <v>2542.2740319999998</v>
      </c>
      <c r="L6" s="59">
        <v>191.59891024000001</v>
      </c>
      <c r="M6" s="59">
        <v>363.50095008</v>
      </c>
      <c r="N6" s="59">
        <v>123.39343331000001</v>
      </c>
      <c r="O6" s="24"/>
      <c r="P6" s="26" t="s">
        <v>4</v>
      </c>
      <c r="Q6" s="24">
        <v>129.94501133842201</v>
      </c>
      <c r="R6" s="24">
        <v>189.15326082651501</v>
      </c>
      <c r="S6" s="24">
        <v>989.68720513991298</v>
      </c>
      <c r="T6" s="24">
        <v>989.68720513991298</v>
      </c>
      <c r="U6" s="24">
        <v>553.754739452884</v>
      </c>
      <c r="V6" s="24">
        <v>2401.6136487256599</v>
      </c>
      <c r="W6" s="24">
        <v>365.93888503932402</v>
      </c>
      <c r="X6" s="24">
        <v>4924.1778062243102</v>
      </c>
      <c r="Y6" s="24">
        <v>604570.81303152</v>
      </c>
      <c r="Z6" s="24">
        <v>4552.3884692667498</v>
      </c>
      <c r="AA6" s="24">
        <v>315.02566620809</v>
      </c>
      <c r="AB6" s="24">
        <v>4181.5163805525999</v>
      </c>
      <c r="AC6" s="24">
        <v>6249.4373584309897</v>
      </c>
      <c r="AD6" s="24">
        <v>2515.28008078014</v>
      </c>
      <c r="AE6" s="24">
        <v>2515.28008078014</v>
      </c>
      <c r="AF6" s="24">
        <v>666.49476484377396</v>
      </c>
      <c r="AG6" s="24">
        <v>2835.5631014329001</v>
      </c>
      <c r="AH6" s="24">
        <v>129.653129293581</v>
      </c>
      <c r="AI6" s="86">
        <v>416.04511877600999</v>
      </c>
      <c r="AJ6" s="24">
        <v>27.134687689501</v>
      </c>
      <c r="AK6" s="24">
        <v>109.931320613137</v>
      </c>
      <c r="AL6" s="24">
        <v>123.68165189384899</v>
      </c>
      <c r="AM6" s="24">
        <v>66.831268916373006</v>
      </c>
      <c r="AN6" s="24">
        <v>0</v>
      </c>
      <c r="AO6" s="24">
        <v>74980.574854346094</v>
      </c>
      <c r="AP6" s="24">
        <v>7664.6917922033499</v>
      </c>
      <c r="AQ6" s="24">
        <v>83311.761411393207</v>
      </c>
      <c r="AR6" s="24">
        <v>2423.5810737994998</v>
      </c>
      <c r="AS6" s="24">
        <v>0.68234480383163199</v>
      </c>
      <c r="AT6" s="24">
        <v>32014.2056796908</v>
      </c>
      <c r="AU6" s="24">
        <v>2.8199496811565399</v>
      </c>
      <c r="AV6" s="24">
        <v>0.65511855398843699</v>
      </c>
      <c r="AW6" s="24">
        <v>2794.5256315415199</v>
      </c>
      <c r="AX6" s="24">
        <v>1.3289532038117899</v>
      </c>
      <c r="AY6" s="24">
        <v>0.12451420214509699</v>
      </c>
      <c r="AZ6" s="24">
        <v>6921.9540423334502</v>
      </c>
      <c r="BA6" s="24">
        <v>5831.5413652499401</v>
      </c>
      <c r="BB6" s="24">
        <v>1090.4126770835001</v>
      </c>
      <c r="BC6" s="24">
        <v>1.058894771287E-2</v>
      </c>
      <c r="BD6" s="24">
        <v>768.78661364550703</v>
      </c>
      <c r="BE6" s="24">
        <v>7.6121128806141997E-2</v>
      </c>
      <c r="BF6" s="24">
        <v>450.590626796077</v>
      </c>
      <c r="BG6" s="24">
        <v>5.4264918686927102</v>
      </c>
      <c r="BH6" s="24">
        <v>1787.28946665784</v>
      </c>
      <c r="BI6" s="24">
        <v>95.091649622778107</v>
      </c>
      <c r="BJ6" s="24">
        <v>3.4360565509791199</v>
      </c>
      <c r="BK6" s="24">
        <v>15.7748990728462</v>
      </c>
      <c r="BL6" s="24">
        <v>1.39885950119325E-2</v>
      </c>
      <c r="BM6" s="24">
        <v>57.4841858734436</v>
      </c>
      <c r="BN6" s="24">
        <v>17996.090987157098</v>
      </c>
      <c r="BO6" s="24">
        <v>0</v>
      </c>
      <c r="BP6" s="24">
        <v>8834.0597722959501</v>
      </c>
      <c r="BQ6" s="24">
        <v>1722.8853341136501</v>
      </c>
      <c r="BR6" s="24">
        <v>79612.219915673195</v>
      </c>
      <c r="BS6" s="24">
        <v>10524.634678107999</v>
      </c>
      <c r="BT6" s="26"/>
      <c r="BU6" s="86">
        <f t="shared" si="0"/>
        <v>78691.15963812737</v>
      </c>
      <c r="BV6" s="33">
        <f t="shared" si="1"/>
        <v>8.0000080847243745E-3</v>
      </c>
    </row>
    <row r="7" spans="1:74" x14ac:dyDescent="0.3">
      <c r="A7" s="26" t="s">
        <v>5</v>
      </c>
      <c r="B7" s="24">
        <v>231079.69667999999</v>
      </c>
      <c r="C7" s="24">
        <v>29.689938350999999</v>
      </c>
      <c r="D7" s="24">
        <v>12941.046883000001</v>
      </c>
      <c r="E7" s="24">
        <v>1776.7604042999999</v>
      </c>
      <c r="F7" s="24">
        <v>1677.8102051000001</v>
      </c>
      <c r="G7" s="24">
        <v>33.818453097000003</v>
      </c>
      <c r="H7" s="24">
        <v>18599.438658999999</v>
      </c>
      <c r="I7" s="24">
        <v>153.78979631999999</v>
      </c>
      <c r="J7" s="24">
        <v>479.99379491000002</v>
      </c>
      <c r="K7" s="24">
        <v>374.14972262999999</v>
      </c>
      <c r="L7" s="59">
        <v>27.940268201999999</v>
      </c>
      <c r="M7" s="59">
        <v>82.376741835000004</v>
      </c>
      <c r="N7" s="59">
        <v>31.422518473</v>
      </c>
      <c r="O7" s="24"/>
      <c r="P7" s="26" t="s">
        <v>5</v>
      </c>
      <c r="Q7" s="24">
        <v>23.288929600776498</v>
      </c>
      <c r="R7" s="24">
        <v>27.607562679352501</v>
      </c>
      <c r="S7" s="24">
        <v>152.378780563774</v>
      </c>
      <c r="T7" s="24">
        <v>152.378780563774</v>
      </c>
      <c r="U7" s="24">
        <v>71.428503644207098</v>
      </c>
      <c r="V7" s="24">
        <v>478.43257135322699</v>
      </c>
      <c r="W7" s="24">
        <v>82.089817500162397</v>
      </c>
      <c r="X7" s="24">
        <v>1166.5185811732699</v>
      </c>
      <c r="Y7" s="24">
        <v>229257.918695745</v>
      </c>
      <c r="Z7" s="24">
        <v>846.70727425662596</v>
      </c>
      <c r="AA7" s="24">
        <v>87.695063843975504</v>
      </c>
      <c r="AB7" s="24">
        <v>908.13515594539899</v>
      </c>
      <c r="AC7" s="24">
        <v>1357.34460765585</v>
      </c>
      <c r="AD7" s="24">
        <v>370.00728359167999</v>
      </c>
      <c r="AE7" s="24">
        <v>370.00728359167999</v>
      </c>
      <c r="AF7" s="24">
        <v>102.28621275021</v>
      </c>
      <c r="AG7" s="24">
        <v>562.834892260071</v>
      </c>
      <c r="AH7" s="24">
        <v>27.406348359791199</v>
      </c>
      <c r="AI7" s="86">
        <v>96.027032545738194</v>
      </c>
      <c r="AJ7" s="24">
        <v>3.4557419286218298</v>
      </c>
      <c r="AK7" s="24">
        <v>21.396646496993199</v>
      </c>
      <c r="AL7" s="24">
        <v>31.3915232539246</v>
      </c>
      <c r="AM7" s="24">
        <v>29.384302212448301</v>
      </c>
      <c r="AN7" s="24">
        <v>0</v>
      </c>
      <c r="AO7" s="24">
        <v>11507.2093562305</v>
      </c>
      <c r="AP7" s="24">
        <v>1176.29228843069</v>
      </c>
      <c r="AQ7" s="24">
        <v>12785.7878574114</v>
      </c>
      <c r="AR7" s="24">
        <v>511.893141170825</v>
      </c>
      <c r="AS7" s="24">
        <v>0.19206371298026301</v>
      </c>
      <c r="AT7" s="24">
        <v>7949.2275905339002</v>
      </c>
      <c r="AU7" s="24">
        <v>0.767132833876222</v>
      </c>
      <c r="AV7" s="24">
        <v>0.16260721324757299</v>
      </c>
      <c r="AW7" s="24">
        <v>720.08074867860296</v>
      </c>
      <c r="AX7" s="24">
        <v>0.35620216528051002</v>
      </c>
      <c r="AY7" s="24">
        <v>3.0848424810815799E-2</v>
      </c>
      <c r="AZ7" s="24">
        <v>1755.8197607177999</v>
      </c>
      <c r="BA7" s="24">
        <v>1657.8634522801599</v>
      </c>
      <c r="BB7" s="24">
        <v>97.956308437639393</v>
      </c>
      <c r="BC7" s="24">
        <v>2.4312490403831598E-3</v>
      </c>
      <c r="BD7" s="24">
        <v>250.39866222986399</v>
      </c>
      <c r="BE7" s="24">
        <v>1.7477618159471301E-2</v>
      </c>
      <c r="BF7" s="24">
        <v>136.71295811769301</v>
      </c>
      <c r="BG7" s="24">
        <v>1.49262881341732</v>
      </c>
      <c r="BH7" s="24">
        <v>542.58184871883896</v>
      </c>
      <c r="BI7" s="24">
        <v>79.606547472131496</v>
      </c>
      <c r="BJ7" s="24">
        <v>1.11380276073788</v>
      </c>
      <c r="BK7" s="24">
        <v>3.95059006332776</v>
      </c>
      <c r="BL7" s="24">
        <v>3.4496802815302198E-3</v>
      </c>
      <c r="BM7" s="24">
        <v>33.484240992520803</v>
      </c>
      <c r="BN7" s="24">
        <v>4419.2452050134298</v>
      </c>
      <c r="BO7" s="24">
        <v>0</v>
      </c>
      <c r="BP7" s="24">
        <v>2078.3854814971701</v>
      </c>
      <c r="BQ7" s="24">
        <v>502.658427461082</v>
      </c>
      <c r="BR7" s="24">
        <v>18590.625725513499</v>
      </c>
      <c r="BS7" s="24">
        <v>2849.3955002333901</v>
      </c>
      <c r="BT7" s="26"/>
      <c r="BU7" s="86">
        <f t="shared" si="0"/>
        <v>18322.716519818357</v>
      </c>
      <c r="BV7" s="33">
        <f t="shared" si="1"/>
        <v>7.9999929524029179E-3</v>
      </c>
    </row>
    <row r="8" spans="1:74" x14ac:dyDescent="0.3">
      <c r="A8" s="26" t="s">
        <v>6</v>
      </c>
      <c r="B8" s="24">
        <v>114127.43777999999</v>
      </c>
      <c r="C8" s="24">
        <v>14.780786239999999</v>
      </c>
      <c r="D8" s="24">
        <v>7329.0866096999998</v>
      </c>
      <c r="E8" s="24">
        <v>790.92145619999997</v>
      </c>
      <c r="F8" s="24">
        <v>748.12627617999999</v>
      </c>
      <c r="G8" s="24">
        <v>17.624618126000001</v>
      </c>
      <c r="H8" s="24">
        <v>8383.2829727000008</v>
      </c>
      <c r="I8" s="24">
        <v>77.950100988000003</v>
      </c>
      <c r="J8" s="24">
        <v>227.82564249000001</v>
      </c>
      <c r="K8" s="24">
        <v>199.77090312000001</v>
      </c>
      <c r="L8" s="59">
        <v>13.060117063</v>
      </c>
      <c r="M8" s="59">
        <v>40.327326708000001</v>
      </c>
      <c r="N8" s="59">
        <v>14.151721217</v>
      </c>
      <c r="O8" s="24"/>
      <c r="P8" s="26" t="s">
        <v>6</v>
      </c>
      <c r="Q8" s="24">
        <v>10.7040209233973</v>
      </c>
      <c r="R8" s="24">
        <v>12.9159147304843</v>
      </c>
      <c r="S8" s="24">
        <v>77.3315941492787</v>
      </c>
      <c r="T8" s="24">
        <v>77.3315941492787</v>
      </c>
      <c r="U8" s="24">
        <v>37.552002785925602</v>
      </c>
      <c r="V8" s="24">
        <v>227.845578025858</v>
      </c>
      <c r="W8" s="24">
        <v>40.326734622050402</v>
      </c>
      <c r="X8" s="24">
        <v>663.52948746286495</v>
      </c>
      <c r="Y8" s="24">
        <v>113511.12152559801</v>
      </c>
      <c r="Z8" s="24">
        <v>430.71935720124299</v>
      </c>
      <c r="AA8" s="24">
        <v>50.869963967443198</v>
      </c>
      <c r="AB8" s="24">
        <v>451.90413030089701</v>
      </c>
      <c r="AC8" s="24">
        <v>604.80173866137102</v>
      </c>
      <c r="AD8" s="24">
        <v>197.77246339584499</v>
      </c>
      <c r="AE8" s="24">
        <v>197.77246339584499</v>
      </c>
      <c r="AF8" s="24">
        <v>58.162926686398002</v>
      </c>
      <c r="AG8" s="24">
        <v>258.23633667972899</v>
      </c>
      <c r="AH8" s="24">
        <v>13.429661904691599</v>
      </c>
      <c r="AI8" s="86">
        <v>43.141167485546497</v>
      </c>
      <c r="AJ8" s="24">
        <v>1.8130121250726099</v>
      </c>
      <c r="AK8" s="24">
        <v>10.754116960910901</v>
      </c>
      <c r="AL8" s="24">
        <v>14.1526768338036</v>
      </c>
      <c r="AM8" s="24">
        <v>14.662337389837701</v>
      </c>
      <c r="AN8" s="24">
        <v>0</v>
      </c>
      <c r="AO8" s="24">
        <v>6543.3264449919197</v>
      </c>
      <c r="AP8" s="24">
        <v>668.87321161615296</v>
      </c>
      <c r="AQ8" s="24">
        <v>7270.3625832944699</v>
      </c>
      <c r="AR8" s="24">
        <v>249.27448816062801</v>
      </c>
      <c r="AS8" s="24">
        <v>0.20283050855117701</v>
      </c>
      <c r="AT8" s="24">
        <v>3454.2783475156598</v>
      </c>
      <c r="AU8" s="24">
        <v>0.36637667069010099</v>
      </c>
      <c r="AV8" s="24">
        <v>7.3040416673556097E-2</v>
      </c>
      <c r="AW8" s="24">
        <v>325.93123850151801</v>
      </c>
      <c r="AX8" s="24">
        <v>0.19090807068018101</v>
      </c>
      <c r="AY8" s="24">
        <v>1.3862754675176499E-2</v>
      </c>
      <c r="AZ8" s="24">
        <v>780.89887809598895</v>
      </c>
      <c r="BA8" s="24">
        <v>738.56820948925497</v>
      </c>
      <c r="BB8" s="24">
        <v>42.330668606734001</v>
      </c>
      <c r="BC8" s="24">
        <v>1.11324296587796E-3</v>
      </c>
      <c r="BD8" s="24">
        <v>112.823154924298</v>
      </c>
      <c r="BE8" s="24">
        <v>8.0028092395707604E-3</v>
      </c>
      <c r="BF8" s="24">
        <v>60.097119220445499</v>
      </c>
      <c r="BG8" s="24">
        <v>0.65699310394241495</v>
      </c>
      <c r="BH8" s="24">
        <v>235.80661099996101</v>
      </c>
      <c r="BI8" s="24">
        <v>79.455812335591901</v>
      </c>
      <c r="BJ8" s="24">
        <v>0.53751549132756804</v>
      </c>
      <c r="BK8" s="24">
        <v>1.85789082932367</v>
      </c>
      <c r="BL8" s="24">
        <v>1.55194496161202E-3</v>
      </c>
      <c r="BM8" s="24">
        <v>17.4876816420024</v>
      </c>
      <c r="BN8" s="24">
        <v>1893.2603957925301</v>
      </c>
      <c r="BO8" s="24">
        <v>0</v>
      </c>
      <c r="BP8" s="24">
        <v>917.20160058215197</v>
      </c>
      <c r="BQ8" s="24">
        <v>212.97940259395801</v>
      </c>
      <c r="BR8" s="24">
        <v>8397.1379426467593</v>
      </c>
      <c r="BS8" s="24">
        <v>1244.3070437044801</v>
      </c>
      <c r="BT8" s="26"/>
      <c r="BU8" s="86">
        <f t="shared" si="0"/>
        <v>8281.5339822465357</v>
      </c>
      <c r="BV8" s="33">
        <f t="shared" si="1"/>
        <v>8.0000035789194752E-3</v>
      </c>
    </row>
    <row r="9" spans="1:74" x14ac:dyDescent="0.3">
      <c r="A9" s="26" t="s">
        <v>7</v>
      </c>
      <c r="B9" s="24">
        <v>52260.654411000003</v>
      </c>
      <c r="C9" s="24">
        <v>6.8630166986000001</v>
      </c>
      <c r="D9" s="24">
        <v>3622.7694246999999</v>
      </c>
      <c r="E9" s="24">
        <v>293.89392064999998</v>
      </c>
      <c r="F9" s="24">
        <v>276.29219819000002</v>
      </c>
      <c r="G9" s="24">
        <v>8.1044287607999994</v>
      </c>
      <c r="H9" s="24">
        <v>6653.5110842000004</v>
      </c>
      <c r="I9" s="24">
        <v>37.050548726000002</v>
      </c>
      <c r="J9" s="24">
        <v>157.09686271000001</v>
      </c>
      <c r="K9" s="24">
        <v>81.014594670999998</v>
      </c>
      <c r="L9" s="59">
        <v>5.4569261778999998</v>
      </c>
      <c r="M9" s="59">
        <v>26.865186671</v>
      </c>
      <c r="N9" s="59">
        <v>10.565724047</v>
      </c>
      <c r="O9" s="24"/>
      <c r="P9" s="26" t="s">
        <v>7</v>
      </c>
      <c r="Q9" s="24">
        <v>6.0784243807723799</v>
      </c>
      <c r="R9" s="24">
        <v>5.4738835166724504</v>
      </c>
      <c r="S9" s="24">
        <v>37.417688634304703</v>
      </c>
      <c r="T9" s="24">
        <v>37.417688634304703</v>
      </c>
      <c r="U9" s="24">
        <v>14.2698321825757</v>
      </c>
      <c r="V9" s="24">
        <v>160.404250201011</v>
      </c>
      <c r="W9" s="24">
        <v>27.370867811354898</v>
      </c>
      <c r="X9" s="24">
        <v>346.50472080512702</v>
      </c>
      <c r="Y9" s="24">
        <v>52688.89799677</v>
      </c>
      <c r="Z9" s="24">
        <v>251.586133373335</v>
      </c>
      <c r="AA9" s="24">
        <v>26.936672543593598</v>
      </c>
      <c r="AB9" s="24">
        <v>298.72948463952702</v>
      </c>
      <c r="AC9" s="24">
        <v>597.74483024138203</v>
      </c>
      <c r="AD9" s="24">
        <v>81.458224285013401</v>
      </c>
      <c r="AE9" s="24">
        <v>81.458224285013401</v>
      </c>
      <c r="AF9" s="24">
        <v>29.279489036966002</v>
      </c>
      <c r="AG9" s="24">
        <v>256.245555970282</v>
      </c>
      <c r="AH9" s="24">
        <v>11.287274517375099</v>
      </c>
      <c r="AI9" s="86">
        <v>31.553006581059101</v>
      </c>
      <c r="AJ9" s="24">
        <v>0.68600917095851499</v>
      </c>
      <c r="AK9" s="24">
        <v>11.1326012955703</v>
      </c>
      <c r="AL9" s="24">
        <v>10.7825860768379</v>
      </c>
      <c r="AM9" s="24">
        <v>6.9153763466106399</v>
      </c>
      <c r="AN9" s="24">
        <v>0</v>
      </c>
      <c r="AO9" s="24">
        <v>3293.9388702414499</v>
      </c>
      <c r="AP9" s="24">
        <v>336.71393045519898</v>
      </c>
      <c r="AQ9" s="24">
        <v>3659.9322897336201</v>
      </c>
      <c r="AR9" s="24">
        <v>181.28981715416299</v>
      </c>
      <c r="AS9" s="24">
        <v>4.8813625666209101E-2</v>
      </c>
      <c r="AT9" s="24">
        <v>3036.2603263843598</v>
      </c>
      <c r="AU9" s="24">
        <v>0.123167737561798</v>
      </c>
      <c r="AV9" s="24">
        <v>2.1522104201458302E-2</v>
      </c>
      <c r="AW9" s="24">
        <v>102.779910382116</v>
      </c>
      <c r="AX9" s="24">
        <v>5.91546846563821E-2</v>
      </c>
      <c r="AY9" s="24">
        <v>4.0889297111393998E-3</v>
      </c>
      <c r="AZ9" s="24">
        <v>293.20666043545702</v>
      </c>
      <c r="BA9" s="24">
        <v>275.58587217286401</v>
      </c>
      <c r="BB9" s="24">
        <v>17.620788262592502</v>
      </c>
      <c r="BC9" s="24">
        <v>3.42285267062397E-4</v>
      </c>
      <c r="BD9" s="24">
        <v>49.362568053925003</v>
      </c>
      <c r="BE9" s="24">
        <v>2.4606079245137399E-3</v>
      </c>
      <c r="BF9" s="24">
        <v>24.6496625274889</v>
      </c>
      <c r="BG9" s="24">
        <v>0.23500741304144199</v>
      </c>
      <c r="BH9" s="24">
        <v>97.499615183231697</v>
      </c>
      <c r="BI9" s="24">
        <v>19.551791490309</v>
      </c>
      <c r="BJ9" s="24">
        <v>0.223767822439744</v>
      </c>
      <c r="BK9" s="24">
        <v>0.575331899226729</v>
      </c>
      <c r="BL9" s="24">
        <v>4.5891640624569298E-4</v>
      </c>
      <c r="BM9" s="24">
        <v>8.1692940161047591</v>
      </c>
      <c r="BN9" s="24">
        <v>1702.0211489271201</v>
      </c>
      <c r="BO9" s="24">
        <v>0</v>
      </c>
      <c r="BP9" s="24">
        <v>747.46905551703298</v>
      </c>
      <c r="BQ9" s="24">
        <v>192.275594228079</v>
      </c>
      <c r="BR9" s="24">
        <v>6808.8513706685999</v>
      </c>
      <c r="BS9" s="24">
        <v>990.11951309165102</v>
      </c>
      <c r="BT9" s="26"/>
      <c r="BU9" s="86">
        <f t="shared" si="0"/>
        <v>6712.5133986064611</v>
      </c>
      <c r="BV9" s="33">
        <f t="shared" si="1"/>
        <v>8.0000083933512017E-3</v>
      </c>
    </row>
    <row r="10" spans="1:74" x14ac:dyDescent="0.3">
      <c r="A10" s="26" t="s">
        <v>8</v>
      </c>
      <c r="B10" s="24">
        <v>7457.1006613999998</v>
      </c>
      <c r="C10" s="24">
        <v>1.1261247846</v>
      </c>
      <c r="D10" s="24">
        <v>606.20389971999998</v>
      </c>
      <c r="E10" s="24">
        <v>69.169722778999997</v>
      </c>
      <c r="F10" s="24">
        <v>66.205028894999998</v>
      </c>
      <c r="G10" s="24">
        <v>1.2545179091000001</v>
      </c>
      <c r="H10" s="24">
        <v>510.76120313000001</v>
      </c>
      <c r="I10" s="24">
        <v>6.9273368324</v>
      </c>
      <c r="J10" s="24">
        <v>14.851202214000001</v>
      </c>
      <c r="K10" s="24">
        <v>18.336091121999999</v>
      </c>
      <c r="L10" s="59">
        <v>1.713421901</v>
      </c>
      <c r="M10" s="59">
        <v>2.3158201843000001</v>
      </c>
      <c r="N10" s="59">
        <v>0.8020017733</v>
      </c>
      <c r="O10" s="24"/>
      <c r="P10" s="26" t="s">
        <v>8</v>
      </c>
      <c r="Q10" s="24">
        <v>1.2489933492694401</v>
      </c>
      <c r="R10" s="24">
        <v>1.6849141825779701</v>
      </c>
      <c r="S10" s="24">
        <v>6.8525894375898897</v>
      </c>
      <c r="T10" s="24">
        <v>6.8525894375898897</v>
      </c>
      <c r="U10" s="24">
        <v>4.2167574913606396</v>
      </c>
      <c r="V10" s="24">
        <v>14.9839318525019</v>
      </c>
      <c r="W10" s="24">
        <v>2.33640924464226</v>
      </c>
      <c r="X10" s="24">
        <v>36.678639513880697</v>
      </c>
      <c r="Y10" s="24">
        <v>7500.7380324851101</v>
      </c>
      <c r="Z10" s="24">
        <v>30.5848622199441</v>
      </c>
      <c r="AA10" s="24">
        <v>2.6973840457348799</v>
      </c>
      <c r="AB10" s="24">
        <v>26.9775132045833</v>
      </c>
      <c r="AC10" s="24">
        <v>37.496890192276098</v>
      </c>
      <c r="AD10" s="24">
        <v>18.097979242050901</v>
      </c>
      <c r="AE10" s="24">
        <v>18.097979242050901</v>
      </c>
      <c r="AF10" s="24">
        <v>4.7864643264603997</v>
      </c>
      <c r="AG10" s="24">
        <v>16.891897918946999</v>
      </c>
      <c r="AH10" s="24">
        <v>0.80388489461796497</v>
      </c>
      <c r="AI10" s="86">
        <v>3.0794057702236102</v>
      </c>
      <c r="AJ10" s="24">
        <v>0.18804102263154601</v>
      </c>
      <c r="AK10" s="24">
        <v>0.61685910508661401</v>
      </c>
      <c r="AL10" s="24">
        <v>0.80550500771507605</v>
      </c>
      <c r="AM10" s="24">
        <v>1.1174487144298</v>
      </c>
      <c r="AN10" s="24">
        <v>0</v>
      </c>
      <c r="AO10" s="24">
        <v>538.47762209472205</v>
      </c>
      <c r="AP10" s="24">
        <v>55.0442910762414</v>
      </c>
      <c r="AQ10" s="24">
        <v>598.30837749742398</v>
      </c>
      <c r="AR10" s="24">
        <v>15.564836135958901</v>
      </c>
      <c r="AS10" s="24">
        <v>7.0581411729691299E-3</v>
      </c>
      <c r="AT10" s="24">
        <v>204.82252985003001</v>
      </c>
      <c r="AU10" s="24">
        <v>3.48614725772581E-2</v>
      </c>
      <c r="AV10" s="24">
        <v>9.7892550031140092E-3</v>
      </c>
      <c r="AW10" s="24">
        <v>39.058035130651497</v>
      </c>
      <c r="AX10" s="24">
        <v>1.6662281673528598E-2</v>
      </c>
      <c r="AY10" s="24">
        <v>1.84853519403429E-3</v>
      </c>
      <c r="AZ10" s="24">
        <v>68.310541613232303</v>
      </c>
      <c r="BA10" s="24">
        <v>65.365637321384497</v>
      </c>
      <c r="BB10" s="24">
        <v>2.9449042918478501</v>
      </c>
      <c r="BC10" s="24">
        <v>1.16816856539735E-4</v>
      </c>
      <c r="BD10" s="24">
        <v>5.2977006894955103</v>
      </c>
      <c r="BE10" s="24">
        <v>8.3975065725292895E-4</v>
      </c>
      <c r="BF10" s="24">
        <v>4.1598207642322098</v>
      </c>
      <c r="BG10" s="24">
        <v>6.6135901717951598E-2</v>
      </c>
      <c r="BH10" s="24">
        <v>16.483742676521299</v>
      </c>
      <c r="BI10" s="24">
        <v>3.46277391164976</v>
      </c>
      <c r="BJ10" s="24">
        <v>2.3968558783489601E-2</v>
      </c>
      <c r="BK10" s="24">
        <v>0.204853034386592</v>
      </c>
      <c r="BL10" s="24">
        <v>2.0431246107464201E-4</v>
      </c>
      <c r="BM10" s="24">
        <v>1.24639330676763</v>
      </c>
      <c r="BN10" s="24">
        <v>114.26729263083</v>
      </c>
      <c r="BO10" s="24">
        <v>0</v>
      </c>
      <c r="BP10" s="24">
        <v>56.295033713983301</v>
      </c>
      <c r="BQ10" s="24">
        <v>10.950003851254101</v>
      </c>
      <c r="BR10" s="24">
        <v>515.56413520946603</v>
      </c>
      <c r="BS10" s="24">
        <v>69.225452407171801</v>
      </c>
      <c r="BT10" s="26"/>
      <c r="BU10" s="86">
        <f t="shared" si="0"/>
        <v>509.13633095736827</v>
      </c>
      <c r="BV10" s="33">
        <f t="shared" si="1"/>
        <v>7.9999954981091817E-3</v>
      </c>
    </row>
    <row r="11" spans="1:74" x14ac:dyDescent="0.3">
      <c r="A11" s="26" t="s">
        <v>9</v>
      </c>
      <c r="B11" s="24">
        <v>906457.92442000005</v>
      </c>
      <c r="C11" s="24">
        <v>139.21820038999999</v>
      </c>
      <c r="D11" s="24">
        <v>64589.031523999998</v>
      </c>
      <c r="E11" s="24">
        <v>6670.7576777000004</v>
      </c>
      <c r="F11" s="24">
        <v>6311.7587480000002</v>
      </c>
      <c r="G11" s="24">
        <v>153.40723188000001</v>
      </c>
      <c r="H11" s="24">
        <v>92653.573386999997</v>
      </c>
      <c r="I11" s="24">
        <v>669.65807282000003</v>
      </c>
      <c r="J11" s="24">
        <v>2384.6804097999998</v>
      </c>
      <c r="K11" s="24">
        <v>1622.8585055000001</v>
      </c>
      <c r="L11" s="59">
        <v>115.26142144000001</v>
      </c>
      <c r="M11" s="59">
        <v>349.97505159999997</v>
      </c>
      <c r="N11" s="59">
        <v>133.84706629999999</v>
      </c>
      <c r="O11" s="24"/>
      <c r="P11" s="26" t="s">
        <v>9</v>
      </c>
      <c r="Q11" s="24">
        <v>98.112204168592598</v>
      </c>
      <c r="R11" s="24">
        <v>114.17299010915799</v>
      </c>
      <c r="S11" s="24">
        <v>667.13461586775395</v>
      </c>
      <c r="T11" s="24">
        <v>667.13461586775395</v>
      </c>
      <c r="U11" s="24">
        <v>327.308950616743</v>
      </c>
      <c r="V11" s="24">
        <v>2415.76062248063</v>
      </c>
      <c r="W11" s="24">
        <v>353.421806701207</v>
      </c>
      <c r="X11" s="24">
        <v>4853.0544752312699</v>
      </c>
      <c r="Y11" s="24">
        <v>905603.12665222597</v>
      </c>
      <c r="Z11" s="24">
        <v>3681.8071557969001</v>
      </c>
      <c r="AA11" s="24">
        <v>363.17576496456201</v>
      </c>
      <c r="AB11" s="24">
        <v>3914.2939268529199</v>
      </c>
      <c r="AC11" s="24">
        <v>8422.3528924252296</v>
      </c>
      <c r="AD11" s="24">
        <v>1610.7970908391101</v>
      </c>
      <c r="AE11" s="24">
        <v>1610.7970908391101</v>
      </c>
      <c r="AF11" s="24">
        <v>513.990317471298</v>
      </c>
      <c r="AG11" s="24">
        <v>3630.7186591782802</v>
      </c>
      <c r="AH11" s="24">
        <v>146.30329574117999</v>
      </c>
      <c r="AI11" s="86">
        <v>427.13977123604798</v>
      </c>
      <c r="AJ11" s="24">
        <v>15.516030618654399</v>
      </c>
      <c r="AK11" s="24">
        <v>140.813609764642</v>
      </c>
      <c r="AL11" s="24">
        <v>135.33377972568999</v>
      </c>
      <c r="AM11" s="24">
        <v>138.32056763945599</v>
      </c>
      <c r="AN11" s="24">
        <v>0</v>
      </c>
      <c r="AO11" s="24">
        <v>57823.882453347403</v>
      </c>
      <c r="AP11" s="24">
        <v>5910.8861412721699</v>
      </c>
      <c r="AQ11" s="24">
        <v>64248.758912090903</v>
      </c>
      <c r="AR11" s="24">
        <v>2472.0466034384399</v>
      </c>
      <c r="AS11" s="24">
        <v>0.48099844188340801</v>
      </c>
      <c r="AT11" s="24">
        <v>41370.186685907502</v>
      </c>
      <c r="AU11" s="24">
        <v>2.9286195426511701</v>
      </c>
      <c r="AV11" s="24">
        <v>0.66736470631679301</v>
      </c>
      <c r="AW11" s="24">
        <v>2873.1993771832599</v>
      </c>
      <c r="AX11" s="24">
        <v>1.3419443603013701</v>
      </c>
      <c r="AY11" s="24">
        <v>0.127975545230575</v>
      </c>
      <c r="AZ11" s="24">
        <v>6592.8437756698904</v>
      </c>
      <c r="BA11" s="24">
        <v>6236.92212346004</v>
      </c>
      <c r="BB11" s="24">
        <v>355.921652209858</v>
      </c>
      <c r="BC11" s="24">
        <v>1.46889769385516E-2</v>
      </c>
      <c r="BD11" s="24">
        <v>863.44871606122194</v>
      </c>
      <c r="BE11" s="24">
        <v>0.105595330533463</v>
      </c>
      <c r="BF11" s="24">
        <v>495.513184356002</v>
      </c>
      <c r="BG11" s="24">
        <v>5.7480874694797599</v>
      </c>
      <c r="BH11" s="24">
        <v>1971.7893610343999</v>
      </c>
      <c r="BI11" s="24">
        <v>272.50718526041197</v>
      </c>
      <c r="BJ11" s="24">
        <v>3.7786364049229202</v>
      </c>
      <c r="BK11" s="24">
        <v>17.762879600742899</v>
      </c>
      <c r="BL11" s="24">
        <v>1.46944461438405E-2</v>
      </c>
      <c r="BM11" s="24">
        <v>152.601020096231</v>
      </c>
      <c r="BN11" s="24">
        <v>23763.3209378338</v>
      </c>
      <c r="BO11" s="24">
        <v>0</v>
      </c>
      <c r="BP11" s="24">
        <v>10659.3697289671</v>
      </c>
      <c r="BQ11" s="24">
        <v>2407.2492564644899</v>
      </c>
      <c r="BR11" s="24">
        <v>94133.124096518295</v>
      </c>
      <c r="BS11" s="24">
        <v>12903.740315876999</v>
      </c>
      <c r="BT11" s="26"/>
      <c r="BU11" s="86">
        <f t="shared" si="0"/>
        <v>92884.103353526792</v>
      </c>
      <c r="BV11" s="33">
        <f t="shared" si="1"/>
        <v>8.0000038315848464E-3</v>
      </c>
    </row>
    <row r="12" spans="1:74" x14ac:dyDescent="0.3">
      <c r="A12" s="26" t="s">
        <v>10</v>
      </c>
      <c r="B12" s="24">
        <v>351918.65847999998</v>
      </c>
      <c r="C12" s="24">
        <v>53.995484603999998</v>
      </c>
      <c r="D12" s="24">
        <v>25227.410575999998</v>
      </c>
      <c r="E12" s="24">
        <v>2815.1483309999999</v>
      </c>
      <c r="F12" s="24">
        <v>2665.1788840999998</v>
      </c>
      <c r="G12" s="24">
        <v>60.496863974</v>
      </c>
      <c r="H12" s="24">
        <v>31649.578753000002</v>
      </c>
      <c r="I12" s="24">
        <v>265.86315625999998</v>
      </c>
      <c r="J12" s="24">
        <v>835.99315099</v>
      </c>
      <c r="K12" s="24">
        <v>665.96082913999999</v>
      </c>
      <c r="L12" s="59">
        <v>47.548131853000001</v>
      </c>
      <c r="M12" s="59">
        <v>127.59053577</v>
      </c>
      <c r="N12" s="59">
        <v>48.397705303999999</v>
      </c>
      <c r="O12" s="24"/>
      <c r="P12" s="26" t="s">
        <v>10</v>
      </c>
      <c r="Q12" s="24">
        <v>37.017055227628298</v>
      </c>
      <c r="R12" s="24">
        <v>46.961188835102703</v>
      </c>
      <c r="S12" s="24">
        <v>263.77204699755703</v>
      </c>
      <c r="T12" s="24">
        <v>263.77204699755703</v>
      </c>
      <c r="U12" s="24">
        <v>131.875716060516</v>
      </c>
      <c r="V12" s="24">
        <v>841.18399912356801</v>
      </c>
      <c r="W12" s="24">
        <v>128.12970374187</v>
      </c>
      <c r="X12" s="24">
        <v>1908.78011207542</v>
      </c>
      <c r="Y12" s="24">
        <v>350592.93525444099</v>
      </c>
      <c r="Z12" s="24">
        <v>1383.40787717643</v>
      </c>
      <c r="AA12" s="24">
        <v>144.639452160345</v>
      </c>
      <c r="AB12" s="24">
        <v>1423.74032856695</v>
      </c>
      <c r="AC12" s="24">
        <v>2605.3587994015002</v>
      </c>
      <c r="AD12" s="24">
        <v>658.86007686999005</v>
      </c>
      <c r="AE12" s="24">
        <v>658.86007686999005</v>
      </c>
      <c r="AF12" s="24">
        <v>199.83681135887301</v>
      </c>
      <c r="AG12" s="24">
        <v>1109.53343258269</v>
      </c>
      <c r="AH12" s="24">
        <v>47.523386433537702</v>
      </c>
      <c r="AI12" s="86">
        <v>153.290515309287</v>
      </c>
      <c r="AJ12" s="24">
        <v>6.3516678999646201</v>
      </c>
      <c r="AK12" s="24">
        <v>41.307004240228402</v>
      </c>
      <c r="AL12" s="24">
        <v>48.626002293768799</v>
      </c>
      <c r="AM12" s="24">
        <v>53.485223412203702</v>
      </c>
      <c r="AN12" s="24">
        <v>0</v>
      </c>
      <c r="AO12" s="24">
        <v>22481.633761157798</v>
      </c>
      <c r="AP12" s="24">
        <v>2298.1227394143398</v>
      </c>
      <c r="AQ12" s="24">
        <v>24979.593311930999</v>
      </c>
      <c r="AR12" s="24">
        <v>858.19004111145398</v>
      </c>
      <c r="AS12" s="24">
        <v>0.41293148143983799</v>
      </c>
      <c r="AT12" s="24">
        <v>13724.171921973901</v>
      </c>
      <c r="AU12" s="24">
        <v>1.2749282296334199</v>
      </c>
      <c r="AV12" s="24">
        <v>0.28008320996268599</v>
      </c>
      <c r="AW12" s="24">
        <v>1213.6928211224799</v>
      </c>
      <c r="AX12" s="24">
        <v>0.62004397484526197</v>
      </c>
      <c r="AY12" s="24">
        <v>5.36106447020177E-2</v>
      </c>
      <c r="AZ12" s="24">
        <v>2779.4835981065698</v>
      </c>
      <c r="BA12" s="24">
        <v>2631.0158864457699</v>
      </c>
      <c r="BB12" s="24">
        <v>148.467711660796</v>
      </c>
      <c r="BC12" s="24">
        <v>5.8250181010488398E-3</v>
      </c>
      <c r="BD12" s="24">
        <v>369.845225791872</v>
      </c>
      <c r="BE12" s="24">
        <v>4.1874673456902399E-2</v>
      </c>
      <c r="BF12" s="24">
        <v>208.47809390366899</v>
      </c>
      <c r="BG12" s="24">
        <v>2.40556537575026</v>
      </c>
      <c r="BH12" s="24">
        <v>824.76186411812296</v>
      </c>
      <c r="BI12" s="24">
        <v>167.44705161318601</v>
      </c>
      <c r="BJ12" s="24">
        <v>1.6822284579220299</v>
      </c>
      <c r="BK12" s="24">
        <v>7.4546620958238901</v>
      </c>
      <c r="BL12" s="24">
        <v>6.1283479924161E-3</v>
      </c>
      <c r="BM12" s="24">
        <v>59.972602770989297</v>
      </c>
      <c r="BN12" s="24">
        <v>7808.0948424923399</v>
      </c>
      <c r="BO12" s="24">
        <v>0</v>
      </c>
      <c r="BP12" s="24">
        <v>3608.4796019560299</v>
      </c>
      <c r="BQ12" s="24">
        <v>811.94819050289198</v>
      </c>
      <c r="BR12" s="24">
        <v>31921.503725700899</v>
      </c>
      <c r="BS12" s="24">
        <v>4531.4854866277201</v>
      </c>
      <c r="BT12" s="26"/>
      <c r="BU12" s="86">
        <f t="shared" si="0"/>
        <v>31488.331496156621</v>
      </c>
      <c r="BV12" s="33">
        <f t="shared" si="1"/>
        <v>8.0000025966565635E-3</v>
      </c>
    </row>
    <row r="13" spans="1:74" x14ac:dyDescent="0.3">
      <c r="A13" s="26" t="s">
        <v>12</v>
      </c>
      <c r="B13" s="24">
        <v>79119.981318000006</v>
      </c>
      <c r="C13" s="24">
        <v>14.400445681000001</v>
      </c>
      <c r="D13" s="24">
        <v>7451.2632061000004</v>
      </c>
      <c r="E13" s="24">
        <v>826.73573822000003</v>
      </c>
      <c r="F13" s="24">
        <v>784.02716185999998</v>
      </c>
      <c r="G13" s="24">
        <v>16.126119739</v>
      </c>
      <c r="H13" s="24">
        <v>10712.767679</v>
      </c>
      <c r="I13" s="24">
        <v>81.571268080999999</v>
      </c>
      <c r="J13" s="24">
        <v>234.88459191000001</v>
      </c>
      <c r="K13" s="24">
        <v>191.92868723000001</v>
      </c>
      <c r="L13" s="59">
        <v>14.6625432</v>
      </c>
      <c r="M13" s="59">
        <v>40.307705712999997</v>
      </c>
      <c r="N13" s="59">
        <v>19.202284796000001</v>
      </c>
      <c r="O13" s="24"/>
      <c r="P13" s="26" t="s">
        <v>12</v>
      </c>
      <c r="Q13" s="24">
        <v>11.1836667339856</v>
      </c>
      <c r="R13" s="24">
        <v>14.5994971342946</v>
      </c>
      <c r="S13" s="24">
        <v>81.610673441942197</v>
      </c>
      <c r="T13" s="24">
        <v>81.610673441942197</v>
      </c>
      <c r="U13" s="24">
        <v>39.014253771292502</v>
      </c>
      <c r="V13" s="24">
        <v>237.385018399339</v>
      </c>
      <c r="W13" s="24">
        <v>40.777158184516303</v>
      </c>
      <c r="X13" s="24">
        <v>509.522065192409</v>
      </c>
      <c r="Y13" s="24">
        <v>79251.494776478896</v>
      </c>
      <c r="Z13" s="24">
        <v>408.990045236333</v>
      </c>
      <c r="AA13" s="24">
        <v>41.696307760415301</v>
      </c>
      <c r="AB13" s="24">
        <v>434.346687497966</v>
      </c>
      <c r="AC13" s="24">
        <v>834.48585585835701</v>
      </c>
      <c r="AD13" s="24">
        <v>191.29531945523101</v>
      </c>
      <c r="AE13" s="24">
        <v>191.29531945523101</v>
      </c>
      <c r="AF13" s="24">
        <v>59.333877588804903</v>
      </c>
      <c r="AG13" s="24">
        <v>341.37929101803599</v>
      </c>
      <c r="AH13" s="24">
        <v>15.703271931860501</v>
      </c>
      <c r="AI13" s="86">
        <v>59.669010520526101</v>
      </c>
      <c r="AJ13" s="24">
        <v>1.8651197515446101</v>
      </c>
      <c r="AK13" s="24">
        <v>13.302537336247401</v>
      </c>
      <c r="AL13" s="24">
        <v>19.479916303690999</v>
      </c>
      <c r="AM13" s="24">
        <v>14.369954684325601</v>
      </c>
      <c r="AN13" s="24">
        <v>0</v>
      </c>
      <c r="AO13" s="24">
        <v>6675.0643232196198</v>
      </c>
      <c r="AP13" s="24">
        <v>682.34032471877197</v>
      </c>
      <c r="AQ13" s="24">
        <v>7416.7385255272002</v>
      </c>
      <c r="AR13" s="24">
        <v>270.24543454567703</v>
      </c>
      <c r="AS13" s="24">
        <v>5.6917655979761499E-2</v>
      </c>
      <c r="AT13" s="24">
        <v>4884.6519574602698</v>
      </c>
      <c r="AU13" s="24">
        <v>0.373254294438289</v>
      </c>
      <c r="AV13" s="24">
        <v>9.0228527654226995E-2</v>
      </c>
      <c r="AW13" s="24">
        <v>381.42133269399301</v>
      </c>
      <c r="AX13" s="24">
        <v>0.16941525532278401</v>
      </c>
      <c r="AY13" s="24">
        <v>1.7053425684948401E-2</v>
      </c>
      <c r="AZ13" s="24">
        <v>823.33848733857201</v>
      </c>
      <c r="BA13" s="24">
        <v>780.62228216322205</v>
      </c>
      <c r="BB13" s="24">
        <v>42.716205175350098</v>
      </c>
      <c r="BC13" s="24">
        <v>1.1290671020795101E-3</v>
      </c>
      <c r="BD13" s="24">
        <v>98.823822855315996</v>
      </c>
      <c r="BE13" s="24">
        <v>8.1166160992520806E-3</v>
      </c>
      <c r="BF13" s="24">
        <v>59.548618158369003</v>
      </c>
      <c r="BG13" s="24">
        <v>0.73486622728550399</v>
      </c>
      <c r="BH13" s="24">
        <v>236.949531594988</v>
      </c>
      <c r="BI13" s="24">
        <v>26.584169001291599</v>
      </c>
      <c r="BJ13" s="24">
        <v>0.43164469408114098</v>
      </c>
      <c r="BK13" s="24">
        <v>1.99446198790764</v>
      </c>
      <c r="BL13" s="24">
        <v>1.8891089998181101E-3</v>
      </c>
      <c r="BM13" s="24">
        <v>16.100174474666101</v>
      </c>
      <c r="BN13" s="24">
        <v>2720.33237400077</v>
      </c>
      <c r="BO13" s="24">
        <v>0</v>
      </c>
      <c r="BP13" s="24">
        <v>1184.71078892017</v>
      </c>
      <c r="BQ13" s="24">
        <v>332.44419889955799</v>
      </c>
      <c r="BR13" s="24">
        <v>10872.315790274301</v>
      </c>
      <c r="BS13" s="24">
        <v>1697.55551403647</v>
      </c>
      <c r="BT13" s="26"/>
      <c r="BU13" s="86">
        <f t="shared" si="0"/>
        <v>10693.789520699705</v>
      </c>
      <c r="BV13" s="33">
        <f t="shared" si="1"/>
        <v>7.9999958721191852E-3</v>
      </c>
    </row>
    <row r="14" spans="1:74" x14ac:dyDescent="0.3">
      <c r="A14" s="26" t="s">
        <v>13</v>
      </c>
      <c r="B14" s="24">
        <v>438688.01665000001</v>
      </c>
      <c r="C14" s="24">
        <v>81.136502823000001</v>
      </c>
      <c r="D14" s="24">
        <v>46944.167120999999</v>
      </c>
      <c r="E14" s="24">
        <v>4507.8955612999998</v>
      </c>
      <c r="F14" s="24">
        <v>4301.4594267000002</v>
      </c>
      <c r="G14" s="24">
        <v>92.003532953999994</v>
      </c>
      <c r="H14" s="24">
        <v>36457.056028999999</v>
      </c>
      <c r="I14" s="24">
        <v>449.30744361000001</v>
      </c>
      <c r="J14" s="24">
        <v>956.53225461</v>
      </c>
      <c r="K14" s="24">
        <v>1178.7417966</v>
      </c>
      <c r="L14" s="59">
        <v>88.299816079999999</v>
      </c>
      <c r="M14" s="59">
        <v>156.41654097</v>
      </c>
      <c r="N14" s="59">
        <v>64.673424628999996</v>
      </c>
      <c r="O14" s="24"/>
      <c r="P14" s="26" t="s">
        <v>13</v>
      </c>
      <c r="Q14" s="24">
        <v>55.5670026314043</v>
      </c>
      <c r="R14" s="24">
        <v>87.255544618304</v>
      </c>
      <c r="S14" s="24">
        <v>444.98879367601899</v>
      </c>
      <c r="T14" s="24">
        <v>444.98879367601899</v>
      </c>
      <c r="U14" s="24">
        <v>247.387124091998</v>
      </c>
      <c r="V14" s="24">
        <v>956.29317975900096</v>
      </c>
      <c r="W14" s="24">
        <v>156.311895737622</v>
      </c>
      <c r="X14" s="24">
        <v>2525.3435644145202</v>
      </c>
      <c r="Y14" s="24">
        <v>436034.60811940202</v>
      </c>
      <c r="Z14" s="24">
        <v>1920.4232242856599</v>
      </c>
      <c r="AA14" s="24">
        <v>193.56202894443101</v>
      </c>
      <c r="AB14" s="24">
        <v>1734.28696362134</v>
      </c>
      <c r="AC14" s="24">
        <v>2600.8128625539998</v>
      </c>
      <c r="AD14" s="24">
        <v>1165.47250607929</v>
      </c>
      <c r="AE14" s="24">
        <v>1165.47250607929</v>
      </c>
      <c r="AF14" s="24">
        <v>371.242613764998</v>
      </c>
      <c r="AG14" s="24">
        <v>1121.4251052981599</v>
      </c>
      <c r="AH14" s="24">
        <v>54.963730869224499</v>
      </c>
      <c r="AI14" s="86">
        <v>212.15806317540799</v>
      </c>
      <c r="AJ14" s="24">
        <v>11.964862862164599</v>
      </c>
      <c r="AK14" s="24">
        <v>43.3246556608715</v>
      </c>
      <c r="AL14" s="24">
        <v>64.725742126122498</v>
      </c>
      <c r="AM14" s="24">
        <v>80.3281337241025</v>
      </c>
      <c r="AN14" s="24">
        <v>0</v>
      </c>
      <c r="AO14" s="24">
        <v>41764.771755661699</v>
      </c>
      <c r="AP14" s="24">
        <v>4269.2910392870199</v>
      </c>
      <c r="AQ14" s="24">
        <v>46405.305408713699</v>
      </c>
      <c r="AR14" s="24">
        <v>1029.7064894672901</v>
      </c>
      <c r="AS14" s="24">
        <v>0.73691230150410303</v>
      </c>
      <c r="AT14" s="24">
        <v>15118.2935466009</v>
      </c>
      <c r="AU14" s="24">
        <v>2.2463095303604002</v>
      </c>
      <c r="AV14" s="24">
        <v>0.57947507274701404</v>
      </c>
      <c r="AW14" s="24">
        <v>2366.2603565755498</v>
      </c>
      <c r="AX14" s="24">
        <v>1.11603164514404</v>
      </c>
      <c r="AY14" s="24">
        <v>0.109803067861571</v>
      </c>
      <c r="AZ14" s="24">
        <v>4456.2058828524496</v>
      </c>
      <c r="BA14" s="24">
        <v>4251.6892966765299</v>
      </c>
      <c r="BB14" s="24">
        <v>204.51658617591801</v>
      </c>
      <c r="BC14" s="24">
        <v>8.2174934653901893E-3</v>
      </c>
      <c r="BD14" s="24">
        <v>427.08463473933</v>
      </c>
      <c r="BE14" s="24">
        <v>5.9073618809834798E-2</v>
      </c>
      <c r="BF14" s="24">
        <v>290.13312848536901</v>
      </c>
      <c r="BG14" s="24">
        <v>4.1560976193389401</v>
      </c>
      <c r="BH14" s="24">
        <v>1144.09385829792</v>
      </c>
      <c r="BI14" s="24">
        <v>271.34215282702399</v>
      </c>
      <c r="BJ14" s="24">
        <v>2.0010979295292501</v>
      </c>
      <c r="BK14" s="24">
        <v>13.092057729790501</v>
      </c>
      <c r="BL14" s="24">
        <v>1.22425698013084E-2</v>
      </c>
      <c r="BM14" s="24">
        <v>91.110208053263705</v>
      </c>
      <c r="BN14" s="24">
        <v>8333.9228688516396</v>
      </c>
      <c r="BO14" s="24">
        <v>0</v>
      </c>
      <c r="BP14" s="24">
        <v>3913.46371442174</v>
      </c>
      <c r="BQ14" s="24">
        <v>938.78700452568899</v>
      </c>
      <c r="BR14" s="24">
        <v>36568.505341468299</v>
      </c>
      <c r="BS14" s="24">
        <v>5276.3107916662702</v>
      </c>
      <c r="BT14" s="26"/>
      <c r="BU14" s="86">
        <f t="shared" si="0"/>
        <v>36030.752448498475</v>
      </c>
      <c r="BV14" s="33">
        <f t="shared" si="1"/>
        <v>8.000003674047327E-3</v>
      </c>
    </row>
    <row r="15" spans="1:74" x14ac:dyDescent="0.3">
      <c r="A15" s="26" t="s">
        <v>14</v>
      </c>
      <c r="B15" s="24">
        <v>238299.28959999999</v>
      </c>
      <c r="C15" s="24">
        <v>58.626279656999998</v>
      </c>
      <c r="D15" s="24">
        <v>35266.443370000001</v>
      </c>
      <c r="E15" s="24">
        <v>3202.2760067999998</v>
      </c>
      <c r="F15" s="24">
        <v>3067.1184349</v>
      </c>
      <c r="G15" s="24">
        <v>65.723785366000001</v>
      </c>
      <c r="H15" s="24">
        <v>19550.086076</v>
      </c>
      <c r="I15" s="24">
        <v>306.23792577</v>
      </c>
      <c r="J15" s="24">
        <v>533.15066379999996</v>
      </c>
      <c r="K15" s="24">
        <v>828.45574307000004</v>
      </c>
      <c r="L15" s="59">
        <v>60.225579363000001</v>
      </c>
      <c r="M15" s="59">
        <v>81.644080449</v>
      </c>
      <c r="N15" s="59">
        <v>35.605199595999999</v>
      </c>
      <c r="O15" s="24"/>
      <c r="P15" s="26" t="s">
        <v>14</v>
      </c>
      <c r="Q15" s="24">
        <v>32.287727665247999</v>
      </c>
      <c r="R15" s="24">
        <v>59.532232046144102</v>
      </c>
      <c r="S15" s="24">
        <v>303.11551088709501</v>
      </c>
      <c r="T15" s="24">
        <v>303.11551088709501</v>
      </c>
      <c r="U15" s="24">
        <v>179.406962460556</v>
      </c>
      <c r="V15" s="24">
        <v>531.98309877921099</v>
      </c>
      <c r="W15" s="24">
        <v>81.466333331090993</v>
      </c>
      <c r="X15" s="24">
        <v>1454.5564275604299</v>
      </c>
      <c r="Y15" s="24">
        <v>236757.47015305501</v>
      </c>
      <c r="Z15" s="24">
        <v>1144.8757057041501</v>
      </c>
      <c r="AA15" s="24">
        <v>112.471014633449</v>
      </c>
      <c r="AB15" s="24">
        <v>907.32975399569102</v>
      </c>
      <c r="AC15" s="24">
        <v>1325.0591862656499</v>
      </c>
      <c r="AD15" s="24">
        <v>819.14532728562301</v>
      </c>
      <c r="AE15" s="24">
        <v>819.14532728562301</v>
      </c>
      <c r="AF15" s="24">
        <v>278.89086277815397</v>
      </c>
      <c r="AG15" s="24">
        <v>579.54380092081306</v>
      </c>
      <c r="AH15" s="24">
        <v>28.574945856927702</v>
      </c>
      <c r="AI15" s="86">
        <v>121.621848267022</v>
      </c>
      <c r="AJ15" s="24">
        <v>8.7421052731436202</v>
      </c>
      <c r="AK15" s="24">
        <v>21.288733494170199</v>
      </c>
      <c r="AL15" s="24">
        <v>35.527057223949797</v>
      </c>
      <c r="AM15" s="24">
        <v>57.964630856991697</v>
      </c>
      <c r="AN15" s="24">
        <v>0</v>
      </c>
      <c r="AO15" s="24">
        <v>31375.202728925098</v>
      </c>
      <c r="AP15" s="24">
        <v>3207.2426945551301</v>
      </c>
      <c r="AQ15" s="24">
        <v>34861.336286258404</v>
      </c>
      <c r="AR15" s="24">
        <v>556.97106574881605</v>
      </c>
      <c r="AS15" s="24">
        <v>0.60567423626933803</v>
      </c>
      <c r="AT15" s="24">
        <v>7829.0141622493702</v>
      </c>
      <c r="AU15" s="24">
        <v>1.6758850120978599</v>
      </c>
      <c r="AV15" s="24">
        <v>0.45432207384381301</v>
      </c>
      <c r="AW15" s="24">
        <v>1819.19986121904</v>
      </c>
      <c r="AX15" s="24">
        <v>0.85201416513720996</v>
      </c>
      <c r="AY15" s="24">
        <v>8.6070028593947204E-2</v>
      </c>
      <c r="AZ15" s="24">
        <v>3164.6558971794998</v>
      </c>
      <c r="BA15" s="24">
        <v>3030.8936710315802</v>
      </c>
      <c r="BB15" s="24">
        <v>133.76222614791899</v>
      </c>
      <c r="BC15" s="24">
        <v>6.3803659165440297E-3</v>
      </c>
      <c r="BD15" s="24">
        <v>250.193361045431</v>
      </c>
      <c r="BE15" s="24">
        <v>4.5866796144116102E-2</v>
      </c>
      <c r="BF15" s="24">
        <v>191.38572241053299</v>
      </c>
      <c r="BG15" s="24">
        <v>3.04456794810319</v>
      </c>
      <c r="BH15" s="24">
        <v>752.013099334755</v>
      </c>
      <c r="BI15" s="24">
        <v>204.82212271847001</v>
      </c>
      <c r="BJ15" s="24">
        <v>1.2164501666142999</v>
      </c>
      <c r="BK15" s="24">
        <v>10.1048048493967</v>
      </c>
      <c r="BL15" s="24">
        <v>9.5913796987383993E-3</v>
      </c>
      <c r="BM15" s="24">
        <v>65.004406201601597</v>
      </c>
      <c r="BN15" s="24">
        <v>4308.5092996521898</v>
      </c>
      <c r="BO15" s="24">
        <v>0</v>
      </c>
      <c r="BP15" s="24">
        <v>2054.6123086877201</v>
      </c>
      <c r="BQ15" s="24">
        <v>473.22556137773398</v>
      </c>
      <c r="BR15" s="24">
        <v>19555.296262063399</v>
      </c>
      <c r="BS15" s="24">
        <v>2704.55715225212</v>
      </c>
      <c r="BT15" s="26"/>
      <c r="BU15" s="86">
        <f t="shared" si="0"/>
        <v>19266.856727468727</v>
      </c>
      <c r="BV15" s="33">
        <f t="shared" si="1"/>
        <v>8.0000049478334816E-3</v>
      </c>
    </row>
    <row r="16" spans="1:74" x14ac:dyDescent="0.3">
      <c r="A16" s="26" t="s">
        <v>15</v>
      </c>
      <c r="B16" s="24">
        <v>139643.57274999999</v>
      </c>
      <c r="C16" s="24">
        <v>44.611793591999998</v>
      </c>
      <c r="D16" s="24">
        <v>29063.877505</v>
      </c>
      <c r="E16" s="24">
        <v>2645.7554479</v>
      </c>
      <c r="F16" s="24">
        <v>2544.9376554999999</v>
      </c>
      <c r="G16" s="24">
        <v>49.292978838000003</v>
      </c>
      <c r="H16" s="24">
        <v>14426.984241</v>
      </c>
      <c r="I16" s="24">
        <v>245.04710639999999</v>
      </c>
      <c r="J16" s="24">
        <v>365.25873387000001</v>
      </c>
      <c r="K16" s="24">
        <v>657.39851777000001</v>
      </c>
      <c r="L16" s="59">
        <v>54.107675196000002</v>
      </c>
      <c r="M16" s="59">
        <v>55.704665900000002</v>
      </c>
      <c r="N16" s="59">
        <v>27.943312062</v>
      </c>
      <c r="O16" s="24"/>
      <c r="P16" s="26" t="s">
        <v>15</v>
      </c>
      <c r="Q16" s="24">
        <v>28.4670838024796</v>
      </c>
      <c r="R16" s="24">
        <v>53.505025236780902</v>
      </c>
      <c r="S16" s="24">
        <v>242.83821167805499</v>
      </c>
      <c r="T16" s="24">
        <v>242.83821167805499</v>
      </c>
      <c r="U16" s="24">
        <v>146.148767989037</v>
      </c>
      <c r="V16" s="24">
        <v>366.435705997676</v>
      </c>
      <c r="W16" s="24">
        <v>55.963915957415502</v>
      </c>
      <c r="X16" s="24">
        <v>915.61690875873103</v>
      </c>
      <c r="Y16" s="24">
        <v>139235.000900588</v>
      </c>
      <c r="Z16" s="24">
        <v>835.96119935671197</v>
      </c>
      <c r="AA16" s="24">
        <v>70.500796080451394</v>
      </c>
      <c r="AB16" s="24">
        <v>614.04427446064506</v>
      </c>
      <c r="AC16" s="24">
        <v>987.05041085914502</v>
      </c>
      <c r="AD16" s="24">
        <v>650.42394888040803</v>
      </c>
      <c r="AE16" s="24">
        <v>650.42394888040803</v>
      </c>
      <c r="AF16" s="24">
        <v>229.92292188208501</v>
      </c>
      <c r="AG16" s="24">
        <v>439.91029826869902</v>
      </c>
      <c r="AH16" s="24">
        <v>20.9333593679656</v>
      </c>
      <c r="AI16" s="86">
        <v>98.595879569735203</v>
      </c>
      <c r="AJ16" s="24">
        <v>7.1083530397733599</v>
      </c>
      <c r="AK16" s="24">
        <v>16.316707506175</v>
      </c>
      <c r="AL16" s="24">
        <v>28.070346612964901</v>
      </c>
      <c r="AM16" s="24">
        <v>44.163495027695497</v>
      </c>
      <c r="AN16" s="24">
        <v>0</v>
      </c>
      <c r="AO16" s="24">
        <v>25866.306808511999</v>
      </c>
      <c r="AP16" s="24">
        <v>2644.1111738311301</v>
      </c>
      <c r="AQ16" s="24">
        <v>28740.340904225199</v>
      </c>
      <c r="AR16" s="24">
        <v>396.60993121932103</v>
      </c>
      <c r="AS16" s="24">
        <v>0.27617682732849402</v>
      </c>
      <c r="AT16" s="24">
        <v>5934.8240758110996</v>
      </c>
      <c r="AU16" s="24">
        <v>1.41005666098976</v>
      </c>
      <c r="AV16" s="24">
        <v>0.425821565656398</v>
      </c>
      <c r="AW16" s="24">
        <v>1659.1714677821999</v>
      </c>
      <c r="AX16" s="24">
        <v>0.68033152311821699</v>
      </c>
      <c r="AY16" s="24">
        <v>8.0164610206297504E-2</v>
      </c>
      <c r="AZ16" s="24">
        <v>2617.00470928806</v>
      </c>
      <c r="BA16" s="24">
        <v>2517.0160529489399</v>
      </c>
      <c r="BB16" s="24">
        <v>99.988656339114897</v>
      </c>
      <c r="BC16" s="24">
        <v>4.2385638177439003E-3</v>
      </c>
      <c r="BD16" s="24">
        <v>137.92537060246801</v>
      </c>
      <c r="BE16" s="24">
        <v>3.0470037551326299E-2</v>
      </c>
      <c r="BF16" s="24">
        <v>142.29064237173199</v>
      </c>
      <c r="BG16" s="24">
        <v>2.65174494232157</v>
      </c>
      <c r="BH16" s="24">
        <v>563.05953668766495</v>
      </c>
      <c r="BI16" s="24">
        <v>96.098308920899697</v>
      </c>
      <c r="BJ16" s="24">
        <v>0.638278030500945</v>
      </c>
      <c r="BK16" s="24">
        <v>8.36296137215672</v>
      </c>
      <c r="BL16" s="24">
        <v>8.7913712296830201E-3</v>
      </c>
      <c r="BM16" s="24">
        <v>48.814528275489501</v>
      </c>
      <c r="BN16" s="24">
        <v>3248.8280820232699</v>
      </c>
      <c r="BO16" s="24">
        <v>0</v>
      </c>
      <c r="BP16" s="24">
        <v>1481.5887989486901</v>
      </c>
      <c r="BQ16" s="24">
        <v>373.829306641458</v>
      </c>
      <c r="BR16" s="24">
        <v>14539.823829097701</v>
      </c>
      <c r="BS16" s="24">
        <v>2017.79796094891</v>
      </c>
      <c r="BT16" s="26"/>
      <c r="BU16" s="86">
        <f t="shared" si="0"/>
        <v>14310.627743668656</v>
      </c>
      <c r="BV16" s="33">
        <f t="shared" si="1"/>
        <v>8.0000067726504684E-3</v>
      </c>
    </row>
    <row r="17" spans="1:74" x14ac:dyDescent="0.3">
      <c r="A17" s="26" t="s">
        <v>16</v>
      </c>
      <c r="B17" s="24">
        <v>110021.23901</v>
      </c>
      <c r="C17" s="24">
        <v>32.318276648000001</v>
      </c>
      <c r="D17" s="24">
        <v>23829.840037999998</v>
      </c>
      <c r="E17" s="24">
        <v>2095.7954668000002</v>
      </c>
      <c r="F17" s="24">
        <v>2017.5475767</v>
      </c>
      <c r="G17" s="24">
        <v>36.094880801999999</v>
      </c>
      <c r="H17" s="24">
        <v>8839.1038783999993</v>
      </c>
      <c r="I17" s="24">
        <v>201.97634284</v>
      </c>
      <c r="J17" s="24">
        <v>260.76985812999999</v>
      </c>
      <c r="K17" s="24">
        <v>553.35317940000004</v>
      </c>
      <c r="L17" s="59">
        <v>45.22231377</v>
      </c>
      <c r="M17" s="59">
        <v>36.677260167999997</v>
      </c>
      <c r="N17" s="59">
        <v>17.166247633000001</v>
      </c>
      <c r="O17" s="24"/>
      <c r="P17" s="26" t="s">
        <v>16</v>
      </c>
      <c r="Q17" s="24">
        <v>22.532532984146201</v>
      </c>
      <c r="R17" s="24">
        <v>44.6786318801813</v>
      </c>
      <c r="S17" s="24">
        <v>199.736188318492</v>
      </c>
      <c r="T17" s="24">
        <v>199.736188318492</v>
      </c>
      <c r="U17" s="24">
        <v>125.999924399593</v>
      </c>
      <c r="V17" s="24">
        <v>259.92922438041597</v>
      </c>
      <c r="W17" s="24">
        <v>36.577678379879799</v>
      </c>
      <c r="X17" s="24">
        <v>649.08012079864102</v>
      </c>
      <c r="Y17" s="24">
        <v>109294.279102057</v>
      </c>
      <c r="Z17" s="24">
        <v>643.62178042695803</v>
      </c>
      <c r="AA17" s="24">
        <v>45.904299224832002</v>
      </c>
      <c r="AB17" s="24">
        <v>414.81216841467199</v>
      </c>
      <c r="AC17" s="24">
        <v>545.38481407261804</v>
      </c>
      <c r="AD17" s="24">
        <v>546.87985193304303</v>
      </c>
      <c r="AE17" s="24">
        <v>546.87985193304303</v>
      </c>
      <c r="AF17" s="24">
        <v>188.43626423254301</v>
      </c>
      <c r="AG17" s="24">
        <v>258.37144813221499</v>
      </c>
      <c r="AH17" s="24">
        <v>12.709937300503301</v>
      </c>
      <c r="AI17" s="86">
        <v>65.208582651720505</v>
      </c>
      <c r="AJ17" s="24">
        <v>6.1375569115097797</v>
      </c>
      <c r="AK17" s="24">
        <v>8.8096099894127402</v>
      </c>
      <c r="AL17" s="24">
        <v>17.080937597785098</v>
      </c>
      <c r="AM17" s="24">
        <v>31.9587510527621</v>
      </c>
      <c r="AN17" s="24">
        <v>0</v>
      </c>
      <c r="AO17" s="24">
        <v>21199.085822009802</v>
      </c>
      <c r="AP17" s="24">
        <v>2167.0164219359799</v>
      </c>
      <c r="AQ17" s="24">
        <v>23554.538508178299</v>
      </c>
      <c r="AR17" s="24">
        <v>263.52667131427398</v>
      </c>
      <c r="AS17" s="24">
        <v>0.16560351100381901</v>
      </c>
      <c r="AT17" s="24">
        <v>3310.68493976851</v>
      </c>
      <c r="AU17" s="24">
        <v>1.1142873801925699</v>
      </c>
      <c r="AV17" s="24">
        <v>0.34547569338117301</v>
      </c>
      <c r="AW17" s="24">
        <v>1339.58430094192</v>
      </c>
      <c r="AX17" s="24">
        <v>0.52640189156566697</v>
      </c>
      <c r="AY17" s="24">
        <v>6.4699214085329901E-2</v>
      </c>
      <c r="AZ17" s="24">
        <v>2070.1463596536701</v>
      </c>
      <c r="BA17" s="24">
        <v>1992.79276887119</v>
      </c>
      <c r="BB17" s="24">
        <v>77.353590782475393</v>
      </c>
      <c r="BC17" s="24">
        <v>2.2703014721363302E-3</v>
      </c>
      <c r="BD17" s="24">
        <v>96.786227658085195</v>
      </c>
      <c r="BE17" s="24">
        <v>1.6320519265640401E-2</v>
      </c>
      <c r="BF17" s="24">
        <v>109.815809625379</v>
      </c>
      <c r="BG17" s="24">
        <v>2.1227378556744201</v>
      </c>
      <c r="BH17" s="24">
        <v>435.59018467016102</v>
      </c>
      <c r="BI17" s="24">
        <v>63.788104764476401</v>
      </c>
      <c r="BJ17" s="24">
        <v>0.435001894100982</v>
      </c>
      <c r="BK17" s="24">
        <v>6.2164481827852098</v>
      </c>
      <c r="BL17" s="24">
        <v>6.9995321185866198E-3</v>
      </c>
      <c r="BM17" s="24">
        <v>35.699286174264302</v>
      </c>
      <c r="BN17" s="24">
        <v>1802.15477435564</v>
      </c>
      <c r="BO17" s="24">
        <v>0</v>
      </c>
      <c r="BP17" s="24">
        <v>886.42489328018598</v>
      </c>
      <c r="BQ17" s="24">
        <v>184.41890653843399</v>
      </c>
      <c r="BR17" s="24">
        <v>8826.2313765108502</v>
      </c>
      <c r="BS17" s="24">
        <v>1114.6995415184899</v>
      </c>
      <c r="BT17" s="26"/>
      <c r="BU17" s="86">
        <f t="shared" si="0"/>
        <v>8701.1301255072995</v>
      </c>
      <c r="BV17" s="33">
        <f t="shared" si="1"/>
        <v>7.9999981390896889E-3</v>
      </c>
    </row>
    <row r="18" spans="1:74" x14ac:dyDescent="0.3">
      <c r="A18" s="26" t="s">
        <v>17</v>
      </c>
      <c r="B18" s="24">
        <v>126446.96928</v>
      </c>
      <c r="C18" s="24">
        <v>21.379682095</v>
      </c>
      <c r="D18" s="24">
        <v>11789.845085000001</v>
      </c>
      <c r="E18" s="24">
        <v>1155.4627708999999</v>
      </c>
      <c r="F18" s="24">
        <v>1099.8945254</v>
      </c>
      <c r="G18" s="24">
        <v>24.479158422000001</v>
      </c>
      <c r="H18" s="24">
        <v>13439.303766999999</v>
      </c>
      <c r="I18" s="24">
        <v>122.23640673</v>
      </c>
      <c r="J18" s="24">
        <v>345.36583557</v>
      </c>
      <c r="K18" s="24">
        <v>308.45386736</v>
      </c>
      <c r="L18" s="59">
        <v>23.462365498</v>
      </c>
      <c r="M18" s="59">
        <v>54.042581943000002</v>
      </c>
      <c r="N18" s="59">
        <v>21.510458525000001</v>
      </c>
      <c r="O18" s="24"/>
      <c r="P18" s="26" t="s">
        <v>17</v>
      </c>
      <c r="Q18" s="24">
        <v>17.188025670982402</v>
      </c>
      <c r="R18" s="24">
        <v>23.264376984409701</v>
      </c>
      <c r="S18" s="24">
        <v>121.870082150942</v>
      </c>
      <c r="T18" s="24">
        <v>121.870082150942</v>
      </c>
      <c r="U18" s="24">
        <v>62.265315022024097</v>
      </c>
      <c r="V18" s="24">
        <v>349.68895214698898</v>
      </c>
      <c r="W18" s="24">
        <v>54.692976041403497</v>
      </c>
      <c r="X18" s="24">
        <v>813.73878379587904</v>
      </c>
      <c r="Y18" s="24">
        <v>126839.913474495</v>
      </c>
      <c r="Z18" s="24">
        <v>604.20340220995195</v>
      </c>
      <c r="AA18" s="24">
        <v>62.9445142953901</v>
      </c>
      <c r="AB18" s="24">
        <v>604.84216635174801</v>
      </c>
      <c r="AC18" s="24">
        <v>1091.5508888505001</v>
      </c>
      <c r="AD18" s="24">
        <v>306.51061096098999</v>
      </c>
      <c r="AE18" s="24">
        <v>306.51061096098999</v>
      </c>
      <c r="AF18" s="24">
        <v>93.827121571895503</v>
      </c>
      <c r="AG18" s="24">
        <v>469.71525613969197</v>
      </c>
      <c r="AH18" s="24">
        <v>20.487359904371498</v>
      </c>
      <c r="AI18" s="86">
        <v>69.109047265985495</v>
      </c>
      <c r="AJ18" s="24">
        <v>3.0016120206947798</v>
      </c>
      <c r="AK18" s="24">
        <v>17.8755065597928</v>
      </c>
      <c r="AL18" s="24">
        <v>21.760759542661098</v>
      </c>
      <c r="AM18" s="24">
        <v>21.295910136080199</v>
      </c>
      <c r="AN18" s="24">
        <v>0</v>
      </c>
      <c r="AO18" s="24">
        <v>10555.547666035</v>
      </c>
      <c r="AP18" s="24">
        <v>1079.0117855544299</v>
      </c>
      <c r="AQ18" s="24">
        <v>11728.3865731613</v>
      </c>
      <c r="AR18" s="24">
        <v>367.21632804688602</v>
      </c>
      <c r="AS18" s="24">
        <v>0.21946347699201299</v>
      </c>
      <c r="AT18" s="24">
        <v>5850.3090224348898</v>
      </c>
      <c r="AU18" s="24">
        <v>0.56633611920391103</v>
      </c>
      <c r="AV18" s="24">
        <v>0.13704064026631799</v>
      </c>
      <c r="AW18" s="24">
        <v>571.04447450079101</v>
      </c>
      <c r="AX18" s="24">
        <v>0.285351966853508</v>
      </c>
      <c r="AY18" s="24">
        <v>2.6018732380936601E-2</v>
      </c>
      <c r="AZ18" s="24">
        <v>1145.7888540425299</v>
      </c>
      <c r="BA18" s="24">
        <v>1090.46670821781</v>
      </c>
      <c r="BB18" s="24">
        <v>55.322145824721503</v>
      </c>
      <c r="BC18" s="24">
        <v>2.1199150929523702E-3</v>
      </c>
      <c r="BD18" s="24">
        <v>125.746103109068</v>
      </c>
      <c r="BE18" s="24">
        <v>1.52395493951068E-2</v>
      </c>
      <c r="BF18" s="24">
        <v>78.491445465919199</v>
      </c>
      <c r="BG18" s="24">
        <v>1.0386206858578999</v>
      </c>
      <c r="BH18" s="24">
        <v>309.05396816525803</v>
      </c>
      <c r="BI18" s="24">
        <v>82.205534277657605</v>
      </c>
      <c r="BJ18" s="24">
        <v>0.59268081268980399</v>
      </c>
      <c r="BK18" s="24">
        <v>3.2449297325242301</v>
      </c>
      <c r="BL18" s="24">
        <v>2.9153455172869899E-3</v>
      </c>
      <c r="BM18" s="24">
        <v>24.398427933795102</v>
      </c>
      <c r="BN18" s="24">
        <v>3302.8515437216902</v>
      </c>
      <c r="BO18" s="24">
        <v>0</v>
      </c>
      <c r="BP18" s="24">
        <v>1511.48605373548</v>
      </c>
      <c r="BQ18" s="24">
        <v>355.24586963248697</v>
      </c>
      <c r="BR18" s="24">
        <v>13639.3245777873</v>
      </c>
      <c r="BS18" s="24">
        <v>1945.49320673948</v>
      </c>
      <c r="BT18" s="26"/>
      <c r="BU18" s="86">
        <f t="shared" si="0"/>
        <v>13447.670082765733</v>
      </c>
      <c r="BV18" s="33">
        <f t="shared" si="1"/>
        <v>8.0000024714912583E-3</v>
      </c>
    </row>
    <row r="19" spans="1:74" x14ac:dyDescent="0.3">
      <c r="A19" s="26" t="s">
        <v>18</v>
      </c>
      <c r="B19" s="24">
        <v>144668.06154</v>
      </c>
      <c r="C19" s="24">
        <v>20.925222687000002</v>
      </c>
      <c r="D19" s="24">
        <v>11448.000133</v>
      </c>
      <c r="E19" s="24">
        <v>1066.7052581999999</v>
      </c>
      <c r="F19" s="24">
        <v>1011.0427559</v>
      </c>
      <c r="G19" s="24">
        <v>24.327099249</v>
      </c>
      <c r="H19" s="24">
        <v>18959.12068</v>
      </c>
      <c r="I19" s="24">
        <v>123.58783244</v>
      </c>
      <c r="J19" s="24">
        <v>470.49411563000001</v>
      </c>
      <c r="K19" s="24">
        <v>292.13946528999998</v>
      </c>
      <c r="L19" s="59">
        <v>21.090512053000001</v>
      </c>
      <c r="M19" s="59">
        <v>69.837375698000002</v>
      </c>
      <c r="N19" s="59">
        <v>27.539337212</v>
      </c>
      <c r="O19" s="24"/>
      <c r="P19" s="26" t="s">
        <v>18</v>
      </c>
      <c r="Q19" s="24">
        <v>18.833721198029998</v>
      </c>
      <c r="R19" s="24">
        <v>21.018792112358501</v>
      </c>
      <c r="S19" s="24">
        <v>124.098250708409</v>
      </c>
      <c r="T19" s="24">
        <v>124.098250708409</v>
      </c>
      <c r="U19" s="24">
        <v>57.587323064749697</v>
      </c>
      <c r="V19" s="24">
        <v>480.33523911933798</v>
      </c>
      <c r="W19" s="24">
        <v>71.159482389085795</v>
      </c>
      <c r="X19" s="24">
        <v>946.95188232631301</v>
      </c>
      <c r="Y19" s="24">
        <v>145880.31902379301</v>
      </c>
      <c r="Z19" s="24">
        <v>713.41945964563195</v>
      </c>
      <c r="AA19" s="24">
        <v>72.7335060371325</v>
      </c>
      <c r="AB19" s="24">
        <v>782.05141352221699</v>
      </c>
      <c r="AC19" s="24">
        <v>1768.01233206853</v>
      </c>
      <c r="AD19" s="24">
        <v>292.02190749824399</v>
      </c>
      <c r="AE19" s="24">
        <v>292.02190749824399</v>
      </c>
      <c r="AF19" s="24">
        <v>91.810990972513807</v>
      </c>
      <c r="AG19" s="24">
        <v>760.27860058672195</v>
      </c>
      <c r="AH19" s="24">
        <v>30.4401846159207</v>
      </c>
      <c r="AI19" s="86">
        <v>86.921007391264794</v>
      </c>
      <c r="AJ19" s="24">
        <v>2.7348392215519399</v>
      </c>
      <c r="AK19" s="24">
        <v>30.242300683853401</v>
      </c>
      <c r="AL19" s="24">
        <v>28.072301909442199</v>
      </c>
      <c r="AM19" s="24">
        <v>21.0103578725397</v>
      </c>
      <c r="AN19" s="24">
        <v>0</v>
      </c>
      <c r="AO19" s="24">
        <v>10328.740423970799</v>
      </c>
      <c r="AP19" s="24">
        <v>1055.8270444462801</v>
      </c>
      <c r="AQ19" s="24">
        <v>11476.3784593896</v>
      </c>
      <c r="AR19" s="24">
        <v>499.954576004508</v>
      </c>
      <c r="AS19" s="24">
        <v>0.119224109922452</v>
      </c>
      <c r="AT19" s="24">
        <v>8629.06338834901</v>
      </c>
      <c r="AU19" s="24">
        <v>0.48329644085825901</v>
      </c>
      <c r="AV19" s="24">
        <v>0.112214808886831</v>
      </c>
      <c r="AW19" s="24">
        <v>480.425835865892</v>
      </c>
      <c r="AX19" s="24">
        <v>0.22533642046550501</v>
      </c>
      <c r="AY19" s="24">
        <v>2.1074092704354602E-2</v>
      </c>
      <c r="AZ19" s="24">
        <v>1061.59720270618</v>
      </c>
      <c r="BA19" s="24">
        <v>1005.91617440324</v>
      </c>
      <c r="BB19" s="24">
        <v>55.681028302937101</v>
      </c>
      <c r="BC19" s="24">
        <v>9.4056223151837905E-4</v>
      </c>
      <c r="BD19" s="24">
        <v>133.55201757083699</v>
      </c>
      <c r="BE19" s="24">
        <v>6.7615069528266002E-3</v>
      </c>
      <c r="BF19" s="24">
        <v>77.956915367868703</v>
      </c>
      <c r="BG19" s="24">
        <v>0.93517269443387996</v>
      </c>
      <c r="BH19" s="24">
        <v>309.14851044715198</v>
      </c>
      <c r="BI19" s="24">
        <v>60.586319691821998</v>
      </c>
      <c r="BJ19" s="24">
        <v>0.59688655764810905</v>
      </c>
      <c r="BK19" s="24">
        <v>2.3296912993490801</v>
      </c>
      <c r="BL19" s="24">
        <v>2.2966580432877502E-3</v>
      </c>
      <c r="BM19" s="24">
        <v>24.4398651000622</v>
      </c>
      <c r="BN19" s="24">
        <v>4947.5652365615197</v>
      </c>
      <c r="BO19" s="24">
        <v>0</v>
      </c>
      <c r="BP19" s="24">
        <v>2183.0224466956201</v>
      </c>
      <c r="BQ19" s="24">
        <v>511.48714646660801</v>
      </c>
      <c r="BR19" s="24">
        <v>19396.900222005399</v>
      </c>
      <c r="BS19" s="24">
        <v>2674.2981175734899</v>
      </c>
      <c r="BT19" s="26"/>
      <c r="BU19" s="86">
        <f t="shared" si="0"/>
        <v>19135.052722157088</v>
      </c>
      <c r="BV19" s="33">
        <f t="shared" si="1"/>
        <v>7.9999968019002637E-3</v>
      </c>
    </row>
    <row r="20" spans="1:74" x14ac:dyDescent="0.3">
      <c r="A20" s="26" t="s">
        <v>19</v>
      </c>
      <c r="B20" s="24">
        <v>90834.923037</v>
      </c>
      <c r="C20" s="24">
        <v>14.499113734</v>
      </c>
      <c r="D20" s="24">
        <v>6351.7993858999998</v>
      </c>
      <c r="E20" s="24">
        <v>686.08137928999997</v>
      </c>
      <c r="F20" s="24">
        <v>642.51055514999996</v>
      </c>
      <c r="G20" s="24">
        <v>16.511826721999999</v>
      </c>
      <c r="H20" s="24">
        <v>16433.586263000001</v>
      </c>
      <c r="I20" s="24">
        <v>81.348457745000005</v>
      </c>
      <c r="J20" s="24">
        <v>321.67349748999999</v>
      </c>
      <c r="K20" s="24">
        <v>164.12620594000001</v>
      </c>
      <c r="L20" s="59">
        <v>11.463599531</v>
      </c>
      <c r="M20" s="59">
        <v>59.786718811999997</v>
      </c>
      <c r="N20" s="59">
        <v>29.768836397000001</v>
      </c>
      <c r="O20" s="24"/>
      <c r="P20" s="26" t="s">
        <v>19</v>
      </c>
      <c r="Q20" s="24">
        <v>12.3980683836095</v>
      </c>
      <c r="R20" s="24">
        <v>11.5434191511272</v>
      </c>
      <c r="S20" s="24">
        <v>82.324184466978494</v>
      </c>
      <c r="T20" s="24">
        <v>82.324184466978494</v>
      </c>
      <c r="U20" s="24">
        <v>30.0526842193158</v>
      </c>
      <c r="V20" s="24">
        <v>327.99630254289599</v>
      </c>
      <c r="W20" s="24">
        <v>60.945089943386598</v>
      </c>
      <c r="X20" s="24">
        <v>677.85706037222701</v>
      </c>
      <c r="Y20" s="24">
        <v>91835.100443680203</v>
      </c>
      <c r="Z20" s="24">
        <v>518.15445041915302</v>
      </c>
      <c r="AA20" s="24">
        <v>59.7985229008316</v>
      </c>
      <c r="AB20" s="24">
        <v>635.92520939274698</v>
      </c>
      <c r="AC20" s="24">
        <v>1356.3413401426601</v>
      </c>
      <c r="AD20" s="24">
        <v>165.310316296764</v>
      </c>
      <c r="AE20" s="24">
        <v>165.310316296764</v>
      </c>
      <c r="AF20" s="24">
        <v>51.171226867728102</v>
      </c>
      <c r="AG20" s="24">
        <v>550.60092732981695</v>
      </c>
      <c r="AH20" s="24">
        <v>25.278424488523701</v>
      </c>
      <c r="AI20" s="86">
        <v>88.859632650743194</v>
      </c>
      <c r="AJ20" s="24">
        <v>1.37658058649999</v>
      </c>
      <c r="AK20" s="24">
        <v>23.090291736208499</v>
      </c>
      <c r="AL20" s="24">
        <v>30.404493180796099</v>
      </c>
      <c r="AM20" s="24">
        <v>14.607242968082501</v>
      </c>
      <c r="AN20" s="24">
        <v>0</v>
      </c>
      <c r="AO20" s="24">
        <v>5756.7592874661696</v>
      </c>
      <c r="AP20" s="24">
        <v>588.46907746490399</v>
      </c>
      <c r="AQ20" s="24">
        <v>6396.3995917988004</v>
      </c>
      <c r="AR20" s="24">
        <v>403.30595063300098</v>
      </c>
      <c r="AS20" s="24">
        <v>6.5002644333845797E-2</v>
      </c>
      <c r="AT20" s="24">
        <v>7800.2088110517598</v>
      </c>
      <c r="AU20" s="24">
        <v>0.26738435115219</v>
      </c>
      <c r="AV20" s="24">
        <v>4.2197827455259899E-2</v>
      </c>
      <c r="AW20" s="24">
        <v>213.242261391006</v>
      </c>
      <c r="AX20" s="24">
        <v>0.11913656927749</v>
      </c>
      <c r="AY20" s="24">
        <v>8.0819650898107803E-3</v>
      </c>
      <c r="AZ20" s="24">
        <v>689.36469061173796</v>
      </c>
      <c r="BA20" s="24">
        <v>645.37186316198904</v>
      </c>
      <c r="BB20" s="24">
        <v>43.992827449748397</v>
      </c>
      <c r="BC20" s="24">
        <v>8.9441704834184799E-4</v>
      </c>
      <c r="BD20" s="24">
        <v>125.83688872721601</v>
      </c>
      <c r="BE20" s="24">
        <v>6.4297428859604096E-3</v>
      </c>
      <c r="BF20" s="24">
        <v>60.975526270826698</v>
      </c>
      <c r="BG20" s="24">
        <v>0.53647946780425104</v>
      </c>
      <c r="BH20" s="24">
        <v>242.46061872716101</v>
      </c>
      <c r="BI20" s="24">
        <v>30.4333853033284</v>
      </c>
      <c r="BJ20" s="24">
        <v>0.55331241202180304</v>
      </c>
      <c r="BK20" s="24">
        <v>1.25672342576211</v>
      </c>
      <c r="BL20" s="24">
        <v>9.2522294791029405E-4</v>
      </c>
      <c r="BM20" s="24">
        <v>16.647043869552501</v>
      </c>
      <c r="BN20" s="24">
        <v>4333.3092196913003</v>
      </c>
      <c r="BO20" s="24">
        <v>0</v>
      </c>
      <c r="BP20" s="24">
        <v>1816.1134163783499</v>
      </c>
      <c r="BQ20" s="24">
        <v>554.60165273499797</v>
      </c>
      <c r="BR20" s="24">
        <v>16796.5618449379</v>
      </c>
      <c r="BS20" s="24">
        <v>2696.8371975694599</v>
      </c>
      <c r="BT20" s="26"/>
      <c r="BU20" s="86">
        <f t="shared" si="0"/>
        <v>16506.152034121867</v>
      </c>
      <c r="BV20" s="33">
        <f t="shared" si="1"/>
        <v>8.0000047109842418E-3</v>
      </c>
    </row>
    <row r="21" spans="1:74" x14ac:dyDescent="0.3">
      <c r="A21" s="26" t="s">
        <v>20</v>
      </c>
      <c r="B21" s="24">
        <v>210818.4662</v>
      </c>
      <c r="C21" s="24">
        <v>22.966382732</v>
      </c>
      <c r="D21" s="24">
        <v>10316.889961000001</v>
      </c>
      <c r="E21" s="24">
        <v>1303.9717369</v>
      </c>
      <c r="F21" s="24">
        <v>1226.5828878</v>
      </c>
      <c r="G21" s="24">
        <v>27.022236596999999</v>
      </c>
      <c r="H21" s="24">
        <v>17199.393940999998</v>
      </c>
      <c r="I21" s="24">
        <v>122.58861211999999</v>
      </c>
      <c r="J21" s="24">
        <v>451.53966749</v>
      </c>
      <c r="K21" s="24">
        <v>290.28233320999999</v>
      </c>
      <c r="L21" s="59">
        <v>20.108550231999999</v>
      </c>
      <c r="M21" s="59">
        <v>77.708693435000001</v>
      </c>
      <c r="N21" s="59">
        <v>27.448614030000002</v>
      </c>
      <c r="O21" s="24"/>
      <c r="P21" s="26" t="s">
        <v>20</v>
      </c>
      <c r="Q21" s="24">
        <v>20.188345010312499</v>
      </c>
      <c r="R21" s="24">
        <v>19.911663196643101</v>
      </c>
      <c r="S21" s="24">
        <v>121.889616937065</v>
      </c>
      <c r="T21" s="24">
        <v>121.889616937065</v>
      </c>
      <c r="U21" s="24">
        <v>54.623719429934397</v>
      </c>
      <c r="V21" s="24">
        <v>452.68267252128601</v>
      </c>
      <c r="W21" s="24">
        <v>77.772301589288702</v>
      </c>
      <c r="X21" s="24">
        <v>1090.54448704233</v>
      </c>
      <c r="Y21" s="24">
        <v>209676.41075149999</v>
      </c>
      <c r="Z21" s="24">
        <v>770.82097983118103</v>
      </c>
      <c r="AA21" s="24">
        <v>81.315309147175</v>
      </c>
      <c r="AB21" s="24">
        <v>867.27392206187199</v>
      </c>
      <c r="AC21" s="24">
        <v>1352.6367671125699</v>
      </c>
      <c r="AD21" s="24">
        <v>287.93099156661299</v>
      </c>
      <c r="AE21" s="24">
        <v>287.93099156661299</v>
      </c>
      <c r="AF21" s="24">
        <v>82.087911014842604</v>
      </c>
      <c r="AG21" s="24">
        <v>571.93971028676503</v>
      </c>
      <c r="AH21" s="24">
        <v>27.331469088982701</v>
      </c>
      <c r="AI21" s="86">
        <v>83.556778042853495</v>
      </c>
      <c r="AJ21" s="24">
        <v>2.5609030748325798</v>
      </c>
      <c r="AK21" s="24">
        <v>23.143563957245899</v>
      </c>
      <c r="AL21" s="24">
        <v>27.509169827133</v>
      </c>
      <c r="AM21" s="24">
        <v>22.829498330990901</v>
      </c>
      <c r="AN21" s="24">
        <v>0</v>
      </c>
      <c r="AO21" s="24">
        <v>9234.8831038872904</v>
      </c>
      <c r="AP21" s="24">
        <v>944.00994791580501</v>
      </c>
      <c r="AQ21" s="24">
        <v>10260.980962817899</v>
      </c>
      <c r="AR21" s="24">
        <v>488.91481182945</v>
      </c>
      <c r="AS21" s="24">
        <v>0.16923795885073001</v>
      </c>
      <c r="AT21" s="24">
        <v>7389.8811081730801</v>
      </c>
      <c r="AU21" s="24">
        <v>0.53908126104377796</v>
      </c>
      <c r="AV21" s="24">
        <v>9.9572801578509298E-2</v>
      </c>
      <c r="AW21" s="24">
        <v>466.41661568478298</v>
      </c>
      <c r="AX21" s="24">
        <v>0.251465904418613</v>
      </c>
      <c r="AY21" s="24">
        <v>1.8871843515931099E-2</v>
      </c>
      <c r="AZ21" s="24">
        <v>1288.6252562068501</v>
      </c>
      <c r="BA21" s="24">
        <v>1212.03240373464</v>
      </c>
      <c r="BB21" s="24">
        <v>76.592852472207994</v>
      </c>
      <c r="BC21" s="24">
        <v>1.4260868918688E-3</v>
      </c>
      <c r="BD21" s="24">
        <v>209.62539834763501</v>
      </c>
      <c r="BE21" s="24">
        <v>1.02517220522826E-2</v>
      </c>
      <c r="BF21" s="24">
        <v>106.837279066562</v>
      </c>
      <c r="BG21" s="24">
        <v>1.0478045232229301</v>
      </c>
      <c r="BH21" s="24">
        <v>423.55070167606402</v>
      </c>
      <c r="BI21" s="24">
        <v>74.245691193641804</v>
      </c>
      <c r="BJ21" s="24">
        <v>0.93789198333305801</v>
      </c>
      <c r="BK21" s="24">
        <v>2.52469960261688</v>
      </c>
      <c r="BL21" s="24">
        <v>2.1052720779113402E-3</v>
      </c>
      <c r="BM21" s="24">
        <v>26.8668933353174</v>
      </c>
      <c r="BN21" s="24">
        <v>4123.3905323547897</v>
      </c>
      <c r="BO21" s="24">
        <v>0</v>
      </c>
      <c r="BP21" s="24">
        <v>1937.4117839550599</v>
      </c>
      <c r="BQ21" s="24">
        <v>453.47448829603599</v>
      </c>
      <c r="BR21" s="24">
        <v>17276.8993652893</v>
      </c>
      <c r="BS21" s="24">
        <v>2571.8867368322299</v>
      </c>
      <c r="BT21" s="26"/>
      <c r="BU21" s="86">
        <f t="shared" si="0"/>
        <v>17042.871962689256</v>
      </c>
      <c r="BV21" s="33">
        <f t="shared" si="1"/>
        <v>8.0000061701994505E-3</v>
      </c>
    </row>
    <row r="22" spans="1:74" x14ac:dyDescent="0.3">
      <c r="A22" s="26" t="s">
        <v>21</v>
      </c>
      <c r="B22" s="24">
        <v>228012.1588</v>
      </c>
      <c r="C22" s="24">
        <v>28.843008872999999</v>
      </c>
      <c r="D22" s="24">
        <v>14283.334609</v>
      </c>
      <c r="E22" s="24">
        <v>1565.2095546</v>
      </c>
      <c r="F22" s="24">
        <v>1481.1788449000001</v>
      </c>
      <c r="G22" s="24">
        <v>34.269374835000001</v>
      </c>
      <c r="H22" s="24">
        <v>18215.173928</v>
      </c>
      <c r="I22" s="24">
        <v>158.50228792999999</v>
      </c>
      <c r="J22" s="24">
        <v>473.54720823999997</v>
      </c>
      <c r="K22" s="24">
        <v>397.37667601999999</v>
      </c>
      <c r="L22" s="59">
        <v>26.243678478</v>
      </c>
      <c r="M22" s="59">
        <v>85.192140893000001</v>
      </c>
      <c r="N22" s="59">
        <v>31.101849676</v>
      </c>
      <c r="O22" s="24"/>
      <c r="P22" s="26" t="s">
        <v>128</v>
      </c>
      <c r="Q22" s="24">
        <v>22.942935452468401</v>
      </c>
      <c r="R22" s="24">
        <v>25.955224661597299</v>
      </c>
      <c r="S22" s="24">
        <v>157.38582379664399</v>
      </c>
      <c r="T22" s="24">
        <v>157.38582379664399</v>
      </c>
      <c r="U22" s="24">
        <v>77.814031241786296</v>
      </c>
      <c r="V22" s="24">
        <v>474.75285596540198</v>
      </c>
      <c r="W22" s="24">
        <v>85.3907470624588</v>
      </c>
      <c r="X22" s="24">
        <v>1324.70249701685</v>
      </c>
      <c r="Y22" s="24">
        <v>227113.32534730999</v>
      </c>
      <c r="Z22" s="24">
        <v>893.21777843925997</v>
      </c>
      <c r="AA22" s="24">
        <v>101.99254333190601</v>
      </c>
      <c r="AB22" s="24">
        <v>951.684039780121</v>
      </c>
      <c r="AC22" s="24">
        <v>1349.0108986140101</v>
      </c>
      <c r="AD22" s="24">
        <v>393.50539290601102</v>
      </c>
      <c r="AE22" s="24">
        <v>393.50539290601102</v>
      </c>
      <c r="AF22" s="24">
        <v>113.33162502466401</v>
      </c>
      <c r="AG22" s="24">
        <v>574.556785313359</v>
      </c>
      <c r="AH22" s="24">
        <v>29.729730519297</v>
      </c>
      <c r="AI22" s="86">
        <v>96.491326682667705</v>
      </c>
      <c r="AJ22" s="24">
        <v>3.6292849318915099</v>
      </c>
      <c r="AK22" s="24">
        <v>24.335830129046599</v>
      </c>
      <c r="AL22" s="24">
        <v>31.2156999486091</v>
      </c>
      <c r="AM22" s="24">
        <v>28.647739427018699</v>
      </c>
      <c r="AN22" s="24">
        <v>0</v>
      </c>
      <c r="AO22" s="24">
        <v>12749.7956381554</v>
      </c>
      <c r="AP22" s="24">
        <v>1303.31271564234</v>
      </c>
      <c r="AQ22" s="24">
        <v>14166.4399788224</v>
      </c>
      <c r="AR22" s="24">
        <v>534.77063603068802</v>
      </c>
      <c r="AS22" s="24">
        <v>0.32720950147985201</v>
      </c>
      <c r="AT22" s="24">
        <v>7669.9801769936603</v>
      </c>
      <c r="AU22" s="24">
        <v>0.71651220577941599</v>
      </c>
      <c r="AV22" s="24">
        <v>0.14959952181749001</v>
      </c>
      <c r="AW22" s="24">
        <v>659.61823486940295</v>
      </c>
      <c r="AX22" s="24">
        <v>0.36020834173845401</v>
      </c>
      <c r="AY22" s="24">
        <v>2.8245980511141501E-2</v>
      </c>
      <c r="AZ22" s="24">
        <v>1546.97808453061</v>
      </c>
      <c r="BA22" s="24">
        <v>1463.7007554521999</v>
      </c>
      <c r="BB22" s="24">
        <v>83.277329078412805</v>
      </c>
      <c r="BC22" s="24">
        <v>1.77284960399477E-3</v>
      </c>
      <c r="BD22" s="24">
        <v>215.63503783682401</v>
      </c>
      <c r="BE22" s="24">
        <v>1.2744519232571E-2</v>
      </c>
      <c r="BF22" s="24">
        <v>117.682217287543</v>
      </c>
      <c r="BG22" s="24">
        <v>1.3188043954650901</v>
      </c>
      <c r="BH22" s="24">
        <v>463.33620948318099</v>
      </c>
      <c r="BI22" s="24">
        <v>131.207562990333</v>
      </c>
      <c r="BJ22" s="24">
        <v>1.0078171867921</v>
      </c>
      <c r="BK22" s="24">
        <v>3.5030205720994001</v>
      </c>
      <c r="BL22" s="24">
        <v>3.1209007335879601E-3</v>
      </c>
      <c r="BM22" s="24">
        <v>34.045750657693802</v>
      </c>
      <c r="BN22" s="24">
        <v>4205.04810188592</v>
      </c>
      <c r="BO22" s="24">
        <v>0</v>
      </c>
      <c r="BP22" s="24">
        <v>1989.01145580447</v>
      </c>
      <c r="BQ22" s="24">
        <v>484.647608332809</v>
      </c>
      <c r="BR22" s="24">
        <v>18309.773101848001</v>
      </c>
      <c r="BS22" s="24">
        <v>2739.57340904787</v>
      </c>
      <c r="BT22" s="26"/>
      <c r="BU22" s="86">
        <f t="shared" si="0"/>
        <v>18048.324327904927</v>
      </c>
      <c r="BV22" s="33">
        <f t="shared" si="1"/>
        <v>8.0000074255836291E-3</v>
      </c>
    </row>
    <row r="23" spans="1:74" x14ac:dyDescent="0.3">
      <c r="A23" s="26" t="s">
        <v>22</v>
      </c>
      <c r="B23" s="24">
        <v>353702.50094</v>
      </c>
      <c r="C23" s="24">
        <v>54.084217260000003</v>
      </c>
      <c r="D23" s="24">
        <v>24477.204651</v>
      </c>
      <c r="E23" s="24">
        <v>2910.1570161</v>
      </c>
      <c r="F23" s="24">
        <v>2743.6450442999999</v>
      </c>
      <c r="G23" s="24">
        <v>63.161143928000001</v>
      </c>
      <c r="H23" s="24">
        <v>49420.645385000003</v>
      </c>
      <c r="I23" s="24">
        <v>308.71248254</v>
      </c>
      <c r="J23" s="24">
        <v>1016.1637737</v>
      </c>
      <c r="K23" s="24">
        <v>704.78441562</v>
      </c>
      <c r="L23" s="59">
        <v>51.427648658000003</v>
      </c>
      <c r="M23" s="59">
        <v>183.68392492999999</v>
      </c>
      <c r="N23" s="59">
        <v>89.641382264000001</v>
      </c>
      <c r="O23" s="24"/>
      <c r="P23" s="26" t="s">
        <v>22</v>
      </c>
      <c r="Q23" s="24">
        <v>44.6095005881294</v>
      </c>
      <c r="R23" s="24">
        <v>51.3223553022139</v>
      </c>
      <c r="S23" s="24">
        <v>309.79711033150699</v>
      </c>
      <c r="T23" s="24">
        <v>309.79711033150699</v>
      </c>
      <c r="U23" s="24">
        <v>133.34152610497799</v>
      </c>
      <c r="V23" s="24">
        <v>1028.9351143804699</v>
      </c>
      <c r="W23" s="24">
        <v>186.08744143293401</v>
      </c>
      <c r="X23" s="24">
        <v>2435.0652153514002</v>
      </c>
      <c r="Y23" s="24">
        <v>354822.48249298602</v>
      </c>
      <c r="Z23" s="24">
        <v>1721.22018310669</v>
      </c>
      <c r="AA23" s="24">
        <v>212.93149220174899</v>
      </c>
      <c r="AB23" s="24">
        <v>1960.1265000312501</v>
      </c>
      <c r="AC23" s="24">
        <v>3871.0268447318799</v>
      </c>
      <c r="AD23" s="24">
        <v>703.76219821292602</v>
      </c>
      <c r="AE23" s="24">
        <v>703.76219821292602</v>
      </c>
      <c r="AF23" s="24">
        <v>195.00170944757599</v>
      </c>
      <c r="AG23" s="24">
        <v>1560.9027006157701</v>
      </c>
      <c r="AH23" s="24">
        <v>72.911192690601396</v>
      </c>
      <c r="AI23" s="86">
        <v>272.41984819384902</v>
      </c>
      <c r="AJ23" s="24">
        <v>6.2001548689870303</v>
      </c>
      <c r="AK23" s="24">
        <v>62.7572083140819</v>
      </c>
      <c r="AL23" s="24">
        <v>91.146335781738401</v>
      </c>
      <c r="AM23" s="24">
        <v>54.105745685720002</v>
      </c>
      <c r="AN23" s="24">
        <v>0</v>
      </c>
      <c r="AO23" s="24">
        <v>21937.705797053499</v>
      </c>
      <c r="AP23" s="24">
        <v>2242.5204896068599</v>
      </c>
      <c r="AQ23" s="24">
        <v>24375.2279961079</v>
      </c>
      <c r="AR23" s="24">
        <v>1222.6953651978899</v>
      </c>
      <c r="AS23" s="24">
        <v>0.610681964593771</v>
      </c>
      <c r="AT23" s="24">
        <v>22899.0632461284</v>
      </c>
      <c r="AU23" s="24">
        <v>1.2863647455590601</v>
      </c>
      <c r="AV23" s="24">
        <v>0.23888904855128701</v>
      </c>
      <c r="AW23" s="24">
        <v>1103.66477763631</v>
      </c>
      <c r="AX23" s="24">
        <v>0.64464536682154105</v>
      </c>
      <c r="AY23" s="24">
        <v>4.5477830089783199E-2</v>
      </c>
      <c r="AZ23" s="24">
        <v>2907.7455494441401</v>
      </c>
      <c r="BA23" s="24">
        <v>2740.5075334826702</v>
      </c>
      <c r="BB23" s="24">
        <v>167.23801596146299</v>
      </c>
      <c r="BC23" s="24">
        <v>4.1152657164745896E-3</v>
      </c>
      <c r="BD23" s="24">
        <v>459.58286313155497</v>
      </c>
      <c r="BE23" s="24">
        <v>2.9583681046313599E-2</v>
      </c>
      <c r="BF23" s="24">
        <v>235.446995364782</v>
      </c>
      <c r="BG23" s="24">
        <v>2.37986590199352</v>
      </c>
      <c r="BH23" s="24">
        <v>928.03075778369202</v>
      </c>
      <c r="BI23" s="24">
        <v>230.043284284419</v>
      </c>
      <c r="BJ23" s="24">
        <v>2.1283284627721999</v>
      </c>
      <c r="BK23" s="24">
        <v>6.4090574355836996</v>
      </c>
      <c r="BL23" s="24">
        <v>5.1298636055490303E-3</v>
      </c>
      <c r="BM23" s="24">
        <v>63.194732216251303</v>
      </c>
      <c r="BN23" s="24">
        <v>12707.2814561497</v>
      </c>
      <c r="BO23" s="24">
        <v>0</v>
      </c>
      <c r="BP23" s="24">
        <v>5441.9323079653104</v>
      </c>
      <c r="BQ23" s="24">
        <v>1606.26136691744</v>
      </c>
      <c r="BR23" s="24">
        <v>50251.884168168501</v>
      </c>
      <c r="BS23" s="24">
        <v>8030.1358827185504</v>
      </c>
      <c r="BT23" s="26"/>
      <c r="BU23" s="86">
        <f t="shared" si="0"/>
        <v>49390.606656053584</v>
      </c>
      <c r="BV23" s="33">
        <f t="shared" si="1"/>
        <v>7.9999953017347147E-3</v>
      </c>
    </row>
    <row r="24" spans="1:74" x14ac:dyDescent="0.3">
      <c r="A24" s="26" t="s">
        <v>23</v>
      </c>
      <c r="B24" s="24">
        <v>302042.64426999999</v>
      </c>
      <c r="C24" s="24">
        <v>74.206512850999999</v>
      </c>
      <c r="D24" s="24">
        <v>41452.021419999997</v>
      </c>
      <c r="E24" s="24">
        <v>4177.6512624999996</v>
      </c>
      <c r="F24" s="24">
        <v>3980.7217658999998</v>
      </c>
      <c r="G24" s="24">
        <v>83.124377924000001</v>
      </c>
      <c r="H24" s="24">
        <v>48445.034381999998</v>
      </c>
      <c r="I24" s="24">
        <v>436.04081232999999</v>
      </c>
      <c r="J24" s="24">
        <v>993.36999032999995</v>
      </c>
      <c r="K24" s="24">
        <v>1061.2303893000001</v>
      </c>
      <c r="L24" s="59">
        <v>80.799405081000003</v>
      </c>
      <c r="M24" s="59">
        <v>170.52970556</v>
      </c>
      <c r="N24" s="59">
        <v>92.355695034999997</v>
      </c>
      <c r="O24" s="24"/>
      <c r="P24" s="26" t="s">
        <v>23</v>
      </c>
      <c r="Q24" s="24">
        <v>50.161341382552997</v>
      </c>
      <c r="R24" s="24">
        <v>80.283489443247106</v>
      </c>
      <c r="S24" s="24">
        <v>435.21511228357701</v>
      </c>
      <c r="T24" s="24">
        <v>435.21511228357701</v>
      </c>
      <c r="U24" s="24">
        <v>222.65438336328299</v>
      </c>
      <c r="V24" s="24">
        <v>1005.87180396622</v>
      </c>
      <c r="W24" s="24">
        <v>173.00660493862799</v>
      </c>
      <c r="X24" s="24">
        <v>2178.8490980156098</v>
      </c>
      <c r="Y24" s="24">
        <v>303211.80495047802</v>
      </c>
      <c r="Z24" s="24">
        <v>1853.2689955983101</v>
      </c>
      <c r="AA24" s="24">
        <v>187.20194535338999</v>
      </c>
      <c r="AB24" s="24">
        <v>1804.5945761482001</v>
      </c>
      <c r="AC24" s="24">
        <v>3715.6568541367101</v>
      </c>
      <c r="AD24" s="24">
        <v>1054.8279918887699</v>
      </c>
      <c r="AE24" s="24">
        <v>1054.8279918887699</v>
      </c>
      <c r="AF24" s="24">
        <v>328.91735019692698</v>
      </c>
      <c r="AG24" s="24">
        <v>1520.99135247549</v>
      </c>
      <c r="AH24" s="24">
        <v>70.192974181438203</v>
      </c>
      <c r="AI24" s="86">
        <v>290.333620940711</v>
      </c>
      <c r="AJ24" s="24">
        <v>10.8345509412047</v>
      </c>
      <c r="AK24" s="24">
        <v>60.062259290137902</v>
      </c>
      <c r="AL24" s="24">
        <v>93.851143845806405</v>
      </c>
      <c r="AM24" s="24">
        <v>73.912336317619804</v>
      </c>
      <c r="AN24" s="24">
        <v>0</v>
      </c>
      <c r="AO24" s="24">
        <v>37003.197574695303</v>
      </c>
      <c r="AP24" s="24">
        <v>3782.54951009551</v>
      </c>
      <c r="AQ24" s="24">
        <v>41114.664434987797</v>
      </c>
      <c r="AR24" s="24">
        <v>1185.70853102195</v>
      </c>
      <c r="AS24" s="24">
        <v>0.381085352998561</v>
      </c>
      <c r="AT24" s="24">
        <v>22268.535904922301</v>
      </c>
      <c r="AU24" s="24">
        <v>2.00465134278013</v>
      </c>
      <c r="AV24" s="24">
        <v>0.52554873998136997</v>
      </c>
      <c r="AW24" s="24">
        <v>2152.5178727822799</v>
      </c>
      <c r="AX24" s="24">
        <v>0.93652404107210696</v>
      </c>
      <c r="AY24" s="24">
        <v>9.8992601407651107E-2</v>
      </c>
      <c r="AZ24" s="24">
        <v>4156.10839597213</v>
      </c>
      <c r="BA24" s="24">
        <v>3958.9589778038398</v>
      </c>
      <c r="BB24" s="24">
        <v>197.149418168289</v>
      </c>
      <c r="BC24" s="24">
        <v>5.4158145258133604E-3</v>
      </c>
      <c r="BD24" s="24">
        <v>410.85664371655099</v>
      </c>
      <c r="BE24" s="24">
        <v>3.8932930826678099E-2</v>
      </c>
      <c r="BF24" s="24">
        <v>276.69559196415202</v>
      </c>
      <c r="BG24" s="24">
        <v>3.8661436456731502</v>
      </c>
      <c r="BH24" s="24">
        <v>1098.3402007638999</v>
      </c>
      <c r="BI24" s="24">
        <v>152.802944290537</v>
      </c>
      <c r="BJ24" s="24">
        <v>1.82630580829709</v>
      </c>
      <c r="BK24" s="24">
        <v>10.854197000170799</v>
      </c>
      <c r="BL24" s="24">
        <v>1.08712992146034E-2</v>
      </c>
      <c r="BM24" s="24">
        <v>82.838943398755504</v>
      </c>
      <c r="BN24" s="24">
        <v>12320.675579286901</v>
      </c>
      <c r="BO24" s="24">
        <v>0</v>
      </c>
      <c r="BP24" s="24">
        <v>5219.98762017848</v>
      </c>
      <c r="BQ24" s="24">
        <v>1568.31798407919</v>
      </c>
      <c r="BR24" s="24">
        <v>49298.472727833898</v>
      </c>
      <c r="BS24" s="24">
        <v>7709.9107759548497</v>
      </c>
      <c r="BT24" s="26"/>
      <c r="BU24" s="86">
        <f t="shared" si="0"/>
        <v>48435.129115869815</v>
      </c>
      <c r="BV24" s="33">
        <f t="shared" si="1"/>
        <v>8.0000008443951946E-3</v>
      </c>
    </row>
    <row r="25" spans="1:74" x14ac:dyDescent="0.3">
      <c r="A25" s="26" t="s">
        <v>24</v>
      </c>
      <c r="B25" s="24">
        <v>79308.710145000005</v>
      </c>
      <c r="C25" s="24">
        <v>15.804233984</v>
      </c>
      <c r="D25" s="24">
        <v>9085.9328690000002</v>
      </c>
      <c r="E25" s="24">
        <v>924.27896338000005</v>
      </c>
      <c r="F25" s="24">
        <v>882.71765784000002</v>
      </c>
      <c r="G25" s="24">
        <v>17.861043200000001</v>
      </c>
      <c r="H25" s="24">
        <v>9098.6243414</v>
      </c>
      <c r="I25" s="24">
        <v>90.624337892</v>
      </c>
      <c r="J25" s="24">
        <v>227.85554338</v>
      </c>
      <c r="K25" s="24">
        <v>233.829589</v>
      </c>
      <c r="L25" s="59">
        <v>17.028097195000001</v>
      </c>
      <c r="M25" s="59">
        <v>32.826522906000001</v>
      </c>
      <c r="N25" s="59">
        <v>14.441042845</v>
      </c>
      <c r="O25" s="24"/>
      <c r="P25" s="26" t="s">
        <v>24</v>
      </c>
      <c r="Q25" s="24">
        <v>11.137036816586299</v>
      </c>
      <c r="R25" s="24">
        <v>16.854724060274702</v>
      </c>
      <c r="S25" s="24">
        <v>90.066287508805104</v>
      </c>
      <c r="T25" s="24">
        <v>90.066287508805104</v>
      </c>
      <c r="U25" s="24">
        <v>50.777754620694701</v>
      </c>
      <c r="V25" s="24">
        <v>230.42044589178701</v>
      </c>
      <c r="W25" s="24">
        <v>33.172240936912203</v>
      </c>
      <c r="X25" s="24">
        <v>503.27017294184299</v>
      </c>
      <c r="Y25" s="24">
        <v>79445.167790472697</v>
      </c>
      <c r="Z25" s="24">
        <v>394.76631206853602</v>
      </c>
      <c r="AA25" s="24">
        <v>40.129354817290903</v>
      </c>
      <c r="AB25" s="24">
        <v>363.84672189186603</v>
      </c>
      <c r="AC25" s="24">
        <v>754.31301265040599</v>
      </c>
      <c r="AD25" s="24">
        <v>231.67149678223601</v>
      </c>
      <c r="AE25" s="24">
        <v>231.67149678223601</v>
      </c>
      <c r="AF25" s="24">
        <v>71.998436459377004</v>
      </c>
      <c r="AG25" s="24">
        <v>318.980075702676</v>
      </c>
      <c r="AH25" s="24">
        <v>13.374221416182801</v>
      </c>
      <c r="AI25" s="86">
        <v>48.561254187537699</v>
      </c>
      <c r="AJ25" s="24">
        <v>2.3937748358262101</v>
      </c>
      <c r="AK25" s="24">
        <v>11.6602788101582</v>
      </c>
      <c r="AL25" s="24">
        <v>14.594187327712399</v>
      </c>
      <c r="AM25" s="24">
        <v>15.689338308724199</v>
      </c>
      <c r="AN25" s="24">
        <v>0</v>
      </c>
      <c r="AO25" s="24">
        <v>8099.8319556429997</v>
      </c>
      <c r="AP25" s="24">
        <v>827.98269495196598</v>
      </c>
      <c r="AQ25" s="24">
        <v>8999.8130870543391</v>
      </c>
      <c r="AR25" s="24">
        <v>236.86495358917901</v>
      </c>
      <c r="AS25" s="24">
        <v>0.14360488429592599</v>
      </c>
      <c r="AT25" s="24">
        <v>4002.0689791702898</v>
      </c>
      <c r="AU25" s="24">
        <v>0.46354671571950601</v>
      </c>
      <c r="AV25" s="24">
        <v>0.121933375662075</v>
      </c>
      <c r="AW25" s="24">
        <v>495.30862713779402</v>
      </c>
      <c r="AX25" s="24">
        <v>0.22870134074086301</v>
      </c>
      <c r="AY25" s="24">
        <v>2.30359695541703E-2</v>
      </c>
      <c r="AZ25" s="24">
        <v>915.39073593659703</v>
      </c>
      <c r="BA25" s="24">
        <v>874.04628504510299</v>
      </c>
      <c r="BB25" s="24">
        <v>41.344450891493999</v>
      </c>
      <c r="BC25" s="24">
        <v>1.4921572733235201E-3</v>
      </c>
      <c r="BD25" s="24">
        <v>83.8260191691882</v>
      </c>
      <c r="BE25" s="24">
        <v>1.0726796011838799E-2</v>
      </c>
      <c r="BF25" s="24">
        <v>58.647492450823101</v>
      </c>
      <c r="BG25" s="24">
        <v>0.861263895126132</v>
      </c>
      <c r="BH25" s="24">
        <v>231.3810680181</v>
      </c>
      <c r="BI25" s="24">
        <v>56.042963132697302</v>
      </c>
      <c r="BJ25" s="24">
        <v>0.39170208634401998</v>
      </c>
      <c r="BK25" s="24">
        <v>2.6345219348864801</v>
      </c>
      <c r="BL25" s="24">
        <v>2.54911358322723E-3</v>
      </c>
      <c r="BM25" s="24">
        <v>17.737743893031698</v>
      </c>
      <c r="BN25" s="24">
        <v>2278.0937074021199</v>
      </c>
      <c r="BO25" s="24">
        <v>0</v>
      </c>
      <c r="BP25" s="24">
        <v>1022.03373768551</v>
      </c>
      <c r="BQ25" s="24">
        <v>241.23995509491201</v>
      </c>
      <c r="BR25" s="24">
        <v>9229.4236385081294</v>
      </c>
      <c r="BS25" s="24">
        <v>1289.73941341762</v>
      </c>
      <c r="BT25" s="26"/>
      <c r="BU25" s="86">
        <f t="shared" si="0"/>
        <v>9094.7516533187681</v>
      </c>
      <c r="BV25" s="33">
        <f t="shared" si="1"/>
        <v>7.9999924179472316E-3</v>
      </c>
    </row>
    <row r="26" spans="1:74" x14ac:dyDescent="0.3">
      <c r="A26" s="26" t="s">
        <v>25</v>
      </c>
      <c r="B26" s="24">
        <v>236153.00432000001</v>
      </c>
      <c r="C26" s="24">
        <v>48.892168026999997</v>
      </c>
      <c r="D26" s="24">
        <v>34143.621533999998</v>
      </c>
      <c r="E26" s="24">
        <v>2927.1390381000001</v>
      </c>
      <c r="F26" s="24">
        <v>2801.6627174</v>
      </c>
      <c r="G26" s="24">
        <v>56.146831411999997</v>
      </c>
      <c r="H26" s="24">
        <v>22575.814554</v>
      </c>
      <c r="I26" s="24">
        <v>310.69434841999998</v>
      </c>
      <c r="J26" s="24">
        <v>610.10434593000002</v>
      </c>
      <c r="K26" s="24">
        <v>818.54990239000006</v>
      </c>
      <c r="L26" s="59">
        <v>59.891818649000001</v>
      </c>
      <c r="M26" s="59">
        <v>92.374582345999997</v>
      </c>
      <c r="N26" s="59">
        <v>39.129395997000003</v>
      </c>
      <c r="O26" s="24"/>
      <c r="P26" s="26" t="s">
        <v>25</v>
      </c>
      <c r="Q26" s="24">
        <v>34.410101143800702</v>
      </c>
      <c r="R26" s="24">
        <v>59.225615954458299</v>
      </c>
      <c r="S26" s="24">
        <v>307.978264877291</v>
      </c>
      <c r="T26" s="24">
        <v>307.978264877291</v>
      </c>
      <c r="U26" s="24">
        <v>179.325004751715</v>
      </c>
      <c r="V26" s="24">
        <v>612.29741272255501</v>
      </c>
      <c r="W26" s="24">
        <v>92.627771338944399</v>
      </c>
      <c r="X26" s="24">
        <v>1433.81940438519</v>
      </c>
      <c r="Y26" s="24">
        <v>235350.65023782299</v>
      </c>
      <c r="Z26" s="24">
        <v>1228.2175283311999</v>
      </c>
      <c r="AA26" s="24">
        <v>105.076504850619</v>
      </c>
      <c r="AB26" s="24">
        <v>1031.28434501835</v>
      </c>
      <c r="AC26" s="24">
        <v>1688.9238247072799</v>
      </c>
      <c r="AD26" s="24">
        <v>810.16254169059005</v>
      </c>
      <c r="AE26" s="24">
        <v>810.16254169059005</v>
      </c>
      <c r="AF26" s="24">
        <v>270.44373867843899</v>
      </c>
      <c r="AG26" s="24">
        <v>743.04933840512194</v>
      </c>
      <c r="AH26" s="24">
        <v>34.447263219240199</v>
      </c>
      <c r="AI26" s="86">
        <v>132.56283883854999</v>
      </c>
      <c r="AJ26" s="24">
        <v>8.7282037270911594</v>
      </c>
      <c r="AK26" s="24">
        <v>28.1469098863287</v>
      </c>
      <c r="AL26" s="24">
        <v>39.189444976508597</v>
      </c>
      <c r="AM26" s="24">
        <v>48.485221812750403</v>
      </c>
      <c r="AN26" s="24">
        <v>0</v>
      </c>
      <c r="AO26" s="24">
        <v>30424.906750960301</v>
      </c>
      <c r="AP26" s="24">
        <v>3110.10150820218</v>
      </c>
      <c r="AQ26" s="24">
        <v>33805.451997841003</v>
      </c>
      <c r="AR26" s="24">
        <v>639.27631046804095</v>
      </c>
      <c r="AS26" s="24">
        <v>0.27317234624690601</v>
      </c>
      <c r="AT26" s="24">
        <v>9337.6365388389295</v>
      </c>
      <c r="AU26" s="24">
        <v>1.4678141536731699</v>
      </c>
      <c r="AV26" s="24">
        <v>0.41703312590045</v>
      </c>
      <c r="AW26" s="24">
        <v>1663.92363391149</v>
      </c>
      <c r="AX26" s="24">
        <v>0.68950644331641298</v>
      </c>
      <c r="AY26" s="24">
        <v>7.7953492944658406E-2</v>
      </c>
      <c r="AZ26" s="24">
        <v>2894.0165879956098</v>
      </c>
      <c r="BA26" s="24">
        <v>2769.7132419008199</v>
      </c>
      <c r="BB26" s="24">
        <v>124.303346094787</v>
      </c>
      <c r="BC26" s="24">
        <v>2.23570264069622E-3</v>
      </c>
      <c r="BD26" s="24">
        <v>220.517185829792</v>
      </c>
      <c r="BE26" s="24">
        <v>1.6071891982340901E-2</v>
      </c>
      <c r="BF26" s="24">
        <v>175.42729171006999</v>
      </c>
      <c r="BG26" s="24">
        <v>2.8121016590882699</v>
      </c>
      <c r="BH26" s="24">
        <v>695.57487259379195</v>
      </c>
      <c r="BI26" s="24">
        <v>117.64862856009201</v>
      </c>
      <c r="BJ26" s="24">
        <v>0.98950263397212201</v>
      </c>
      <c r="BK26" s="24">
        <v>7.5164745833540003</v>
      </c>
      <c r="BL26" s="24">
        <v>8.3918225517397201E-3</v>
      </c>
      <c r="BM26" s="24">
        <v>55.691907526689697</v>
      </c>
      <c r="BN26" s="24">
        <v>5201.15920234444</v>
      </c>
      <c r="BO26" s="24">
        <v>0</v>
      </c>
      <c r="BP26" s="24">
        <v>2432.40702707123</v>
      </c>
      <c r="BQ26" s="24">
        <v>556.91664769432703</v>
      </c>
      <c r="BR26" s="24">
        <v>22709.131717124899</v>
      </c>
      <c r="BS26" s="24">
        <v>3115.2709538518202</v>
      </c>
      <c r="BT26" s="26"/>
      <c r="BU26" s="86">
        <f t="shared" si="0"/>
        <v>22388.399642247183</v>
      </c>
      <c r="BV26" s="33">
        <f t="shared" si="1"/>
        <v>8.0000036294652025E-3</v>
      </c>
    </row>
    <row r="27" spans="1:74" x14ac:dyDescent="0.3">
      <c r="A27" s="26" t="s">
        <v>26</v>
      </c>
      <c r="B27" s="24">
        <v>46778.703272999999</v>
      </c>
      <c r="C27" s="24">
        <v>13.815953426</v>
      </c>
      <c r="D27" s="24">
        <v>10451.713954999999</v>
      </c>
      <c r="E27" s="24">
        <v>946.93427758999997</v>
      </c>
      <c r="F27" s="24">
        <v>910.21788274000005</v>
      </c>
      <c r="G27" s="24">
        <v>15.535975581000001</v>
      </c>
      <c r="H27" s="24">
        <v>5693.9026479000004</v>
      </c>
      <c r="I27" s="24">
        <v>96.528985718000001</v>
      </c>
      <c r="J27" s="24">
        <v>141.37283303000001</v>
      </c>
      <c r="K27" s="24">
        <v>254.27035218</v>
      </c>
      <c r="L27" s="59">
        <v>21.035410904999999</v>
      </c>
      <c r="M27" s="59">
        <v>21.401800094999999</v>
      </c>
      <c r="N27" s="59">
        <v>11.338744459000001</v>
      </c>
      <c r="O27" s="24"/>
      <c r="P27" s="26" t="s">
        <v>26</v>
      </c>
      <c r="Q27" s="24">
        <v>10.5002682727173</v>
      </c>
      <c r="R27" s="24">
        <v>20.850279552597101</v>
      </c>
      <c r="S27" s="24">
        <v>95.893652178935298</v>
      </c>
      <c r="T27" s="24">
        <v>95.893652178935298</v>
      </c>
      <c r="U27" s="24">
        <v>56.446746079564797</v>
      </c>
      <c r="V27" s="24">
        <v>142.22392430496501</v>
      </c>
      <c r="W27" s="24">
        <v>21.584579604199501</v>
      </c>
      <c r="X27" s="24">
        <v>303.55798967723399</v>
      </c>
      <c r="Y27" s="24">
        <v>46778.739050579497</v>
      </c>
      <c r="Z27" s="24">
        <v>321.05728103408097</v>
      </c>
      <c r="AA27" s="24">
        <v>22.071556599965898</v>
      </c>
      <c r="AB27" s="24">
        <v>233.70723728354201</v>
      </c>
      <c r="AC27" s="24">
        <v>390.88187437169398</v>
      </c>
      <c r="AD27" s="24">
        <v>252.15914880586601</v>
      </c>
      <c r="AE27" s="24">
        <v>252.15914880586601</v>
      </c>
      <c r="AF27" s="24">
        <v>82.891784173680094</v>
      </c>
      <c r="AG27" s="24">
        <v>170.55585562907299</v>
      </c>
      <c r="AH27" s="24">
        <v>8.0548457132505504</v>
      </c>
      <c r="AI27" s="86">
        <v>38.933893508434899</v>
      </c>
      <c r="AJ27" s="24">
        <v>2.81480553550157</v>
      </c>
      <c r="AK27" s="24">
        <v>6.3232449426002404</v>
      </c>
      <c r="AL27" s="24">
        <v>11.428086868771899</v>
      </c>
      <c r="AM27" s="24">
        <v>13.723183847506199</v>
      </c>
      <c r="AN27" s="24">
        <v>0</v>
      </c>
      <c r="AO27" s="24">
        <v>9325.3196079079698</v>
      </c>
      <c r="AP27" s="24">
        <v>953.25513696985695</v>
      </c>
      <c r="AQ27" s="24">
        <v>10361.4665290515</v>
      </c>
      <c r="AR27" s="24">
        <v>151.74782087540001</v>
      </c>
      <c r="AS27" s="24">
        <v>2.6677382692615E-2</v>
      </c>
      <c r="AT27" s="24">
        <v>2390.9120780951998</v>
      </c>
      <c r="AU27" s="24">
        <v>0.48804685703577499</v>
      </c>
      <c r="AV27" s="24">
        <v>0.152643865033041</v>
      </c>
      <c r="AW27" s="24">
        <v>593.82429472489002</v>
      </c>
      <c r="AX27" s="24">
        <v>0.21986003317956099</v>
      </c>
      <c r="AY27" s="24">
        <v>2.8418846200058401E-2</v>
      </c>
      <c r="AZ27" s="24">
        <v>939.18281245570097</v>
      </c>
      <c r="BA27" s="24">
        <v>902.64944173197898</v>
      </c>
      <c r="BB27" s="24">
        <v>36.5333707237222</v>
      </c>
      <c r="BC27" s="24">
        <v>4.2617760941814499E-4</v>
      </c>
      <c r="BD27" s="24">
        <v>48.075665233662299</v>
      </c>
      <c r="BE27" s="24">
        <v>3.0636716127361002E-3</v>
      </c>
      <c r="BF27" s="24">
        <v>51.356076081504803</v>
      </c>
      <c r="BG27" s="24">
        <v>0.95769111272783503</v>
      </c>
      <c r="BH27" s="24">
        <v>204.835671235745</v>
      </c>
      <c r="BI27" s="24">
        <v>14.0301029013239</v>
      </c>
      <c r="BJ27" s="24">
        <v>0.20037193251652</v>
      </c>
      <c r="BK27" s="24">
        <v>2.4775076057254002</v>
      </c>
      <c r="BL27" s="24">
        <v>3.0269718425679402E-3</v>
      </c>
      <c r="BM27" s="24">
        <v>15.435316631558001</v>
      </c>
      <c r="BN27" s="24">
        <v>1306.7947116407699</v>
      </c>
      <c r="BO27" s="24">
        <v>0</v>
      </c>
      <c r="BP27" s="24">
        <v>589.07441714617801</v>
      </c>
      <c r="BQ27" s="24">
        <v>153.728472278655</v>
      </c>
      <c r="BR27" s="24">
        <v>5756.6043684584702</v>
      </c>
      <c r="BS27" s="24">
        <v>817.15812655732805</v>
      </c>
      <c r="BT27" s="26"/>
      <c r="BU27" s="86">
        <f t="shared" si="0"/>
        <v>5664.969516595992</v>
      </c>
      <c r="BV27" s="33">
        <f t="shared" si="1"/>
        <v>8.0000050129262965E-3</v>
      </c>
    </row>
    <row r="28" spans="1:74" x14ac:dyDescent="0.3">
      <c r="A28" s="26" t="s">
        <v>27</v>
      </c>
      <c r="B28" s="24">
        <v>84790.522366000005</v>
      </c>
      <c r="C28" s="24">
        <v>28.028026154999999</v>
      </c>
      <c r="D28" s="24">
        <v>22205.54019</v>
      </c>
      <c r="E28" s="24">
        <v>1804.7139586999999</v>
      </c>
      <c r="F28" s="24">
        <v>1739.6813901</v>
      </c>
      <c r="G28" s="24">
        <v>31.086110755</v>
      </c>
      <c r="H28" s="24">
        <v>7625.4786531</v>
      </c>
      <c r="I28" s="24">
        <v>181.95228158</v>
      </c>
      <c r="J28" s="24">
        <v>220.81799348000001</v>
      </c>
      <c r="K28" s="24">
        <v>498.24107118000001</v>
      </c>
      <c r="L28" s="59">
        <v>40.185834890000002</v>
      </c>
      <c r="M28" s="59">
        <v>31.197802932999998</v>
      </c>
      <c r="N28" s="59">
        <v>15.14315266</v>
      </c>
      <c r="O28" s="24"/>
      <c r="P28" s="26" t="s">
        <v>27</v>
      </c>
      <c r="Q28" s="24">
        <v>20.324829850445301</v>
      </c>
      <c r="R28" s="24">
        <v>39.7223050277507</v>
      </c>
      <c r="S28" s="24">
        <v>180.092175944855</v>
      </c>
      <c r="T28" s="24">
        <v>180.092175944855</v>
      </c>
      <c r="U28" s="24">
        <v>117.743330396765</v>
      </c>
      <c r="V28" s="24">
        <v>220.97053485713101</v>
      </c>
      <c r="W28" s="24">
        <v>31.274970470373599</v>
      </c>
      <c r="X28" s="24">
        <v>537.12251914344199</v>
      </c>
      <c r="Y28" s="24">
        <v>84465.069232846698</v>
      </c>
      <c r="Z28" s="24">
        <v>570.837880239127</v>
      </c>
      <c r="AA28" s="24">
        <v>37.792812129147897</v>
      </c>
      <c r="AB28" s="24">
        <v>355.41326598893198</v>
      </c>
      <c r="AC28" s="24">
        <v>470.007942333865</v>
      </c>
      <c r="AD28" s="24">
        <v>492.71068207113001</v>
      </c>
      <c r="AE28" s="24">
        <v>492.71068207113001</v>
      </c>
      <c r="AF28" s="24">
        <v>175.733395891025</v>
      </c>
      <c r="AG28" s="24">
        <v>226.14336162352501</v>
      </c>
      <c r="AH28" s="24">
        <v>11.5137679645721</v>
      </c>
      <c r="AI28" s="86">
        <v>60.155707509923403</v>
      </c>
      <c r="AJ28" s="24">
        <v>5.6131328364732598</v>
      </c>
      <c r="AK28" s="24">
        <v>7.8810881416289202</v>
      </c>
      <c r="AL28" s="24">
        <v>15.130327405043101</v>
      </c>
      <c r="AM28" s="24">
        <v>27.7544836509642</v>
      </c>
      <c r="AN28" s="24">
        <v>0</v>
      </c>
      <c r="AO28" s="24">
        <v>19770.0052283492</v>
      </c>
      <c r="AP28" s="24">
        <v>2020.9341450905799</v>
      </c>
      <c r="AQ28" s="24">
        <v>21966.672769330798</v>
      </c>
      <c r="AR28" s="24">
        <v>232.641814840043</v>
      </c>
      <c r="AS28" s="24">
        <v>9.8653872460413197E-2</v>
      </c>
      <c r="AT28" s="24">
        <v>2860.8052795692702</v>
      </c>
      <c r="AU28" s="24">
        <v>0.96660133853624097</v>
      </c>
      <c r="AV28" s="24">
        <v>0.30839229694053499</v>
      </c>
      <c r="AW28" s="24">
        <v>1187.33505680759</v>
      </c>
      <c r="AX28" s="24">
        <v>0.45014889443718697</v>
      </c>
      <c r="AY28" s="24">
        <v>5.7714937019461197E-2</v>
      </c>
      <c r="AZ28" s="24">
        <v>1784.0136992534301</v>
      </c>
      <c r="BA28" s="24">
        <v>1719.6407037177901</v>
      </c>
      <c r="BB28" s="24">
        <v>64.372995535640399</v>
      </c>
      <c r="BC28" s="24">
        <v>1.89097042720062E-3</v>
      </c>
      <c r="BD28" s="24">
        <v>68.830279089711496</v>
      </c>
      <c r="BE28" s="24">
        <v>1.35936473486664E-2</v>
      </c>
      <c r="BF28" s="24">
        <v>91.229836140368306</v>
      </c>
      <c r="BG28" s="24">
        <v>1.85742382038944</v>
      </c>
      <c r="BH28" s="24">
        <v>362.75828416475099</v>
      </c>
      <c r="BI28" s="24">
        <v>41.724359408087203</v>
      </c>
      <c r="BJ28" s="24">
        <v>0.29827209480976802</v>
      </c>
      <c r="BK28" s="24">
        <v>5.4283229067940901</v>
      </c>
      <c r="BL28" s="24">
        <v>6.2327362048534701E-3</v>
      </c>
      <c r="BM28" s="24">
        <v>30.789233956028799</v>
      </c>
      <c r="BN28" s="24">
        <v>1550.97358730627</v>
      </c>
      <c r="BO28" s="24">
        <v>0</v>
      </c>
      <c r="BP28" s="24">
        <v>754.05784446071698</v>
      </c>
      <c r="BQ28" s="24">
        <v>162.13835952611601</v>
      </c>
      <c r="BR28" s="24">
        <v>7652.21509791277</v>
      </c>
      <c r="BS28" s="24">
        <v>956.198210661958</v>
      </c>
      <c r="BT28" s="26"/>
      <c r="BU28" s="86">
        <f t="shared" si="0"/>
        <v>7539.8098285935685</v>
      </c>
      <c r="BV28" s="33">
        <f t="shared" si="1"/>
        <v>8.0000006253281367E-3</v>
      </c>
    </row>
    <row r="29" spans="1:74" x14ac:dyDescent="0.3">
      <c r="A29" s="26" t="s">
        <v>28</v>
      </c>
      <c r="B29" s="24">
        <v>121453.19607000001</v>
      </c>
      <c r="C29" s="24">
        <v>28.150937139</v>
      </c>
      <c r="D29" s="24">
        <v>14589.379848</v>
      </c>
      <c r="E29" s="24">
        <v>1636.2237034</v>
      </c>
      <c r="F29" s="24">
        <v>1561.1829092</v>
      </c>
      <c r="G29" s="24">
        <v>30.335404356000002</v>
      </c>
      <c r="H29" s="24">
        <v>10134.544781000001</v>
      </c>
      <c r="I29" s="24">
        <v>143.39272983999999</v>
      </c>
      <c r="J29" s="24">
        <v>281.50304734000002</v>
      </c>
      <c r="K29" s="24">
        <v>373.38432754000002</v>
      </c>
      <c r="L29" s="59">
        <v>25.344388122000002</v>
      </c>
      <c r="M29" s="59">
        <v>40.963583714999999</v>
      </c>
      <c r="N29" s="59">
        <v>17.556430342999999</v>
      </c>
      <c r="O29" s="24"/>
      <c r="P29" s="26" t="s">
        <v>28</v>
      </c>
      <c r="Q29" s="24">
        <v>13.5265968599009</v>
      </c>
      <c r="R29" s="24">
        <v>24.909576556484499</v>
      </c>
      <c r="S29" s="24">
        <v>141.19714885212599</v>
      </c>
      <c r="T29" s="24">
        <v>141.19714885212599</v>
      </c>
      <c r="U29" s="24">
        <v>82.808850309131998</v>
      </c>
      <c r="V29" s="24">
        <v>280.496374358286</v>
      </c>
      <c r="W29" s="24">
        <v>40.827619948261002</v>
      </c>
      <c r="X29" s="24">
        <v>578.60386628075196</v>
      </c>
      <c r="Y29" s="24">
        <v>120460.24708997599</v>
      </c>
      <c r="Z29" s="24">
        <v>551.50489089481596</v>
      </c>
      <c r="AA29" s="24">
        <v>40.622289596654603</v>
      </c>
      <c r="AB29" s="24">
        <v>453.98474120345702</v>
      </c>
      <c r="AC29" s="24">
        <v>735.43416774082402</v>
      </c>
      <c r="AD29" s="24">
        <v>367.17877836671198</v>
      </c>
      <c r="AE29" s="24">
        <v>367.17877836671198</v>
      </c>
      <c r="AF29" s="24">
        <v>114.75005575466901</v>
      </c>
      <c r="AG29" s="24">
        <v>315.96070070630498</v>
      </c>
      <c r="AH29" s="24">
        <v>14.677488912279401</v>
      </c>
      <c r="AI29" s="86">
        <v>58.725338616328003</v>
      </c>
      <c r="AJ29" s="24">
        <v>4.08428894974982</v>
      </c>
      <c r="AK29" s="24">
        <v>11.1654302190602</v>
      </c>
      <c r="AL29" s="24">
        <v>17.458484956065899</v>
      </c>
      <c r="AM29" s="24">
        <v>27.7073618532052</v>
      </c>
      <c r="AN29" s="24">
        <v>0</v>
      </c>
      <c r="AO29" s="24">
        <v>12909.3959058978</v>
      </c>
      <c r="AP29" s="24">
        <v>1319.63409581375</v>
      </c>
      <c r="AQ29" s="24">
        <v>14343.7800574663</v>
      </c>
      <c r="AR29" s="24">
        <v>281.938698650611</v>
      </c>
      <c r="AS29" s="24">
        <v>5.5744642933910897E-2</v>
      </c>
      <c r="AT29" s="24">
        <v>4160.3467892243598</v>
      </c>
      <c r="AU29" s="24">
        <v>0.77714807090064297</v>
      </c>
      <c r="AV29" s="24">
        <v>0.21622953826397001</v>
      </c>
      <c r="AW29" s="24">
        <v>870.85576193389397</v>
      </c>
      <c r="AX29" s="24">
        <v>0.350454394847798</v>
      </c>
      <c r="AY29" s="24">
        <v>4.0857636986943002E-2</v>
      </c>
      <c r="AZ29" s="24">
        <v>1608.19537749898</v>
      </c>
      <c r="BA29" s="24">
        <v>1534.29479571467</v>
      </c>
      <c r="BB29" s="24">
        <v>73.900581784310802</v>
      </c>
      <c r="BC29" s="24">
        <v>2.6713585921284001E-3</v>
      </c>
      <c r="BD29" s="24">
        <v>140.72407907207401</v>
      </c>
      <c r="BE29" s="24">
        <v>1.9203682600572099E-2</v>
      </c>
      <c r="BF29" s="24">
        <v>103.142756657131</v>
      </c>
      <c r="BG29" s="24">
        <v>1.53196871079217</v>
      </c>
      <c r="BH29" s="24">
        <v>411.430548106505</v>
      </c>
      <c r="BI29" s="24">
        <v>33.536407380922697</v>
      </c>
      <c r="BJ29" s="24">
        <v>0.59986795262267301</v>
      </c>
      <c r="BK29" s="24">
        <v>4.5429806801258898</v>
      </c>
      <c r="BL29" s="24">
        <v>4.5232764048126796E-3</v>
      </c>
      <c r="BM29" s="24">
        <v>29.872936960818301</v>
      </c>
      <c r="BN29" s="24">
        <v>2332.9362694214501</v>
      </c>
      <c r="BO29" s="24">
        <v>0</v>
      </c>
      <c r="BP29" s="24">
        <v>1106.2909057290599</v>
      </c>
      <c r="BQ29" s="24">
        <v>246.45308187968001</v>
      </c>
      <c r="BR29" s="24">
        <v>10117.466040002801</v>
      </c>
      <c r="BS29" s="24">
        <v>1403.9984226607401</v>
      </c>
      <c r="BT29" s="26"/>
      <c r="BU29" s="86">
        <f t="shared" si="0"/>
        <v>9975.5891659744066</v>
      </c>
      <c r="BV29" s="33">
        <f t="shared" si="1"/>
        <v>7.999987122985712E-3</v>
      </c>
    </row>
    <row r="30" spans="1:74" x14ac:dyDescent="0.3">
      <c r="A30" s="26" t="s">
        <v>29</v>
      </c>
      <c r="B30" s="24">
        <v>67244.350938999996</v>
      </c>
      <c r="C30" s="24">
        <v>9.9403116236999995</v>
      </c>
      <c r="D30" s="24">
        <v>4262.3414209000002</v>
      </c>
      <c r="E30" s="24">
        <v>511.09095079999997</v>
      </c>
      <c r="F30" s="24">
        <v>480.47795576999999</v>
      </c>
      <c r="G30" s="24">
        <v>11.374440057999999</v>
      </c>
      <c r="H30" s="24">
        <v>8509.6980036000004</v>
      </c>
      <c r="I30" s="24">
        <v>52.218440248</v>
      </c>
      <c r="J30" s="24">
        <v>182.26932715999999</v>
      </c>
      <c r="K30" s="24">
        <v>116.8280915</v>
      </c>
      <c r="L30" s="59">
        <v>7.8422377543000001</v>
      </c>
      <c r="M30" s="59">
        <v>33.256926995000001</v>
      </c>
      <c r="N30" s="59">
        <v>15.219232407</v>
      </c>
      <c r="O30" s="24"/>
      <c r="P30" s="26" t="s">
        <v>29</v>
      </c>
      <c r="Q30" s="24">
        <v>7.5567450256817397</v>
      </c>
      <c r="R30" s="24">
        <v>7.8201235032016703</v>
      </c>
      <c r="S30" s="24">
        <v>52.299945250785797</v>
      </c>
      <c r="T30" s="24">
        <v>52.299945250785797</v>
      </c>
      <c r="U30" s="24">
        <v>22.3652371527306</v>
      </c>
      <c r="V30" s="24">
        <v>184.13113361835701</v>
      </c>
      <c r="W30" s="24">
        <v>33.5971604898591</v>
      </c>
      <c r="X30" s="24">
        <v>426.20646994141202</v>
      </c>
      <c r="Y30" s="24">
        <v>67269.300750783994</v>
      </c>
      <c r="Z30" s="24">
        <v>309.90541962909401</v>
      </c>
      <c r="AA30" s="24">
        <v>35.957017954218799</v>
      </c>
      <c r="AB30" s="24">
        <v>358.05989093467099</v>
      </c>
      <c r="AC30" s="24">
        <v>668.34080741599496</v>
      </c>
      <c r="AD30" s="24">
        <v>116.48073126764599</v>
      </c>
      <c r="AE30" s="24">
        <v>116.48073126764599</v>
      </c>
      <c r="AF30" s="24">
        <v>33.9483248245947</v>
      </c>
      <c r="AG30" s="24">
        <v>271.62867507943702</v>
      </c>
      <c r="AH30" s="24">
        <v>12.977477586291201</v>
      </c>
      <c r="AI30" s="86">
        <v>45.9880518438883</v>
      </c>
      <c r="AJ30" s="24">
        <v>1.03068771083737</v>
      </c>
      <c r="AK30" s="24">
        <v>11.171097481208999</v>
      </c>
      <c r="AL30" s="24">
        <v>15.431011199090101</v>
      </c>
      <c r="AM30" s="24">
        <v>9.9162085098408692</v>
      </c>
      <c r="AN30" s="24">
        <v>0</v>
      </c>
      <c r="AO30" s="24">
        <v>3819.18811466239</v>
      </c>
      <c r="AP30" s="24">
        <v>390.406203806279</v>
      </c>
      <c r="AQ30" s="24">
        <v>4243.54264329326</v>
      </c>
      <c r="AR30" s="24">
        <v>217.95494027238101</v>
      </c>
      <c r="AS30" s="24">
        <v>7.9052958327132897E-2</v>
      </c>
      <c r="AT30" s="24">
        <v>3898.0104255229098</v>
      </c>
      <c r="AU30" s="24">
        <v>0.213453398700375</v>
      </c>
      <c r="AV30" s="24">
        <v>3.7501342725022903E-2</v>
      </c>
      <c r="AW30" s="24">
        <v>178.43457740152201</v>
      </c>
      <c r="AX30" s="24">
        <v>0.102298507360681</v>
      </c>
      <c r="AY30" s="24">
        <v>7.19788786190248E-3</v>
      </c>
      <c r="AZ30" s="24">
        <v>508.74785588135802</v>
      </c>
      <c r="BA30" s="24">
        <v>478.15204931489097</v>
      </c>
      <c r="BB30" s="24">
        <v>30.5958065664665</v>
      </c>
      <c r="BC30" s="24">
        <v>8.4777182162403398E-4</v>
      </c>
      <c r="BD30" s="24">
        <v>85.374722575880398</v>
      </c>
      <c r="BE30" s="24">
        <v>6.0945179869596501E-3</v>
      </c>
      <c r="BF30" s="24">
        <v>42.752136664517103</v>
      </c>
      <c r="BG30" s="24">
        <v>0.40826388774064798</v>
      </c>
      <c r="BH30" s="24">
        <v>169.24347735026399</v>
      </c>
      <c r="BI30" s="24">
        <v>32.519318175886902</v>
      </c>
      <c r="BJ30" s="24">
        <v>0.38544970430507502</v>
      </c>
      <c r="BK30" s="24">
        <v>1.1061470692306401</v>
      </c>
      <c r="BL30" s="24">
        <v>8.2827664699041401E-4</v>
      </c>
      <c r="BM30" s="24">
        <v>11.3535796822037</v>
      </c>
      <c r="BN30" s="24">
        <v>2159.8381192459401</v>
      </c>
      <c r="BO30" s="24">
        <v>0</v>
      </c>
      <c r="BP30" s="24">
        <v>938.52214497331795</v>
      </c>
      <c r="BQ30" s="24">
        <v>269.786898375965</v>
      </c>
      <c r="BR30" s="24">
        <v>8631.2284224276209</v>
      </c>
      <c r="BS30" s="24">
        <v>1369.93849302529</v>
      </c>
      <c r="BT30" s="26"/>
      <c r="BU30" s="86">
        <f t="shared" si="0"/>
        <v>8488.3241813216118</v>
      </c>
      <c r="BV30" s="33">
        <f t="shared" si="1"/>
        <v>7.9999961537439868E-3</v>
      </c>
    </row>
    <row r="31" spans="1:74" x14ac:dyDescent="0.3">
      <c r="A31" s="26" t="s">
        <v>30</v>
      </c>
      <c r="B31" s="24">
        <v>296777.56133</v>
      </c>
      <c r="C31" s="24">
        <v>45.330933821000002</v>
      </c>
      <c r="D31" s="24">
        <v>20172.422344999999</v>
      </c>
      <c r="E31" s="24">
        <v>2112.4389501000001</v>
      </c>
      <c r="F31" s="24">
        <v>1998.7017558</v>
      </c>
      <c r="G31" s="24">
        <v>50.965385920000003</v>
      </c>
      <c r="H31" s="24">
        <v>23461.349647999999</v>
      </c>
      <c r="I31" s="24">
        <v>201.53015545</v>
      </c>
      <c r="J31" s="24">
        <v>620.78689061</v>
      </c>
      <c r="K31" s="24">
        <v>506.09222728999998</v>
      </c>
      <c r="L31" s="59">
        <v>33.191622713000001</v>
      </c>
      <c r="M31" s="59">
        <v>108.30808517</v>
      </c>
      <c r="N31" s="59">
        <v>39.171124837999997</v>
      </c>
      <c r="O31" s="24"/>
      <c r="P31" s="26" t="s">
        <v>30</v>
      </c>
      <c r="Q31" s="24">
        <v>28.003863391356401</v>
      </c>
      <c r="R31" s="24">
        <v>32.819782638847002</v>
      </c>
      <c r="S31" s="24">
        <v>200.014625807279</v>
      </c>
      <c r="T31" s="24">
        <v>200.014625807279</v>
      </c>
      <c r="U31" s="24">
        <v>94.167650954711505</v>
      </c>
      <c r="V31" s="24">
        <v>622.19820136448095</v>
      </c>
      <c r="W31" s="24">
        <v>108.491975434701</v>
      </c>
      <c r="X31" s="24">
        <v>1703.4783188747599</v>
      </c>
      <c r="Y31" s="24">
        <v>295305.70477730501</v>
      </c>
      <c r="Z31" s="24">
        <v>1131.3786480712299</v>
      </c>
      <c r="AA31" s="24">
        <v>128.95946999249901</v>
      </c>
      <c r="AB31" s="24">
        <v>1208.96848142459</v>
      </c>
      <c r="AC31" s="24">
        <v>1780.55297082539</v>
      </c>
      <c r="AD31" s="24">
        <v>500.98039643880799</v>
      </c>
      <c r="AE31" s="24">
        <v>500.98039643880799</v>
      </c>
      <c r="AF31" s="24">
        <v>159.843510657693</v>
      </c>
      <c r="AG31" s="24">
        <v>758.60711340906198</v>
      </c>
      <c r="AH31" s="24">
        <v>37.703900658822</v>
      </c>
      <c r="AI31" s="86">
        <v>118.70927186935999</v>
      </c>
      <c r="AJ31" s="24">
        <v>4.5763339901122704</v>
      </c>
      <c r="AK31" s="24">
        <v>31.6813688855922</v>
      </c>
      <c r="AL31" s="24">
        <v>39.273228340556301</v>
      </c>
      <c r="AM31" s="24">
        <v>44.877754639902498</v>
      </c>
      <c r="AN31" s="24">
        <v>0</v>
      </c>
      <c r="AO31" s="24">
        <v>17982.3941985372</v>
      </c>
      <c r="AP31" s="24">
        <v>1838.20044842011</v>
      </c>
      <c r="AQ31" s="24">
        <v>19980.438157615001</v>
      </c>
      <c r="AR31" s="24">
        <v>680.42491428539904</v>
      </c>
      <c r="AS31" s="24">
        <v>0.40108028726224498</v>
      </c>
      <c r="AT31" s="24">
        <v>9899.4471646588099</v>
      </c>
      <c r="AU31" s="24">
        <v>0.96733858915215798</v>
      </c>
      <c r="AV31" s="24">
        <v>0.20252906176799601</v>
      </c>
      <c r="AW31" s="24">
        <v>887.74599987874501</v>
      </c>
      <c r="AX31" s="24">
        <v>0.48871187244057102</v>
      </c>
      <c r="AY31" s="24">
        <v>3.9163412644609402E-2</v>
      </c>
      <c r="AZ31" s="24">
        <v>2085.2979279155902</v>
      </c>
      <c r="BA31" s="24">
        <v>1972.7692995101399</v>
      </c>
      <c r="BB31" s="24">
        <v>112.528628405452</v>
      </c>
      <c r="BC31" s="24">
        <v>5.5789536202648796E-3</v>
      </c>
      <c r="BD31" s="24">
        <v>289.26723182151301</v>
      </c>
      <c r="BE31" s="24">
        <v>4.0105632478491103E-2</v>
      </c>
      <c r="BF31" s="24">
        <v>158.65874656216701</v>
      </c>
      <c r="BG31" s="24">
        <v>1.7791438130039601</v>
      </c>
      <c r="BH31" s="24">
        <v>625.743173994279</v>
      </c>
      <c r="BI31" s="24">
        <v>159.299830750887</v>
      </c>
      <c r="BJ31" s="24">
        <v>1.3414818377728901</v>
      </c>
      <c r="BK31" s="24">
        <v>6.0844267255300704</v>
      </c>
      <c r="BL31" s="24">
        <v>4.5870677645684097E-3</v>
      </c>
      <c r="BM31" s="24">
        <v>50.495816815313297</v>
      </c>
      <c r="BN31" s="24">
        <v>5460.9790198336004</v>
      </c>
      <c r="BO31" s="24">
        <v>0</v>
      </c>
      <c r="BP31" s="24">
        <v>2585.7378286041999</v>
      </c>
      <c r="BQ31" s="24">
        <v>613.14721603796295</v>
      </c>
      <c r="BR31" s="24">
        <v>23573.286978620599</v>
      </c>
      <c r="BS31" s="24">
        <v>3483.5793065697699</v>
      </c>
      <c r="BT31" s="26"/>
      <c r="BU31" s="86">
        <f t="shared" si="0"/>
        <v>23246.595828431055</v>
      </c>
      <c r="BV31" s="33">
        <f t="shared" si="1"/>
        <v>8.0000002701028344E-3</v>
      </c>
    </row>
    <row r="32" spans="1:74" x14ac:dyDescent="0.3">
      <c r="A32" s="26" t="s">
        <v>31</v>
      </c>
      <c r="B32" s="24">
        <v>58505.011185000003</v>
      </c>
      <c r="C32" s="24">
        <v>11.007084193000001</v>
      </c>
      <c r="D32" s="24">
        <v>5490.2148116999997</v>
      </c>
      <c r="E32" s="24">
        <v>606.13564448</v>
      </c>
      <c r="F32" s="24">
        <v>577.30853286000001</v>
      </c>
      <c r="G32" s="24">
        <v>12.169948166999999</v>
      </c>
      <c r="H32" s="24">
        <v>5126.1097983</v>
      </c>
      <c r="I32" s="24">
        <v>53.541806962000003</v>
      </c>
      <c r="J32" s="24">
        <v>139.75861007</v>
      </c>
      <c r="K32" s="24">
        <v>135.78256531</v>
      </c>
      <c r="L32" s="59">
        <v>9.2511306268000002</v>
      </c>
      <c r="M32" s="59">
        <v>21.388108169999999</v>
      </c>
      <c r="N32" s="59">
        <v>8.3838358836999998</v>
      </c>
      <c r="O32" s="24"/>
      <c r="P32" s="26" t="s">
        <v>31</v>
      </c>
      <c r="Q32" s="24">
        <v>5.9880992485188704</v>
      </c>
      <c r="R32" s="24">
        <v>9.1288290543019706</v>
      </c>
      <c r="S32" s="24">
        <v>52.994164025803798</v>
      </c>
      <c r="T32" s="24">
        <v>52.994164025803798</v>
      </c>
      <c r="U32" s="24">
        <v>27.374226845648799</v>
      </c>
      <c r="V32" s="24">
        <v>140.083262377441</v>
      </c>
      <c r="W32" s="24">
        <v>21.431960772683802</v>
      </c>
      <c r="X32" s="24">
        <v>310.36007834614298</v>
      </c>
      <c r="Y32" s="24">
        <v>58264.382338332201</v>
      </c>
      <c r="Z32" s="24">
        <v>247.32830112334901</v>
      </c>
      <c r="AA32" s="24">
        <v>22.2330414935204</v>
      </c>
      <c r="AB32" s="24">
        <v>237.83010052044199</v>
      </c>
      <c r="AC32" s="24">
        <v>393.00901770683498</v>
      </c>
      <c r="AD32" s="24">
        <v>134.10698232825999</v>
      </c>
      <c r="AE32" s="24">
        <v>134.10698232825999</v>
      </c>
      <c r="AF32" s="24">
        <v>43.359445092235802</v>
      </c>
      <c r="AG32" s="24">
        <v>168.31564374822599</v>
      </c>
      <c r="AH32" s="24">
        <v>7.4963209294526898</v>
      </c>
      <c r="AI32" s="86">
        <v>26.240097059983601</v>
      </c>
      <c r="AJ32" s="24">
        <v>1.3802651649742801</v>
      </c>
      <c r="AK32" s="24">
        <v>6.0677602488993898</v>
      </c>
      <c r="AL32" s="24">
        <v>8.3949013241658204</v>
      </c>
      <c r="AM32" s="24">
        <v>10.8751542865016</v>
      </c>
      <c r="AN32" s="24">
        <v>0</v>
      </c>
      <c r="AO32" s="24">
        <v>4877.92270806947</v>
      </c>
      <c r="AP32" s="24">
        <v>498.63230988166703</v>
      </c>
      <c r="AQ32" s="24">
        <v>5419.9144630433702</v>
      </c>
      <c r="AR32" s="24">
        <v>141.54989411062201</v>
      </c>
      <c r="AS32" s="24">
        <v>3.8785513754085399E-2</v>
      </c>
      <c r="AT32" s="24">
        <v>2172.0637409779201</v>
      </c>
      <c r="AU32" s="24">
        <v>0.28519136559797598</v>
      </c>
      <c r="AV32" s="24">
        <v>7.5554634776809501E-2</v>
      </c>
      <c r="AW32" s="24">
        <v>308.94224260762599</v>
      </c>
      <c r="AX32" s="24">
        <v>0.130658179643622</v>
      </c>
      <c r="AY32" s="24">
        <v>1.4254330812348E-2</v>
      </c>
      <c r="AZ32" s="24">
        <v>597.742709798693</v>
      </c>
      <c r="BA32" s="24">
        <v>569.23293969116196</v>
      </c>
      <c r="BB32" s="24">
        <v>28.5097701075304</v>
      </c>
      <c r="BC32" s="24">
        <v>8.5707827770520599E-4</v>
      </c>
      <c r="BD32" s="24">
        <v>58.819076854224797</v>
      </c>
      <c r="BE32" s="24">
        <v>6.1613400898383403E-3</v>
      </c>
      <c r="BF32" s="24">
        <v>39.873046410599798</v>
      </c>
      <c r="BG32" s="24">
        <v>0.55704058179974303</v>
      </c>
      <c r="BH32" s="24">
        <v>158.648074053252</v>
      </c>
      <c r="BI32" s="24">
        <v>18.586969250717299</v>
      </c>
      <c r="BJ32" s="24">
        <v>0.256630528932907</v>
      </c>
      <c r="BK32" s="24">
        <v>1.58379438328455</v>
      </c>
      <c r="BL32" s="24">
        <v>1.57182848878674E-3</v>
      </c>
      <c r="BM32" s="24">
        <v>12.032401671544299</v>
      </c>
      <c r="BN32" s="24">
        <v>1227.1728293003</v>
      </c>
      <c r="BO32" s="24">
        <v>0</v>
      </c>
      <c r="BP32" s="24">
        <v>578.05149982328396</v>
      </c>
      <c r="BQ32" s="24">
        <v>130.38868458717801</v>
      </c>
      <c r="BR32" s="24">
        <v>5150.1025743370901</v>
      </c>
      <c r="BS32" s="24">
        <v>738.81433269709703</v>
      </c>
      <c r="BT32" s="26"/>
      <c r="BU32" s="86">
        <f t="shared" si="0"/>
        <v>5079.4354824516568</v>
      </c>
      <c r="BV32" s="33">
        <f t="shared" si="1"/>
        <v>8.0000238726809624E-3</v>
      </c>
    </row>
    <row r="33" spans="1:74" x14ac:dyDescent="0.3">
      <c r="A33" s="26" t="s">
        <v>32</v>
      </c>
      <c r="B33" s="24">
        <v>562908.44506000006</v>
      </c>
      <c r="C33" s="24">
        <v>77.358806126000005</v>
      </c>
      <c r="D33" s="24">
        <v>36663.702447999996</v>
      </c>
      <c r="E33" s="24">
        <v>3778.020278</v>
      </c>
      <c r="F33" s="24">
        <v>3574.2204760999998</v>
      </c>
      <c r="G33" s="24">
        <v>91.996527951999994</v>
      </c>
      <c r="H33" s="24">
        <v>50455.678672000002</v>
      </c>
      <c r="I33" s="24">
        <v>394.69747494000001</v>
      </c>
      <c r="J33" s="24">
        <v>1252.3276862</v>
      </c>
      <c r="K33" s="24">
        <v>981.77818160000004</v>
      </c>
      <c r="L33" s="59">
        <v>66.093754454999996</v>
      </c>
      <c r="M33" s="59">
        <v>220.50366237</v>
      </c>
      <c r="N33" s="59">
        <v>86.276909125000003</v>
      </c>
      <c r="O33" s="24"/>
      <c r="P33" s="26" t="s">
        <v>32</v>
      </c>
      <c r="Q33" s="24">
        <v>55.318011287083401</v>
      </c>
      <c r="R33" s="24">
        <v>65.640859729749593</v>
      </c>
      <c r="S33" s="24">
        <v>393.74824682894399</v>
      </c>
      <c r="T33" s="24">
        <v>393.74824682894399</v>
      </c>
      <c r="U33" s="24">
        <v>174.95073643611801</v>
      </c>
      <c r="V33" s="24">
        <v>1260.4093272395801</v>
      </c>
      <c r="W33" s="24">
        <v>221.87723267315701</v>
      </c>
      <c r="X33" s="24">
        <v>3489.21779166943</v>
      </c>
      <c r="Y33" s="24">
        <v>562136.03253096004</v>
      </c>
      <c r="Z33" s="24">
        <v>2233.0287643602901</v>
      </c>
      <c r="AA33" s="24">
        <v>274.79662419295198</v>
      </c>
      <c r="AB33" s="24">
        <v>2436.5955996633502</v>
      </c>
      <c r="AC33" s="24">
        <v>3839.0528543280998</v>
      </c>
      <c r="AD33" s="24">
        <v>976.04532359820701</v>
      </c>
      <c r="AE33" s="24">
        <v>976.04532359820701</v>
      </c>
      <c r="AF33" s="24">
        <v>291.68865011436401</v>
      </c>
      <c r="AG33" s="24">
        <v>1612.20319307871</v>
      </c>
      <c r="AH33" s="24">
        <v>78.171053784819904</v>
      </c>
      <c r="AI33" s="86">
        <v>258.72972303536898</v>
      </c>
      <c r="AJ33" s="24">
        <v>8.5831006696715608</v>
      </c>
      <c r="AK33" s="24">
        <v>65.758860698172597</v>
      </c>
      <c r="AL33" s="24">
        <v>87.072747281151905</v>
      </c>
      <c r="AM33" s="24">
        <v>77.056330788097199</v>
      </c>
      <c r="AN33" s="24">
        <v>0</v>
      </c>
      <c r="AO33" s="24">
        <v>32814.957258552502</v>
      </c>
      <c r="AP33" s="24">
        <v>3354.4164651972801</v>
      </c>
      <c r="AQ33" s="24">
        <v>36461.062373864203</v>
      </c>
      <c r="AR33" s="24">
        <v>1399.2208382937299</v>
      </c>
      <c r="AS33" s="24">
        <v>1.1023451585949899</v>
      </c>
      <c r="AT33" s="24">
        <v>21900.095021994399</v>
      </c>
      <c r="AU33" s="24">
        <v>1.7838495077630201</v>
      </c>
      <c r="AV33" s="24">
        <v>0.34770648202957499</v>
      </c>
      <c r="AW33" s="24">
        <v>1558.72875223906</v>
      </c>
      <c r="AX33" s="24">
        <v>0.95225536015255996</v>
      </c>
      <c r="AY33" s="24">
        <v>6.6218120394406901E-2</v>
      </c>
      <c r="AZ33" s="24">
        <v>3752.37718979289</v>
      </c>
      <c r="BA33" s="24">
        <v>3549.2663312910399</v>
      </c>
      <c r="BB33" s="24">
        <v>203.11085850184901</v>
      </c>
      <c r="BC33" s="24">
        <v>6.0745968529021003E-3</v>
      </c>
      <c r="BD33" s="24">
        <v>549.029876596284</v>
      </c>
      <c r="BE33" s="24">
        <v>4.3668957544491897E-2</v>
      </c>
      <c r="BF33" s="24">
        <v>289.404273020387</v>
      </c>
      <c r="BG33" s="24">
        <v>3.13933647447874</v>
      </c>
      <c r="BH33" s="24">
        <v>1132.7156579969901</v>
      </c>
      <c r="BI33" s="24">
        <v>366.89757689295101</v>
      </c>
      <c r="BJ33" s="24">
        <v>2.6519704958746</v>
      </c>
      <c r="BK33" s="24">
        <v>9.2868700617845192</v>
      </c>
      <c r="BL33" s="24">
        <v>7.4762228431907397E-3</v>
      </c>
      <c r="BM33" s="24">
        <v>91.6352683961926</v>
      </c>
      <c r="BN33" s="24">
        <v>12115.9930975343</v>
      </c>
      <c r="BO33" s="24">
        <v>0</v>
      </c>
      <c r="BP33" s="24">
        <v>5580.3796638453196</v>
      </c>
      <c r="BQ33" s="24">
        <v>1415.9674961569399</v>
      </c>
      <c r="BR33" s="24">
        <v>50965.124924353899</v>
      </c>
      <c r="BS33" s="24">
        <v>7736.5567852283702</v>
      </c>
      <c r="BT33" s="26"/>
      <c r="BU33" s="86">
        <f t="shared" si="0"/>
        <v>50204.087705508973</v>
      </c>
      <c r="BV33" s="33">
        <f t="shared" si="1"/>
        <v>8.000004144790112E-3</v>
      </c>
    </row>
    <row r="34" spans="1:74" x14ac:dyDescent="0.3">
      <c r="A34" s="26" t="s">
        <v>33</v>
      </c>
      <c r="B34" s="24">
        <v>357102.64393000002</v>
      </c>
      <c r="C34" s="24">
        <v>53.355802961000002</v>
      </c>
      <c r="D34" s="24">
        <v>25510.359316999999</v>
      </c>
      <c r="E34" s="24">
        <v>2719.1156157999999</v>
      </c>
      <c r="F34" s="24">
        <v>2575.5511637</v>
      </c>
      <c r="G34" s="24">
        <v>61.940281640000002</v>
      </c>
      <c r="H34" s="24">
        <v>32758.273426</v>
      </c>
      <c r="I34" s="24">
        <v>256.30055658999999</v>
      </c>
      <c r="J34" s="24">
        <v>850.65182166</v>
      </c>
      <c r="K34" s="24">
        <v>640.50275629999999</v>
      </c>
      <c r="L34" s="59">
        <v>45.864852657999997</v>
      </c>
      <c r="M34" s="59">
        <v>135.09714833999999</v>
      </c>
      <c r="N34" s="59">
        <v>50.764454186000002</v>
      </c>
      <c r="O34" s="24"/>
      <c r="P34" s="26" t="s">
        <v>33</v>
      </c>
      <c r="Q34" s="24">
        <v>37.313297718929299</v>
      </c>
      <c r="R34" s="24">
        <v>45.429710164763101</v>
      </c>
      <c r="S34" s="24">
        <v>255.16914093798701</v>
      </c>
      <c r="T34" s="24">
        <v>255.16914093798701</v>
      </c>
      <c r="U34" s="24">
        <v>118.74971215865</v>
      </c>
      <c r="V34" s="24">
        <v>857.22027172508194</v>
      </c>
      <c r="W34" s="24">
        <v>135.90602883634099</v>
      </c>
      <c r="X34" s="24">
        <v>2101.5096896773498</v>
      </c>
      <c r="Y34" s="24">
        <v>356232.25570704899</v>
      </c>
      <c r="Z34" s="24">
        <v>1414.39298106876</v>
      </c>
      <c r="AA34" s="24">
        <v>163.02371453070501</v>
      </c>
      <c r="AB34" s="24">
        <v>1506.28481531906</v>
      </c>
      <c r="AC34" s="24">
        <v>2704.96986014399</v>
      </c>
      <c r="AD34" s="24">
        <v>635.71550928238196</v>
      </c>
      <c r="AE34" s="24">
        <v>635.71550928238196</v>
      </c>
      <c r="AF34" s="24">
        <v>202.85350962328499</v>
      </c>
      <c r="AG34" s="24">
        <v>1156.0197383136499</v>
      </c>
      <c r="AH34" s="24">
        <v>50.376843411903003</v>
      </c>
      <c r="AI34" s="86">
        <v>156.34118547954</v>
      </c>
      <c r="AJ34" s="24">
        <v>5.7963577706774201</v>
      </c>
      <c r="AK34" s="24">
        <v>45.001965602852103</v>
      </c>
      <c r="AL34" s="24">
        <v>51.124667604684902</v>
      </c>
      <c r="AM34" s="24">
        <v>53.010602432579901</v>
      </c>
      <c r="AN34" s="24">
        <v>0</v>
      </c>
      <c r="AO34" s="24">
        <v>22821.012989676801</v>
      </c>
      <c r="AP34" s="24">
        <v>2332.8142795637</v>
      </c>
      <c r="AQ34" s="24">
        <v>25356.6807788638</v>
      </c>
      <c r="AR34" s="24">
        <v>895.33449787981499</v>
      </c>
      <c r="AS34" s="24">
        <v>0.67244600094798701</v>
      </c>
      <c r="AT34" s="24">
        <v>14238.2789182301</v>
      </c>
      <c r="AU34" s="24">
        <v>1.2819424555079699</v>
      </c>
      <c r="AV34" s="24">
        <v>0.26643521519866398</v>
      </c>
      <c r="AW34" s="24">
        <v>1168.0147109244499</v>
      </c>
      <c r="AX34" s="24">
        <v>0.66852461228966498</v>
      </c>
      <c r="AY34" s="24">
        <v>5.0917971141498097E-2</v>
      </c>
      <c r="AZ34" s="24">
        <v>2689.5529421563801</v>
      </c>
      <c r="BA34" s="24">
        <v>2547.2039380392498</v>
      </c>
      <c r="BB34" s="24">
        <v>142.34900411713099</v>
      </c>
      <c r="BC34" s="24">
        <v>5.2644746981045697E-3</v>
      </c>
      <c r="BD34" s="24">
        <v>369.22205393607601</v>
      </c>
      <c r="BE34" s="24">
        <v>3.7844918037665903E-2</v>
      </c>
      <c r="BF34" s="24">
        <v>202.170597055727</v>
      </c>
      <c r="BG34" s="24">
        <v>2.2977263659562199</v>
      </c>
      <c r="BH34" s="24">
        <v>793.57028106725704</v>
      </c>
      <c r="BI34" s="24">
        <v>230.734887176245</v>
      </c>
      <c r="BJ34" s="24">
        <v>1.76004090764287</v>
      </c>
      <c r="BK34" s="24">
        <v>7.17935392703804</v>
      </c>
      <c r="BL34" s="24">
        <v>5.79820728076412E-3</v>
      </c>
      <c r="BM34" s="24">
        <v>61.566137507123599</v>
      </c>
      <c r="BN34" s="24">
        <v>8047.3333381762204</v>
      </c>
      <c r="BO34" s="24">
        <v>0</v>
      </c>
      <c r="BP34" s="24">
        <v>3703.0160132524102</v>
      </c>
      <c r="BQ34" s="24">
        <v>856.57513899872595</v>
      </c>
      <c r="BR34" s="24">
        <v>33093.150812348002</v>
      </c>
      <c r="BS34" s="24">
        <v>4733.7857251124597</v>
      </c>
      <c r="BT34" s="26"/>
      <c r="BU34" s="86">
        <f t="shared" si="0"/>
        <v>32639.285202709638</v>
      </c>
      <c r="BV34" s="33">
        <f t="shared" si="1"/>
        <v>8.0000025000265314E-3</v>
      </c>
    </row>
    <row r="35" spans="1:74" x14ac:dyDescent="0.3">
      <c r="A35" s="26" t="s">
        <v>34</v>
      </c>
      <c r="B35" s="24">
        <v>69648.335552999997</v>
      </c>
      <c r="C35" s="24">
        <v>39.009181273000003</v>
      </c>
      <c r="D35" s="24">
        <v>27772.890919000001</v>
      </c>
      <c r="E35" s="24">
        <v>2237.8862571999998</v>
      </c>
      <c r="F35" s="24">
        <v>2162.0348257000001</v>
      </c>
      <c r="G35" s="24">
        <v>41.96877782</v>
      </c>
      <c r="H35" s="24">
        <v>7040.6992927000001</v>
      </c>
      <c r="I35" s="24">
        <v>219.69154474000001</v>
      </c>
      <c r="J35" s="24">
        <v>204.37240514000001</v>
      </c>
      <c r="K35" s="24">
        <v>603.64774413999999</v>
      </c>
      <c r="L35" s="59">
        <v>47.209292112999997</v>
      </c>
      <c r="M35" s="59">
        <v>26.894444542999999</v>
      </c>
      <c r="N35" s="59">
        <v>16.542464502000001</v>
      </c>
      <c r="O35" s="24"/>
      <c r="P35" s="26" t="s">
        <v>34</v>
      </c>
      <c r="Q35" s="24">
        <v>18.9140395538932</v>
      </c>
      <c r="R35" s="24">
        <v>46.723620834799199</v>
      </c>
      <c r="S35" s="24">
        <v>217.58386206493799</v>
      </c>
      <c r="T35" s="24">
        <v>217.58386206493799</v>
      </c>
      <c r="U35" s="24">
        <v>138.64254595396699</v>
      </c>
      <c r="V35" s="24">
        <v>204.03344870335101</v>
      </c>
      <c r="W35" s="24">
        <v>26.9443489996826</v>
      </c>
      <c r="X35" s="24">
        <v>470.394727962611</v>
      </c>
      <c r="Y35" s="24">
        <v>69267.072992608999</v>
      </c>
      <c r="Z35" s="24">
        <v>595.71290936072296</v>
      </c>
      <c r="AA35" s="24">
        <v>30.077591530184701</v>
      </c>
      <c r="AB35" s="24">
        <v>297.70775287679697</v>
      </c>
      <c r="AC35" s="24">
        <v>373.09667627639601</v>
      </c>
      <c r="AD35" s="24">
        <v>597.44108262170698</v>
      </c>
      <c r="AE35" s="24">
        <v>597.44108262170698</v>
      </c>
      <c r="AF35" s="24">
        <v>219.804996601575</v>
      </c>
      <c r="AG35" s="24">
        <v>186.32452706811699</v>
      </c>
      <c r="AH35" s="24">
        <v>9.8292416824972904</v>
      </c>
      <c r="AI35" s="86">
        <v>62.645955063614103</v>
      </c>
      <c r="AJ35" s="24">
        <v>6.9622429945226099</v>
      </c>
      <c r="AK35" s="24">
        <v>6.40778932702458</v>
      </c>
      <c r="AL35" s="24">
        <v>16.540103990875998</v>
      </c>
      <c r="AM35" s="24">
        <v>38.599500012676501</v>
      </c>
      <c r="AN35" s="24">
        <v>0</v>
      </c>
      <c r="AO35" s="24">
        <v>24728.078166856802</v>
      </c>
      <c r="AP35" s="24">
        <v>2527.75679765428</v>
      </c>
      <c r="AQ35" s="24">
        <v>27475.6399611126</v>
      </c>
      <c r="AR35" s="24">
        <v>208.70557639147401</v>
      </c>
      <c r="AS35" s="24">
        <v>4.3329160413807501E-2</v>
      </c>
      <c r="AT35" s="24">
        <v>2551.7896033181701</v>
      </c>
      <c r="AU35" s="24">
        <v>1.21840538897799</v>
      </c>
      <c r="AV35" s="24">
        <v>0.40470259825724603</v>
      </c>
      <c r="AW35" s="24">
        <v>1540.5782676080401</v>
      </c>
      <c r="AX35" s="24">
        <v>0.559701007402018</v>
      </c>
      <c r="AY35" s="24">
        <v>7.6012071077012897E-2</v>
      </c>
      <c r="AZ35" s="24">
        <v>2214.75930888942</v>
      </c>
      <c r="BA35" s="24">
        <v>2139.5807568079799</v>
      </c>
      <c r="BB35" s="24">
        <v>75.178552081438696</v>
      </c>
      <c r="BC35" s="24">
        <v>3.4209308751798101E-3</v>
      </c>
      <c r="BD35" s="24">
        <v>56.0148610702337</v>
      </c>
      <c r="BE35" s="24">
        <v>2.4592447582356399E-2</v>
      </c>
      <c r="BF35" s="24">
        <v>106.29484888969699</v>
      </c>
      <c r="BG35" s="24">
        <v>2.36129273632169</v>
      </c>
      <c r="BH35" s="24">
        <v>424.35995083692899</v>
      </c>
      <c r="BI35" s="24">
        <v>20.591474227102001</v>
      </c>
      <c r="BJ35" s="24">
        <v>0.219088120835331</v>
      </c>
      <c r="BK35" s="24">
        <v>7.4139977997872499</v>
      </c>
      <c r="BL35" s="24">
        <v>8.2861415587779704E-3</v>
      </c>
      <c r="BM35" s="24">
        <v>41.539387392869102</v>
      </c>
      <c r="BN35" s="24">
        <v>1339.88051246122</v>
      </c>
      <c r="BO35" s="24">
        <v>0</v>
      </c>
      <c r="BP35" s="24">
        <v>644.96037179046198</v>
      </c>
      <c r="BQ35" s="24">
        <v>153.11623526486801</v>
      </c>
      <c r="BR35" s="24">
        <v>7066.54895285967</v>
      </c>
      <c r="BS35" s="24">
        <v>859.04126428260997</v>
      </c>
      <c r="BT35" s="26"/>
      <c r="BU35" s="86">
        <f t="shared" ref="BU35:BU51" si="2">Q35+S35+U35+V35+Z35+AB35+AC35+AD35+AG35+AH35+AJ35+AK35+AL35+AR35+AT35+BI35+BP35+BS35</f>
        <v>6954.2845124846281</v>
      </c>
      <c r="BV35" s="33">
        <f t="shared" ref="BV35:BV51" si="3">AF35/(AF35+AO35+AP35+1E-50)</f>
        <v>7.9999955201288699E-3</v>
      </c>
    </row>
    <row r="36" spans="1:74" x14ac:dyDescent="0.3">
      <c r="A36" s="26" t="s">
        <v>35</v>
      </c>
      <c r="B36" s="24">
        <v>402979.32415</v>
      </c>
      <c r="C36" s="24">
        <v>70.768561520999995</v>
      </c>
      <c r="D36" s="24">
        <v>38678.425672999998</v>
      </c>
      <c r="E36" s="24">
        <v>3699.1216100000001</v>
      </c>
      <c r="F36" s="24">
        <v>3520.3683907</v>
      </c>
      <c r="G36" s="24">
        <v>80.556389617999997</v>
      </c>
      <c r="H36" s="24">
        <v>35948.717729999997</v>
      </c>
      <c r="I36" s="24">
        <v>372.05620855000001</v>
      </c>
      <c r="J36" s="24">
        <v>944.50413341000001</v>
      </c>
      <c r="K36" s="24">
        <v>952.45144287999995</v>
      </c>
      <c r="L36" s="59">
        <v>67.974488722000004</v>
      </c>
      <c r="M36" s="59">
        <v>156.25066054000001</v>
      </c>
      <c r="N36" s="59">
        <v>61.100902413</v>
      </c>
      <c r="O36" s="24"/>
      <c r="P36" s="26" t="s">
        <v>35</v>
      </c>
      <c r="Q36" s="24">
        <v>47.802845699870801</v>
      </c>
      <c r="R36" s="24">
        <v>67.289248426880306</v>
      </c>
      <c r="S36" s="24">
        <v>369.50757539808001</v>
      </c>
      <c r="T36" s="24">
        <v>369.50757539808001</v>
      </c>
      <c r="U36" s="24">
        <v>194.35914656017701</v>
      </c>
      <c r="V36" s="24">
        <v>947.97739803901197</v>
      </c>
      <c r="W36" s="24">
        <v>156.74255930068799</v>
      </c>
      <c r="X36" s="24">
        <v>2414.2417301311998</v>
      </c>
      <c r="Y36" s="24">
        <v>401706.39148310397</v>
      </c>
      <c r="Z36" s="24">
        <v>1782.94227156033</v>
      </c>
      <c r="AA36" s="24">
        <v>184.427779473052</v>
      </c>
      <c r="AB36" s="24">
        <v>1741.0115186037399</v>
      </c>
      <c r="AC36" s="24">
        <v>2688.5441410328899</v>
      </c>
      <c r="AD36" s="24">
        <v>943.94107155150903</v>
      </c>
      <c r="AE36" s="24">
        <v>943.94107155150903</v>
      </c>
      <c r="AF36" s="24">
        <v>306.784809387721</v>
      </c>
      <c r="AG36" s="24">
        <v>1159.01663286142</v>
      </c>
      <c r="AH36" s="24">
        <v>55.501647203203298</v>
      </c>
      <c r="AI36" s="86">
        <v>194.65115127952799</v>
      </c>
      <c r="AJ36" s="24">
        <v>9.4005239227081496</v>
      </c>
      <c r="AK36" s="24">
        <v>45.326469665572503</v>
      </c>
      <c r="AL36" s="24">
        <v>61.304028929819701</v>
      </c>
      <c r="AM36" s="24">
        <v>70.212384371875601</v>
      </c>
      <c r="AN36" s="24">
        <v>0</v>
      </c>
      <c r="AO36" s="24">
        <v>34513.262632825703</v>
      </c>
      <c r="AP36" s="24">
        <v>3528.0230092340598</v>
      </c>
      <c r="AQ36" s="24">
        <v>38348.0704514475</v>
      </c>
      <c r="AR36" s="24">
        <v>1021.0568222496501</v>
      </c>
      <c r="AS36" s="24">
        <v>0.667742961909643</v>
      </c>
      <c r="AT36" s="24">
        <v>15137.9752550591</v>
      </c>
      <c r="AU36" s="24">
        <v>1.80107117489817</v>
      </c>
      <c r="AV36" s="24">
        <v>0.43685036670579802</v>
      </c>
      <c r="AW36" s="24">
        <v>1820.20440840622</v>
      </c>
      <c r="AX36" s="24">
        <v>0.90198385786802004</v>
      </c>
      <c r="AY36" s="24">
        <v>8.2960285939472106E-2</v>
      </c>
      <c r="AZ36" s="24">
        <v>3660.0667399877202</v>
      </c>
      <c r="BA36" s="24">
        <v>3482.8176393456201</v>
      </c>
      <c r="BB36" s="24">
        <v>177.24910064209601</v>
      </c>
      <c r="BC36" s="24">
        <v>6.8242787435859199E-3</v>
      </c>
      <c r="BD36" s="24">
        <v>402.17712405959003</v>
      </c>
      <c r="BE36" s="24">
        <v>4.9057979067114101E-2</v>
      </c>
      <c r="BF36" s="24">
        <v>251.16978816889599</v>
      </c>
      <c r="BG36" s="24">
        <v>3.3179783816972201</v>
      </c>
      <c r="BH36" s="24">
        <v>989.75228859604101</v>
      </c>
      <c r="BI36" s="24">
        <v>247.39965215770499</v>
      </c>
      <c r="BJ36" s="24">
        <v>1.8852580879313401</v>
      </c>
      <c r="BK36" s="24">
        <v>10.355001733824899</v>
      </c>
      <c r="BL36" s="24">
        <v>9.3010062875819102E-3</v>
      </c>
      <c r="BM36" s="24">
        <v>79.967977855013004</v>
      </c>
      <c r="BN36" s="24">
        <v>8408.4963854308608</v>
      </c>
      <c r="BO36" s="24">
        <v>0</v>
      </c>
      <c r="BP36" s="24">
        <v>3941.75256632009</v>
      </c>
      <c r="BQ36" s="24">
        <v>936.98814331619201</v>
      </c>
      <c r="BR36" s="24">
        <v>36160.617369885898</v>
      </c>
      <c r="BS36" s="24">
        <v>5250.4175362858095</v>
      </c>
      <c r="BT36" s="26"/>
      <c r="BU36" s="86">
        <f t="shared" si="2"/>
        <v>35645.237103100691</v>
      </c>
      <c r="BV36" s="33">
        <f t="shared" si="3"/>
        <v>8.0000064090875577E-3</v>
      </c>
    </row>
    <row r="37" spans="1:74" x14ac:dyDescent="0.3">
      <c r="A37" s="26" t="s">
        <v>36</v>
      </c>
      <c r="B37" s="24">
        <v>166171.90375</v>
      </c>
      <c r="C37" s="24">
        <v>23.918421891000001</v>
      </c>
      <c r="D37" s="24">
        <v>12910.371712</v>
      </c>
      <c r="E37" s="24">
        <v>1342.0059670000001</v>
      </c>
      <c r="F37" s="24">
        <v>1273.6227199</v>
      </c>
      <c r="G37" s="24">
        <v>27.448056669</v>
      </c>
      <c r="H37" s="24">
        <v>15051.946212000001</v>
      </c>
      <c r="I37" s="24">
        <v>129.02207799999999</v>
      </c>
      <c r="J37" s="24">
        <v>400.10103787000003</v>
      </c>
      <c r="K37" s="24">
        <v>323.08548524999998</v>
      </c>
      <c r="L37" s="59">
        <v>24.665406806</v>
      </c>
      <c r="M37" s="59">
        <v>61.587816214999997</v>
      </c>
      <c r="N37" s="59">
        <v>22.969703159000002</v>
      </c>
      <c r="O37" s="24"/>
      <c r="P37" s="26" t="s">
        <v>36</v>
      </c>
      <c r="Q37" s="24">
        <v>19.5696386106634</v>
      </c>
      <c r="R37" s="24">
        <v>24.436319522612902</v>
      </c>
      <c r="S37" s="24">
        <v>128.36450376185101</v>
      </c>
      <c r="T37" s="24">
        <v>128.36450376185101</v>
      </c>
      <c r="U37" s="24">
        <v>65.274948232245805</v>
      </c>
      <c r="V37" s="24">
        <v>403.04856490027402</v>
      </c>
      <c r="W37" s="24">
        <v>61.9390948043132</v>
      </c>
      <c r="X37" s="24">
        <v>911.12667620448497</v>
      </c>
      <c r="Y37" s="24">
        <v>165609.88096849</v>
      </c>
      <c r="Z37" s="24">
        <v>673.71293572956097</v>
      </c>
      <c r="AA37" s="24">
        <v>68.280242583100303</v>
      </c>
      <c r="AB37" s="24">
        <v>691.01694601066504</v>
      </c>
      <c r="AC37" s="24">
        <v>1237.33054309312</v>
      </c>
      <c r="AD37" s="24">
        <v>320.56647750580498</v>
      </c>
      <c r="AE37" s="24">
        <v>320.56647750580498</v>
      </c>
      <c r="AF37" s="24">
        <v>102.614272528977</v>
      </c>
      <c r="AG37" s="24">
        <v>536.55765016404803</v>
      </c>
      <c r="AH37" s="24">
        <v>22.9064873877061</v>
      </c>
      <c r="AI37" s="86">
        <v>74.201332650217495</v>
      </c>
      <c r="AJ37" s="24">
        <v>3.0989892057672899</v>
      </c>
      <c r="AK37" s="24">
        <v>19.867124875573101</v>
      </c>
      <c r="AL37" s="24">
        <v>23.129971081115801</v>
      </c>
      <c r="AM37" s="24">
        <v>23.766106920749301</v>
      </c>
      <c r="AN37" s="24">
        <v>0</v>
      </c>
      <c r="AO37" s="24">
        <v>11544.114115356801</v>
      </c>
      <c r="AP37" s="24">
        <v>1180.06449389264</v>
      </c>
      <c r="AQ37" s="24">
        <v>12826.7928817784</v>
      </c>
      <c r="AR37" s="24">
        <v>415.21464932806401</v>
      </c>
      <c r="AS37" s="24">
        <v>0.17959361670442001</v>
      </c>
      <c r="AT37" s="24">
        <v>6504.6879072990596</v>
      </c>
      <c r="AU37" s="24">
        <v>0.62177473723661703</v>
      </c>
      <c r="AV37" s="24">
        <v>0.146694455375695</v>
      </c>
      <c r="AW37" s="24">
        <v>621.35720730611695</v>
      </c>
      <c r="AX37" s="24">
        <v>0.29818878608001598</v>
      </c>
      <c r="AY37" s="24">
        <v>2.77405022569817E-2</v>
      </c>
      <c r="AZ37" s="24">
        <v>1327.5674471688401</v>
      </c>
      <c r="BA37" s="24">
        <v>1259.7814709567101</v>
      </c>
      <c r="BB37" s="24">
        <v>67.785976212128702</v>
      </c>
      <c r="BC37" s="24">
        <v>1.8865784638193901E-3</v>
      </c>
      <c r="BD37" s="24">
        <v>159.58558594002301</v>
      </c>
      <c r="BE37" s="24">
        <v>1.3562086554561601E-2</v>
      </c>
      <c r="BF37" s="24">
        <v>95.267120025132598</v>
      </c>
      <c r="BG37" s="24">
        <v>1.18129754768873</v>
      </c>
      <c r="BH37" s="24">
        <v>377.05622406675502</v>
      </c>
      <c r="BI37" s="24">
        <v>71.339232113709002</v>
      </c>
      <c r="BJ37" s="24">
        <v>0.72385263667278399</v>
      </c>
      <c r="BK37" s="24">
        <v>3.3176655039490299</v>
      </c>
      <c r="BL37" s="24">
        <v>3.07716770339015E-3</v>
      </c>
      <c r="BM37" s="24">
        <v>27.286837506352001</v>
      </c>
      <c r="BN37" s="24">
        <v>3704.0571910161498</v>
      </c>
      <c r="BO37" s="24">
        <v>0</v>
      </c>
      <c r="BP37" s="24">
        <v>1715.0455044252999</v>
      </c>
      <c r="BQ37" s="24">
        <v>383.91824195989301</v>
      </c>
      <c r="BR37" s="24">
        <v>15203.653865418801</v>
      </c>
      <c r="BS37" s="24">
        <v>2147.5841403916302</v>
      </c>
      <c r="BT37" s="26"/>
      <c r="BU37" s="86">
        <f t="shared" si="2"/>
        <v>14998.316214116156</v>
      </c>
      <c r="BV37" s="33">
        <f t="shared" si="3"/>
        <v>7.9999945017237752E-3</v>
      </c>
    </row>
    <row r="38" spans="1:74" x14ac:dyDescent="0.3">
      <c r="A38" s="26" t="s">
        <v>37</v>
      </c>
      <c r="B38" s="24">
        <v>186305.09573</v>
      </c>
      <c r="C38" s="24">
        <v>29.514177905</v>
      </c>
      <c r="D38" s="24">
        <v>13886.41692</v>
      </c>
      <c r="E38" s="24">
        <v>1482.2933822</v>
      </c>
      <c r="F38" s="24">
        <v>1405.8604455</v>
      </c>
      <c r="G38" s="24">
        <v>33.443237539000002</v>
      </c>
      <c r="H38" s="24">
        <v>15634.619500000001</v>
      </c>
      <c r="I38" s="24">
        <v>141.50025449</v>
      </c>
      <c r="J38" s="24">
        <v>407.48300469999998</v>
      </c>
      <c r="K38" s="24">
        <v>356.66102712999998</v>
      </c>
      <c r="L38" s="59">
        <v>23.772224639000001</v>
      </c>
      <c r="M38" s="59">
        <v>69.563817184000001</v>
      </c>
      <c r="N38" s="59">
        <v>26.547159897</v>
      </c>
      <c r="O38" s="24"/>
      <c r="P38" s="26" t="s">
        <v>37</v>
      </c>
      <c r="Q38" s="24">
        <v>18.538408825411</v>
      </c>
      <c r="R38" s="24">
        <v>23.530695202964299</v>
      </c>
      <c r="S38" s="24">
        <v>140.49792860153701</v>
      </c>
      <c r="T38" s="24">
        <v>140.49792860153701</v>
      </c>
      <c r="U38" s="24">
        <v>69.014043569354598</v>
      </c>
      <c r="V38" s="24">
        <v>408.17008124456902</v>
      </c>
      <c r="W38" s="24">
        <v>69.678267920498399</v>
      </c>
      <c r="X38" s="24">
        <v>1077.35204687347</v>
      </c>
      <c r="Y38" s="24">
        <v>185317.50395167401</v>
      </c>
      <c r="Z38" s="24">
        <v>743.87011538711897</v>
      </c>
      <c r="AA38" s="24">
        <v>82.327119729399897</v>
      </c>
      <c r="AB38" s="24">
        <v>772.030701599483</v>
      </c>
      <c r="AC38" s="24">
        <v>1155.4661746807001</v>
      </c>
      <c r="AD38" s="24">
        <v>353.25989359243903</v>
      </c>
      <c r="AE38" s="24">
        <v>353.25989359243903</v>
      </c>
      <c r="AF38" s="24">
        <v>110.040022787193</v>
      </c>
      <c r="AG38" s="24">
        <v>488.93116788223898</v>
      </c>
      <c r="AH38" s="24">
        <v>23.949567933979999</v>
      </c>
      <c r="AI38" s="86">
        <v>81.810476477376696</v>
      </c>
      <c r="AJ38" s="24">
        <v>3.3489981226697898</v>
      </c>
      <c r="AK38" s="24">
        <v>19.162851403917301</v>
      </c>
      <c r="AL38" s="24">
        <v>26.643639204014701</v>
      </c>
      <c r="AM38" s="24">
        <v>29.2489729739799</v>
      </c>
      <c r="AN38" s="24">
        <v>0</v>
      </c>
      <c r="AO38" s="24">
        <v>12379.507879671701</v>
      </c>
      <c r="AP38" s="24">
        <v>1265.4608946620499</v>
      </c>
      <c r="AQ38" s="24">
        <v>13755.0087971209</v>
      </c>
      <c r="AR38" s="24">
        <v>442.31185711491003</v>
      </c>
      <c r="AS38" s="24">
        <v>0.27160589169794402</v>
      </c>
      <c r="AT38" s="24">
        <v>6633.4693050195901</v>
      </c>
      <c r="AU38" s="24">
        <v>0.69527151595319603</v>
      </c>
      <c r="AV38" s="24">
        <v>0.15588591963050499</v>
      </c>
      <c r="AW38" s="24">
        <v>667.87648391452603</v>
      </c>
      <c r="AX38" s="24">
        <v>0.34804228431907402</v>
      </c>
      <c r="AY38" s="24">
        <v>2.9773144738945202E-2</v>
      </c>
      <c r="AZ38" s="24">
        <v>1466.2367097343999</v>
      </c>
      <c r="BA38" s="24">
        <v>1390.4473618880399</v>
      </c>
      <c r="BB38" s="24">
        <v>75.789347846359803</v>
      </c>
      <c r="BC38" s="24">
        <v>3.0184410665961099E-3</v>
      </c>
      <c r="BD38" s="24">
        <v>185.75238715917899</v>
      </c>
      <c r="BE38" s="24">
        <v>2.1698856660989699E-2</v>
      </c>
      <c r="BF38" s="24">
        <v>107.031688878233</v>
      </c>
      <c r="BG38" s="24">
        <v>1.2840959234334699</v>
      </c>
      <c r="BH38" s="24">
        <v>422.067602903487</v>
      </c>
      <c r="BI38" s="24">
        <v>100.433543607801</v>
      </c>
      <c r="BJ38" s="24">
        <v>0.86331354475658095</v>
      </c>
      <c r="BK38" s="24">
        <v>4.0431081203944004</v>
      </c>
      <c r="BL38" s="24">
        <v>3.38538997117456E-3</v>
      </c>
      <c r="BM38" s="24">
        <v>33.159174531324901</v>
      </c>
      <c r="BN38" s="24">
        <v>3680.3351553594598</v>
      </c>
      <c r="BO38" s="24">
        <v>0</v>
      </c>
      <c r="BP38" s="24">
        <v>1731.46584982222</v>
      </c>
      <c r="BQ38" s="24">
        <v>418.28291741567102</v>
      </c>
      <c r="BR38" s="24">
        <v>15709.793839294</v>
      </c>
      <c r="BS38" s="24">
        <v>2351.1988118039599</v>
      </c>
      <c r="BT38" s="26"/>
      <c r="BU38" s="86">
        <f t="shared" si="2"/>
        <v>15481.762939415916</v>
      </c>
      <c r="BV38" s="33">
        <f t="shared" si="3"/>
        <v>7.999996540185815E-3</v>
      </c>
    </row>
    <row r="39" spans="1:74" x14ac:dyDescent="0.3">
      <c r="A39" s="26" t="s">
        <v>38</v>
      </c>
      <c r="B39" s="24">
        <v>407316.43265999999</v>
      </c>
      <c r="C39" s="24">
        <v>63.052446703000001</v>
      </c>
      <c r="D39" s="24">
        <v>29653.553819000001</v>
      </c>
      <c r="E39" s="24">
        <v>3362.6958206999998</v>
      </c>
      <c r="F39" s="24">
        <v>3187.5997398999998</v>
      </c>
      <c r="G39" s="24">
        <v>72.243537294000006</v>
      </c>
      <c r="H39" s="24">
        <v>34163.093336999998</v>
      </c>
      <c r="I39" s="24">
        <v>311.90806157999998</v>
      </c>
      <c r="J39" s="24">
        <v>889.45890430999998</v>
      </c>
      <c r="K39" s="24">
        <v>784.34006093999994</v>
      </c>
      <c r="L39" s="59">
        <v>53.060682499000002</v>
      </c>
      <c r="M39" s="59">
        <v>150.84198524999999</v>
      </c>
      <c r="N39" s="59">
        <v>58.26700082</v>
      </c>
      <c r="O39" s="24"/>
      <c r="P39" s="26" t="s">
        <v>129</v>
      </c>
      <c r="Q39" s="24">
        <v>39.541647727941097</v>
      </c>
      <c r="R39" s="24">
        <v>52.481871158155897</v>
      </c>
      <c r="S39" s="24">
        <v>309.50791906688801</v>
      </c>
      <c r="T39" s="24">
        <v>309.50791906688801</v>
      </c>
      <c r="U39" s="24">
        <v>148.451977939665</v>
      </c>
      <c r="V39" s="24">
        <v>890.57821555955297</v>
      </c>
      <c r="W39" s="24">
        <v>151.01348100263399</v>
      </c>
      <c r="X39" s="24">
        <v>2315.0419111955298</v>
      </c>
      <c r="Y39" s="24">
        <v>405355.54810363898</v>
      </c>
      <c r="Z39" s="24">
        <v>1613.90907064051</v>
      </c>
      <c r="AA39" s="24">
        <v>176.74447958435101</v>
      </c>
      <c r="AB39" s="24">
        <v>1668.93399213506</v>
      </c>
      <c r="AC39" s="24">
        <v>2525.52806720533</v>
      </c>
      <c r="AD39" s="24">
        <v>776.47760321807505</v>
      </c>
      <c r="AE39" s="24">
        <v>776.47760321807505</v>
      </c>
      <c r="AF39" s="24">
        <v>234.727826322304</v>
      </c>
      <c r="AG39" s="24">
        <v>1058.1134190749401</v>
      </c>
      <c r="AH39" s="24">
        <v>51.608585451009702</v>
      </c>
      <c r="AI39" s="86">
        <v>176.670573951569</v>
      </c>
      <c r="AJ39" s="24">
        <v>7.3847914185507904</v>
      </c>
      <c r="AK39" s="24">
        <v>41.686167564288603</v>
      </c>
      <c r="AL39" s="24">
        <v>58.410100739073201</v>
      </c>
      <c r="AM39" s="24">
        <v>62.461684475492802</v>
      </c>
      <c r="AN39" s="24">
        <v>0</v>
      </c>
      <c r="AO39" s="24">
        <v>26406.885786118499</v>
      </c>
      <c r="AP39" s="24">
        <v>2699.3712001080198</v>
      </c>
      <c r="AQ39" s="24">
        <v>29340.984812548901</v>
      </c>
      <c r="AR39" s="24">
        <v>953.67959173823294</v>
      </c>
      <c r="AS39" s="24">
        <v>0.60481316313651501</v>
      </c>
      <c r="AT39" s="24">
        <v>14514.8975697018</v>
      </c>
      <c r="AU39" s="24">
        <v>1.5621915911308</v>
      </c>
      <c r="AV39" s="24">
        <v>0.346972726797731</v>
      </c>
      <c r="AW39" s="24">
        <v>1494.1922324663601</v>
      </c>
      <c r="AX39" s="24">
        <v>0.77687933585762603</v>
      </c>
      <c r="AY39" s="24">
        <v>6.6026989070586503E-2</v>
      </c>
      <c r="AZ39" s="24">
        <v>3324.39663421158</v>
      </c>
      <c r="BA39" s="24">
        <v>3150.8754094481601</v>
      </c>
      <c r="BB39" s="24">
        <v>173.521224763416</v>
      </c>
      <c r="BC39" s="24">
        <v>5.8843965640966202E-3</v>
      </c>
      <c r="BD39" s="24">
        <v>429.06543843868599</v>
      </c>
      <c r="BE39" s="24">
        <v>4.2301470978907199E-2</v>
      </c>
      <c r="BF39" s="24">
        <v>244.83734415802701</v>
      </c>
      <c r="BG39" s="24">
        <v>2.89822108996511</v>
      </c>
      <c r="BH39" s="24">
        <v>965.81490989158794</v>
      </c>
      <c r="BI39" s="24">
        <v>227.96511536235599</v>
      </c>
      <c r="BJ39" s="24">
        <v>1.98790541664599</v>
      </c>
      <c r="BK39" s="24">
        <v>8.6668480958128704</v>
      </c>
      <c r="BL39" s="24">
        <v>7.4402175410748601E-3</v>
      </c>
      <c r="BM39" s="24">
        <v>71.598736659887393</v>
      </c>
      <c r="BN39" s="24">
        <v>8041.6147123936498</v>
      </c>
      <c r="BO39" s="24">
        <v>0</v>
      </c>
      <c r="BP39" s="24">
        <v>3780.5169198002</v>
      </c>
      <c r="BQ39" s="24">
        <v>913.29391057325597</v>
      </c>
      <c r="BR39" s="24">
        <v>34298.917470967797</v>
      </c>
      <c r="BS39" s="24">
        <v>5138.9297401998301</v>
      </c>
      <c r="BT39" s="26"/>
      <c r="BU39" s="86">
        <f t="shared" si="2"/>
        <v>33806.120494543306</v>
      </c>
      <c r="BV39" s="33">
        <f t="shared" si="3"/>
        <v>7.999998221665465E-3</v>
      </c>
    </row>
    <row r="40" spans="1:74" x14ac:dyDescent="0.3">
      <c r="A40" s="26" t="s">
        <v>39</v>
      </c>
      <c r="B40" s="24">
        <v>28900.925920999998</v>
      </c>
      <c r="C40" s="24">
        <v>4.2976861748999999</v>
      </c>
      <c r="D40" s="24">
        <v>2180.2113932000002</v>
      </c>
      <c r="E40" s="24">
        <v>213.21598564999999</v>
      </c>
      <c r="F40" s="24">
        <v>202.48152336000001</v>
      </c>
      <c r="G40" s="24">
        <v>5.0420794962000004</v>
      </c>
      <c r="H40" s="24">
        <v>2299.5255072999998</v>
      </c>
      <c r="I40" s="24">
        <v>22.510756255</v>
      </c>
      <c r="J40" s="24">
        <v>61.547030446999997</v>
      </c>
      <c r="K40" s="24">
        <v>58.125842800000001</v>
      </c>
      <c r="L40" s="59">
        <v>3.8271193384000002</v>
      </c>
      <c r="M40" s="59">
        <v>10.730137271</v>
      </c>
      <c r="N40" s="59">
        <v>3.9257769726</v>
      </c>
      <c r="O40" s="24"/>
      <c r="P40" s="26" t="s">
        <v>39</v>
      </c>
      <c r="Q40" s="24">
        <v>2.8449784879642999</v>
      </c>
      <c r="R40" s="24">
        <v>3.7832282138767899</v>
      </c>
      <c r="S40" s="24">
        <v>22.3491739432299</v>
      </c>
      <c r="T40" s="24">
        <v>22.3491739432299</v>
      </c>
      <c r="U40" s="24">
        <v>10.847532550306701</v>
      </c>
      <c r="V40" s="24">
        <v>61.871620552057699</v>
      </c>
      <c r="W40" s="24">
        <v>10.789694770463701</v>
      </c>
      <c r="X40" s="24">
        <v>179.02761674059801</v>
      </c>
      <c r="Y40" s="24">
        <v>28859.909316842801</v>
      </c>
      <c r="Z40" s="24">
        <v>117.36324215569</v>
      </c>
      <c r="AA40" s="24">
        <v>13.7138758905438</v>
      </c>
      <c r="AB40" s="24">
        <v>120.28666471819901</v>
      </c>
      <c r="AC40" s="24">
        <v>171.710068851046</v>
      </c>
      <c r="AD40" s="24">
        <v>57.539713920792302</v>
      </c>
      <c r="AE40" s="24">
        <v>57.539713920792302</v>
      </c>
      <c r="AF40" s="24">
        <v>17.298524819083202</v>
      </c>
      <c r="AG40" s="24">
        <v>74.085812354260597</v>
      </c>
      <c r="AH40" s="24">
        <v>3.73245335662219</v>
      </c>
      <c r="AI40" s="86">
        <v>11.9262055808898</v>
      </c>
      <c r="AJ40" s="24">
        <v>0.53825459665889397</v>
      </c>
      <c r="AK40" s="24">
        <v>3.1443337357343801</v>
      </c>
      <c r="AL40" s="24">
        <v>3.94772863982688</v>
      </c>
      <c r="AM40" s="24">
        <v>4.2655739515093298</v>
      </c>
      <c r="AN40" s="24">
        <v>0</v>
      </c>
      <c r="AO40" s="24">
        <v>1946.08415813753</v>
      </c>
      <c r="AP40" s="24">
        <v>198.933044571945</v>
      </c>
      <c r="AQ40" s="24">
        <v>2162.3157275285598</v>
      </c>
      <c r="AR40" s="24">
        <v>67.831019256821904</v>
      </c>
      <c r="AS40" s="24">
        <v>5.3838178431080602E-2</v>
      </c>
      <c r="AT40" s="24">
        <v>958.71543146546696</v>
      </c>
      <c r="AU40" s="24">
        <v>0.103343577109409</v>
      </c>
      <c r="AV40" s="24">
        <v>2.28393490853574E-2</v>
      </c>
      <c r="AW40" s="24">
        <v>97.882292476176104</v>
      </c>
      <c r="AX40" s="24">
        <v>5.4016493989649098E-2</v>
      </c>
      <c r="AY40" s="24">
        <v>4.3347103843207301E-3</v>
      </c>
      <c r="AZ40" s="24">
        <v>210.647808268787</v>
      </c>
      <c r="BA40" s="24">
        <v>200.00799127445799</v>
      </c>
      <c r="BB40" s="24">
        <v>10.6398169943286</v>
      </c>
      <c r="BC40" s="24">
        <v>3.4792385235646398E-4</v>
      </c>
      <c r="BD40" s="24">
        <v>26.403038850950999</v>
      </c>
      <c r="BE40" s="24">
        <v>2.5011846536263202E-3</v>
      </c>
      <c r="BF40" s="24">
        <v>15.164742472593799</v>
      </c>
      <c r="BG40" s="24">
        <v>0.18453441337764601</v>
      </c>
      <c r="BH40" s="24">
        <v>59.445329453198603</v>
      </c>
      <c r="BI40" s="24">
        <v>20.984838749176799</v>
      </c>
      <c r="BJ40" s="24">
        <v>0.127288549634308</v>
      </c>
      <c r="BK40" s="24">
        <v>0.55905837508336198</v>
      </c>
      <c r="BL40" s="24">
        <v>4.8526593803909998E-4</v>
      </c>
      <c r="BM40" s="24">
        <v>5.0069772564581703</v>
      </c>
      <c r="BN40" s="24">
        <v>525.54537397986701</v>
      </c>
      <c r="BO40" s="24">
        <v>0</v>
      </c>
      <c r="BP40" s="24">
        <v>250.29839069530399</v>
      </c>
      <c r="BQ40" s="24">
        <v>59.325503383323102</v>
      </c>
      <c r="BR40" s="24">
        <v>2318.08009413735</v>
      </c>
      <c r="BS40" s="24">
        <v>337.83513873427103</v>
      </c>
      <c r="BT40" s="26"/>
      <c r="BU40" s="86">
        <f t="shared" si="2"/>
        <v>2285.9263967634297</v>
      </c>
      <c r="BV40" s="33">
        <f t="shared" si="3"/>
        <v>7.9999995370031978E-3</v>
      </c>
    </row>
    <row r="41" spans="1:74" x14ac:dyDescent="0.3">
      <c r="A41" s="26" t="s">
        <v>40</v>
      </c>
      <c r="B41" s="24">
        <v>201086.21865</v>
      </c>
      <c r="C41" s="24">
        <v>26.636109004000001</v>
      </c>
      <c r="D41" s="24">
        <v>13987.219509</v>
      </c>
      <c r="E41" s="24">
        <v>1394.3774378000001</v>
      </c>
      <c r="F41" s="24">
        <v>1318.7381349</v>
      </c>
      <c r="G41" s="24">
        <v>31.604751636</v>
      </c>
      <c r="H41" s="24">
        <v>22067.078004999999</v>
      </c>
      <c r="I41" s="24">
        <v>150.29788045999999</v>
      </c>
      <c r="J41" s="24">
        <v>565.19896217999997</v>
      </c>
      <c r="K41" s="24">
        <v>361.09807493</v>
      </c>
      <c r="L41" s="59">
        <v>25.174143372</v>
      </c>
      <c r="M41" s="59">
        <v>85.975873156000006</v>
      </c>
      <c r="N41" s="59">
        <v>32.275351497999999</v>
      </c>
      <c r="O41" s="24"/>
      <c r="P41" s="26" t="s">
        <v>40</v>
      </c>
      <c r="Q41" s="24">
        <v>22.997267411536502</v>
      </c>
      <c r="R41" s="24">
        <v>25.010411459643901</v>
      </c>
      <c r="S41" s="24">
        <v>150.36709109636101</v>
      </c>
      <c r="T41" s="24">
        <v>150.36709109636101</v>
      </c>
      <c r="U41" s="24">
        <v>70.641747125448504</v>
      </c>
      <c r="V41" s="24">
        <v>574.54006116600601</v>
      </c>
      <c r="W41" s="24">
        <v>87.209352324679799</v>
      </c>
      <c r="X41" s="24">
        <v>1220.47281785267</v>
      </c>
      <c r="Y41" s="24">
        <v>201751.54313838901</v>
      </c>
      <c r="Z41" s="24">
        <v>882.71200797377901</v>
      </c>
      <c r="AA41" s="24">
        <v>93.623908909896599</v>
      </c>
      <c r="AB41" s="24">
        <v>965.866374321384</v>
      </c>
      <c r="AC41" s="24">
        <v>1970.1676106682801</v>
      </c>
      <c r="AD41" s="24">
        <v>359.73375699930199</v>
      </c>
      <c r="AE41" s="24">
        <v>359.73375699930199</v>
      </c>
      <c r="AF41" s="24">
        <v>111.921671587823</v>
      </c>
      <c r="AG41" s="24">
        <v>854.26857198398295</v>
      </c>
      <c r="AH41" s="24">
        <v>35.034266194349897</v>
      </c>
      <c r="AI41" s="86">
        <v>101.873788487317</v>
      </c>
      <c r="AJ41" s="24">
        <v>3.3250783054481698</v>
      </c>
      <c r="AK41" s="24">
        <v>33.029496855723103</v>
      </c>
      <c r="AL41" s="24">
        <v>32.7606832916263</v>
      </c>
      <c r="AM41" s="24">
        <v>26.659864441982499</v>
      </c>
      <c r="AN41" s="24">
        <v>0</v>
      </c>
      <c r="AO41" s="24">
        <v>12591.1989994102</v>
      </c>
      <c r="AP41" s="24">
        <v>1287.1000340107</v>
      </c>
      <c r="AQ41" s="24">
        <v>13990.2207050087</v>
      </c>
      <c r="AR41" s="24">
        <v>598.89811266781203</v>
      </c>
      <c r="AS41" s="24">
        <v>0.25507936275401299</v>
      </c>
      <c r="AT41" s="24">
        <v>9846.0841808270598</v>
      </c>
      <c r="AU41" s="24">
        <v>0.62899054999807003</v>
      </c>
      <c r="AV41" s="24">
        <v>0.13158874132619</v>
      </c>
      <c r="AW41" s="24">
        <v>581.79892381377499</v>
      </c>
      <c r="AX41" s="24">
        <v>0.30926541642553601</v>
      </c>
      <c r="AY41" s="24">
        <v>2.4797766563600498E-2</v>
      </c>
      <c r="AZ41" s="24">
        <v>1382.03783016535</v>
      </c>
      <c r="BA41" s="24">
        <v>1306.7946155509101</v>
      </c>
      <c r="BB41" s="24">
        <v>75.243214614439196</v>
      </c>
      <c r="BC41" s="24">
        <v>1.3959238953465899E-3</v>
      </c>
      <c r="BD41" s="24">
        <v>194.500291583304</v>
      </c>
      <c r="BE41" s="24">
        <v>1.00349383422345E-2</v>
      </c>
      <c r="BF41" s="24">
        <v>105.96443783792699</v>
      </c>
      <c r="BG41" s="24">
        <v>1.1762986137336899</v>
      </c>
      <c r="BH41" s="24">
        <v>418.09525021908399</v>
      </c>
      <c r="BI41" s="24">
        <v>100.29527276755201</v>
      </c>
      <c r="BJ41" s="24">
        <v>0.89696299266412105</v>
      </c>
      <c r="BK41" s="24">
        <v>2.99857125272132</v>
      </c>
      <c r="BL41" s="24">
        <v>2.7265383973500402E-3</v>
      </c>
      <c r="BM41" s="24">
        <v>31.640867190705301</v>
      </c>
      <c r="BN41" s="24">
        <v>5644.4587767580497</v>
      </c>
      <c r="BO41" s="24">
        <v>0</v>
      </c>
      <c r="BP41" s="24">
        <v>2543.4197948852102</v>
      </c>
      <c r="BQ41" s="24">
        <v>584.43499036604396</v>
      </c>
      <c r="BR41" s="24">
        <v>22482.2459708879</v>
      </c>
      <c r="BS41" s="24">
        <v>3135.38623467455</v>
      </c>
      <c r="BT41" s="26"/>
      <c r="BU41" s="86">
        <f t="shared" si="2"/>
        <v>22179.527609215409</v>
      </c>
      <c r="BV41" s="33">
        <f t="shared" si="3"/>
        <v>7.9999932772864147E-3</v>
      </c>
    </row>
    <row r="42" spans="1:74" x14ac:dyDescent="0.3">
      <c r="A42" s="26" t="s">
        <v>41</v>
      </c>
      <c r="B42" s="24">
        <v>43810.013763000003</v>
      </c>
      <c r="C42" s="24">
        <v>20.03967458</v>
      </c>
      <c r="D42" s="24">
        <v>14515.370309</v>
      </c>
      <c r="E42" s="24">
        <v>1229.5753202999999</v>
      </c>
      <c r="F42" s="24">
        <v>1186.4102883999999</v>
      </c>
      <c r="G42" s="24">
        <v>21.777489994</v>
      </c>
      <c r="H42" s="24">
        <v>5215.5150707000003</v>
      </c>
      <c r="I42" s="24">
        <v>121.41635155</v>
      </c>
      <c r="J42" s="24">
        <v>137.10620631</v>
      </c>
      <c r="K42" s="24">
        <v>329.21276834000003</v>
      </c>
      <c r="L42" s="59">
        <v>27.281193326</v>
      </c>
      <c r="M42" s="59">
        <v>18.949319122999999</v>
      </c>
      <c r="N42" s="59">
        <v>11.090974914</v>
      </c>
      <c r="O42" s="24"/>
      <c r="P42" s="26" t="s">
        <v>41</v>
      </c>
      <c r="Q42" s="24">
        <v>12.232229251628199</v>
      </c>
      <c r="R42" s="24">
        <v>27.0259037711559</v>
      </c>
      <c r="S42" s="24">
        <v>120.455846783387</v>
      </c>
      <c r="T42" s="24">
        <v>120.455846783387</v>
      </c>
      <c r="U42" s="24">
        <v>74.502957420790693</v>
      </c>
      <c r="V42" s="24">
        <v>137.68005129351999</v>
      </c>
      <c r="W42" s="24">
        <v>19.083319275510899</v>
      </c>
      <c r="X42" s="24">
        <v>307.167598543758</v>
      </c>
      <c r="Y42" s="24">
        <v>43761.409092963397</v>
      </c>
      <c r="Z42" s="24">
        <v>353.64119474307699</v>
      </c>
      <c r="AA42" s="24">
        <v>21.5422458662064</v>
      </c>
      <c r="AB42" s="24">
        <v>208.128613332333</v>
      </c>
      <c r="AC42" s="24">
        <v>330.567405054446</v>
      </c>
      <c r="AD42" s="24">
        <v>326.22550814451199</v>
      </c>
      <c r="AE42" s="24">
        <v>326.22550814451199</v>
      </c>
      <c r="AF42" s="24">
        <v>115.024293948863</v>
      </c>
      <c r="AG42" s="24">
        <v>153.49877268680501</v>
      </c>
      <c r="AH42" s="24">
        <v>7.2345020241515199</v>
      </c>
      <c r="AI42" s="86">
        <v>40.506138927725402</v>
      </c>
      <c r="AJ42" s="24">
        <v>3.7218696580234401</v>
      </c>
      <c r="AK42" s="24">
        <v>5.4337715506925202</v>
      </c>
      <c r="AL42" s="24">
        <v>11.143995069737</v>
      </c>
      <c r="AM42" s="24">
        <v>19.870765673594601</v>
      </c>
      <c r="AN42" s="24">
        <v>0</v>
      </c>
      <c r="AO42" s="24">
        <v>12940.234390273199</v>
      </c>
      <c r="AP42" s="24">
        <v>1322.78004742803</v>
      </c>
      <c r="AQ42" s="24">
        <v>14378.0387316501</v>
      </c>
      <c r="AR42" s="24">
        <v>143.31214755909701</v>
      </c>
      <c r="AS42" s="24">
        <v>5.0707579975418401E-2</v>
      </c>
      <c r="AT42" s="24">
        <v>2071.5380423085699</v>
      </c>
      <c r="AU42" s="24">
        <v>0.66522999266963201</v>
      </c>
      <c r="AV42" s="24">
        <v>0.21563372608674</v>
      </c>
      <c r="AW42" s="24">
        <v>826.03088113229398</v>
      </c>
      <c r="AX42" s="24">
        <v>0.30888733598990198</v>
      </c>
      <c r="AY42" s="24">
        <v>4.0477261109916902E-2</v>
      </c>
      <c r="AZ42" s="24">
        <v>1218.4381882098201</v>
      </c>
      <c r="BA42" s="24">
        <v>1175.5638844790501</v>
      </c>
      <c r="BB42" s="24">
        <v>42.874303730771501</v>
      </c>
      <c r="BC42" s="24">
        <v>1.74163921471364E-3</v>
      </c>
      <c r="BD42" s="24">
        <v>40.324248607505602</v>
      </c>
      <c r="BE42" s="24">
        <v>1.25202630224265E-2</v>
      </c>
      <c r="BF42" s="24">
        <v>60.7158670833402</v>
      </c>
      <c r="BG42" s="24">
        <v>1.28094458671605</v>
      </c>
      <c r="BH42" s="24">
        <v>241.791113719913</v>
      </c>
      <c r="BI42" s="24">
        <v>19.290253542043999</v>
      </c>
      <c r="BJ42" s="24">
        <v>0.16985071975396401</v>
      </c>
      <c r="BK42" s="24">
        <v>3.9513750050981802</v>
      </c>
      <c r="BL42" s="24">
        <v>4.4058263661766904E-3</v>
      </c>
      <c r="BM42" s="24">
        <v>21.5995919368155</v>
      </c>
      <c r="BN42" s="24">
        <v>1120.51109127257</v>
      </c>
      <c r="BO42" s="24">
        <v>0</v>
      </c>
      <c r="BP42" s="24">
        <v>511.80495305608201</v>
      </c>
      <c r="BQ42" s="24">
        <v>128.48369564393499</v>
      </c>
      <c r="BR42" s="24">
        <v>5264.2200177471996</v>
      </c>
      <c r="BS42" s="24">
        <v>689.75891755297403</v>
      </c>
      <c r="BT42" s="26"/>
      <c r="BU42" s="86">
        <f t="shared" si="2"/>
        <v>5180.1710310318704</v>
      </c>
      <c r="BV42" s="33">
        <f t="shared" si="3"/>
        <v>7.9999988938451172E-3</v>
      </c>
    </row>
    <row r="43" spans="1:74" x14ac:dyDescent="0.3">
      <c r="A43" s="26" t="s">
        <v>42</v>
      </c>
      <c r="B43" s="24">
        <v>216197.10253999999</v>
      </c>
      <c r="C43" s="24">
        <v>35.484248078999997</v>
      </c>
      <c r="D43" s="24">
        <v>18798.349054999999</v>
      </c>
      <c r="E43" s="24">
        <v>1825.4036576000001</v>
      </c>
      <c r="F43" s="24">
        <v>1734.3850480000001</v>
      </c>
      <c r="G43" s="24">
        <v>40.682280120999998</v>
      </c>
      <c r="H43" s="24">
        <v>21748.237387000001</v>
      </c>
      <c r="I43" s="24">
        <v>191.99573968999999</v>
      </c>
      <c r="J43" s="24">
        <v>564.70611234</v>
      </c>
      <c r="K43" s="24">
        <v>486.75542475999998</v>
      </c>
      <c r="L43" s="59">
        <v>35.156854324999998</v>
      </c>
      <c r="M43" s="59">
        <v>86.840144875999997</v>
      </c>
      <c r="N43" s="59">
        <v>34.072386751000003</v>
      </c>
      <c r="O43" s="24"/>
      <c r="P43" s="26" t="s">
        <v>42</v>
      </c>
      <c r="Q43" s="24">
        <v>25.8363257512706</v>
      </c>
      <c r="R43" s="24">
        <v>34.804399035806298</v>
      </c>
      <c r="S43" s="24">
        <v>191.04431707696099</v>
      </c>
      <c r="T43" s="24">
        <v>191.04431707696099</v>
      </c>
      <c r="U43" s="24">
        <v>96.408734529654893</v>
      </c>
      <c r="V43" s="24">
        <v>570.82026918150905</v>
      </c>
      <c r="W43" s="24">
        <v>87.716498443941006</v>
      </c>
      <c r="X43" s="24">
        <v>1342.80655492034</v>
      </c>
      <c r="Y43" s="24">
        <v>216306.080569674</v>
      </c>
      <c r="Z43" s="24">
        <v>962.14901099637802</v>
      </c>
      <c r="AA43" s="24">
        <v>104.101798496599</v>
      </c>
      <c r="AB43" s="24">
        <v>970.70110843100895</v>
      </c>
      <c r="AC43" s="24">
        <v>1785.8996278864499</v>
      </c>
      <c r="AD43" s="24">
        <v>482.70320164304297</v>
      </c>
      <c r="AE43" s="24">
        <v>482.70320164304297</v>
      </c>
      <c r="AF43" s="24">
        <v>149.33112491520399</v>
      </c>
      <c r="AG43" s="24">
        <v>767.23461247916805</v>
      </c>
      <c r="AH43" s="24">
        <v>32.936409748124099</v>
      </c>
      <c r="AI43" s="86">
        <v>108.415066535126</v>
      </c>
      <c r="AJ43" s="24">
        <v>4.6751381293323799</v>
      </c>
      <c r="AK43" s="24">
        <v>28.876761473405502</v>
      </c>
      <c r="AL43" s="24">
        <v>34.418770268058097</v>
      </c>
      <c r="AM43" s="24">
        <v>35.270344602699502</v>
      </c>
      <c r="AN43" s="24">
        <v>0</v>
      </c>
      <c r="AO43" s="24">
        <v>16799.755539807102</v>
      </c>
      <c r="AP43" s="24">
        <v>1717.3084738063301</v>
      </c>
      <c r="AQ43" s="24">
        <v>18666.3951385287</v>
      </c>
      <c r="AR43" s="24">
        <v>591.634228573168</v>
      </c>
      <c r="AS43" s="24">
        <v>0.38851301917469999</v>
      </c>
      <c r="AT43" s="24">
        <v>9461.8391583868797</v>
      </c>
      <c r="AU43" s="24">
        <v>0.88150679740075</v>
      </c>
      <c r="AV43" s="24">
        <v>0.201934295871294</v>
      </c>
      <c r="AW43" s="24">
        <v>856.29321622381303</v>
      </c>
      <c r="AX43" s="24">
        <v>0.450454669775183</v>
      </c>
      <c r="AY43" s="24">
        <v>3.8440875444369103E-2</v>
      </c>
      <c r="AZ43" s="24">
        <v>1806.9234023277299</v>
      </c>
      <c r="BA43" s="24">
        <v>1716.48978151389</v>
      </c>
      <c r="BB43" s="24">
        <v>90.4336208138361</v>
      </c>
      <c r="BC43" s="24">
        <v>3.472502902936E-3</v>
      </c>
      <c r="BD43" s="24">
        <v>217.362091194188</v>
      </c>
      <c r="BE43" s="24">
        <v>2.49629790395564E-2</v>
      </c>
      <c r="BF43" s="24">
        <v>128.37765581551699</v>
      </c>
      <c r="BG43" s="24">
        <v>1.60170631513969</v>
      </c>
      <c r="BH43" s="24">
        <v>504.80100969482498</v>
      </c>
      <c r="BI43" s="24">
        <v>144.154859339002</v>
      </c>
      <c r="BJ43" s="24">
        <v>1.0301980961986801</v>
      </c>
      <c r="BK43" s="24">
        <v>5.0302834210221699</v>
      </c>
      <c r="BL43" s="24">
        <v>4.3356135859830098E-3</v>
      </c>
      <c r="BM43" s="24">
        <v>40.462828160518498</v>
      </c>
      <c r="BN43" s="24">
        <v>5366.5250167863496</v>
      </c>
      <c r="BO43" s="24">
        <v>0</v>
      </c>
      <c r="BP43" s="24">
        <v>2460.6808770869902</v>
      </c>
      <c r="BQ43" s="24">
        <v>569.07647035517698</v>
      </c>
      <c r="BR43" s="24">
        <v>22043.336982313402</v>
      </c>
      <c r="BS43" s="24">
        <v>3124.2312234682799</v>
      </c>
      <c r="BT43" s="26"/>
      <c r="BU43" s="86">
        <f t="shared" si="2"/>
        <v>21736.244634448685</v>
      </c>
      <c r="BV43" s="33">
        <f t="shared" si="3"/>
        <v>7.9999980610597383E-3</v>
      </c>
    </row>
    <row r="44" spans="1:74" x14ac:dyDescent="0.3">
      <c r="A44" s="26" t="s">
        <v>43</v>
      </c>
      <c r="B44" s="24">
        <v>622449.21967999998</v>
      </c>
      <c r="C44" s="24">
        <v>206.08757836000001</v>
      </c>
      <c r="D44" s="24">
        <v>93470.026052999994</v>
      </c>
      <c r="E44" s="24">
        <v>8281.2981925999993</v>
      </c>
      <c r="F44" s="24">
        <v>7928.7269274</v>
      </c>
      <c r="G44" s="24">
        <v>216.69503369</v>
      </c>
      <c r="H44" s="24">
        <v>61907.624925999997</v>
      </c>
      <c r="I44" s="24">
        <v>754.03920132999997</v>
      </c>
      <c r="J44" s="24">
        <v>1665.2271410000001</v>
      </c>
      <c r="K44" s="24">
        <v>1990.2497106000001</v>
      </c>
      <c r="L44" s="59">
        <v>137.41565817</v>
      </c>
      <c r="M44" s="59">
        <v>230.78590968</v>
      </c>
      <c r="N44" s="59">
        <v>100.99132960999999</v>
      </c>
      <c r="O44" s="24"/>
      <c r="P44" s="26" t="s">
        <v>43</v>
      </c>
      <c r="Q44" s="24">
        <v>67.813592915072206</v>
      </c>
      <c r="R44" s="24">
        <v>135.829921425941</v>
      </c>
      <c r="S44" s="24">
        <v>747.612056129076</v>
      </c>
      <c r="T44" s="24">
        <v>747.612056129076</v>
      </c>
      <c r="U44" s="24">
        <v>392.77342390260998</v>
      </c>
      <c r="V44" s="24">
        <v>1677.65609756966</v>
      </c>
      <c r="W44" s="24">
        <v>232.595643530655</v>
      </c>
      <c r="X44" s="24">
        <v>3881.5630098300499</v>
      </c>
      <c r="Y44" s="24">
        <v>622727.95685995696</v>
      </c>
      <c r="Z44" s="24">
        <v>2979.20835920319</v>
      </c>
      <c r="AA44" s="24">
        <v>305.172205580401</v>
      </c>
      <c r="AB44" s="24">
        <v>2551.1932782652698</v>
      </c>
      <c r="AC44" s="24">
        <v>4954.7553903872404</v>
      </c>
      <c r="AD44" s="24">
        <v>1968.9716370599201</v>
      </c>
      <c r="AE44" s="24">
        <v>1968.9716370599201</v>
      </c>
      <c r="AF44" s="24">
        <v>738.59346120824296</v>
      </c>
      <c r="AG44" s="24">
        <v>2112.7047960172599</v>
      </c>
      <c r="AH44" s="24">
        <v>87.149827693942697</v>
      </c>
      <c r="AI44" s="86">
        <v>315.08144541010802</v>
      </c>
      <c r="AJ44" s="24">
        <v>20.571901280845601</v>
      </c>
      <c r="AK44" s="24">
        <v>76.902562117328102</v>
      </c>
      <c r="AL44" s="24">
        <v>101.515092177383</v>
      </c>
      <c r="AM44" s="24">
        <v>203.79563142633501</v>
      </c>
      <c r="AN44" s="24">
        <v>0</v>
      </c>
      <c r="AO44" s="24">
        <v>83091.818538423802</v>
      </c>
      <c r="AP44" s="24">
        <v>8493.8325999614099</v>
      </c>
      <c r="AQ44" s="24">
        <v>92324.244599593498</v>
      </c>
      <c r="AR44" s="24">
        <v>1625.38941913488</v>
      </c>
      <c r="AS44" s="24">
        <v>1.5972727712407</v>
      </c>
      <c r="AT44" s="24">
        <v>26293.593546565498</v>
      </c>
      <c r="AU44" s="24">
        <v>4.38421958983007</v>
      </c>
      <c r="AV44" s="24">
        <v>1.16361829185888</v>
      </c>
      <c r="AW44" s="24">
        <v>4648.5924720536595</v>
      </c>
      <c r="AX44" s="24">
        <v>2.2959767857713702</v>
      </c>
      <c r="AY44" s="24">
        <v>0.226987599354045</v>
      </c>
      <c r="AZ44" s="24">
        <v>8188.8826092358104</v>
      </c>
      <c r="BA44" s="24">
        <v>7839.0830241699296</v>
      </c>
      <c r="BB44" s="24">
        <v>349.79958506589003</v>
      </c>
      <c r="BC44" s="24">
        <v>3.8857670700022502E-2</v>
      </c>
      <c r="BD44" s="24">
        <v>667.04700683322505</v>
      </c>
      <c r="BE44" s="24">
        <v>0.27933785639092301</v>
      </c>
      <c r="BF44" s="24">
        <v>500.25041873598002</v>
      </c>
      <c r="BG44" s="24">
        <v>7.82356844866261</v>
      </c>
      <c r="BH44" s="24">
        <v>1966.4228552831</v>
      </c>
      <c r="BI44" s="24">
        <v>670.69805913985999</v>
      </c>
      <c r="BJ44" s="24">
        <v>3.2507045093668898</v>
      </c>
      <c r="BK44" s="24">
        <v>35.682598169833</v>
      </c>
      <c r="BL44" s="24">
        <v>2.7129570949696001E-2</v>
      </c>
      <c r="BM44" s="24">
        <v>214.42309224072201</v>
      </c>
      <c r="BN44" s="24">
        <v>14903.7913793034</v>
      </c>
      <c r="BO44" s="24">
        <v>0</v>
      </c>
      <c r="BP44" s="24">
        <v>6871.7346695607102</v>
      </c>
      <c r="BQ44" s="24">
        <v>1537.16449047123</v>
      </c>
      <c r="BR44" s="24">
        <v>62531.989358730498</v>
      </c>
      <c r="BS44" s="24">
        <v>8472.2445891785101</v>
      </c>
      <c r="BT44" s="26"/>
      <c r="BU44" s="86">
        <f t="shared" si="2"/>
        <v>61672.48829829826</v>
      </c>
      <c r="BV44" s="33">
        <f t="shared" si="3"/>
        <v>7.9999946320870874E-3</v>
      </c>
    </row>
    <row r="45" spans="1:74" x14ac:dyDescent="0.3">
      <c r="A45" s="26" t="s">
        <v>44</v>
      </c>
      <c r="B45" s="24">
        <v>89433.935691999999</v>
      </c>
      <c r="C45" s="24">
        <v>14.740886518</v>
      </c>
      <c r="D45" s="24">
        <v>6818.7973419</v>
      </c>
      <c r="E45" s="24">
        <v>717.51313693999998</v>
      </c>
      <c r="F45" s="24">
        <v>679.77523099999996</v>
      </c>
      <c r="G45" s="24">
        <v>16.476503063999999</v>
      </c>
      <c r="H45" s="24">
        <v>8437.2097494999998</v>
      </c>
      <c r="I45" s="24">
        <v>72.514951183999997</v>
      </c>
      <c r="J45" s="24">
        <v>210.74159014</v>
      </c>
      <c r="K45" s="24">
        <v>180.41071951999999</v>
      </c>
      <c r="L45" s="59">
        <v>13.180703673</v>
      </c>
      <c r="M45" s="59">
        <v>35.092123633999996</v>
      </c>
      <c r="N45" s="59">
        <v>14.29180438</v>
      </c>
      <c r="O45" s="24"/>
      <c r="P45" s="26" t="s">
        <v>44</v>
      </c>
      <c r="Q45" s="24">
        <v>9.8084064050094408</v>
      </c>
      <c r="R45" s="24">
        <v>13.041200164458999</v>
      </c>
      <c r="S45" s="24">
        <v>72.051395446947495</v>
      </c>
      <c r="T45" s="24">
        <v>72.051395446947495</v>
      </c>
      <c r="U45" s="24">
        <v>34.094126920484797</v>
      </c>
      <c r="V45" s="24">
        <v>211.59971789115701</v>
      </c>
      <c r="W45" s="24">
        <v>35.235868940777799</v>
      </c>
      <c r="X45" s="24">
        <v>525.33152930390099</v>
      </c>
      <c r="Y45" s="24">
        <v>89084.323859411204</v>
      </c>
      <c r="Z45" s="24">
        <v>371.26092108283501</v>
      </c>
      <c r="AA45" s="24">
        <v>40.870931275814399</v>
      </c>
      <c r="AB45" s="24">
        <v>386.19936712539499</v>
      </c>
      <c r="AC45" s="24">
        <v>647.38173791090105</v>
      </c>
      <c r="AD45" s="24">
        <v>178.732016970686</v>
      </c>
      <c r="AE45" s="24">
        <v>178.732016970686</v>
      </c>
      <c r="AF45" s="24">
        <v>54.047791223179303</v>
      </c>
      <c r="AG45" s="24">
        <v>273.275012308844</v>
      </c>
      <c r="AH45" s="24">
        <v>12.574851217076001</v>
      </c>
      <c r="AI45" s="86">
        <v>43.737926548406101</v>
      </c>
      <c r="AJ45" s="24">
        <v>1.6888875284170199</v>
      </c>
      <c r="AK45" s="24">
        <v>10.549682565561501</v>
      </c>
      <c r="AL45" s="24">
        <v>14.3768428612495</v>
      </c>
      <c r="AM45" s="24">
        <v>14.608154640012801</v>
      </c>
      <c r="AN45" s="24">
        <v>0</v>
      </c>
      <c r="AO45" s="24">
        <v>6080.3674475878597</v>
      </c>
      <c r="AP45" s="24">
        <v>621.54897004469797</v>
      </c>
      <c r="AQ45" s="24">
        <v>6755.9642088557403</v>
      </c>
      <c r="AR45" s="24">
        <v>227.86220536114399</v>
      </c>
      <c r="AS45" s="24">
        <v>0.141092099521266</v>
      </c>
      <c r="AT45" s="24">
        <v>3664.7007075358301</v>
      </c>
      <c r="AU45" s="24">
        <v>0.33488444043938098</v>
      </c>
      <c r="AV45" s="24">
        <v>7.2184452564802201E-2</v>
      </c>
      <c r="AW45" s="24">
        <v>312.71575085566798</v>
      </c>
      <c r="AX45" s="24">
        <v>0.17014771033471601</v>
      </c>
      <c r="AY45" s="24">
        <v>1.39261518058609E-2</v>
      </c>
      <c r="AZ45" s="24">
        <v>709.84341904581197</v>
      </c>
      <c r="BA45" s="24">
        <v>672.39535952322296</v>
      </c>
      <c r="BB45" s="24">
        <v>37.448059522589098</v>
      </c>
      <c r="BC45" s="24">
        <v>1.87747011943539E-3</v>
      </c>
      <c r="BD45" s="24">
        <v>94.399903104658904</v>
      </c>
      <c r="BE45" s="24">
        <v>1.34966562597485E-2</v>
      </c>
      <c r="BF45" s="24">
        <v>52.901092004387202</v>
      </c>
      <c r="BG45" s="24">
        <v>0.61286759977292304</v>
      </c>
      <c r="BH45" s="24">
        <v>208.472089805276</v>
      </c>
      <c r="BI45" s="24">
        <v>49.632540393598198</v>
      </c>
      <c r="BJ45" s="24">
        <v>0.44041206633707503</v>
      </c>
      <c r="BK45" s="24">
        <v>2.1040128423640101</v>
      </c>
      <c r="BL45" s="24">
        <v>1.6222637125834301E-3</v>
      </c>
      <c r="BM45" s="24">
        <v>16.3405313800382</v>
      </c>
      <c r="BN45" s="24">
        <v>2046.51820842145</v>
      </c>
      <c r="BO45" s="24">
        <v>0</v>
      </c>
      <c r="BP45" s="24">
        <v>937.135098301526</v>
      </c>
      <c r="BQ45" s="24">
        <v>233.471326297941</v>
      </c>
      <c r="BR45" s="24">
        <v>8499.8484313563404</v>
      </c>
      <c r="BS45" s="24">
        <v>1270.9596535262001</v>
      </c>
      <c r="BT45" s="26"/>
      <c r="BU45" s="86">
        <f t="shared" si="2"/>
        <v>8373.8831713528616</v>
      </c>
      <c r="BV45" s="33">
        <f t="shared" si="3"/>
        <v>8.0000114790918092E-3</v>
      </c>
    </row>
    <row r="46" spans="1:74" x14ac:dyDescent="0.3">
      <c r="A46" s="26" t="s">
        <v>45</v>
      </c>
      <c r="B46" s="24">
        <v>33122.811814000001</v>
      </c>
      <c r="C46" s="24">
        <v>10.669255213</v>
      </c>
      <c r="D46" s="24">
        <v>4871.9076481000002</v>
      </c>
      <c r="E46" s="24">
        <v>500.00604528000002</v>
      </c>
      <c r="F46" s="24">
        <v>476.54879992999997</v>
      </c>
      <c r="G46" s="24">
        <v>11.278886145</v>
      </c>
      <c r="H46" s="24">
        <v>4622.0993184999998</v>
      </c>
      <c r="I46" s="24">
        <v>47.505991983999998</v>
      </c>
      <c r="J46" s="24">
        <v>98.463497697999998</v>
      </c>
      <c r="K46" s="24">
        <v>118.01709336</v>
      </c>
      <c r="L46" s="59">
        <v>7.9761690060000001</v>
      </c>
      <c r="M46" s="59">
        <v>16.659992877000001</v>
      </c>
      <c r="N46" s="59">
        <v>9.0810097552000002</v>
      </c>
      <c r="O46" s="24"/>
      <c r="P46" s="26" t="s">
        <v>45</v>
      </c>
      <c r="Q46" s="24">
        <v>4.0236800915040503</v>
      </c>
      <c r="R46" s="24">
        <v>7.8916388321540101</v>
      </c>
      <c r="S46" s="24">
        <v>47.1463907626528</v>
      </c>
      <c r="T46" s="24">
        <v>47.1463907626528</v>
      </c>
      <c r="U46" s="24">
        <v>23.6598767620331</v>
      </c>
      <c r="V46" s="24">
        <v>99.149746750678801</v>
      </c>
      <c r="W46" s="24">
        <v>16.827882313557801</v>
      </c>
      <c r="X46" s="24">
        <v>222.94088888561899</v>
      </c>
      <c r="Y46" s="24">
        <v>33105.336277826398</v>
      </c>
      <c r="Z46" s="24">
        <v>188.64752516847099</v>
      </c>
      <c r="AA46" s="24">
        <v>18.545107995419901</v>
      </c>
      <c r="AB46" s="24">
        <v>175.14950772525901</v>
      </c>
      <c r="AC46" s="24">
        <v>342.629275126246</v>
      </c>
      <c r="AD46" s="24">
        <v>116.686077055553</v>
      </c>
      <c r="AE46" s="24">
        <v>116.686077055553</v>
      </c>
      <c r="AF46" s="24">
        <v>38.415401169772402</v>
      </c>
      <c r="AG46" s="24">
        <v>138.25586725271</v>
      </c>
      <c r="AH46" s="24">
        <v>6.5820147710730401</v>
      </c>
      <c r="AI46" s="86">
        <v>27.4831435637056</v>
      </c>
      <c r="AJ46" s="24">
        <v>1.22412024342333</v>
      </c>
      <c r="AK46" s="24">
        <v>5.5594012186209003</v>
      </c>
      <c r="AL46" s="24">
        <v>9.1842157296579003</v>
      </c>
      <c r="AM46" s="24">
        <v>10.541990014826</v>
      </c>
      <c r="AN46" s="24">
        <v>0</v>
      </c>
      <c r="AO46" s="24">
        <v>4321.7366885475403</v>
      </c>
      <c r="AP46" s="24">
        <v>441.77686765102902</v>
      </c>
      <c r="AQ46" s="24">
        <v>4801.92895736834</v>
      </c>
      <c r="AR46" s="24">
        <v>113.49430112093999</v>
      </c>
      <c r="AS46" s="24">
        <v>4.79190301537172E-2</v>
      </c>
      <c r="AT46" s="24">
        <v>2088.8919950131399</v>
      </c>
      <c r="AU46" s="24">
        <v>0.24213317449031899</v>
      </c>
      <c r="AV46" s="24">
        <v>6.3107610575571696E-2</v>
      </c>
      <c r="AW46" s="24">
        <v>257.26167044208103</v>
      </c>
      <c r="AX46" s="24">
        <v>0.116069641363117</v>
      </c>
      <c r="AY46" s="24">
        <v>1.2126565088708401E-2</v>
      </c>
      <c r="AZ46" s="24">
        <v>494.705423909302</v>
      </c>
      <c r="BA46" s="24">
        <v>471.365537833144</v>
      </c>
      <c r="BB46" s="24">
        <v>23.339886076158599</v>
      </c>
      <c r="BC46" s="24">
        <v>1.47464279612206E-3</v>
      </c>
      <c r="BD46" s="24">
        <v>48.386307974668803</v>
      </c>
      <c r="BE46" s="24">
        <v>1.06007807779008E-2</v>
      </c>
      <c r="BF46" s="24">
        <v>32.781785732788698</v>
      </c>
      <c r="BG46" s="24">
        <v>0.46037858088482397</v>
      </c>
      <c r="BH46" s="24">
        <v>130.105192876866</v>
      </c>
      <c r="BI46" s="24">
        <v>18.374805878273499</v>
      </c>
      <c r="BJ46" s="24">
        <v>0.21624812050463799</v>
      </c>
      <c r="BK46" s="24">
        <v>1.6591233640326899</v>
      </c>
      <c r="BL46" s="24">
        <v>1.39929607081245E-3</v>
      </c>
      <c r="BM46" s="24">
        <v>11.154632978278901</v>
      </c>
      <c r="BN46" s="24">
        <v>1147.10937348416</v>
      </c>
      <c r="BO46" s="24">
        <v>0</v>
      </c>
      <c r="BP46" s="24">
        <v>492.63407686584702</v>
      </c>
      <c r="BQ46" s="24">
        <v>147.08951941202699</v>
      </c>
      <c r="BR46" s="24">
        <v>4683.1228456158296</v>
      </c>
      <c r="BS46" s="24">
        <v>730.73718181490005</v>
      </c>
      <c r="BT46" s="26"/>
      <c r="BU46" s="86">
        <f t="shared" si="2"/>
        <v>4602.0300593509837</v>
      </c>
      <c r="BV46" s="33">
        <f t="shared" si="3"/>
        <v>7.9999936506402729E-3</v>
      </c>
    </row>
    <row r="47" spans="1:74" x14ac:dyDescent="0.3">
      <c r="A47" s="26" t="s">
        <v>46</v>
      </c>
      <c r="B47" s="24">
        <v>297416.69566000003</v>
      </c>
      <c r="C47" s="24">
        <v>40.339581875999997</v>
      </c>
      <c r="D47" s="24">
        <v>20550.176470999999</v>
      </c>
      <c r="E47" s="24">
        <v>2358.0304041999998</v>
      </c>
      <c r="F47" s="24">
        <v>2231.8818151</v>
      </c>
      <c r="G47" s="24">
        <v>46.787034280999997</v>
      </c>
      <c r="H47" s="24">
        <v>25347.467451</v>
      </c>
      <c r="I47" s="24">
        <v>228.89605535000001</v>
      </c>
      <c r="J47" s="24">
        <v>670.18135931999996</v>
      </c>
      <c r="K47" s="24">
        <v>569.95316135999997</v>
      </c>
      <c r="L47" s="59">
        <v>40.323369810999999</v>
      </c>
      <c r="M47" s="59">
        <v>109.80059751</v>
      </c>
      <c r="N47" s="59">
        <v>41.155353568000002</v>
      </c>
      <c r="O47" s="24"/>
      <c r="P47" s="26" t="s">
        <v>46</v>
      </c>
      <c r="Q47" s="24">
        <v>31.638353906975698</v>
      </c>
      <c r="R47" s="24">
        <v>39.813436050597502</v>
      </c>
      <c r="S47" s="24">
        <v>226.84374972625201</v>
      </c>
      <c r="T47" s="24">
        <v>226.84374972625201</v>
      </c>
      <c r="U47" s="24">
        <v>115.14292136040601</v>
      </c>
      <c r="V47" s="24">
        <v>671.94770626846002</v>
      </c>
      <c r="W47" s="24">
        <v>109.94962085003201</v>
      </c>
      <c r="X47" s="24">
        <v>1592.34929662997</v>
      </c>
      <c r="Y47" s="24">
        <v>295894.65549364203</v>
      </c>
      <c r="Z47" s="24">
        <v>1193.08173958004</v>
      </c>
      <c r="AA47" s="24">
        <v>119.63789658911701</v>
      </c>
      <c r="AB47" s="24">
        <v>1224.4539725156201</v>
      </c>
      <c r="AC47" s="24">
        <v>1975.9472304389999</v>
      </c>
      <c r="AD47" s="24">
        <v>563.53337003547006</v>
      </c>
      <c r="AE47" s="24">
        <v>563.53337003547006</v>
      </c>
      <c r="AF47" s="24">
        <v>162.849612612421</v>
      </c>
      <c r="AG47" s="24">
        <v>841.76390560393702</v>
      </c>
      <c r="AH47" s="24">
        <v>39.4284718979061</v>
      </c>
      <c r="AI47" s="86">
        <v>129.52096504792499</v>
      </c>
      <c r="AJ47" s="24">
        <v>5.5153048720809901</v>
      </c>
      <c r="AK47" s="24">
        <v>33.154441840626497</v>
      </c>
      <c r="AL47" s="24">
        <v>41.215012650376302</v>
      </c>
      <c r="AM47" s="24">
        <v>39.998103530261098</v>
      </c>
      <c r="AN47" s="24">
        <v>0</v>
      </c>
      <c r="AO47" s="24">
        <v>18320.575055826499</v>
      </c>
      <c r="AP47" s="24">
        <v>1872.77036496194</v>
      </c>
      <c r="AQ47" s="24">
        <v>20356.1950334008</v>
      </c>
      <c r="AR47" s="24">
        <v>713.20222464248695</v>
      </c>
      <c r="AS47" s="24">
        <v>0.33209003291500599</v>
      </c>
      <c r="AT47" s="24">
        <v>10789.149637897101</v>
      </c>
      <c r="AU47" s="24">
        <v>1.0566306109558601</v>
      </c>
      <c r="AV47" s="24">
        <v>0.232809386453699</v>
      </c>
      <c r="AW47" s="24">
        <v>1012.25821465302</v>
      </c>
      <c r="AX47" s="24">
        <v>0.50549594955824895</v>
      </c>
      <c r="AY47" s="24">
        <v>4.3976838693320502E-2</v>
      </c>
      <c r="AZ47" s="24">
        <v>2326.60720569459</v>
      </c>
      <c r="BA47" s="24">
        <v>2201.88172145819</v>
      </c>
      <c r="BB47" s="24">
        <v>124.725484236401</v>
      </c>
      <c r="BC47" s="24">
        <v>2.8284071650214598E-3</v>
      </c>
      <c r="BD47" s="24">
        <v>311.07377337918899</v>
      </c>
      <c r="BE47" s="24">
        <v>2.0332729443277801E-2</v>
      </c>
      <c r="BF47" s="24">
        <v>175.010796655588</v>
      </c>
      <c r="BG47" s="24">
        <v>2.01302673820665</v>
      </c>
      <c r="BH47" s="24">
        <v>692.59110222281004</v>
      </c>
      <c r="BI47" s="24">
        <v>135.44208855916801</v>
      </c>
      <c r="BJ47" s="24">
        <v>1.40964388586671</v>
      </c>
      <c r="BK47" s="24">
        <v>5.3261352612752502</v>
      </c>
      <c r="BL47" s="24">
        <v>4.8647070531368996E-3</v>
      </c>
      <c r="BM47" s="24">
        <v>46.409223221283398</v>
      </c>
      <c r="BN47" s="24">
        <v>6030.7296525551601</v>
      </c>
      <c r="BO47" s="24">
        <v>0</v>
      </c>
      <c r="BP47" s="24">
        <v>2824.29246287755</v>
      </c>
      <c r="BQ47" s="24">
        <v>654.40750469104296</v>
      </c>
      <c r="BR47" s="24">
        <v>25466.306615519399</v>
      </c>
      <c r="BS47" s="24">
        <v>3692.0651061559702</v>
      </c>
      <c r="BT47" s="26"/>
      <c r="BU47" s="86">
        <f t="shared" si="2"/>
        <v>25117.817700829426</v>
      </c>
      <c r="BV47" s="33">
        <f t="shared" si="3"/>
        <v>8.000002571463577E-3</v>
      </c>
    </row>
    <row r="48" spans="1:74" x14ac:dyDescent="0.3">
      <c r="A48" s="26" t="s">
        <v>47</v>
      </c>
      <c r="B48" s="24">
        <v>251340.73430000001</v>
      </c>
      <c r="C48" s="24">
        <v>40.497391125</v>
      </c>
      <c r="D48" s="24">
        <v>23199.959963000001</v>
      </c>
      <c r="E48" s="24">
        <v>2331.1646952999999</v>
      </c>
      <c r="F48" s="24">
        <v>2216.7770731999999</v>
      </c>
      <c r="G48" s="24">
        <v>47.206748861999998</v>
      </c>
      <c r="H48" s="24">
        <v>24166.272639999999</v>
      </c>
      <c r="I48" s="24">
        <v>245.8025375</v>
      </c>
      <c r="J48" s="24">
        <v>611.2460681</v>
      </c>
      <c r="K48" s="24">
        <v>621.05356426000003</v>
      </c>
      <c r="L48" s="59">
        <v>43.595335753999997</v>
      </c>
      <c r="M48" s="59">
        <v>102.38018421</v>
      </c>
      <c r="N48" s="59">
        <v>42.654784047</v>
      </c>
      <c r="O48" s="24"/>
      <c r="P48" s="26" t="s">
        <v>47</v>
      </c>
      <c r="Q48" s="24">
        <v>29.028579725450701</v>
      </c>
      <c r="R48" s="24">
        <v>43.182603479574901</v>
      </c>
      <c r="S48" s="24">
        <v>244.351494292121</v>
      </c>
      <c r="T48" s="24">
        <v>244.351494292121</v>
      </c>
      <c r="U48" s="24">
        <v>124.297158139535</v>
      </c>
      <c r="V48" s="24">
        <v>614.35767028422595</v>
      </c>
      <c r="W48" s="24">
        <v>102.990971397935</v>
      </c>
      <c r="X48" s="24">
        <v>1514.7321563093401</v>
      </c>
      <c r="Y48" s="24">
        <v>250837.28629684099</v>
      </c>
      <c r="Z48" s="24">
        <v>1151.7929628550901</v>
      </c>
      <c r="AA48" s="24">
        <v>115.236411016064</v>
      </c>
      <c r="AB48" s="24">
        <v>1129.6034053165299</v>
      </c>
      <c r="AC48" s="24">
        <v>1798.00906446929</v>
      </c>
      <c r="AD48" s="24">
        <v>615.72577209321503</v>
      </c>
      <c r="AE48" s="24">
        <v>615.72577209321503</v>
      </c>
      <c r="AF48" s="24">
        <v>184.21740148084399</v>
      </c>
      <c r="AG48" s="24">
        <v>760.57909251683202</v>
      </c>
      <c r="AH48" s="24">
        <v>36.6650926553286</v>
      </c>
      <c r="AI48" s="86">
        <v>132.58264350656</v>
      </c>
      <c r="AJ48" s="24">
        <v>6.1793104421823504</v>
      </c>
      <c r="AK48" s="24">
        <v>30.076936089113001</v>
      </c>
      <c r="AL48" s="24">
        <v>42.970423689166303</v>
      </c>
      <c r="AM48" s="24">
        <v>40.261953124775999</v>
      </c>
      <c r="AN48" s="24">
        <v>0</v>
      </c>
      <c r="AO48" s="24">
        <v>20724.457271846401</v>
      </c>
      <c r="AP48" s="24">
        <v>2118.4982890369602</v>
      </c>
      <c r="AQ48" s="24">
        <v>23027.172962364199</v>
      </c>
      <c r="AR48" s="24">
        <v>667.14587268440198</v>
      </c>
      <c r="AS48" s="24">
        <v>0.34414526537585999</v>
      </c>
      <c r="AT48" s="24">
        <v>10368.1252109631</v>
      </c>
      <c r="AU48" s="24">
        <v>1.1076968630433699</v>
      </c>
      <c r="AV48" s="24">
        <v>0.27072929396980699</v>
      </c>
      <c r="AW48" s="24">
        <v>1132.5667063057699</v>
      </c>
      <c r="AX48" s="24">
        <v>0.53525539421396895</v>
      </c>
      <c r="AY48" s="24">
        <v>5.0809724312020202E-2</v>
      </c>
      <c r="AZ48" s="24">
        <v>2309.1330372227999</v>
      </c>
      <c r="BA48" s="24">
        <v>2195.4741058967802</v>
      </c>
      <c r="BB48" s="24">
        <v>113.658931326024</v>
      </c>
      <c r="BC48" s="24">
        <v>2.1527587231931701E-3</v>
      </c>
      <c r="BD48" s="24">
        <v>258.075915904694</v>
      </c>
      <c r="BE48" s="24">
        <v>1.5475675744197699E-2</v>
      </c>
      <c r="BF48" s="24">
        <v>160.29903405369299</v>
      </c>
      <c r="BG48" s="24">
        <v>2.08990652391739</v>
      </c>
      <c r="BH48" s="24">
        <v>633.43493249998596</v>
      </c>
      <c r="BI48" s="24">
        <v>126.242172910665</v>
      </c>
      <c r="BJ48" s="24">
        <v>1.18383553586093</v>
      </c>
      <c r="BK48" s="24">
        <v>5.4919824169270797</v>
      </c>
      <c r="BL48" s="24">
        <v>5.5276805513759597E-3</v>
      </c>
      <c r="BM48" s="24">
        <v>46.941213371914202</v>
      </c>
      <c r="BN48" s="24">
        <v>5734.66965195991</v>
      </c>
      <c r="BO48" s="24">
        <v>0</v>
      </c>
      <c r="BP48" s="24">
        <v>2644.6021770943198</v>
      </c>
      <c r="BQ48" s="24">
        <v>664.08616674766404</v>
      </c>
      <c r="BR48" s="24">
        <v>24381.711870346098</v>
      </c>
      <c r="BS48" s="24">
        <v>3627.9671449355501</v>
      </c>
      <c r="BT48" s="26"/>
      <c r="BU48" s="86">
        <f t="shared" si="2"/>
        <v>24017.719541156119</v>
      </c>
      <c r="BV48" s="33">
        <f t="shared" si="3"/>
        <v>8.0000007722150854E-3</v>
      </c>
    </row>
    <row r="49" spans="1:75" x14ac:dyDescent="0.3">
      <c r="A49" s="26" t="s">
        <v>48</v>
      </c>
      <c r="B49" s="24">
        <v>52205.141282999997</v>
      </c>
      <c r="C49" s="24">
        <v>7.1632327402999998</v>
      </c>
      <c r="D49" s="24">
        <v>3414.1827103999999</v>
      </c>
      <c r="E49" s="24">
        <v>413.98489459000001</v>
      </c>
      <c r="F49" s="24">
        <v>391.5626446</v>
      </c>
      <c r="G49" s="24">
        <v>8.2723420743999991</v>
      </c>
      <c r="H49" s="24">
        <v>5351.8999581999997</v>
      </c>
      <c r="I49" s="24">
        <v>43.687086344999997</v>
      </c>
      <c r="J49" s="24">
        <v>138.25826717999999</v>
      </c>
      <c r="K49" s="24">
        <v>106.56153331</v>
      </c>
      <c r="L49" s="59">
        <v>7.5381540447999997</v>
      </c>
      <c r="M49" s="59">
        <v>22.396243739999999</v>
      </c>
      <c r="N49" s="59">
        <v>8.7070239106000002</v>
      </c>
      <c r="O49" s="24"/>
      <c r="P49" s="26" t="s">
        <v>48</v>
      </c>
      <c r="Q49" s="24">
        <v>5.9489099105331302</v>
      </c>
      <c r="R49" s="24">
        <v>7.4698141097042399</v>
      </c>
      <c r="S49" s="24">
        <v>43.490767852692898</v>
      </c>
      <c r="T49" s="24">
        <v>43.490767852692898</v>
      </c>
      <c r="U49" s="24">
        <v>20.351781847781801</v>
      </c>
      <c r="V49" s="24">
        <v>139.21719591680801</v>
      </c>
      <c r="W49" s="24">
        <v>22.544775808211899</v>
      </c>
      <c r="X49" s="24">
        <v>317.84604340690601</v>
      </c>
      <c r="Y49" s="24">
        <v>52217.608445024998</v>
      </c>
      <c r="Z49" s="24">
        <v>234.86604370739201</v>
      </c>
      <c r="AA49" s="24">
        <v>24.045577184172299</v>
      </c>
      <c r="AB49" s="24">
        <v>248.63683167269201</v>
      </c>
      <c r="AC49" s="24">
        <v>416.76079253902702</v>
      </c>
      <c r="AD49" s="24">
        <v>105.782327122239</v>
      </c>
      <c r="AE49" s="24">
        <v>105.782327122239</v>
      </c>
      <c r="AF49" s="24">
        <v>27.104498623985101</v>
      </c>
      <c r="AG49" s="24">
        <v>172.84267121039301</v>
      </c>
      <c r="AH49" s="24">
        <v>7.8996169452013598</v>
      </c>
      <c r="AI49" s="86">
        <v>26.5894182825825</v>
      </c>
      <c r="AJ49" s="24">
        <v>1.0089073212669899</v>
      </c>
      <c r="AK49" s="24">
        <v>6.5399541769863898</v>
      </c>
      <c r="AL49" s="24">
        <v>8.7611546190115508</v>
      </c>
      <c r="AM49" s="24">
        <v>7.1267748100993602</v>
      </c>
      <c r="AN49" s="24">
        <v>0</v>
      </c>
      <c r="AO49" s="24">
        <v>3049.2556133489802</v>
      </c>
      <c r="AP49" s="24">
        <v>311.70175677309402</v>
      </c>
      <c r="AQ49" s="24">
        <v>3388.0618687460601</v>
      </c>
      <c r="AR49" s="24">
        <v>144.63534348517601</v>
      </c>
      <c r="AS49" s="24">
        <v>6.5450449577539302E-2</v>
      </c>
      <c r="AT49" s="24">
        <v>2327.3695234276302</v>
      </c>
      <c r="AU49" s="24">
        <v>0.186002613358907</v>
      </c>
      <c r="AV49" s="24">
        <v>3.9655289307032202E-2</v>
      </c>
      <c r="AW49" s="24">
        <v>174.20429199115901</v>
      </c>
      <c r="AX49" s="24">
        <v>9.0200739319984305E-2</v>
      </c>
      <c r="AY49" s="24">
        <v>7.5167011855354704E-3</v>
      </c>
      <c r="AZ49" s="24">
        <v>410.67159132443498</v>
      </c>
      <c r="BA49" s="24">
        <v>388.35295181099502</v>
      </c>
      <c r="BB49" s="24">
        <v>22.318639513439901</v>
      </c>
      <c r="BC49" s="24">
        <v>5.7115504202560603E-4</v>
      </c>
      <c r="BD49" s="24">
        <v>56.9016440858259</v>
      </c>
      <c r="BE49" s="24">
        <v>4.1058324553426197E-3</v>
      </c>
      <c r="BF49" s="24">
        <v>31.350261425177798</v>
      </c>
      <c r="BG49" s="24">
        <v>0.35140144942872698</v>
      </c>
      <c r="BH49" s="24">
        <v>123.933053379409</v>
      </c>
      <c r="BI49" s="24">
        <v>26.0791984867897</v>
      </c>
      <c r="BJ49" s="24">
        <v>0.25956473100855898</v>
      </c>
      <c r="BK49" s="24">
        <v>0.95839316677414099</v>
      </c>
      <c r="BL49" s="24">
        <v>8.3880196486934796E-4</v>
      </c>
      <c r="BM49" s="24">
        <v>8.2339563833176204</v>
      </c>
      <c r="BN49" s="24">
        <v>1306.82698525203</v>
      </c>
      <c r="BO49" s="24">
        <v>0</v>
      </c>
      <c r="BP49" s="24">
        <v>607.13857375055602</v>
      </c>
      <c r="BQ49" s="24">
        <v>143.757385941579</v>
      </c>
      <c r="BR49" s="24">
        <v>5397.2110872644498</v>
      </c>
      <c r="BS49" s="24">
        <v>804.04115289202798</v>
      </c>
      <c r="BT49" s="26"/>
      <c r="BU49" s="86">
        <f t="shared" si="2"/>
        <v>5321.3707468842049</v>
      </c>
      <c r="BV49" s="33">
        <f t="shared" si="3"/>
        <v>8.0000010844006892E-3</v>
      </c>
    </row>
    <row r="50" spans="1:75" x14ac:dyDescent="0.3">
      <c r="A50" s="26" t="s">
        <v>49</v>
      </c>
      <c r="B50" s="24">
        <v>255628.35349000001</v>
      </c>
      <c r="C50" s="24">
        <v>45.569426571999998</v>
      </c>
      <c r="D50" s="24">
        <v>22593.797816999999</v>
      </c>
      <c r="E50" s="24">
        <v>2391.7523348999998</v>
      </c>
      <c r="F50" s="24">
        <v>2261.1015226999998</v>
      </c>
      <c r="G50" s="24">
        <v>51.725381376999998</v>
      </c>
      <c r="H50" s="24">
        <v>37906.662452999997</v>
      </c>
      <c r="I50" s="24">
        <v>250.72782594</v>
      </c>
      <c r="J50" s="24">
        <v>770.82534117</v>
      </c>
      <c r="K50" s="24">
        <v>576.83126417000005</v>
      </c>
      <c r="L50" s="59">
        <v>43.169532089999997</v>
      </c>
      <c r="M50" s="59">
        <v>138.39410111999999</v>
      </c>
      <c r="N50" s="59">
        <v>68.841472327999995</v>
      </c>
      <c r="O50" s="24"/>
      <c r="P50" s="26" t="s">
        <v>49</v>
      </c>
      <c r="Q50" s="24">
        <v>36.8927972889351</v>
      </c>
      <c r="R50" s="24">
        <v>42.9975161107809</v>
      </c>
      <c r="S50" s="24">
        <v>251.159691780202</v>
      </c>
      <c r="T50" s="24">
        <v>251.159691780202</v>
      </c>
      <c r="U50" s="24">
        <v>119.57940829944199</v>
      </c>
      <c r="V50" s="24">
        <v>781.18927414917596</v>
      </c>
      <c r="W50" s="24">
        <v>140.28509251339301</v>
      </c>
      <c r="X50" s="24">
        <v>1772.8197987561</v>
      </c>
      <c r="Y50" s="24">
        <v>256530.76668816101</v>
      </c>
      <c r="Z50" s="24">
        <v>1335.5951018497799</v>
      </c>
      <c r="AA50" s="24">
        <v>156.85316570227999</v>
      </c>
      <c r="AB50" s="24">
        <v>1478.31683415353</v>
      </c>
      <c r="AC50" s="24">
        <v>2992.8773621058899</v>
      </c>
      <c r="AD50" s="24">
        <v>574.92628425737405</v>
      </c>
      <c r="AE50" s="24">
        <v>574.92628425737405</v>
      </c>
      <c r="AF50" s="24">
        <v>179.63166870395699</v>
      </c>
      <c r="AG50" s="24">
        <v>1217.9334656814999</v>
      </c>
      <c r="AH50" s="24">
        <v>56.767223955643701</v>
      </c>
      <c r="AI50" s="86">
        <v>215.471926109126</v>
      </c>
      <c r="AJ50" s="24">
        <v>5.3431959137110896</v>
      </c>
      <c r="AK50" s="24">
        <v>48.960489823943497</v>
      </c>
      <c r="AL50" s="24">
        <v>70.001127699980003</v>
      </c>
      <c r="AM50" s="24">
        <v>45.477676751599702</v>
      </c>
      <c r="AN50" s="24">
        <v>0</v>
      </c>
      <c r="AO50" s="24">
        <v>20208.5654628989</v>
      </c>
      <c r="AP50" s="24">
        <v>2065.7645796568499</v>
      </c>
      <c r="AQ50" s="24">
        <v>22453.961711259701</v>
      </c>
      <c r="AR50" s="24">
        <v>942.09848382187704</v>
      </c>
      <c r="AS50" s="24">
        <v>0.426059235547325</v>
      </c>
      <c r="AT50" s="24">
        <v>17574.954390260998</v>
      </c>
      <c r="AU50" s="24">
        <v>1.0821302613028201</v>
      </c>
      <c r="AV50" s="24">
        <v>0.22310377684816199</v>
      </c>
      <c r="AW50" s="24">
        <v>988.81932106461102</v>
      </c>
      <c r="AX50" s="24">
        <v>0.53528968369186003</v>
      </c>
      <c r="AY50" s="24">
        <v>4.2664363013056802E-2</v>
      </c>
      <c r="AZ50" s="24">
        <v>2384.4220066667699</v>
      </c>
      <c r="BA50" s="24">
        <v>2253.40555559009</v>
      </c>
      <c r="BB50" s="24">
        <v>131.01645107668199</v>
      </c>
      <c r="BC50" s="24">
        <v>4.5027346748458099E-3</v>
      </c>
      <c r="BD50" s="24">
        <v>340.66097133440201</v>
      </c>
      <c r="BE50" s="24">
        <v>3.2368889212233402E-2</v>
      </c>
      <c r="BF50" s="24">
        <v>184.29674254975501</v>
      </c>
      <c r="BG50" s="24">
        <v>2.01903968121165</v>
      </c>
      <c r="BH50" s="24">
        <v>727.67041558226799</v>
      </c>
      <c r="BI50" s="24">
        <v>155.56532548873699</v>
      </c>
      <c r="BJ50" s="24">
        <v>1.5661168323991199</v>
      </c>
      <c r="BK50" s="24">
        <v>6.0219636317840299</v>
      </c>
      <c r="BL50" s="24">
        <v>4.8659693667774499E-3</v>
      </c>
      <c r="BM50" s="24">
        <v>51.654063126705097</v>
      </c>
      <c r="BN50" s="24">
        <v>9762.1937654671201</v>
      </c>
      <c r="BO50" s="24">
        <v>0</v>
      </c>
      <c r="BP50" s="24">
        <v>4153.0306004977601</v>
      </c>
      <c r="BQ50" s="24">
        <v>1232.17059651145</v>
      </c>
      <c r="BR50" s="24">
        <v>38568.826087512403</v>
      </c>
      <c r="BS50" s="24">
        <v>6108.5445382751996</v>
      </c>
      <c r="BT50" s="26"/>
      <c r="BU50" s="86">
        <f t="shared" si="2"/>
        <v>37903.735595303675</v>
      </c>
      <c r="BV50" s="33">
        <f t="shared" si="3"/>
        <v>7.9999988872288558E-3</v>
      </c>
    </row>
    <row r="51" spans="1:75" x14ac:dyDescent="0.3">
      <c r="A51" s="26" t="s">
        <v>50</v>
      </c>
      <c r="B51" s="24">
        <v>25429.727519</v>
      </c>
      <c r="C51" s="24">
        <v>4.5058828764000003</v>
      </c>
      <c r="D51" s="24">
        <v>2142.0958611999999</v>
      </c>
      <c r="E51" s="24">
        <v>255.1375031</v>
      </c>
      <c r="F51" s="24">
        <v>241.32929254000001</v>
      </c>
      <c r="G51" s="24">
        <v>4.9950146297</v>
      </c>
      <c r="H51" s="24">
        <v>3918.5692869</v>
      </c>
      <c r="I51" s="24">
        <v>26.114341201999999</v>
      </c>
      <c r="J51" s="24">
        <v>80.250821807999998</v>
      </c>
      <c r="K51" s="24">
        <v>59.206098118</v>
      </c>
      <c r="L51" s="59">
        <v>4.7383198513</v>
      </c>
      <c r="M51" s="59">
        <v>14.205832098</v>
      </c>
      <c r="N51" s="59">
        <v>7.1428781813000004</v>
      </c>
      <c r="O51" s="24"/>
      <c r="P51" s="26" t="s">
        <v>50</v>
      </c>
      <c r="Q51" s="24">
        <v>3.8926035187342101</v>
      </c>
      <c r="R51" s="24">
        <v>4.7212470272633897</v>
      </c>
      <c r="S51" s="24">
        <v>26.172592547877802</v>
      </c>
      <c r="T51" s="24">
        <v>26.172592547877802</v>
      </c>
      <c r="U51" s="24">
        <v>12.0002396822864</v>
      </c>
      <c r="V51" s="24">
        <v>81.286637499483007</v>
      </c>
      <c r="W51" s="24">
        <v>14.401256684188199</v>
      </c>
      <c r="X51" s="24">
        <v>171.45842318050401</v>
      </c>
      <c r="Y51" s="24">
        <v>25535.342538511901</v>
      </c>
      <c r="Z51" s="24">
        <v>136.564207118421</v>
      </c>
      <c r="AA51" s="24">
        <v>14.7402690420145</v>
      </c>
      <c r="AB51" s="24">
        <v>151.33754969565899</v>
      </c>
      <c r="AC51" s="24">
        <v>306.85652823737399</v>
      </c>
      <c r="AD51" s="24">
        <v>59.061377525296301</v>
      </c>
      <c r="AE51" s="24">
        <v>59.061377525296301</v>
      </c>
      <c r="AF51" s="24">
        <v>17.041507003532899</v>
      </c>
      <c r="AG51" s="24">
        <v>123.752262876282</v>
      </c>
      <c r="AH51" s="24">
        <v>5.68898839548008</v>
      </c>
      <c r="AI51" s="86">
        <v>22.1466720437441</v>
      </c>
      <c r="AJ51" s="24">
        <v>0.55603949606309599</v>
      </c>
      <c r="AK51" s="24">
        <v>4.8461883932935397</v>
      </c>
      <c r="AL51" s="24">
        <v>7.2629639599598201</v>
      </c>
      <c r="AM51" s="24">
        <v>4.5011809108395697</v>
      </c>
      <c r="AN51" s="24">
        <v>0</v>
      </c>
      <c r="AO51" s="24">
        <v>1917.16709328306</v>
      </c>
      <c r="AP51" s="24">
        <v>195.97703229881401</v>
      </c>
      <c r="AQ51" s="24">
        <v>2130.1856325854101</v>
      </c>
      <c r="AR51" s="24">
        <v>95.729725183066193</v>
      </c>
      <c r="AS51" s="24">
        <v>1.4823257505359899E-2</v>
      </c>
      <c r="AT51" s="24">
        <v>1823.7949617196</v>
      </c>
      <c r="AU51" s="24">
        <v>0.111346340382612</v>
      </c>
      <c r="AV51" s="24">
        <v>2.5420962648191901E-2</v>
      </c>
      <c r="AW51" s="24">
        <v>109.911740251437</v>
      </c>
      <c r="AX51" s="24">
        <v>4.9752272138538403E-2</v>
      </c>
      <c r="AY51" s="24">
        <v>4.8227630417169501E-3</v>
      </c>
      <c r="AZ51" s="24">
        <v>254.685151780626</v>
      </c>
      <c r="BA51" s="24">
        <v>240.819212705355</v>
      </c>
      <c r="BB51" s="24">
        <v>13.865939075271299</v>
      </c>
      <c r="BC51" s="24">
        <v>3.8053254848790499E-4</v>
      </c>
      <c r="BD51" s="24">
        <v>33.709962463003698</v>
      </c>
      <c r="BE51" s="24">
        <v>2.7355361078501002E-3</v>
      </c>
      <c r="BF51" s="24">
        <v>19.268217463913</v>
      </c>
      <c r="BG51" s="24">
        <v>0.221691257461267</v>
      </c>
      <c r="BH51" s="24">
        <v>76.752955439077994</v>
      </c>
      <c r="BI51" s="24">
        <v>8.2159456778108098</v>
      </c>
      <c r="BJ51" s="24">
        <v>0.14628619950726701</v>
      </c>
      <c r="BK51" s="24">
        <v>0.59853860634820799</v>
      </c>
      <c r="BL51" s="24">
        <v>5.3936023413085502E-4</v>
      </c>
      <c r="BM51" s="24">
        <v>4.9935533731267601</v>
      </c>
      <c r="BN51" s="24">
        <v>1014.82344042313</v>
      </c>
      <c r="BO51" s="24">
        <v>0</v>
      </c>
      <c r="BP51" s="24">
        <v>432.93840003302898</v>
      </c>
      <c r="BQ51" s="24">
        <v>127.646917335141</v>
      </c>
      <c r="BR51" s="24">
        <v>3985.5983624067799</v>
      </c>
      <c r="BS51" s="24">
        <v>637.01119660464997</v>
      </c>
      <c r="BT51" s="26"/>
      <c r="BU51" s="86">
        <f t="shared" si="2"/>
        <v>3916.9684081643663</v>
      </c>
      <c r="BV51" s="33">
        <f t="shared" si="3"/>
        <v>8.0000103009096064E-3</v>
      </c>
    </row>
    <row r="52" spans="1:75" x14ac:dyDescent="0.3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59"/>
      <c r="M52" s="59"/>
      <c r="N52" s="59"/>
      <c r="R52" s="24"/>
    </row>
    <row r="53" spans="1:75" x14ac:dyDescent="0.3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59"/>
      <c r="M53" s="59"/>
      <c r="N53" s="59"/>
      <c r="R53" s="24"/>
    </row>
    <row r="54" spans="1:75" s="26" customFormat="1" x14ac:dyDescent="0.3">
      <c r="A54" s="26" t="s">
        <v>227</v>
      </c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59"/>
      <c r="M54" s="59"/>
      <c r="N54" s="59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86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86"/>
      <c r="BV54" s="33"/>
    </row>
    <row r="55" spans="1:75" s="26" customFormat="1" x14ac:dyDescent="0.3">
      <c r="A55" s="26" t="s">
        <v>1</v>
      </c>
      <c r="B55" s="24">
        <v>33189.690753000003</v>
      </c>
      <c r="C55" s="24">
        <v>6.2924187265000002</v>
      </c>
      <c r="D55" s="24">
        <v>2486.5920897999999</v>
      </c>
      <c r="E55" s="24">
        <v>359.38308458</v>
      </c>
      <c r="F55" s="24">
        <v>336.72591001000001</v>
      </c>
      <c r="G55" s="24">
        <v>4.1682579495000001</v>
      </c>
      <c r="H55" s="24">
        <v>7947.5708972000002</v>
      </c>
      <c r="I55" s="24">
        <v>41.424596993000002</v>
      </c>
      <c r="J55" s="24">
        <v>138.85806317000001</v>
      </c>
      <c r="K55" s="24">
        <v>83.534626983999999</v>
      </c>
      <c r="L55" s="59">
        <v>6.1300505552000004</v>
      </c>
      <c r="M55" s="59">
        <v>26.200693203</v>
      </c>
      <c r="N55" s="59">
        <v>15.287032683</v>
      </c>
      <c r="O55" s="24"/>
      <c r="P55" s="24" t="s">
        <v>1</v>
      </c>
      <c r="Q55" s="24">
        <v>0</v>
      </c>
      <c r="R55" s="24">
        <v>0</v>
      </c>
      <c r="S55" s="24">
        <v>0</v>
      </c>
      <c r="T55" s="24">
        <v>0</v>
      </c>
      <c r="U55" s="24">
        <v>0</v>
      </c>
      <c r="V55" s="24">
        <v>0</v>
      </c>
      <c r="W55" s="24">
        <v>0</v>
      </c>
      <c r="X55" s="24">
        <v>0</v>
      </c>
      <c r="Y55" s="24">
        <v>0</v>
      </c>
      <c r="Z55" s="24">
        <v>0</v>
      </c>
      <c r="AA55" s="24">
        <v>0</v>
      </c>
      <c r="AB55" s="24">
        <v>0</v>
      </c>
      <c r="AC55" s="24">
        <v>0</v>
      </c>
      <c r="AD55" s="24">
        <v>0</v>
      </c>
      <c r="AE55" s="24">
        <v>0</v>
      </c>
      <c r="AF55" s="24">
        <v>0</v>
      </c>
      <c r="AG55" s="24">
        <v>0</v>
      </c>
      <c r="AH55" s="24">
        <v>0</v>
      </c>
      <c r="AI55" s="86">
        <v>0</v>
      </c>
      <c r="AJ55" s="24">
        <v>0</v>
      </c>
      <c r="AK55" s="24">
        <v>0</v>
      </c>
      <c r="AL55" s="24">
        <v>0</v>
      </c>
      <c r="AM55" s="24">
        <v>0</v>
      </c>
      <c r="AN55" s="24">
        <v>0</v>
      </c>
      <c r="AO55" s="24">
        <v>0</v>
      </c>
      <c r="AP55" s="24">
        <v>0</v>
      </c>
      <c r="AQ55" s="24">
        <v>0</v>
      </c>
      <c r="AR55" s="24">
        <v>0</v>
      </c>
      <c r="AS55" s="24">
        <v>0</v>
      </c>
      <c r="AT55" s="24">
        <v>0</v>
      </c>
      <c r="AU55" s="24">
        <v>0</v>
      </c>
      <c r="AV55" s="24">
        <v>0</v>
      </c>
      <c r="AW55" s="24">
        <v>0</v>
      </c>
      <c r="AX55" s="24">
        <v>0</v>
      </c>
      <c r="AY55" s="24">
        <v>0</v>
      </c>
      <c r="AZ55" s="24">
        <v>0</v>
      </c>
      <c r="BA55" s="24">
        <v>0</v>
      </c>
      <c r="BB55" s="24">
        <v>0</v>
      </c>
      <c r="BC55" s="24">
        <v>0</v>
      </c>
      <c r="BD55" s="24">
        <v>0</v>
      </c>
      <c r="BE55" s="24">
        <v>0</v>
      </c>
      <c r="BF55" s="24">
        <v>0</v>
      </c>
      <c r="BG55" s="24">
        <v>0</v>
      </c>
      <c r="BH55" s="24">
        <v>0</v>
      </c>
      <c r="BI55" s="24">
        <v>0</v>
      </c>
      <c r="BJ55" s="24">
        <v>0</v>
      </c>
      <c r="BK55" s="24">
        <v>0</v>
      </c>
      <c r="BL55" s="24">
        <v>0</v>
      </c>
      <c r="BM55" s="24">
        <v>0</v>
      </c>
      <c r="BN55" s="24">
        <v>0</v>
      </c>
      <c r="BO55" s="24">
        <v>0</v>
      </c>
      <c r="BP55" s="24">
        <v>0</v>
      </c>
      <c r="BQ55" s="24">
        <v>0</v>
      </c>
      <c r="BR55" s="24">
        <v>0</v>
      </c>
      <c r="BS55" s="24">
        <v>0</v>
      </c>
      <c r="BT55" s="24"/>
      <c r="BU55" s="86">
        <f>Q55+S55+U55+V55+Z55+AB55+AC55+AD55+AG55+AH55+AJ55+AK55+AL55+AR55+AT55+BI55+BP55+BS55</f>
        <v>0</v>
      </c>
      <c r="BV55" s="33">
        <f>AF55/(AF55+AO55+AP55+1E-50)</f>
        <v>0</v>
      </c>
    </row>
    <row r="56" spans="1:75" s="26" customFormat="1" x14ac:dyDescent="0.3">
      <c r="A56" s="26" t="s">
        <v>11</v>
      </c>
      <c r="B56" s="24">
        <v>47773.742779</v>
      </c>
      <c r="C56" s="24">
        <v>7.1721365088000004</v>
      </c>
      <c r="D56" s="24">
        <v>3287.7129138999999</v>
      </c>
      <c r="E56" s="24">
        <v>326.53431862000002</v>
      </c>
      <c r="F56" s="24">
        <v>308.80848751000002</v>
      </c>
      <c r="G56" s="24">
        <v>5.3521817170999997</v>
      </c>
      <c r="H56" s="24">
        <v>4453.5116041000001</v>
      </c>
      <c r="I56" s="24">
        <v>33.792743416</v>
      </c>
      <c r="J56" s="24">
        <v>118.76173414</v>
      </c>
      <c r="K56" s="24">
        <v>82.806728643</v>
      </c>
      <c r="L56" s="59">
        <v>5.5029789750000004</v>
      </c>
      <c r="M56" s="59">
        <v>17.127805108</v>
      </c>
      <c r="N56" s="59">
        <v>6.3443359031000002</v>
      </c>
      <c r="O56" s="24"/>
      <c r="P56" s="24" t="s">
        <v>11</v>
      </c>
      <c r="Q56" s="24">
        <v>0</v>
      </c>
      <c r="R56" s="24">
        <v>0</v>
      </c>
      <c r="S56" s="24">
        <v>0</v>
      </c>
      <c r="T56" s="24">
        <v>0</v>
      </c>
      <c r="U56" s="24">
        <v>0</v>
      </c>
      <c r="V56" s="24">
        <v>0</v>
      </c>
      <c r="W56" s="24">
        <v>0</v>
      </c>
      <c r="X56" s="24">
        <v>0</v>
      </c>
      <c r="Y56" s="24">
        <v>0</v>
      </c>
      <c r="Z56" s="24">
        <v>0</v>
      </c>
      <c r="AA56" s="24">
        <v>0</v>
      </c>
      <c r="AB56" s="24">
        <v>0</v>
      </c>
      <c r="AC56" s="24">
        <v>0</v>
      </c>
      <c r="AD56" s="24">
        <v>0</v>
      </c>
      <c r="AE56" s="24">
        <v>0</v>
      </c>
      <c r="AF56" s="24">
        <v>0</v>
      </c>
      <c r="AG56" s="24">
        <v>0</v>
      </c>
      <c r="AH56" s="24">
        <v>0</v>
      </c>
      <c r="AI56" s="86">
        <v>0</v>
      </c>
      <c r="AJ56" s="24">
        <v>0</v>
      </c>
      <c r="AK56" s="24">
        <v>0</v>
      </c>
      <c r="AL56" s="24">
        <v>0</v>
      </c>
      <c r="AM56" s="24">
        <v>0</v>
      </c>
      <c r="AN56" s="24">
        <v>0</v>
      </c>
      <c r="AO56" s="24">
        <v>0</v>
      </c>
      <c r="AP56" s="24">
        <v>0</v>
      </c>
      <c r="AQ56" s="24">
        <v>0</v>
      </c>
      <c r="AR56" s="24">
        <v>0</v>
      </c>
      <c r="AS56" s="24">
        <v>0</v>
      </c>
      <c r="AT56" s="24">
        <v>0</v>
      </c>
      <c r="AU56" s="24">
        <v>0</v>
      </c>
      <c r="AV56" s="24">
        <v>0</v>
      </c>
      <c r="AW56" s="24">
        <v>0</v>
      </c>
      <c r="AX56" s="24">
        <v>0</v>
      </c>
      <c r="AY56" s="24">
        <v>0</v>
      </c>
      <c r="AZ56" s="24">
        <v>0</v>
      </c>
      <c r="BA56" s="24">
        <v>0</v>
      </c>
      <c r="BB56" s="24">
        <v>0</v>
      </c>
      <c r="BC56" s="24">
        <v>0</v>
      </c>
      <c r="BD56" s="24">
        <v>0</v>
      </c>
      <c r="BE56" s="24">
        <v>0</v>
      </c>
      <c r="BF56" s="24">
        <v>0</v>
      </c>
      <c r="BG56" s="24">
        <v>0</v>
      </c>
      <c r="BH56" s="24">
        <v>0</v>
      </c>
      <c r="BI56" s="24">
        <v>0</v>
      </c>
      <c r="BJ56" s="24">
        <v>0</v>
      </c>
      <c r="BK56" s="24">
        <v>0</v>
      </c>
      <c r="BL56" s="24">
        <v>0</v>
      </c>
      <c r="BM56" s="24">
        <v>0</v>
      </c>
      <c r="BN56" s="24">
        <v>0</v>
      </c>
      <c r="BO56" s="24">
        <v>0</v>
      </c>
      <c r="BP56" s="24">
        <v>0</v>
      </c>
      <c r="BQ56" s="24">
        <v>0</v>
      </c>
      <c r="BR56" s="24">
        <v>0</v>
      </c>
      <c r="BS56" s="24">
        <v>0</v>
      </c>
      <c r="BT56" s="24"/>
      <c r="BU56" s="86">
        <f>Q56+S56+U56+V56+Z56+AB56+AC56+AD56+AG56+AH56+AJ56+AK56+AL56+AR56+AT56+BI56+BP56+BS56</f>
        <v>0</v>
      </c>
      <c r="BV56" s="33"/>
    </row>
    <row r="57" spans="1:75" s="26" customFormat="1" x14ac:dyDescent="0.3">
      <c r="A57" s="26" t="s">
        <v>58</v>
      </c>
      <c r="B57" s="24">
        <v>123671.74459</v>
      </c>
      <c r="C57" s="24">
        <v>14.894813373</v>
      </c>
      <c r="D57" s="24">
        <v>6115.7438992999996</v>
      </c>
      <c r="E57" s="24">
        <v>787.82128349000004</v>
      </c>
      <c r="F57" s="24">
        <v>741.09795710000003</v>
      </c>
      <c r="G57" s="24">
        <v>10.814761856000001</v>
      </c>
      <c r="H57" s="24">
        <v>10848.165913999999</v>
      </c>
      <c r="I57" s="24">
        <v>69.245626186999999</v>
      </c>
      <c r="J57" s="24">
        <v>292.62759132999997</v>
      </c>
      <c r="K57" s="24">
        <v>166.02822441000001</v>
      </c>
      <c r="L57" s="59">
        <v>11.129814586</v>
      </c>
      <c r="M57" s="59">
        <v>41.429441697000001</v>
      </c>
      <c r="N57" s="59">
        <v>14.65219042</v>
      </c>
      <c r="O57" s="24"/>
      <c r="P57" s="24" t="s">
        <v>58</v>
      </c>
      <c r="Q57" s="24">
        <v>0</v>
      </c>
      <c r="R57" s="24">
        <v>0</v>
      </c>
      <c r="S57" s="24">
        <v>0</v>
      </c>
      <c r="T57" s="24">
        <v>0</v>
      </c>
      <c r="U57" s="24">
        <v>0</v>
      </c>
      <c r="V57" s="24">
        <v>0</v>
      </c>
      <c r="W57" s="24">
        <v>0</v>
      </c>
      <c r="X57" s="24">
        <v>0</v>
      </c>
      <c r="Y57" s="24">
        <v>0</v>
      </c>
      <c r="Z57" s="24">
        <v>0</v>
      </c>
      <c r="AA57" s="24">
        <v>0</v>
      </c>
      <c r="AB57" s="24">
        <v>0</v>
      </c>
      <c r="AC57" s="24">
        <v>0</v>
      </c>
      <c r="AD57" s="24">
        <v>0</v>
      </c>
      <c r="AE57" s="24">
        <v>0</v>
      </c>
      <c r="AF57" s="24">
        <v>0</v>
      </c>
      <c r="AG57" s="24">
        <v>0</v>
      </c>
      <c r="AH57" s="24">
        <v>0</v>
      </c>
      <c r="AI57" s="86">
        <v>0</v>
      </c>
      <c r="AJ57" s="24">
        <v>0</v>
      </c>
      <c r="AK57" s="24">
        <v>0</v>
      </c>
      <c r="AL57" s="24">
        <v>0</v>
      </c>
      <c r="AM57" s="24">
        <v>0</v>
      </c>
      <c r="AN57" s="24">
        <v>0</v>
      </c>
      <c r="AO57" s="24">
        <v>0</v>
      </c>
      <c r="AP57" s="24">
        <v>0</v>
      </c>
      <c r="AQ57" s="24">
        <v>0</v>
      </c>
      <c r="AR57" s="24">
        <v>0</v>
      </c>
      <c r="AS57" s="24">
        <v>0</v>
      </c>
      <c r="AT57" s="24">
        <v>0</v>
      </c>
      <c r="AU57" s="24">
        <v>0</v>
      </c>
      <c r="AV57" s="24">
        <v>0</v>
      </c>
      <c r="AW57" s="24">
        <v>0</v>
      </c>
      <c r="AX57" s="24">
        <v>0</v>
      </c>
      <c r="AY57" s="24">
        <v>0</v>
      </c>
      <c r="AZ57" s="24">
        <v>0</v>
      </c>
      <c r="BA57" s="24">
        <v>0</v>
      </c>
      <c r="BB57" s="24">
        <v>0</v>
      </c>
      <c r="BC57" s="24">
        <v>0</v>
      </c>
      <c r="BD57" s="24">
        <v>0</v>
      </c>
      <c r="BE57" s="24">
        <v>0</v>
      </c>
      <c r="BF57" s="24">
        <v>0</v>
      </c>
      <c r="BG57" s="24">
        <v>0</v>
      </c>
      <c r="BH57" s="24">
        <v>0</v>
      </c>
      <c r="BI57" s="24">
        <v>0</v>
      </c>
      <c r="BJ57" s="24">
        <v>0</v>
      </c>
      <c r="BK57" s="24">
        <v>0</v>
      </c>
      <c r="BL57" s="24">
        <v>0</v>
      </c>
      <c r="BM57" s="24">
        <v>0</v>
      </c>
      <c r="BN57" s="24">
        <v>0</v>
      </c>
      <c r="BO57" s="24">
        <v>0</v>
      </c>
      <c r="BP57" s="24">
        <v>0</v>
      </c>
      <c r="BQ57" s="24">
        <v>0</v>
      </c>
      <c r="BR57" s="24">
        <v>0</v>
      </c>
      <c r="BS57" s="24">
        <v>0</v>
      </c>
      <c r="BT57" s="24"/>
      <c r="BU57" s="86">
        <f>Q57+S57+U57+V57+Z57+AB57+AC57+AD57+AG57+AH57+AJ57+AK57+AL57+AR57+AT57+BI57+BP57+BS57</f>
        <v>0</v>
      </c>
      <c r="BV57" s="33">
        <f>AF57/(AF57+AO57+AP57+1E-50)</f>
        <v>0</v>
      </c>
    </row>
    <row r="58" spans="1:75" s="26" customFormat="1" x14ac:dyDescent="0.3">
      <c r="A58" s="26" t="s">
        <v>74</v>
      </c>
      <c r="B58" s="24">
        <v>4357.0080220999998</v>
      </c>
      <c r="C58" s="24">
        <v>0.69664306490000005</v>
      </c>
      <c r="D58" s="24">
        <v>313.73332188000001</v>
      </c>
      <c r="E58" s="24">
        <v>33.517531845999997</v>
      </c>
      <c r="F58" s="24">
        <v>31.715159729</v>
      </c>
      <c r="G58" s="24">
        <v>0.52109514820000002</v>
      </c>
      <c r="H58" s="24">
        <v>471.08687738999998</v>
      </c>
      <c r="I58" s="24">
        <v>3.3156343354</v>
      </c>
      <c r="J58" s="24">
        <v>12.134450494999999</v>
      </c>
      <c r="K58" s="24">
        <v>7.9046604278999997</v>
      </c>
      <c r="L58" s="59">
        <v>0.5736715375</v>
      </c>
      <c r="M58" s="59">
        <v>1.6780146117000001</v>
      </c>
      <c r="N58" s="59">
        <v>0.64899783570000003</v>
      </c>
      <c r="O58" s="24"/>
      <c r="P58" s="24" t="s">
        <v>175</v>
      </c>
      <c r="Q58" s="24">
        <v>0</v>
      </c>
      <c r="R58" s="24">
        <v>0</v>
      </c>
      <c r="S58" s="24">
        <v>0</v>
      </c>
      <c r="T58" s="24">
        <v>0</v>
      </c>
      <c r="U58" s="24">
        <v>0</v>
      </c>
      <c r="V58" s="24">
        <v>0</v>
      </c>
      <c r="W58" s="24">
        <v>0</v>
      </c>
      <c r="X58" s="24">
        <v>0</v>
      </c>
      <c r="Y58" s="24">
        <v>0</v>
      </c>
      <c r="Z58" s="24">
        <v>0</v>
      </c>
      <c r="AA58" s="24">
        <v>0</v>
      </c>
      <c r="AB58" s="24">
        <v>0</v>
      </c>
      <c r="AC58" s="24">
        <v>0</v>
      </c>
      <c r="AD58" s="24">
        <v>0</v>
      </c>
      <c r="AE58" s="24">
        <v>0</v>
      </c>
      <c r="AF58" s="24">
        <v>0</v>
      </c>
      <c r="AG58" s="24">
        <v>0</v>
      </c>
      <c r="AH58" s="24">
        <v>0</v>
      </c>
      <c r="AI58" s="86">
        <v>0</v>
      </c>
      <c r="AJ58" s="24">
        <v>0</v>
      </c>
      <c r="AK58" s="24">
        <v>0</v>
      </c>
      <c r="AL58" s="24">
        <v>0</v>
      </c>
      <c r="AM58" s="24">
        <v>0</v>
      </c>
      <c r="AN58" s="24">
        <v>0</v>
      </c>
      <c r="AO58" s="24">
        <v>0</v>
      </c>
      <c r="AP58" s="24">
        <v>0</v>
      </c>
      <c r="AQ58" s="24">
        <v>0</v>
      </c>
      <c r="AR58" s="24">
        <v>0</v>
      </c>
      <c r="AS58" s="24">
        <v>0</v>
      </c>
      <c r="AT58" s="24">
        <v>0</v>
      </c>
      <c r="AU58" s="24">
        <v>0</v>
      </c>
      <c r="AV58" s="24">
        <v>0</v>
      </c>
      <c r="AW58" s="24">
        <v>0</v>
      </c>
      <c r="AX58" s="24">
        <v>0</v>
      </c>
      <c r="AY58" s="24">
        <v>0</v>
      </c>
      <c r="AZ58" s="24">
        <v>0</v>
      </c>
      <c r="BA58" s="24">
        <v>0</v>
      </c>
      <c r="BB58" s="24">
        <v>0</v>
      </c>
      <c r="BC58" s="24">
        <v>0</v>
      </c>
      <c r="BD58" s="24">
        <v>0</v>
      </c>
      <c r="BE58" s="24">
        <v>0</v>
      </c>
      <c r="BF58" s="24">
        <v>0</v>
      </c>
      <c r="BG58" s="24">
        <v>0</v>
      </c>
      <c r="BH58" s="24">
        <v>0</v>
      </c>
      <c r="BI58" s="24">
        <v>0</v>
      </c>
      <c r="BJ58" s="24">
        <v>0</v>
      </c>
      <c r="BK58" s="24">
        <v>0</v>
      </c>
      <c r="BL58" s="24">
        <v>0</v>
      </c>
      <c r="BM58" s="24">
        <v>0</v>
      </c>
      <c r="BN58" s="24">
        <v>0</v>
      </c>
      <c r="BO58" s="24">
        <v>0</v>
      </c>
      <c r="BP58" s="24">
        <v>0</v>
      </c>
      <c r="BQ58" s="24">
        <v>0</v>
      </c>
      <c r="BR58" s="24">
        <v>0</v>
      </c>
      <c r="BS58" s="24">
        <v>0</v>
      </c>
      <c r="BT58" s="24"/>
      <c r="BU58" s="86">
        <f>Q58+S58+U58+V58+Z58+AB58+AC58+AD58+AG58+AH58+AJ58+AK58+AL58+AR58+AT58+BI58+BP58+BS58</f>
        <v>0</v>
      </c>
      <c r="BV58" s="33"/>
    </row>
    <row r="59" spans="1:75" s="26" customFormat="1" x14ac:dyDescent="0.3">
      <c r="A59" s="26" t="s">
        <v>233</v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86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86"/>
      <c r="BV59" s="33"/>
    </row>
    <row r="60" spans="1:75" x14ac:dyDescent="0.3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</row>
    <row r="61" spans="1:75" x14ac:dyDescent="0.3">
      <c r="A61" s="2" t="s">
        <v>55</v>
      </c>
      <c r="B61" s="1">
        <f t="shared" ref="B61:K61" si="4">SUM(B3:B58)</f>
        <v>10687144.4781045</v>
      </c>
      <c r="C61" s="1">
        <f t="shared" si="4"/>
        <v>1918.6655813547004</v>
      </c>
      <c r="D61" s="1">
        <f t="shared" si="4"/>
        <v>1062427.7650113998</v>
      </c>
      <c r="E61" s="1">
        <f t="shared" si="4"/>
        <v>104316.58858608501</v>
      </c>
      <c r="F61" s="1">
        <f t="shared" si="4"/>
        <v>98507.280572864052</v>
      </c>
      <c r="G61" s="1">
        <f t="shared" si="4"/>
        <v>2125.4624623999994</v>
      </c>
      <c r="H61" s="1">
        <f t="shared" si="4"/>
        <v>1089925.7615472202</v>
      </c>
      <c r="I61" s="1">
        <f t="shared" si="4"/>
        <v>10657.4347162838</v>
      </c>
      <c r="J61" s="1">
        <f t="shared" si="4"/>
        <v>27749.889447201993</v>
      </c>
      <c r="K61" s="1">
        <f t="shared" si="4"/>
        <v>26941.953412515904</v>
      </c>
      <c r="L61" s="1">
        <f t="shared" ref="L61:N61" si="5">SUM(L3:L58)</f>
        <v>1955.5206413382</v>
      </c>
      <c r="M61" s="1">
        <f t="shared" si="5"/>
        <v>4417.5535375379986</v>
      </c>
      <c r="N61" s="1">
        <f t="shared" si="5"/>
        <v>1820.0407756024999</v>
      </c>
      <c r="Q61" s="1">
        <f t="shared" ref="Q61:BS61" si="6">SUM(Q3:Q58)</f>
        <v>1328.8047576112788</v>
      </c>
      <c r="R61" s="1">
        <f t="shared" si="6"/>
        <v>1912.800077746642</v>
      </c>
      <c r="S61" s="1">
        <f t="shared" si="6"/>
        <v>10444.714264846241</v>
      </c>
      <c r="T61" s="1">
        <f t="shared" si="6"/>
        <v>10444.714264846241</v>
      </c>
      <c r="U61" s="1">
        <f t="shared" si="6"/>
        <v>5466.0814685030737</v>
      </c>
      <c r="V61" s="1">
        <f t="shared" si="6"/>
        <v>27383.287428735035</v>
      </c>
      <c r="W61" s="1">
        <f t="shared" si="6"/>
        <v>4360.26491021736</v>
      </c>
      <c r="X61" s="1">
        <f t="shared" si="6"/>
        <v>63977.552884762648</v>
      </c>
      <c r="Y61" s="1">
        <f t="shared" si="6"/>
        <v>10458436.669724984</v>
      </c>
      <c r="Z61" s="1">
        <f t="shared" si="6"/>
        <v>49308.564609820372</v>
      </c>
      <c r="AA61" s="1">
        <f t="shared" si="6"/>
        <v>4897.8180476035104</v>
      </c>
      <c r="AB61" s="1">
        <f t="shared" si="6"/>
        <v>48034.987937011698</v>
      </c>
      <c r="AC61" s="1">
        <f t="shared" si="6"/>
        <v>83896.328097210324</v>
      </c>
      <c r="AD61" s="1">
        <f t="shared" si="6"/>
        <v>26365.017547870561</v>
      </c>
      <c r="AE61" s="1">
        <f t="shared" si="6"/>
        <v>26365.017547870561</v>
      </c>
      <c r="AF61" s="1">
        <f t="shared" si="6"/>
        <v>8326.8410787889843</v>
      </c>
      <c r="AG61" s="1">
        <f t="shared" si="6"/>
        <v>35873.664580735873</v>
      </c>
      <c r="AH61" s="1">
        <f t="shared" si="6"/>
        <v>1626.0617325755659</v>
      </c>
      <c r="AI61" s="1"/>
      <c r="AJ61" s="1">
        <f t="shared" si="6"/>
        <v>265.78241111736082</v>
      </c>
      <c r="AK61" s="1">
        <f t="shared" si="6"/>
        <v>1389.9587076608027</v>
      </c>
      <c r="AL61" s="1">
        <f t="shared" si="6"/>
        <v>1796.4188950313485</v>
      </c>
      <c r="AM61" s="1">
        <f t="shared" si="6"/>
        <v>1875.3606445936573</v>
      </c>
      <c r="AN61" s="1">
        <f t="shared" si="6"/>
        <v>0</v>
      </c>
      <c r="AO61" s="1">
        <f t="shared" si="6"/>
        <v>936769.37893972732</v>
      </c>
      <c r="AP61" s="1">
        <f t="shared" si="6"/>
        <v>95758.668575135875</v>
      </c>
      <c r="AQ61" s="1">
        <f t="shared" si="6"/>
        <v>1040854.8885936523</v>
      </c>
      <c r="AR61" s="1">
        <f t="shared" si="6"/>
        <v>29157.518503107116</v>
      </c>
      <c r="AS61" s="1">
        <f t="shared" si="6"/>
        <v>14.793754330949229</v>
      </c>
      <c r="AT61" s="1">
        <f t="shared" si="6"/>
        <v>460473.17457775743</v>
      </c>
      <c r="AU61" s="1">
        <f t="shared" si="6"/>
        <v>48.994060506181114</v>
      </c>
      <c r="AV61" s="1">
        <f t="shared" si="6"/>
        <v>12.067274891284557</v>
      </c>
      <c r="AW61" s="1">
        <f t="shared" si="6"/>
        <v>50169.482209968097</v>
      </c>
      <c r="AX61" s="1">
        <f t="shared" si="6"/>
        <v>23.926389392295924</v>
      </c>
      <c r="AY61" s="1">
        <f t="shared" si="6"/>
        <v>2.2917900146563217</v>
      </c>
      <c r="AZ61" s="1">
        <f t="shared" si="6"/>
        <v>101833.74225407168</v>
      </c>
      <c r="BA61" s="1">
        <f t="shared" si="6"/>
        <v>96139.163379691032</v>
      </c>
      <c r="BB61" s="1">
        <f t="shared" si="6"/>
        <v>5694.5788743806261</v>
      </c>
      <c r="BC61" s="1">
        <f t="shared" si="6"/>
        <v>0.1890114661045538</v>
      </c>
      <c r="BD61" s="1">
        <f t="shared" si="6"/>
        <v>11025.791727628855</v>
      </c>
      <c r="BE61" s="1">
        <f t="shared" si="6"/>
        <v>1.3587559127977178</v>
      </c>
      <c r="BF61" s="1">
        <f t="shared" si="6"/>
        <v>6948.5044746672274</v>
      </c>
      <c r="BG61" s="1">
        <f t="shared" si="6"/>
        <v>91.892932529307529</v>
      </c>
      <c r="BH61" s="1">
        <f t="shared" si="6"/>
        <v>27465.211366422463</v>
      </c>
      <c r="BI61" s="1">
        <f t="shared" si="6"/>
        <v>5630.8648633816301</v>
      </c>
      <c r="BJ61" s="1">
        <f t="shared" si="6"/>
        <v>50.601437780948643</v>
      </c>
      <c r="BK61" s="1">
        <f t="shared" si="6"/>
        <v>283.80121205101455</v>
      </c>
      <c r="BL61" s="1">
        <f t="shared" si="6"/>
        <v>0.25698212888440586</v>
      </c>
      <c r="BM61" s="1">
        <f t="shared" si="6"/>
        <v>2089.8807912973834</v>
      </c>
      <c r="BN61" s="1">
        <f t="shared" si="6"/>
        <v>257860.8611956625</v>
      </c>
      <c r="BO61" s="1">
        <f t="shared" si="6"/>
        <v>0</v>
      </c>
      <c r="BP61" s="1">
        <f t="shared" si="6"/>
        <v>118011.16298242849</v>
      </c>
      <c r="BQ61" s="1">
        <f t="shared" si="6"/>
        <v>28506.524141712493</v>
      </c>
      <c r="BR61" s="1">
        <f t="shared" si="6"/>
        <v>1077302.728003548</v>
      </c>
      <c r="BS61" s="1">
        <f t="shared" si="6"/>
        <v>155294.84466823583</v>
      </c>
      <c r="BT61" s="1"/>
      <c r="BU61" s="1"/>
      <c r="BV61" s="33">
        <f>AF61/(AF61+AO61+AP61+1E-50)</f>
        <v>8.0000018927131808E-3</v>
      </c>
      <c r="BW61" s="26"/>
    </row>
    <row r="62" spans="1:75" x14ac:dyDescent="0.3">
      <c r="A62" s="26" t="s">
        <v>56</v>
      </c>
      <c r="B62" s="24">
        <f>SUM(B2:B51)</f>
        <v>10478152.291960401</v>
      </c>
      <c r="C62" s="24">
        <f t="shared" ref="C62:N62" si="7">SUM(C2:C51)</f>
        <v>1889.6095696815005</v>
      </c>
      <c r="D62" s="24">
        <f t="shared" si="7"/>
        <v>1050223.9827865199</v>
      </c>
      <c r="E62" s="24">
        <f t="shared" si="7"/>
        <v>102809.33236754901</v>
      </c>
      <c r="F62" s="24">
        <f t="shared" si="7"/>
        <v>97088.933058515031</v>
      </c>
      <c r="G62" s="24">
        <f t="shared" si="7"/>
        <v>2104.6061657291993</v>
      </c>
      <c r="H62" s="24">
        <f t="shared" si="7"/>
        <v>1066205.4262545302</v>
      </c>
      <c r="I62" s="24">
        <f t="shared" si="7"/>
        <v>10509.656115352402</v>
      </c>
      <c r="J62" s="24">
        <f t="shared" si="7"/>
        <v>27187.507608066993</v>
      </c>
      <c r="K62" s="24">
        <f t="shared" si="7"/>
        <v>26601.679172051001</v>
      </c>
      <c r="L62" s="24">
        <f t="shared" si="7"/>
        <v>1932.1841256844998</v>
      </c>
      <c r="M62" s="24">
        <f t="shared" si="7"/>
        <v>4331.1175829182994</v>
      </c>
      <c r="N62" s="24">
        <f t="shared" si="7"/>
        <v>1783.1082187607001</v>
      </c>
      <c r="Q62" s="86">
        <f>SUM(Q2:Q51)</f>
        <v>1328.8047576112788</v>
      </c>
      <c r="R62" s="86">
        <f t="shared" ref="R62:BS62" si="8">SUM(R2:R51)</f>
        <v>1912.800077746642</v>
      </c>
      <c r="S62" s="86">
        <f t="shared" si="8"/>
        <v>10444.714264846241</v>
      </c>
      <c r="T62" s="86">
        <f t="shared" si="8"/>
        <v>10444.714264846241</v>
      </c>
      <c r="U62" s="86">
        <f t="shared" si="8"/>
        <v>5466.0814685030737</v>
      </c>
      <c r="V62" s="86">
        <f t="shared" si="8"/>
        <v>27383.287428735035</v>
      </c>
      <c r="W62" s="86">
        <f t="shared" si="8"/>
        <v>4360.26491021736</v>
      </c>
      <c r="X62" s="86">
        <f t="shared" si="8"/>
        <v>63977.552884762648</v>
      </c>
      <c r="Y62" s="86">
        <f t="shared" si="8"/>
        <v>10458436.669724984</v>
      </c>
      <c r="Z62" s="86">
        <f t="shared" si="8"/>
        <v>49308.564609820372</v>
      </c>
      <c r="AA62" s="86">
        <f t="shared" si="8"/>
        <v>4897.8180476035104</v>
      </c>
      <c r="AB62" s="86">
        <f t="shared" si="8"/>
        <v>48034.987937011698</v>
      </c>
      <c r="AC62" s="86">
        <f t="shared" si="8"/>
        <v>83896.328097210324</v>
      </c>
      <c r="AD62" s="86">
        <f t="shared" si="8"/>
        <v>26365.017547870561</v>
      </c>
      <c r="AE62" s="86">
        <f t="shared" si="8"/>
        <v>26365.017547870561</v>
      </c>
      <c r="AF62" s="86">
        <f t="shared" si="8"/>
        <v>8326.8410787889843</v>
      </c>
      <c r="AG62" s="86">
        <f t="shared" si="8"/>
        <v>35873.664580735873</v>
      </c>
      <c r="AH62" s="86">
        <f t="shared" si="8"/>
        <v>1626.0617325755659</v>
      </c>
      <c r="AJ62" s="86">
        <f t="shared" si="8"/>
        <v>265.78241111736082</v>
      </c>
      <c r="AK62" s="86">
        <f t="shared" si="8"/>
        <v>1389.9587076608027</v>
      </c>
      <c r="AL62" s="86">
        <f t="shared" si="8"/>
        <v>1796.4188950313485</v>
      </c>
      <c r="AM62" s="86">
        <f t="shared" si="8"/>
        <v>1875.3606445936573</v>
      </c>
      <c r="AN62" s="86">
        <f t="shared" si="8"/>
        <v>0</v>
      </c>
      <c r="AO62" s="86">
        <f t="shared" si="8"/>
        <v>936769.37893972732</v>
      </c>
      <c r="AP62" s="86">
        <f t="shared" si="8"/>
        <v>95758.668575135875</v>
      </c>
      <c r="AQ62" s="86">
        <f t="shared" si="8"/>
        <v>1040854.8885936523</v>
      </c>
      <c r="AR62" s="86">
        <f t="shared" si="8"/>
        <v>29157.518503107116</v>
      </c>
      <c r="AS62" s="86">
        <f t="shared" si="8"/>
        <v>14.793754330949229</v>
      </c>
      <c r="AT62" s="86">
        <f t="shared" si="8"/>
        <v>460473.17457775743</v>
      </c>
      <c r="AU62" s="86">
        <f t="shared" si="8"/>
        <v>48.994060506181114</v>
      </c>
      <c r="AV62" s="86">
        <f t="shared" si="8"/>
        <v>12.067274891284557</v>
      </c>
      <c r="AW62" s="86">
        <f t="shared" si="8"/>
        <v>50169.482209968097</v>
      </c>
      <c r="AX62" s="86">
        <f t="shared" si="8"/>
        <v>23.926389392295924</v>
      </c>
      <c r="AY62" s="86">
        <f t="shared" si="8"/>
        <v>2.2917900146563217</v>
      </c>
      <c r="AZ62" s="86">
        <f t="shared" si="8"/>
        <v>101833.74225407168</v>
      </c>
      <c r="BA62" s="86">
        <f t="shared" si="8"/>
        <v>96139.163379691032</v>
      </c>
      <c r="BB62" s="86">
        <f t="shared" si="8"/>
        <v>5694.5788743806261</v>
      </c>
      <c r="BC62" s="86">
        <f t="shared" si="8"/>
        <v>0.1890114661045538</v>
      </c>
      <c r="BD62" s="86">
        <f t="shared" si="8"/>
        <v>11025.791727628855</v>
      </c>
      <c r="BE62" s="86">
        <f t="shared" si="8"/>
        <v>1.3587559127977178</v>
      </c>
      <c r="BF62" s="86">
        <f t="shared" si="8"/>
        <v>6948.5044746672274</v>
      </c>
      <c r="BG62" s="86">
        <f t="shared" si="8"/>
        <v>91.892932529307529</v>
      </c>
      <c r="BH62" s="86">
        <f t="shared" si="8"/>
        <v>27465.211366422463</v>
      </c>
      <c r="BI62" s="86">
        <f t="shared" si="8"/>
        <v>5630.8648633816301</v>
      </c>
      <c r="BJ62" s="86">
        <f t="shared" si="8"/>
        <v>50.601437780948643</v>
      </c>
      <c r="BK62" s="86">
        <f t="shared" si="8"/>
        <v>283.80121205101455</v>
      </c>
      <c r="BL62" s="86">
        <f t="shared" si="8"/>
        <v>0.25698212888440586</v>
      </c>
      <c r="BM62" s="86">
        <f t="shared" si="8"/>
        <v>2089.8807912973834</v>
      </c>
      <c r="BN62" s="86">
        <f t="shared" si="8"/>
        <v>257860.8611956625</v>
      </c>
      <c r="BO62" s="86">
        <f t="shared" si="8"/>
        <v>0</v>
      </c>
      <c r="BP62" s="86">
        <f t="shared" si="8"/>
        <v>118011.16298242849</v>
      </c>
      <c r="BQ62" s="86">
        <f t="shared" si="8"/>
        <v>28506.524141712493</v>
      </c>
      <c r="BR62" s="86">
        <f t="shared" si="8"/>
        <v>1077302.728003548</v>
      </c>
      <c r="BS62" s="86">
        <f t="shared" si="8"/>
        <v>155294.84466823583</v>
      </c>
    </row>
    <row r="63" spans="1:75" x14ac:dyDescent="0.3">
      <c r="A63" s="26" t="s">
        <v>236</v>
      </c>
      <c r="B63" s="24">
        <f>+B3+B5+B8+B9+B11+B12+B14+B15+B16+B17+B18+B19+B20+B21+B22+B23+B24+B25+B26+B28+B30+B31+B33+B34+B35+B36+B37+B39+B40+B41+B42+B43+B44+B46+B47+B49+B50+B10</f>
        <v>8595345.261963401</v>
      </c>
      <c r="C63" s="24">
        <f t="shared" ref="C63:N63" si="9">+C3+C5+C8+C9+C11+C12+C14+C15+C16+C17+C18+C19+C20+C21+C22+C23+C24+C25+C26+C28+C30+C31+C33+C34+C35+C36+C37+C39+C40+C41+C42+C43+C44+C46+C47+C49+C50+C10</f>
        <v>1597.6623976571004</v>
      </c>
      <c r="D63" s="24">
        <f t="shared" si="9"/>
        <v>848026.69592062</v>
      </c>
      <c r="E63" s="24">
        <f t="shared" si="9"/>
        <v>83220.54510781898</v>
      </c>
      <c r="F63" s="24">
        <f t="shared" si="9"/>
        <v>79202.889667215</v>
      </c>
      <c r="G63" s="24">
        <f t="shared" si="9"/>
        <v>1799.5948441724997</v>
      </c>
      <c r="H63" s="24">
        <f t="shared" si="9"/>
        <v>867568.59489293001</v>
      </c>
      <c r="I63" s="24">
        <f t="shared" si="9"/>
        <v>8281.4931681153976</v>
      </c>
      <c r="J63" s="24">
        <f t="shared" si="9"/>
        <v>21745.435365228994</v>
      </c>
      <c r="K63" s="24">
        <f t="shared" si="9"/>
        <v>20946.282609522998</v>
      </c>
      <c r="L63" s="24">
        <f t="shared" si="9"/>
        <v>1516.8693240243997</v>
      </c>
      <c r="M63" s="24">
        <f t="shared" si="9"/>
        <v>3475.0549167822996</v>
      </c>
      <c r="N63" s="24">
        <f t="shared" si="9"/>
        <v>1453.7941315487001</v>
      </c>
    </row>
    <row r="65" spans="2:8" x14ac:dyDescent="0.3">
      <c r="B65" s="86"/>
      <c r="C65" s="86"/>
      <c r="D65" s="86"/>
      <c r="E65" s="86"/>
      <c r="F65" s="86"/>
      <c r="G65" s="86"/>
      <c r="H65" s="86"/>
    </row>
    <row r="66" spans="2:8" x14ac:dyDescent="0.3">
      <c r="B66" s="86"/>
      <c r="C66" s="86"/>
      <c r="D66" s="86"/>
      <c r="E66" s="86"/>
      <c r="F66" s="86"/>
      <c r="G66" s="86"/>
      <c r="H66" s="86"/>
    </row>
    <row r="67" spans="2:8" x14ac:dyDescent="0.3">
      <c r="C67" s="86"/>
      <c r="D67" s="85"/>
      <c r="E67" s="85"/>
      <c r="F67" s="85"/>
      <c r="G67" s="85"/>
      <c r="H67" s="85"/>
    </row>
    <row r="68" spans="2:8" x14ac:dyDescent="0.3">
      <c r="C68" s="86"/>
    </row>
    <row r="69" spans="2:8" x14ac:dyDescent="0.3">
      <c r="C69" s="86"/>
    </row>
    <row r="70" spans="2:8" x14ac:dyDescent="0.3">
      <c r="C70" s="86"/>
    </row>
    <row r="71" spans="2:8" x14ac:dyDescent="0.3">
      <c r="C71" s="86"/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9"/>
  <dimension ref="A1:DB68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4.4" x14ac:dyDescent="0.3"/>
  <cols>
    <col min="1" max="1" width="19.5546875" bestFit="1" customWidth="1"/>
    <col min="2" max="2" width="5.6640625" style="24" bestFit="1" customWidth="1"/>
    <col min="3" max="3" width="8.88671875" customWidth="1"/>
    <col min="4" max="4" width="8.44140625" customWidth="1"/>
    <col min="5" max="5" width="9.88671875" customWidth="1"/>
    <col min="6" max="6" width="6.6640625" customWidth="1"/>
    <col min="7" max="7" width="14.5546875" bestFit="1" customWidth="1"/>
    <col min="8" max="8" width="5.6640625" bestFit="1" customWidth="1"/>
    <col min="9" max="9" width="6.6640625" bestFit="1" customWidth="1"/>
    <col min="10" max="10" width="13.44140625" bestFit="1" customWidth="1"/>
    <col min="11" max="11" width="11.5546875" customWidth="1"/>
    <col min="12" max="12" width="8.88671875" customWidth="1"/>
    <col min="13" max="13" width="13.44140625" customWidth="1"/>
    <col min="14" max="14" width="6.6640625" customWidth="1"/>
    <col min="15" max="15" width="8.6640625" customWidth="1"/>
    <col min="16" max="16" width="10.33203125" customWidth="1"/>
    <col min="17" max="17" width="12.6640625" customWidth="1"/>
    <col min="18" max="18" width="10.33203125" customWidth="1"/>
    <col min="19" max="19" width="12.33203125" style="26" bestFit="1" customWidth="1"/>
    <col min="20" max="20" width="7.6640625" customWidth="1"/>
    <col min="21" max="21" width="6.6640625" customWidth="1"/>
    <col min="22" max="22" width="9.33203125" customWidth="1"/>
    <col min="23" max="23" width="6.6640625" style="26" bestFit="1" customWidth="1"/>
    <col min="24" max="24" width="10.88671875" style="26" bestFit="1" customWidth="1"/>
    <col min="25" max="25" width="7.6640625" customWidth="1"/>
    <col min="26" max="27" width="11.88671875" style="26" bestFit="1" customWidth="1"/>
    <col min="28" max="28" width="6.6640625" customWidth="1"/>
    <col min="29" max="29" width="9.6640625" customWidth="1"/>
    <col min="30" max="30" width="15.44140625" bestFit="1" customWidth="1"/>
    <col min="31" max="31" width="8.109375" style="26" bestFit="1" customWidth="1"/>
    <col min="32" max="32" width="6.6640625" customWidth="1"/>
    <col min="33" max="33" width="10.88671875" customWidth="1"/>
    <col min="34" max="34" width="6.6640625" customWidth="1"/>
    <col min="35" max="35" width="5.6640625" customWidth="1"/>
    <col min="36" max="36" width="5.6640625" style="26" customWidth="1"/>
    <col min="37" max="37" width="6.5546875" customWidth="1"/>
    <col min="38" max="38" width="6" style="26" bestFit="1" customWidth="1"/>
    <col min="39" max="39" width="9.109375" customWidth="1"/>
    <col min="40" max="40" width="5.6640625" bestFit="1" customWidth="1"/>
    <col min="41" max="41" width="8.109375" bestFit="1" customWidth="1"/>
    <col min="42" max="42" width="6.6640625" bestFit="1" customWidth="1"/>
    <col min="43" max="43" width="9" customWidth="1"/>
    <col min="44" max="44" width="9.33203125" customWidth="1"/>
    <col min="45" max="45" width="7.6640625" customWidth="1"/>
    <col min="46" max="46" width="9.109375" customWidth="1"/>
    <col min="47" max="47" width="12.6640625" bestFit="1" customWidth="1"/>
    <col min="48" max="49" width="9.33203125" customWidth="1"/>
    <col min="50" max="50" width="6.6640625" bestFit="1" customWidth="1"/>
    <col min="51" max="51" width="4.33203125" customWidth="1"/>
    <col min="52" max="52" width="7.6640625" bestFit="1" customWidth="1"/>
    <col min="53" max="53" width="4.5546875" bestFit="1" customWidth="1"/>
    <col min="54" max="54" width="4.109375" customWidth="1"/>
    <col min="55" max="55" width="6.6640625" customWidth="1"/>
    <col min="56" max="56" width="5.6640625" customWidth="1"/>
    <col min="57" max="57" width="5.88671875" customWidth="1"/>
    <col min="58" max="58" width="3.33203125" bestFit="1" customWidth="1"/>
    <col min="59" max="59" width="7.6640625" customWidth="1"/>
    <col min="60" max="60" width="11.5546875" customWidth="1"/>
    <col min="61" max="61" width="9.6640625" customWidth="1"/>
    <col min="62" max="63" width="7.6640625" customWidth="1"/>
    <col min="64" max="64" width="5.6640625" customWidth="1"/>
    <col min="65" max="65" width="5.33203125" customWidth="1"/>
    <col min="66" max="66" width="8.6640625" customWidth="1"/>
    <col min="67" max="67" width="4.88671875" customWidth="1"/>
    <col min="68" max="68" width="7.88671875" customWidth="1"/>
    <col min="69" max="69" width="5.88671875" customWidth="1"/>
    <col min="70" max="70" width="6" customWidth="1"/>
    <col min="71" max="71" width="6.6640625" customWidth="1"/>
    <col min="72" max="72" width="11.44140625" style="26" bestFit="1" customWidth="1"/>
    <col min="73" max="73" width="5.6640625" style="26" bestFit="1" customWidth="1"/>
    <col min="74" max="75" width="5.6640625" customWidth="1"/>
    <col min="76" max="76" width="3.88671875" bestFit="1" customWidth="1"/>
    <col min="77" max="77" width="11.5546875" style="26" bestFit="1" customWidth="1"/>
    <col min="78" max="78" width="6.6640625" customWidth="1"/>
    <col min="79" max="79" width="8.6640625" customWidth="1"/>
    <col min="80" max="80" width="7.5546875" style="85" bestFit="1" customWidth="1"/>
    <col min="81" max="81" width="8.6640625" style="26" customWidth="1"/>
    <col min="82" max="82" width="5.33203125" bestFit="1" customWidth="1"/>
    <col min="83" max="83" width="9.6640625" customWidth="1"/>
    <col min="84" max="84" width="9.33203125" style="26" bestFit="1" customWidth="1"/>
    <col min="85" max="85" width="7.6640625" customWidth="1"/>
    <col min="86" max="86" width="9" style="26" bestFit="1" customWidth="1"/>
    <col min="87" max="87" width="11.44140625" style="26" bestFit="1" customWidth="1"/>
    <col min="88" max="88" width="4.88671875" bestFit="1" customWidth="1"/>
    <col min="89" max="89" width="6.6640625" bestFit="1" customWidth="1"/>
    <col min="90" max="90" width="9.33203125" customWidth="1"/>
    <col min="91" max="91" width="7.6640625" customWidth="1"/>
    <col min="92" max="92" width="7.6640625" style="26" bestFit="1" customWidth="1"/>
    <col min="93" max="96" width="7.6640625" style="26" customWidth="1"/>
    <col min="97" max="97" width="6.6640625" bestFit="1" customWidth="1"/>
    <col min="98" max="109" width="9" customWidth="1"/>
  </cols>
  <sheetData>
    <row r="1" spans="1:106" x14ac:dyDescent="0.3">
      <c r="C1" s="26" t="s">
        <v>456</v>
      </c>
      <c r="BI1" s="25"/>
    </row>
    <row r="2" spans="1:106" x14ac:dyDescent="0.3">
      <c r="A2" s="26" t="s">
        <v>176</v>
      </c>
      <c r="B2" s="24" t="s">
        <v>357</v>
      </c>
      <c r="C2" s="24" t="s">
        <v>63</v>
      </c>
      <c r="D2" s="24" t="s">
        <v>309</v>
      </c>
      <c r="E2" s="24" t="s">
        <v>177</v>
      </c>
      <c r="F2" s="24" t="s">
        <v>130</v>
      </c>
      <c r="G2" s="24" t="s">
        <v>131</v>
      </c>
      <c r="H2" s="24" t="s">
        <v>132</v>
      </c>
      <c r="I2" s="24" t="s">
        <v>358</v>
      </c>
      <c r="J2" s="24" t="s">
        <v>310</v>
      </c>
      <c r="K2" s="24" t="s">
        <v>311</v>
      </c>
      <c r="L2" s="24" t="s">
        <v>312</v>
      </c>
      <c r="M2" s="24" t="s">
        <v>178</v>
      </c>
      <c r="N2" s="24" t="s">
        <v>133</v>
      </c>
      <c r="O2" s="24" t="s">
        <v>313</v>
      </c>
      <c r="P2" s="24" t="s">
        <v>59</v>
      </c>
      <c r="Q2" s="24" t="s">
        <v>314</v>
      </c>
      <c r="R2" s="24" t="s">
        <v>315</v>
      </c>
      <c r="S2" s="24" t="s">
        <v>413</v>
      </c>
      <c r="T2" s="24" t="s">
        <v>135</v>
      </c>
      <c r="U2" s="24" t="s">
        <v>136</v>
      </c>
      <c r="V2" s="24" t="s">
        <v>316</v>
      </c>
      <c r="W2" s="24" t="s">
        <v>359</v>
      </c>
      <c r="X2" s="24" t="s">
        <v>346</v>
      </c>
      <c r="Y2" s="24" t="s">
        <v>137</v>
      </c>
      <c r="Z2" s="24" t="s">
        <v>414</v>
      </c>
      <c r="AA2" s="24" t="s">
        <v>415</v>
      </c>
      <c r="AB2" s="24" t="s">
        <v>138</v>
      </c>
      <c r="AC2" s="24" t="s">
        <v>65</v>
      </c>
      <c r="AD2" s="24" t="s">
        <v>139</v>
      </c>
      <c r="AE2" s="24" t="s">
        <v>347</v>
      </c>
      <c r="AF2" s="24" t="s">
        <v>140</v>
      </c>
      <c r="AG2" s="24" t="s">
        <v>317</v>
      </c>
      <c r="AH2" s="24" t="s">
        <v>141</v>
      </c>
      <c r="AI2" s="24" t="s">
        <v>142</v>
      </c>
      <c r="AJ2" s="24" t="s">
        <v>360</v>
      </c>
      <c r="AK2" s="24" t="s">
        <v>143</v>
      </c>
      <c r="AL2" s="24" t="s">
        <v>348</v>
      </c>
      <c r="AM2" s="24" t="s">
        <v>318</v>
      </c>
      <c r="AN2" s="24" t="s">
        <v>365</v>
      </c>
      <c r="AO2" s="24" t="s">
        <v>319</v>
      </c>
      <c r="AP2" s="24" t="s">
        <v>57</v>
      </c>
      <c r="AQ2" s="24" t="s">
        <v>320</v>
      </c>
      <c r="AR2" s="24" t="s">
        <v>144</v>
      </c>
      <c r="AS2" s="24" t="s">
        <v>145</v>
      </c>
      <c r="AT2" s="24" t="s">
        <v>321</v>
      </c>
      <c r="AU2" s="24" t="s">
        <v>322</v>
      </c>
      <c r="AV2" s="24" t="s">
        <v>60</v>
      </c>
      <c r="AW2" s="24" t="s">
        <v>323</v>
      </c>
      <c r="AX2" s="24" t="s">
        <v>147</v>
      </c>
      <c r="AY2" s="24" t="s">
        <v>148</v>
      </c>
      <c r="AZ2" s="24" t="s">
        <v>149</v>
      </c>
      <c r="BA2" s="24" t="s">
        <v>150</v>
      </c>
      <c r="BB2" s="24" t="s">
        <v>151</v>
      </c>
      <c r="BC2" s="24" t="s">
        <v>152</v>
      </c>
      <c r="BD2" s="24" t="s">
        <v>153</v>
      </c>
      <c r="BE2" s="24" t="s">
        <v>154</v>
      </c>
      <c r="BF2" s="24" t="s">
        <v>155</v>
      </c>
      <c r="BG2" s="24" t="s">
        <v>54</v>
      </c>
      <c r="BH2" s="24" t="s">
        <v>324</v>
      </c>
      <c r="BI2" s="24" t="s">
        <v>325</v>
      </c>
      <c r="BJ2" s="24" t="s">
        <v>53</v>
      </c>
      <c r="BK2" s="24" t="s">
        <v>156</v>
      </c>
      <c r="BL2" s="24" t="s">
        <v>157</v>
      </c>
      <c r="BM2" s="24" t="s">
        <v>158</v>
      </c>
      <c r="BN2" s="24" t="s">
        <v>159</v>
      </c>
      <c r="BO2" s="24" t="s">
        <v>160</v>
      </c>
      <c r="BP2" s="24" t="s">
        <v>161</v>
      </c>
      <c r="BQ2" s="24" t="s">
        <v>162</v>
      </c>
      <c r="BR2" s="24" t="s">
        <v>163</v>
      </c>
      <c r="BS2" s="24" t="s">
        <v>164</v>
      </c>
      <c r="BT2" s="24" t="s">
        <v>349</v>
      </c>
      <c r="BU2" s="24" t="s">
        <v>361</v>
      </c>
      <c r="BV2" s="24" t="s">
        <v>165</v>
      </c>
      <c r="BW2" s="24" t="s">
        <v>166</v>
      </c>
      <c r="BX2" s="24" t="s">
        <v>167</v>
      </c>
      <c r="BY2" s="24" t="s">
        <v>416</v>
      </c>
      <c r="BZ2" s="24" t="s">
        <v>61</v>
      </c>
      <c r="CA2" s="24" t="s">
        <v>326</v>
      </c>
      <c r="CB2" s="86" t="s">
        <v>366</v>
      </c>
      <c r="CC2" s="24" t="s">
        <v>350</v>
      </c>
      <c r="CD2" s="24" t="s">
        <v>169</v>
      </c>
      <c r="CE2" s="24" t="s">
        <v>327</v>
      </c>
      <c r="CF2" s="24" t="s">
        <v>351</v>
      </c>
      <c r="CG2" s="24" t="s">
        <v>170</v>
      </c>
      <c r="CH2" s="24" t="s">
        <v>352</v>
      </c>
      <c r="CI2" s="24" t="s">
        <v>353</v>
      </c>
      <c r="CJ2" s="24" t="s">
        <v>171</v>
      </c>
      <c r="CK2" s="24" t="s">
        <v>172</v>
      </c>
      <c r="CL2" s="24" t="s">
        <v>173</v>
      </c>
      <c r="CM2" s="24" t="s">
        <v>367</v>
      </c>
      <c r="CN2" s="24" t="s">
        <v>354</v>
      </c>
      <c r="CO2" s="24"/>
      <c r="CP2" s="24"/>
      <c r="CR2" s="24"/>
      <c r="DA2" s="26"/>
      <c r="DB2" s="26"/>
    </row>
    <row r="3" spans="1:106" x14ac:dyDescent="0.3">
      <c r="A3" s="26" t="s">
        <v>0</v>
      </c>
      <c r="B3" s="24">
        <v>58.296446800231898</v>
      </c>
      <c r="C3" s="24">
        <v>510.58102989196698</v>
      </c>
      <c r="D3" s="24">
        <v>43.801427125930701</v>
      </c>
      <c r="E3" s="24">
        <v>43.801339626312199</v>
      </c>
      <c r="F3" s="24">
        <v>510.58135223388598</v>
      </c>
      <c r="G3" s="24">
        <v>510.57837677001902</v>
      </c>
      <c r="H3" s="24">
        <v>165.85734319686799</v>
      </c>
      <c r="I3" s="24">
        <v>1184.2350149154599</v>
      </c>
      <c r="J3" s="24">
        <v>1184.23442625999</v>
      </c>
      <c r="K3" s="24">
        <v>2256.69067382812</v>
      </c>
      <c r="L3" s="24">
        <v>163.259753853082</v>
      </c>
      <c r="M3" s="24">
        <v>163.263405531644</v>
      </c>
      <c r="N3" s="24">
        <v>1724.2386779785099</v>
      </c>
      <c r="O3" s="24">
        <v>1724.29197692871</v>
      </c>
      <c r="P3" s="24">
        <v>556841.05993652297</v>
      </c>
      <c r="Q3" s="24">
        <v>41517403.28125</v>
      </c>
      <c r="R3" s="24">
        <v>557063.74493408203</v>
      </c>
      <c r="S3" s="24">
        <v>1769.25916290283</v>
      </c>
      <c r="T3" s="24">
        <v>3049.3889656066799</v>
      </c>
      <c r="U3" s="24">
        <v>891.74936151504505</v>
      </c>
      <c r="V3" s="24">
        <v>577.70104980468705</v>
      </c>
      <c r="W3" s="24">
        <v>1152.30832195281</v>
      </c>
      <c r="X3" s="24">
        <v>820.91682124137799</v>
      </c>
      <c r="Y3" s="24">
        <v>3429.6231689453102</v>
      </c>
      <c r="Z3" s="24">
        <v>6686.65625</v>
      </c>
      <c r="AA3" s="24">
        <v>22805.276763916001</v>
      </c>
      <c r="AB3" s="24">
        <v>661.49720764160099</v>
      </c>
      <c r="AC3" s="24">
        <v>661.49801635742097</v>
      </c>
      <c r="AD3" s="24">
        <v>661.48800659179597</v>
      </c>
      <c r="AE3" s="24">
        <v>1140.8419042825601</v>
      </c>
      <c r="AF3" s="24">
        <v>758.28664875030495</v>
      </c>
      <c r="AG3" s="24">
        <v>766.59187984466496</v>
      </c>
      <c r="AH3" s="24">
        <v>1525.82765173912</v>
      </c>
      <c r="AI3" s="24">
        <v>22.814993254840299</v>
      </c>
      <c r="AJ3" s="24">
        <v>41.753623008727999</v>
      </c>
      <c r="AK3" s="24">
        <v>64.521186828613196</v>
      </c>
      <c r="AL3" s="24">
        <v>0</v>
      </c>
      <c r="AM3" s="24">
        <v>1039.1585388183501</v>
      </c>
      <c r="AN3" s="24">
        <v>90.034656286239596</v>
      </c>
      <c r="AO3" s="24">
        <v>90.090068817138601</v>
      </c>
      <c r="AP3" s="24">
        <v>2370.4613962173398</v>
      </c>
      <c r="AQ3" s="24">
        <v>2370.4421472549402</v>
      </c>
      <c r="AR3" s="24">
        <v>83669.046630859302</v>
      </c>
      <c r="AS3" s="24">
        <v>10358.482696533199</v>
      </c>
      <c r="AT3" s="24">
        <v>10483.058013915999</v>
      </c>
      <c r="AU3" s="24">
        <v>34502.930816650303</v>
      </c>
      <c r="AV3" s="24">
        <v>94782.039306640596</v>
      </c>
      <c r="AW3" s="24">
        <v>84574.308776855396</v>
      </c>
      <c r="AX3" s="24">
        <v>1824.83008289337</v>
      </c>
      <c r="AY3" s="24">
        <v>3.8054548483341901</v>
      </c>
      <c r="AZ3" s="24">
        <v>23041.8884811401</v>
      </c>
      <c r="BA3" s="24">
        <v>19.500573918223299</v>
      </c>
      <c r="BB3" s="24">
        <v>4.1876702085137296</v>
      </c>
      <c r="BC3" s="24">
        <v>1015.08881807327</v>
      </c>
      <c r="BD3" s="24">
        <v>75.759843282401505</v>
      </c>
      <c r="BE3" s="24">
        <v>0</v>
      </c>
      <c r="BF3" s="24">
        <v>1.32618723809719</v>
      </c>
      <c r="BG3" s="35">
        <v>5524.4415884017899</v>
      </c>
      <c r="BH3" s="24">
        <v>282.08737182617102</v>
      </c>
      <c r="BI3" s="24">
        <v>117.024284362792</v>
      </c>
      <c r="BJ3" s="24">
        <v>2657.6627931594799</v>
      </c>
      <c r="BK3" s="24">
        <v>2866.7753272056498</v>
      </c>
      <c r="BL3" s="24">
        <v>2.1784397773444599</v>
      </c>
      <c r="BM3" s="24">
        <v>0.50293725728988603</v>
      </c>
      <c r="BN3" s="24">
        <v>267.77551595866601</v>
      </c>
      <c r="BO3" s="24">
        <v>2.8303004689514601</v>
      </c>
      <c r="BP3" s="24">
        <v>199.889989137649</v>
      </c>
      <c r="BQ3" s="24">
        <v>27.203672349452901</v>
      </c>
      <c r="BR3" s="24">
        <v>7.3028554767370197</v>
      </c>
      <c r="BS3" s="24">
        <v>910.42042207717896</v>
      </c>
      <c r="BT3" s="24">
        <v>36.743427157402003</v>
      </c>
      <c r="BU3" s="24">
        <v>187.057120800018</v>
      </c>
      <c r="BV3" s="24">
        <v>7.8843017034232599</v>
      </c>
      <c r="BW3" s="24">
        <v>111.405747294425</v>
      </c>
      <c r="BX3" s="24">
        <v>0.71191510610515196</v>
      </c>
      <c r="BY3" s="24">
        <v>3241.7488937377898</v>
      </c>
      <c r="BZ3" s="24">
        <v>724.96860337257306</v>
      </c>
      <c r="CA3" s="24">
        <v>724.96916282176903</v>
      </c>
      <c r="CB3" s="86">
        <v>15150.4974555969</v>
      </c>
      <c r="CC3" s="24">
        <v>30.0701626986265</v>
      </c>
      <c r="CD3" s="24">
        <v>3.6062509417533799</v>
      </c>
      <c r="CE3" s="24">
        <v>780.16650390625</v>
      </c>
      <c r="CF3" s="24">
        <v>53517.2020263671</v>
      </c>
      <c r="CG3" s="24">
        <v>6224.7974157333301</v>
      </c>
      <c r="CH3" s="24">
        <v>5033.4203848838797</v>
      </c>
      <c r="CI3" s="24">
        <v>1116.96730780601</v>
      </c>
      <c r="CJ3" s="24">
        <v>0</v>
      </c>
      <c r="CK3" s="24">
        <v>572.52774286270096</v>
      </c>
      <c r="CL3" s="24">
        <v>50959.743347167903</v>
      </c>
      <c r="CM3" s="24">
        <v>7481.32471847534</v>
      </c>
      <c r="CN3" s="24">
        <v>3027.9265732765198</v>
      </c>
      <c r="CO3" s="24"/>
      <c r="CP3" s="24"/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</row>
    <row r="4" spans="1:106" x14ac:dyDescent="0.3">
      <c r="A4" s="26" t="s">
        <v>2</v>
      </c>
      <c r="B4" s="24">
        <v>56.6330564022064</v>
      </c>
      <c r="C4" s="24">
        <v>450.93400955200099</v>
      </c>
      <c r="D4" s="24">
        <v>40.315661191940301</v>
      </c>
      <c r="E4" s="24">
        <v>40.315738439559901</v>
      </c>
      <c r="F4" s="24">
        <v>450.934566497802</v>
      </c>
      <c r="G4" s="24">
        <v>450.93189811706497</v>
      </c>
      <c r="H4" s="24">
        <v>143.739679336547</v>
      </c>
      <c r="I4" s="24">
        <v>1068.3686642646701</v>
      </c>
      <c r="J4" s="24">
        <v>1068.3686244487701</v>
      </c>
      <c r="K4" s="24">
        <v>1699.10400390625</v>
      </c>
      <c r="L4" s="24">
        <v>158.15461713075601</v>
      </c>
      <c r="M4" s="24">
        <v>158.159046113491</v>
      </c>
      <c r="N4" s="24">
        <v>1678.6554260253899</v>
      </c>
      <c r="O4" s="24">
        <v>1678.70764160156</v>
      </c>
      <c r="P4" s="24">
        <v>487720.91979980399</v>
      </c>
      <c r="Q4" s="24">
        <v>35717148.0390625</v>
      </c>
      <c r="R4" s="24">
        <v>487916.34698486299</v>
      </c>
      <c r="S4" s="24">
        <v>2538.8526992797802</v>
      </c>
      <c r="T4" s="24">
        <v>2770.0490036010701</v>
      </c>
      <c r="U4" s="24">
        <v>819.25346851348797</v>
      </c>
      <c r="V4" s="24">
        <v>755.73602294921795</v>
      </c>
      <c r="W4" s="24">
        <v>1017.53842639923</v>
      </c>
      <c r="X4" s="24">
        <v>757.77410197257996</v>
      </c>
      <c r="Y4" s="24">
        <v>3594.97045898437</v>
      </c>
      <c r="Z4" s="24">
        <v>7121.9857177734302</v>
      </c>
      <c r="AA4" s="24">
        <v>20636.3426818847</v>
      </c>
      <c r="AB4" s="24">
        <v>584.18611526489201</v>
      </c>
      <c r="AC4" s="24">
        <v>584.18599319457996</v>
      </c>
      <c r="AD4" s="24">
        <v>584.17800140380803</v>
      </c>
      <c r="AE4" s="24">
        <v>1171.19617176055</v>
      </c>
      <c r="AF4" s="24">
        <v>660.48403739929199</v>
      </c>
      <c r="AG4" s="24">
        <v>610.80346107482899</v>
      </c>
      <c r="AH4" s="24">
        <v>1492.22343111038</v>
      </c>
      <c r="AI4" s="24">
        <v>24.945002153515802</v>
      </c>
      <c r="AJ4" s="24">
        <v>33.812357187271097</v>
      </c>
      <c r="AK4" s="24">
        <v>72.082400321960407</v>
      </c>
      <c r="AL4" s="24">
        <v>0</v>
      </c>
      <c r="AM4" s="24">
        <v>1071.30613708496</v>
      </c>
      <c r="AN4" s="24">
        <v>79.876115798950195</v>
      </c>
      <c r="AO4" s="24">
        <v>79.928990840911794</v>
      </c>
      <c r="AP4" s="24">
        <v>2086.5393605232198</v>
      </c>
      <c r="AQ4" s="24">
        <v>2086.5254373550401</v>
      </c>
      <c r="AR4" s="24">
        <v>73076.0086669921</v>
      </c>
      <c r="AS4" s="24">
        <v>8824.0090332031195</v>
      </c>
      <c r="AT4" s="24">
        <v>8081.8692626953098</v>
      </c>
      <c r="AU4" s="24">
        <v>32448.9852600097</v>
      </c>
      <c r="AV4" s="24">
        <v>82557.194091796802</v>
      </c>
      <c r="AW4" s="24">
        <v>67657.513061523394</v>
      </c>
      <c r="AX4" s="24">
        <v>1660.86974143981</v>
      </c>
      <c r="AY4" s="24">
        <v>3.1990554905496502</v>
      </c>
      <c r="AZ4" s="24">
        <v>22021.6483917236</v>
      </c>
      <c r="BA4" s="24">
        <v>16.3525398224592</v>
      </c>
      <c r="BB4" s="24">
        <v>3.2294578254222799</v>
      </c>
      <c r="BC4" s="24">
        <v>830.21845364570595</v>
      </c>
      <c r="BD4" s="24">
        <v>59.235931575298302</v>
      </c>
      <c r="BE4" s="24">
        <v>0</v>
      </c>
      <c r="BF4" s="24">
        <v>1.10729777440428</v>
      </c>
      <c r="BG4" s="35">
        <v>4411.8776283264096</v>
      </c>
      <c r="BH4" s="24">
        <v>212.39067077636699</v>
      </c>
      <c r="BI4" s="24">
        <v>95.612327575683594</v>
      </c>
      <c r="BJ4" s="24">
        <v>2188.2388553619298</v>
      </c>
      <c r="BK4" s="24">
        <v>2223.6388368606499</v>
      </c>
      <c r="BL4" s="24">
        <v>1.8218298330903</v>
      </c>
      <c r="BM4" s="24">
        <v>0.39182320237159701</v>
      </c>
      <c r="BN4" s="24">
        <v>208.20887470245299</v>
      </c>
      <c r="BO4" s="24">
        <v>2.2047170251607802</v>
      </c>
      <c r="BP4" s="24">
        <v>168.61936533451001</v>
      </c>
      <c r="BQ4" s="24">
        <v>23.775387197732901</v>
      </c>
      <c r="BR4" s="24">
        <v>5.9686561226844699</v>
      </c>
      <c r="BS4" s="24">
        <v>771.26689720153797</v>
      </c>
      <c r="BT4" s="24">
        <v>32.020468473434399</v>
      </c>
      <c r="BU4" s="24">
        <v>171.790035247802</v>
      </c>
      <c r="BV4" s="24">
        <v>6.1778012849390498</v>
      </c>
      <c r="BW4" s="24">
        <v>85.989459633827195</v>
      </c>
      <c r="BX4" s="24">
        <v>0.56950715137645602</v>
      </c>
      <c r="BY4" s="24">
        <v>2151.7926483154201</v>
      </c>
      <c r="BZ4" s="24">
        <v>350.61765456199601</v>
      </c>
      <c r="CA4" s="24">
        <v>350.61831724643702</v>
      </c>
      <c r="CB4" s="86">
        <v>14299.334487915001</v>
      </c>
      <c r="CC4" s="24">
        <v>27.0518518090248</v>
      </c>
      <c r="CD4" s="24">
        <v>2.8726814091205499</v>
      </c>
      <c r="CE4" s="24">
        <v>637.417236328125</v>
      </c>
      <c r="CF4" s="24">
        <v>50798.401550292903</v>
      </c>
      <c r="CG4" s="24">
        <v>5934.6568613052304</v>
      </c>
      <c r="CH4" s="24">
        <v>4824.9026379585202</v>
      </c>
      <c r="CI4" s="24">
        <v>1071.0513817071901</v>
      </c>
      <c r="CJ4" s="24">
        <v>0</v>
      </c>
      <c r="CK4" s="24">
        <v>537.23166942596401</v>
      </c>
      <c r="CL4" s="24">
        <v>48394.986999511697</v>
      </c>
      <c r="CM4" s="24">
        <v>6955.9456768035798</v>
      </c>
      <c r="CN4" s="24">
        <v>2809.8593463897701</v>
      </c>
      <c r="CO4" s="24"/>
      <c r="CP4" s="24"/>
      <c r="CQ4" s="24"/>
      <c r="CR4" s="24"/>
      <c r="CS4" s="24"/>
      <c r="CT4" s="24"/>
      <c r="CU4" s="24"/>
      <c r="CV4" s="24"/>
      <c r="CW4" s="24"/>
      <c r="CX4" s="24"/>
      <c r="CY4" s="24"/>
      <c r="CZ4" s="24"/>
      <c r="DA4" s="24"/>
      <c r="DB4" s="24"/>
    </row>
    <row r="5" spans="1:106" x14ac:dyDescent="0.3">
      <c r="A5" s="26" t="s">
        <v>3</v>
      </c>
      <c r="B5" s="24">
        <v>32.417702198028501</v>
      </c>
      <c r="C5" s="24">
        <v>268.26090621948202</v>
      </c>
      <c r="D5" s="24">
        <v>26.497999191284102</v>
      </c>
      <c r="E5" s="24">
        <v>26.498062610626199</v>
      </c>
      <c r="F5" s="24">
        <v>268.26109313964798</v>
      </c>
      <c r="G5" s="24">
        <v>268.25954246520899</v>
      </c>
      <c r="H5" s="24">
        <v>92.518273830413804</v>
      </c>
      <c r="I5" s="24">
        <v>520.11731839179902</v>
      </c>
      <c r="J5" s="24">
        <v>520.11844444274902</v>
      </c>
      <c r="K5" s="24">
        <v>1050.30871582031</v>
      </c>
      <c r="L5" s="24">
        <v>81.147441685199695</v>
      </c>
      <c r="M5" s="24">
        <v>81.149416327476501</v>
      </c>
      <c r="N5" s="24">
        <v>1048.53405761718</v>
      </c>
      <c r="O5" s="24">
        <v>1048.5655212402301</v>
      </c>
      <c r="P5" s="24">
        <v>247851.35803222601</v>
      </c>
      <c r="Q5" s="24">
        <v>23911255.109375</v>
      </c>
      <c r="R5" s="24">
        <v>247950.46099853501</v>
      </c>
      <c r="S5" s="24">
        <v>649.055773258209</v>
      </c>
      <c r="T5" s="24">
        <v>1576.39174652099</v>
      </c>
      <c r="U5" s="24">
        <v>426.85252189636202</v>
      </c>
      <c r="V5" s="24">
        <v>224.62228393554599</v>
      </c>
      <c r="W5" s="24">
        <v>553.54233360290505</v>
      </c>
      <c r="X5" s="24">
        <v>353.09533703327099</v>
      </c>
      <c r="Y5" s="24">
        <v>1389.8275756835901</v>
      </c>
      <c r="Z5" s="24">
        <v>2522.3312377929601</v>
      </c>
      <c r="AA5" s="24">
        <v>10940.7169494628</v>
      </c>
      <c r="AB5" s="24">
        <v>387.68647766113202</v>
      </c>
      <c r="AC5" s="24">
        <v>387.68626403808503</v>
      </c>
      <c r="AD5" s="24">
        <v>387.68084716796801</v>
      </c>
      <c r="AE5" s="24">
        <v>481.09315383434199</v>
      </c>
      <c r="AF5" s="24">
        <v>433.67564201354901</v>
      </c>
      <c r="AG5" s="24">
        <v>430.704125404357</v>
      </c>
      <c r="AH5" s="24">
        <v>653.60846519470203</v>
      </c>
      <c r="AI5" s="24">
        <v>11.7627407256513</v>
      </c>
      <c r="AJ5" s="24">
        <v>27.097764730453399</v>
      </c>
      <c r="AK5" s="24">
        <v>33.492425441741901</v>
      </c>
      <c r="AL5" s="24">
        <v>0</v>
      </c>
      <c r="AM5" s="24">
        <v>469.48829650878901</v>
      </c>
      <c r="AN5" s="24">
        <v>49.5359654426574</v>
      </c>
      <c r="AO5" s="24">
        <v>49.560532093048003</v>
      </c>
      <c r="AP5" s="24">
        <v>1182.5982055664001</v>
      </c>
      <c r="AQ5" s="24">
        <v>1182.59311580657</v>
      </c>
      <c r="AR5" s="24">
        <v>47239.909912109302</v>
      </c>
      <c r="AS5" s="24">
        <v>6535.8692626953098</v>
      </c>
      <c r="AT5" s="24">
        <v>6487.9042663574201</v>
      </c>
      <c r="AU5" s="24">
        <v>15548.1755676269</v>
      </c>
      <c r="AV5" s="24">
        <v>54207.303833007798</v>
      </c>
      <c r="AW5" s="24">
        <v>46919.325805663997</v>
      </c>
      <c r="AX5" s="24">
        <v>881.43726778030396</v>
      </c>
      <c r="AY5" s="24">
        <v>1.95372039754875</v>
      </c>
      <c r="AZ5" s="24">
        <v>10021.2292404174</v>
      </c>
      <c r="BA5" s="24">
        <v>10.2910805791616</v>
      </c>
      <c r="BB5" s="24">
        <v>2.4864332415163499</v>
      </c>
      <c r="BC5" s="24">
        <v>727.34104013442902</v>
      </c>
      <c r="BD5" s="24">
        <v>35.542690306901903</v>
      </c>
      <c r="BE5" s="24">
        <v>0</v>
      </c>
      <c r="BF5" s="24">
        <v>0.72656207531690598</v>
      </c>
      <c r="BG5" s="35">
        <v>3016.97019004821</v>
      </c>
      <c r="BH5" s="24">
        <v>131.28776550292901</v>
      </c>
      <c r="BI5" s="24">
        <v>63.011619567871001</v>
      </c>
      <c r="BJ5" s="24">
        <v>1603.94898033142</v>
      </c>
      <c r="BK5" s="24">
        <v>1413.02854454517</v>
      </c>
      <c r="BL5" s="24">
        <v>1.0816697794943999</v>
      </c>
      <c r="BM5" s="24">
        <v>0.24157631397247301</v>
      </c>
      <c r="BN5" s="24">
        <v>129.06460630893699</v>
      </c>
      <c r="BO5" s="24">
        <v>1.7581635992974001</v>
      </c>
      <c r="BP5" s="24">
        <v>106.392395615577</v>
      </c>
      <c r="BQ5" s="24">
        <v>13.647615194320601</v>
      </c>
      <c r="BR5" s="24">
        <v>4.2362962067127201</v>
      </c>
      <c r="BS5" s="24">
        <v>485.06061553954999</v>
      </c>
      <c r="BT5" s="24">
        <v>19.921290993690398</v>
      </c>
      <c r="BU5" s="24">
        <v>97.642506599426198</v>
      </c>
      <c r="BV5" s="24">
        <v>4.4995189756154996</v>
      </c>
      <c r="BW5" s="24">
        <v>79.324538946151705</v>
      </c>
      <c r="BX5" s="24">
        <v>0.36208672897191702</v>
      </c>
      <c r="BY5" s="24">
        <v>1439.1663208007801</v>
      </c>
      <c r="BZ5" s="24">
        <v>311.69015783071501</v>
      </c>
      <c r="CA5" s="24">
        <v>311.689761698246</v>
      </c>
      <c r="CB5" s="86">
        <v>6475.9448699951099</v>
      </c>
      <c r="CC5" s="24">
        <v>14.274616435170101</v>
      </c>
      <c r="CD5" s="24">
        <v>2.4309822171926498</v>
      </c>
      <c r="CE5" s="24">
        <v>420.08157348632801</v>
      </c>
      <c r="CF5" s="24">
        <v>24042.908691406199</v>
      </c>
      <c r="CG5" s="24">
        <v>2633.00282001495</v>
      </c>
      <c r="CH5" s="24">
        <v>2093.2438626289299</v>
      </c>
      <c r="CI5" s="24">
        <v>462.10072398185702</v>
      </c>
      <c r="CJ5" s="24">
        <v>0</v>
      </c>
      <c r="CK5" s="24">
        <v>256.93661594390801</v>
      </c>
      <c r="CL5" s="24">
        <v>22593.587371826099</v>
      </c>
      <c r="CM5" s="24">
        <v>3248.5976123809801</v>
      </c>
      <c r="CN5" s="24">
        <v>1299.3435420989899</v>
      </c>
      <c r="CO5" s="24"/>
      <c r="CP5" s="24"/>
      <c r="CQ5" s="24"/>
      <c r="CR5" s="24"/>
      <c r="CS5" s="24"/>
      <c r="CT5" s="24"/>
      <c r="CU5" s="24"/>
      <c r="CV5" s="24"/>
      <c r="CW5" s="24"/>
      <c r="CX5" s="24"/>
      <c r="CY5" s="24"/>
      <c r="CZ5" s="24"/>
      <c r="DA5" s="24"/>
      <c r="DB5" s="24"/>
    </row>
    <row r="6" spans="1:106" x14ac:dyDescent="0.3">
      <c r="A6" s="26" t="s">
        <v>4</v>
      </c>
      <c r="B6" s="24">
        <v>130.339824199676</v>
      </c>
      <c r="C6" s="24">
        <v>857.72399139404297</v>
      </c>
      <c r="D6" s="24">
        <v>89.280424118041907</v>
      </c>
      <c r="E6" s="24">
        <v>89.280440807342501</v>
      </c>
      <c r="F6" s="24">
        <v>857.72198677062897</v>
      </c>
      <c r="G6" s="24">
        <v>857.71690940856899</v>
      </c>
      <c r="H6" s="24">
        <v>299.672707557678</v>
      </c>
      <c r="I6" s="24">
        <v>2067.5910010337798</v>
      </c>
      <c r="J6" s="24">
        <v>2067.5917901992798</v>
      </c>
      <c r="K6" s="24">
        <v>13474.6640625</v>
      </c>
      <c r="L6" s="24">
        <v>247.677179872989</v>
      </c>
      <c r="M6" s="24">
        <v>247.68302375078201</v>
      </c>
      <c r="N6" s="24">
        <v>6104.2361145019504</v>
      </c>
      <c r="O6" s="24">
        <v>6104.4251098632803</v>
      </c>
      <c r="P6" s="24">
        <v>721087.96728515602</v>
      </c>
      <c r="Q6" s="24">
        <v>181615559</v>
      </c>
      <c r="R6" s="24">
        <v>721376.67480468703</v>
      </c>
      <c r="S6" s="24">
        <v>1551695.15625</v>
      </c>
      <c r="T6" s="24">
        <v>5801.1533584594699</v>
      </c>
      <c r="U6" s="24">
        <v>1671.41151809692</v>
      </c>
      <c r="V6" s="24">
        <v>995.48699951171795</v>
      </c>
      <c r="W6" s="24">
        <v>1937.65918350219</v>
      </c>
      <c r="X6" s="24">
        <v>1408.2447276115399</v>
      </c>
      <c r="Y6" s="24">
        <v>5963.9395141601499</v>
      </c>
      <c r="Z6" s="24">
        <v>17093.592529296799</v>
      </c>
      <c r="AA6" s="24">
        <v>40344.134399413997</v>
      </c>
      <c r="AB6" s="24">
        <v>1335.1219100952101</v>
      </c>
      <c r="AC6" s="24">
        <v>1335.1223907470701</v>
      </c>
      <c r="AD6" s="24">
        <v>1335.10288238525</v>
      </c>
      <c r="AE6" s="24">
        <v>2071.6036947965599</v>
      </c>
      <c r="AF6" s="24">
        <v>1609.9911804199201</v>
      </c>
      <c r="AG6" s="24">
        <v>1521.2131729125899</v>
      </c>
      <c r="AH6" s="24">
        <v>2309.2704010009702</v>
      </c>
      <c r="AI6" s="24">
        <v>45.2273516207933</v>
      </c>
      <c r="AJ6" s="24">
        <v>80.210934877395601</v>
      </c>
      <c r="AK6" s="24">
        <v>150.348052978515</v>
      </c>
      <c r="AL6" s="24">
        <v>0</v>
      </c>
      <c r="AM6" s="24">
        <v>4815.90528869628</v>
      </c>
      <c r="AN6" s="24">
        <v>166.27908563613801</v>
      </c>
      <c r="AO6" s="24">
        <v>166.56303739547701</v>
      </c>
      <c r="AP6" s="24">
        <v>10867.4091796875</v>
      </c>
      <c r="AQ6" s="24">
        <v>10867.31640625</v>
      </c>
      <c r="AR6" s="24">
        <v>172620.830810546</v>
      </c>
      <c r="AS6" s="24">
        <v>27018.075561523401</v>
      </c>
      <c r="AT6" s="24">
        <v>25455.358154296799</v>
      </c>
      <c r="AU6" s="24">
        <v>61311.606079101497</v>
      </c>
      <c r="AV6" s="24">
        <v>201240.85009765599</v>
      </c>
      <c r="AW6" s="24">
        <v>163174.99462890599</v>
      </c>
      <c r="AX6" s="24">
        <v>3181.4539031982399</v>
      </c>
      <c r="AY6" s="24">
        <v>9.0312249045819009</v>
      </c>
      <c r="AZ6" s="24">
        <v>40862.797393798799</v>
      </c>
      <c r="BA6" s="24">
        <v>34.418385788798297</v>
      </c>
      <c r="BB6" s="24">
        <v>6.5975002422928801</v>
      </c>
      <c r="BC6" s="24">
        <v>1580.1594896316501</v>
      </c>
      <c r="BD6" s="24">
        <v>1103.0758575052</v>
      </c>
      <c r="BE6" s="24">
        <v>0</v>
      </c>
      <c r="BF6" s="24">
        <v>5.2025193944573402</v>
      </c>
      <c r="BG6" s="35">
        <v>22169.974031448299</v>
      </c>
      <c r="BH6" s="24">
        <v>5067.16064453125</v>
      </c>
      <c r="BI6" s="24">
        <v>2339.24072265625</v>
      </c>
      <c r="BJ6" s="24">
        <v>10690.438875198301</v>
      </c>
      <c r="BK6" s="24">
        <v>11479.5332347154</v>
      </c>
      <c r="BL6" s="24">
        <v>16.8225506357848</v>
      </c>
      <c r="BM6" s="24">
        <v>7.1236033439636204</v>
      </c>
      <c r="BN6" s="24">
        <v>3826.1884902715601</v>
      </c>
      <c r="BO6" s="24">
        <v>18.279107399284801</v>
      </c>
      <c r="BP6" s="24">
        <v>918.63541889190606</v>
      </c>
      <c r="BQ6" s="24">
        <v>33.906706929206798</v>
      </c>
      <c r="BR6" s="24">
        <v>10.605233073234499</v>
      </c>
      <c r="BS6" s="24">
        <v>2842.3039836883499</v>
      </c>
      <c r="BT6" s="24">
        <v>64.724547743797302</v>
      </c>
      <c r="BU6" s="24">
        <v>391.19431304931601</v>
      </c>
      <c r="BV6" s="24">
        <v>12.060635257512301</v>
      </c>
      <c r="BW6" s="24">
        <v>260.82766532897898</v>
      </c>
      <c r="BX6" s="24">
        <v>5.3726127250119999</v>
      </c>
      <c r="BY6" s="24">
        <v>1261.90354919433</v>
      </c>
      <c r="BZ6" s="24">
        <v>1574.2870769500701</v>
      </c>
      <c r="CA6" s="24">
        <v>1574.28708744049</v>
      </c>
      <c r="CB6" s="86">
        <v>25901.2372741699</v>
      </c>
      <c r="CC6" s="24">
        <v>49.982768550515097</v>
      </c>
      <c r="CD6" s="24">
        <v>7.0501326620578704</v>
      </c>
      <c r="CE6" s="24">
        <v>5211.75634765625</v>
      </c>
      <c r="CF6" s="24">
        <v>97600.017089843706</v>
      </c>
      <c r="CG6" s="24">
        <v>10848.437322616501</v>
      </c>
      <c r="CH6" s="24">
        <v>8746.5371742248499</v>
      </c>
      <c r="CI6" s="24">
        <v>1916.2855236530299</v>
      </c>
      <c r="CJ6" s="24">
        <v>0</v>
      </c>
      <c r="CK6" s="24">
        <v>944.98075675964299</v>
      </c>
      <c r="CL6" s="24">
        <v>89109.670959472598</v>
      </c>
      <c r="CM6" s="24">
        <v>13102.8469905853</v>
      </c>
      <c r="CN6" s="24">
        <v>5198.9010438919004</v>
      </c>
      <c r="CO6" s="24"/>
      <c r="CP6" s="24"/>
      <c r="CQ6" s="24"/>
      <c r="CR6" s="24"/>
      <c r="CS6" s="24"/>
      <c r="CT6" s="24"/>
      <c r="CU6" s="24"/>
      <c r="CV6" s="24"/>
      <c r="CW6" s="24"/>
      <c r="CX6" s="24"/>
      <c r="CY6" s="24"/>
      <c r="CZ6" s="24"/>
      <c r="DA6" s="24"/>
      <c r="DB6" s="24"/>
    </row>
    <row r="7" spans="1:106" x14ac:dyDescent="0.3">
      <c r="A7" s="26" t="s">
        <v>5</v>
      </c>
      <c r="B7" s="24">
        <v>55.411883592605498</v>
      </c>
      <c r="C7" s="24">
        <v>419.50497436523398</v>
      </c>
      <c r="D7" s="24">
        <v>36.274395465850802</v>
      </c>
      <c r="E7" s="24">
        <v>36.274373769760103</v>
      </c>
      <c r="F7" s="24">
        <v>419.50520992279002</v>
      </c>
      <c r="G7" s="24">
        <v>419.5026845932</v>
      </c>
      <c r="H7" s="24">
        <v>129.46459293365399</v>
      </c>
      <c r="I7" s="24">
        <v>991.58571910858097</v>
      </c>
      <c r="J7" s="24">
        <v>991.58618235588006</v>
      </c>
      <c r="K7" s="24">
        <v>1668.0380859375</v>
      </c>
      <c r="L7" s="24">
        <v>142.32995176315299</v>
      </c>
      <c r="M7" s="24">
        <v>142.33319440483999</v>
      </c>
      <c r="N7" s="24">
        <v>1429.7135772705001</v>
      </c>
      <c r="O7" s="24">
        <v>1429.7575988769499</v>
      </c>
      <c r="P7" s="24">
        <v>373605.59332275297</v>
      </c>
      <c r="Q7" s="24">
        <v>29897929.660156202</v>
      </c>
      <c r="R7" s="24">
        <v>373755.18701171799</v>
      </c>
      <c r="S7" s="24">
        <v>987.54291534423805</v>
      </c>
      <c r="T7" s="24">
        <v>2586.0340824127102</v>
      </c>
      <c r="U7" s="24">
        <v>726.80878925323395</v>
      </c>
      <c r="V7" s="24">
        <v>398.92077636718699</v>
      </c>
      <c r="W7" s="24">
        <v>875.63067436218205</v>
      </c>
      <c r="X7" s="24">
        <v>607.34660589694897</v>
      </c>
      <c r="Y7" s="24">
        <v>2366.8522338867101</v>
      </c>
      <c r="Z7" s="24">
        <v>4757.5220947265598</v>
      </c>
      <c r="AA7" s="24">
        <v>18152.056091308499</v>
      </c>
      <c r="AB7" s="24">
        <v>519.37029266357399</v>
      </c>
      <c r="AC7" s="24">
        <v>519.36826705932594</v>
      </c>
      <c r="AD7" s="24">
        <v>519.36280059814396</v>
      </c>
      <c r="AE7" s="24">
        <v>820.37385094165802</v>
      </c>
      <c r="AF7" s="24">
        <v>512.16547107696499</v>
      </c>
      <c r="AG7" s="24">
        <v>470.68336009979203</v>
      </c>
      <c r="AH7" s="24">
        <v>1039.55854940414</v>
      </c>
      <c r="AI7" s="24">
        <v>19.247578460723101</v>
      </c>
      <c r="AJ7" s="24">
        <v>33.911671876907299</v>
      </c>
      <c r="AK7" s="24">
        <v>64.902523994445801</v>
      </c>
      <c r="AL7" s="24">
        <v>0</v>
      </c>
      <c r="AM7" s="24">
        <v>910.23487854003895</v>
      </c>
      <c r="AN7" s="24">
        <v>72.702394962310706</v>
      </c>
      <c r="AO7" s="24">
        <v>72.760517597198401</v>
      </c>
      <c r="AP7" s="24">
        <v>1789.58502817153</v>
      </c>
      <c r="AQ7" s="24">
        <v>1789.5668034553501</v>
      </c>
      <c r="AR7" s="24">
        <v>56661.992919921802</v>
      </c>
      <c r="AS7" s="24">
        <v>6846.5260009765598</v>
      </c>
      <c r="AT7" s="24">
        <v>6200.3174133300699</v>
      </c>
      <c r="AU7" s="24">
        <v>25473.921447753899</v>
      </c>
      <c r="AV7" s="24">
        <v>64018.126342773401</v>
      </c>
      <c r="AW7" s="24">
        <v>52164.533874511697</v>
      </c>
      <c r="AX7" s="24">
        <v>1434.7477483749301</v>
      </c>
      <c r="AY7" s="24">
        <v>2.8111525587737498</v>
      </c>
      <c r="AZ7" s="24">
        <v>16432.8261108398</v>
      </c>
      <c r="BA7" s="24">
        <v>14.598880805075099</v>
      </c>
      <c r="BB7" s="24">
        <v>2.6352534592151602</v>
      </c>
      <c r="BC7" s="24">
        <v>698.34174227714504</v>
      </c>
      <c r="BD7" s="24">
        <v>57.3864591866731</v>
      </c>
      <c r="BE7" s="24">
        <v>0</v>
      </c>
      <c r="BF7" s="24">
        <v>0.97010511159896795</v>
      </c>
      <c r="BG7" s="35">
        <v>4070.5798835754299</v>
      </c>
      <c r="BH7" s="24">
        <v>208.50648498535099</v>
      </c>
      <c r="BI7" s="24">
        <v>84.781082153320298</v>
      </c>
      <c r="BJ7" s="24">
        <v>1952.2011642456</v>
      </c>
      <c r="BK7" s="24">
        <v>2118.3754456043198</v>
      </c>
      <c r="BL7" s="24">
        <v>1.6991122793406199</v>
      </c>
      <c r="BM7" s="24">
        <v>0.37368094921111999</v>
      </c>
      <c r="BN7" s="24">
        <v>199.74996499717199</v>
      </c>
      <c r="BO7" s="24">
        <v>1.8491716347634699</v>
      </c>
      <c r="BP7" s="24">
        <v>155.95631515979699</v>
      </c>
      <c r="BQ7" s="24">
        <v>21.598344743251801</v>
      </c>
      <c r="BR7" s="24">
        <v>5.2637778222560803</v>
      </c>
      <c r="BS7" s="24">
        <v>715.07338666915803</v>
      </c>
      <c r="BT7" s="24">
        <v>29.078565418720199</v>
      </c>
      <c r="BU7" s="24">
        <v>144.76202702522201</v>
      </c>
      <c r="BV7" s="24">
        <v>5.0934257246553898</v>
      </c>
      <c r="BW7" s="24">
        <v>68.381873846054006</v>
      </c>
      <c r="BX7" s="24">
        <v>0.51372320984955799</v>
      </c>
      <c r="BY7" s="24">
        <v>1636.7797088622999</v>
      </c>
      <c r="BZ7" s="24">
        <v>352.87079805135699</v>
      </c>
      <c r="CA7" s="24">
        <v>352.87006419897</v>
      </c>
      <c r="CB7" s="86">
        <v>10568.8659172058</v>
      </c>
      <c r="CC7" s="24">
        <v>23.820263952016798</v>
      </c>
      <c r="CD7" s="24">
        <v>2.9729905724525398</v>
      </c>
      <c r="CE7" s="24">
        <v>565.21087646484295</v>
      </c>
      <c r="CF7" s="24">
        <v>39504.7391967773</v>
      </c>
      <c r="CG7" s="24">
        <v>4480.4604330062803</v>
      </c>
      <c r="CH7" s="24">
        <v>3561.9263610839798</v>
      </c>
      <c r="CI7" s="24">
        <v>777.48428618907894</v>
      </c>
      <c r="CJ7" s="24">
        <v>0</v>
      </c>
      <c r="CK7" s="24">
        <v>399.16247987747101</v>
      </c>
      <c r="CL7" s="24">
        <v>37415.065780639598</v>
      </c>
      <c r="CM7" s="24">
        <v>5558.2688074111902</v>
      </c>
      <c r="CN7" s="24">
        <v>2232.3637776374799</v>
      </c>
      <c r="CO7" s="24"/>
      <c r="CP7" s="24"/>
      <c r="CQ7" s="24"/>
      <c r="CR7" s="24"/>
      <c r="CS7" s="24"/>
      <c r="CT7" s="24"/>
      <c r="CU7" s="24"/>
      <c r="CV7" s="24"/>
      <c r="CW7" s="24"/>
      <c r="CX7" s="24"/>
      <c r="CY7" s="24"/>
      <c r="CZ7" s="24"/>
      <c r="DA7" s="24"/>
      <c r="DB7" s="24"/>
    </row>
    <row r="8" spans="1:106" x14ac:dyDescent="0.3">
      <c r="A8" s="26" t="s">
        <v>6</v>
      </c>
      <c r="B8" s="24">
        <v>26.860908031463602</v>
      </c>
      <c r="C8" s="24">
        <v>167.745399475097</v>
      </c>
      <c r="D8" s="24">
        <v>12.241611182689599</v>
      </c>
      <c r="E8" s="24">
        <v>12.2416712641716</v>
      </c>
      <c r="F8" s="24">
        <v>167.74425220489499</v>
      </c>
      <c r="G8" s="24">
        <v>167.74323129653899</v>
      </c>
      <c r="H8" s="24">
        <v>38.670855164527801</v>
      </c>
      <c r="I8" s="24">
        <v>358.32634109258601</v>
      </c>
      <c r="J8" s="24">
        <v>358.32651644945099</v>
      </c>
      <c r="K8" s="24">
        <v>790.11950683593705</v>
      </c>
      <c r="L8" s="24">
        <v>70.456889040768104</v>
      </c>
      <c r="M8" s="24">
        <v>70.458365269005299</v>
      </c>
      <c r="N8" s="24">
        <v>579.99137496948197</v>
      </c>
      <c r="O8" s="24">
        <v>580.00951004028298</v>
      </c>
      <c r="P8" s="24">
        <v>162326.24250793399</v>
      </c>
      <c r="Q8" s="24">
        <v>14486426.416015601</v>
      </c>
      <c r="R8" s="24">
        <v>162391.186279296</v>
      </c>
      <c r="S8" s="24">
        <v>452.74585247039698</v>
      </c>
      <c r="T8" s="24">
        <v>1039.14635467529</v>
      </c>
      <c r="U8" s="24">
        <v>300.01405549049298</v>
      </c>
      <c r="V8" s="24">
        <v>162.86676025390599</v>
      </c>
      <c r="W8" s="24">
        <v>306.07982707023598</v>
      </c>
      <c r="X8" s="24">
        <v>249.60434693098</v>
      </c>
      <c r="Y8" s="24">
        <v>1059.2122192382801</v>
      </c>
      <c r="Z8" s="24">
        <v>2063.5888061523401</v>
      </c>
      <c r="AA8" s="24">
        <v>7121.7260055541901</v>
      </c>
      <c r="AB8" s="24">
        <v>163.04942226409901</v>
      </c>
      <c r="AC8" s="24">
        <v>163.048108100891</v>
      </c>
      <c r="AD8" s="24">
        <v>163.04709720611501</v>
      </c>
      <c r="AE8" s="24">
        <v>364.51777249574599</v>
      </c>
      <c r="AF8" s="24">
        <v>162.470616102218</v>
      </c>
      <c r="AG8" s="24">
        <v>154.114889860153</v>
      </c>
      <c r="AH8" s="24">
        <v>440.90096324682202</v>
      </c>
      <c r="AI8" s="24">
        <v>9.1410468202084303</v>
      </c>
      <c r="AJ8" s="24">
        <v>7.5226355493068597</v>
      </c>
      <c r="AK8" s="24">
        <v>36.531553268432603</v>
      </c>
      <c r="AL8" s="24">
        <v>0</v>
      </c>
      <c r="AM8" s="24">
        <v>421.35512542724598</v>
      </c>
      <c r="AN8" s="24">
        <v>25.0481889247894</v>
      </c>
      <c r="AO8" s="24">
        <v>25.0744764208793</v>
      </c>
      <c r="AP8" s="24">
        <v>892.934013605117</v>
      </c>
      <c r="AQ8" s="24">
        <v>892.93088543415001</v>
      </c>
      <c r="AR8" s="24">
        <v>17902.964141845699</v>
      </c>
      <c r="AS8" s="24">
        <v>2243.3937149047802</v>
      </c>
      <c r="AT8" s="24">
        <v>2100.3826217651299</v>
      </c>
      <c r="AU8" s="24">
        <v>10282.8635177612</v>
      </c>
      <c r="AV8" s="24">
        <v>20307.999481201099</v>
      </c>
      <c r="AW8" s="24">
        <v>17009.857711791901</v>
      </c>
      <c r="AX8" s="24">
        <v>564.31432962417603</v>
      </c>
      <c r="AY8" s="24">
        <v>0.97859177086502303</v>
      </c>
      <c r="AZ8" s="24">
        <v>6707.2849521636899</v>
      </c>
      <c r="BA8" s="24">
        <v>4.9225063472986204</v>
      </c>
      <c r="BB8" s="24">
        <v>0.60041278973221701</v>
      </c>
      <c r="BC8" s="24">
        <v>181.377007663249</v>
      </c>
      <c r="BD8" s="24">
        <v>26.157060438767001</v>
      </c>
      <c r="BE8" s="24">
        <v>0</v>
      </c>
      <c r="BF8" s="24">
        <v>0.33590128924697599</v>
      </c>
      <c r="BG8" s="35">
        <v>1653.9694035053201</v>
      </c>
      <c r="BH8" s="24">
        <v>98.766990661621094</v>
      </c>
      <c r="BI8" s="24">
        <v>44.084850311279297</v>
      </c>
      <c r="BJ8" s="24">
        <v>652.94477176666203</v>
      </c>
      <c r="BK8" s="24">
        <v>1001.0247436165801</v>
      </c>
      <c r="BL8" s="24">
        <v>0.70411126594990403</v>
      </c>
      <c r="BM8" s="24">
        <v>0.180581524968147</v>
      </c>
      <c r="BN8" s="24">
        <v>88.856502804905105</v>
      </c>
      <c r="BO8" s="24">
        <v>0.58861982449889105</v>
      </c>
      <c r="BP8" s="24">
        <v>58.297335177659903</v>
      </c>
      <c r="BQ8" s="24">
        <v>7.9435261711478198</v>
      </c>
      <c r="BR8" s="24">
        <v>1.53446365892887</v>
      </c>
      <c r="BS8" s="24">
        <v>258.32544159889198</v>
      </c>
      <c r="BT8" s="24">
        <v>9.2940513491630501</v>
      </c>
      <c r="BU8" s="24">
        <v>48.319569826126099</v>
      </c>
      <c r="BV8" s="24">
        <v>1.2883925437927199</v>
      </c>
      <c r="BW8" s="24">
        <v>20.705742716789199</v>
      </c>
      <c r="BX8" s="24">
        <v>0.193584110937081</v>
      </c>
      <c r="BY8" s="24">
        <v>652.16074752807594</v>
      </c>
      <c r="BZ8" s="24">
        <v>278.92104481160601</v>
      </c>
      <c r="CA8" s="24">
        <v>278.92206342518301</v>
      </c>
      <c r="CB8" s="86">
        <v>4225.7051525115903</v>
      </c>
      <c r="CC8" s="24">
        <v>9.0903803110122592</v>
      </c>
      <c r="CD8" s="24">
        <v>0.60769191384315402</v>
      </c>
      <c r="CE8" s="24">
        <v>293.89758300781199</v>
      </c>
      <c r="CF8" s="24">
        <v>16086.651992797801</v>
      </c>
      <c r="CG8" s="24">
        <v>1879.48932194709</v>
      </c>
      <c r="CH8" s="24">
        <v>1492.62793064117</v>
      </c>
      <c r="CI8" s="24">
        <v>321.73129439353897</v>
      </c>
      <c r="CJ8" s="24">
        <v>0</v>
      </c>
      <c r="CK8" s="24">
        <v>164.93895554542499</v>
      </c>
      <c r="CL8" s="24">
        <v>15197.5098495483</v>
      </c>
      <c r="CM8" s="24">
        <v>2279.37099719047</v>
      </c>
      <c r="CN8" s="24">
        <v>920.80197775363899</v>
      </c>
      <c r="CO8" s="24"/>
      <c r="CP8" s="24"/>
      <c r="CQ8" s="24"/>
      <c r="CR8" s="24"/>
      <c r="CS8" s="24"/>
      <c r="CT8" s="24"/>
      <c r="CU8" s="24"/>
      <c r="CV8" s="24"/>
      <c r="CW8" s="24"/>
      <c r="CX8" s="24"/>
      <c r="CY8" s="24"/>
      <c r="CZ8" s="24"/>
      <c r="DA8" s="24"/>
      <c r="DB8" s="24"/>
    </row>
    <row r="9" spans="1:106" x14ac:dyDescent="0.3">
      <c r="A9" s="26" t="s">
        <v>7</v>
      </c>
      <c r="B9" s="24">
        <v>7.39291533082723</v>
      </c>
      <c r="C9" s="24">
        <v>49.598629117012003</v>
      </c>
      <c r="D9" s="24">
        <v>4.15547722578048</v>
      </c>
      <c r="E9" s="24">
        <v>4.1554514840245202</v>
      </c>
      <c r="F9" s="24">
        <v>49.598470389842902</v>
      </c>
      <c r="G9" s="24">
        <v>49.598169326782198</v>
      </c>
      <c r="H9" s="24">
        <v>13.505074262619001</v>
      </c>
      <c r="I9" s="24">
        <v>97.155130036175194</v>
      </c>
      <c r="J9" s="24">
        <v>97.154844067990695</v>
      </c>
      <c r="K9" s="24">
        <v>248.43470764160099</v>
      </c>
      <c r="L9" s="24">
        <v>18.219392850995</v>
      </c>
      <c r="M9" s="24">
        <v>18.2197170834988</v>
      </c>
      <c r="N9" s="24">
        <v>205.30038928985499</v>
      </c>
      <c r="O9" s="24">
        <v>205.30677413940401</v>
      </c>
      <c r="P9" s="24">
        <v>51734.887351989702</v>
      </c>
      <c r="Q9" s="24">
        <v>5590425.0625</v>
      </c>
      <c r="R9" s="24">
        <v>51755.6172161102</v>
      </c>
      <c r="S9" s="24">
        <v>183.05888009071299</v>
      </c>
      <c r="T9" s="24">
        <v>303.500207781791</v>
      </c>
      <c r="U9" s="24">
        <v>83.853747040033298</v>
      </c>
      <c r="V9" s="24">
        <v>50.417716979980398</v>
      </c>
      <c r="W9" s="24">
        <v>91.146471470594406</v>
      </c>
      <c r="X9" s="24">
        <v>65.449831239879103</v>
      </c>
      <c r="Y9" s="24">
        <v>284.95693588256802</v>
      </c>
      <c r="Z9" s="24">
        <v>579.15985107421795</v>
      </c>
      <c r="AA9" s="24">
        <v>2017.19689273834</v>
      </c>
      <c r="AB9" s="24">
        <v>57.477064728736799</v>
      </c>
      <c r="AC9" s="24">
        <v>57.477360486984203</v>
      </c>
      <c r="AD9" s="24">
        <v>57.476221442222503</v>
      </c>
      <c r="AE9" s="24">
        <v>98.430224806070299</v>
      </c>
      <c r="AF9" s="24">
        <v>73.830317258834796</v>
      </c>
      <c r="AG9" s="24">
        <v>71.068059504032107</v>
      </c>
      <c r="AH9" s="24">
        <v>117.047541700303</v>
      </c>
      <c r="AI9" s="24">
        <v>2.6465037143789201</v>
      </c>
      <c r="AJ9" s="24">
        <v>3.4845350235700598</v>
      </c>
      <c r="AK9" s="24">
        <v>9.6624115705490095</v>
      </c>
      <c r="AL9" s="24">
        <v>0</v>
      </c>
      <c r="AM9" s="24">
        <v>117.432851791381</v>
      </c>
      <c r="AN9" s="24">
        <v>7.9686641395092002</v>
      </c>
      <c r="AO9" s="24">
        <v>7.9755026251077599</v>
      </c>
      <c r="AP9" s="24">
        <v>304.49273814260903</v>
      </c>
      <c r="AQ9" s="24">
        <v>304.48909306526099</v>
      </c>
      <c r="AR9" s="24">
        <v>8066.2526397704996</v>
      </c>
      <c r="AS9" s="24">
        <v>1088.7036437988199</v>
      </c>
      <c r="AT9" s="24">
        <v>1043.0264301300001</v>
      </c>
      <c r="AU9" s="24">
        <v>2839.7663965225202</v>
      </c>
      <c r="AV9" s="24">
        <v>9228.4200286865198</v>
      </c>
      <c r="AW9" s="24">
        <v>7769.3964004516602</v>
      </c>
      <c r="AX9" s="24">
        <v>160.484379410743</v>
      </c>
      <c r="AY9" s="24">
        <v>0.408078795677283</v>
      </c>
      <c r="AZ9" s="24">
        <v>1824.58331441879</v>
      </c>
      <c r="BA9" s="24">
        <v>2.0835265214554899</v>
      </c>
      <c r="BB9" s="24">
        <v>0.40898470324464098</v>
      </c>
      <c r="BC9" s="24">
        <v>105.237295866012</v>
      </c>
      <c r="BD9" s="24">
        <v>8.3817314116749895</v>
      </c>
      <c r="BE9" s="24">
        <v>0</v>
      </c>
      <c r="BF9" s="24">
        <v>0.13787788245826901</v>
      </c>
      <c r="BG9" s="35">
        <v>620.50805759429898</v>
      </c>
      <c r="BH9" s="24">
        <v>31.054206848144499</v>
      </c>
      <c r="BI9" s="24">
        <v>15.771622657775801</v>
      </c>
      <c r="BJ9" s="24">
        <v>288.67197054624501</v>
      </c>
      <c r="BK9" s="24">
        <v>331.83723067864702</v>
      </c>
      <c r="BL9" s="24">
        <v>0.241697976598516</v>
      </c>
      <c r="BM9" s="24">
        <v>5.8996003121137598E-2</v>
      </c>
      <c r="BN9" s="24">
        <v>29.649003580212501</v>
      </c>
      <c r="BO9" s="24">
        <v>0.30800547334365502</v>
      </c>
      <c r="BP9" s="24">
        <v>22.525049842893999</v>
      </c>
      <c r="BQ9" s="24">
        <v>2.95531699806451</v>
      </c>
      <c r="BR9" s="24">
        <v>0.73999224137514796</v>
      </c>
      <c r="BS9" s="24">
        <v>100.97689294815</v>
      </c>
      <c r="BT9" s="24">
        <v>3.05752062425017</v>
      </c>
      <c r="BU9" s="24">
        <v>16.037935987114899</v>
      </c>
      <c r="BV9" s="24">
        <v>0.78775227419100702</v>
      </c>
      <c r="BW9" s="24">
        <v>13.712812475860099</v>
      </c>
      <c r="BX9" s="24">
        <v>7.6203534001251599E-2</v>
      </c>
      <c r="BY9" s="24">
        <v>102.74305820465</v>
      </c>
      <c r="BZ9" s="24">
        <v>98.077493935823398</v>
      </c>
      <c r="CA9" s="24">
        <v>98.076795302331405</v>
      </c>
      <c r="CB9" s="86">
        <v>1140.81428480148</v>
      </c>
      <c r="CC9" s="24">
        <v>2.5605180119164199</v>
      </c>
      <c r="CD9" s="24">
        <v>0.30548210442066098</v>
      </c>
      <c r="CE9" s="24">
        <v>105.14499664306599</v>
      </c>
      <c r="CF9" s="24">
        <v>4450.2220573425202</v>
      </c>
      <c r="CG9" s="24">
        <v>494.08460083603802</v>
      </c>
      <c r="CH9" s="24">
        <v>390.58635778725102</v>
      </c>
      <c r="CI9" s="24">
        <v>84.202459219843107</v>
      </c>
      <c r="CJ9" s="24">
        <v>0</v>
      </c>
      <c r="CK9" s="24">
        <v>43.858933240175197</v>
      </c>
      <c r="CL9" s="24">
        <v>4151.5679454803403</v>
      </c>
      <c r="CM9" s="24">
        <v>607.12190020084302</v>
      </c>
      <c r="CN9" s="24">
        <v>241.327816218137</v>
      </c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</row>
    <row r="10" spans="1:106" x14ac:dyDescent="0.3">
      <c r="A10" s="26" t="s">
        <v>8</v>
      </c>
      <c r="B10" s="24">
        <v>2.37044615903869</v>
      </c>
      <c r="C10" s="24">
        <v>16.046595815569098</v>
      </c>
      <c r="D10" s="24">
        <v>1.3215991412289401</v>
      </c>
      <c r="E10" s="24">
        <v>1.32160095358267</v>
      </c>
      <c r="F10" s="24">
        <v>16.046638781204798</v>
      </c>
      <c r="G10" s="24">
        <v>16.046550551429299</v>
      </c>
      <c r="H10" s="24">
        <v>4.3952267216518504</v>
      </c>
      <c r="I10" s="24">
        <v>32.624414321035097</v>
      </c>
      <c r="J10" s="24">
        <v>32.624787610955501</v>
      </c>
      <c r="K10" s="24">
        <v>301.10116577148398</v>
      </c>
      <c r="L10" s="24">
        <v>5.9299305465538001</v>
      </c>
      <c r="M10" s="24">
        <v>5.9301011280040203</v>
      </c>
      <c r="N10" s="24">
        <v>102.49358981847701</v>
      </c>
      <c r="O10" s="24">
        <v>102.496726423501</v>
      </c>
      <c r="P10" s="24">
        <v>18812.340499043399</v>
      </c>
      <c r="Q10" s="24">
        <v>2381228.5532989502</v>
      </c>
      <c r="R10" s="24">
        <v>18819.843012332902</v>
      </c>
      <c r="S10" s="24">
        <v>56.270514488220201</v>
      </c>
      <c r="T10" s="24">
        <v>100.588037885725</v>
      </c>
      <c r="U10" s="24">
        <v>29.380299065262001</v>
      </c>
      <c r="V10" s="24">
        <v>15.5700368881225</v>
      </c>
      <c r="W10" s="24">
        <v>29.962613161653199</v>
      </c>
      <c r="X10" s="24">
        <v>23.8108554952777</v>
      </c>
      <c r="Y10" s="24">
        <v>112.862448692321</v>
      </c>
      <c r="Z10" s="24">
        <v>280.30773544311501</v>
      </c>
      <c r="AA10" s="24">
        <v>665.79248586297001</v>
      </c>
      <c r="AB10" s="24">
        <v>18.9728983268141</v>
      </c>
      <c r="AC10" s="24">
        <v>18.972940407693301</v>
      </c>
      <c r="AD10" s="24">
        <v>18.972650632262201</v>
      </c>
      <c r="AE10" s="24">
        <v>36.845547838136497</v>
      </c>
      <c r="AF10" s="24">
        <v>18.3228123523294</v>
      </c>
      <c r="AG10" s="24">
        <v>17.614572765305599</v>
      </c>
      <c r="AH10" s="24">
        <v>41.3109209774993</v>
      </c>
      <c r="AI10" s="24">
        <v>0.90363409419660401</v>
      </c>
      <c r="AJ10" s="24">
        <v>1.1544150977861101</v>
      </c>
      <c r="AK10" s="24">
        <v>3.30018037557601</v>
      </c>
      <c r="AL10" s="24">
        <v>0</v>
      </c>
      <c r="AM10" s="24">
        <v>51.865779876708899</v>
      </c>
      <c r="AN10" s="24">
        <v>2.5227399663999601</v>
      </c>
      <c r="AO10" s="24">
        <v>2.5253452430479202</v>
      </c>
      <c r="AP10" s="24">
        <v>128.571430042386</v>
      </c>
      <c r="AQ10" s="24">
        <v>128.57014837581599</v>
      </c>
      <c r="AR10" s="24">
        <v>2029.0380525588901</v>
      </c>
      <c r="AS10" s="24">
        <v>242.99068307876499</v>
      </c>
      <c r="AT10" s="24">
        <v>231.925418138504</v>
      </c>
      <c r="AU10" s="24">
        <v>1020.16426625847</v>
      </c>
      <c r="AV10" s="24">
        <v>2290.2600791454302</v>
      </c>
      <c r="AW10" s="24">
        <v>1952.28080892562</v>
      </c>
      <c r="AX10" s="24">
        <v>53.353750769048901</v>
      </c>
      <c r="AY10" s="24">
        <v>0.182061768940911</v>
      </c>
      <c r="AZ10" s="24">
        <v>678.29789596796002</v>
      </c>
      <c r="BA10" s="24">
        <v>0.85994932099128996</v>
      </c>
      <c r="BB10" s="24">
        <v>0.16218958982790299</v>
      </c>
      <c r="BC10" s="24">
        <v>24.092193667776801</v>
      </c>
      <c r="BD10" s="24">
        <v>8.7271619688835909</v>
      </c>
      <c r="BE10" s="24">
        <v>0</v>
      </c>
      <c r="BF10" s="24">
        <v>7.0768645135103697E-2</v>
      </c>
      <c r="BG10" s="35">
        <v>434.36077813245299</v>
      </c>
      <c r="BH10" s="24">
        <v>37.638126373291001</v>
      </c>
      <c r="BI10" s="24">
        <v>7.6724295616149902</v>
      </c>
      <c r="BJ10" s="24">
        <v>119.422496480867</v>
      </c>
      <c r="BK10" s="24">
        <v>314.938002717914</v>
      </c>
      <c r="BL10" s="24">
        <v>0.16727401289608601</v>
      </c>
      <c r="BM10" s="24">
        <v>5.7226072996854699E-2</v>
      </c>
      <c r="BN10" s="24">
        <v>29.428733877139098</v>
      </c>
      <c r="BO10" s="24">
        <v>0.16563960316125301</v>
      </c>
      <c r="BP10" s="24">
        <v>9.6148367743007803</v>
      </c>
      <c r="BQ10" s="24">
        <v>1.1762202861136699</v>
      </c>
      <c r="BR10" s="24">
        <v>0.28914191501098602</v>
      </c>
      <c r="BS10" s="24">
        <v>41.274081427603903</v>
      </c>
      <c r="BT10" s="24">
        <v>1.01299585937522</v>
      </c>
      <c r="BU10" s="24">
        <v>6.2830901127308598</v>
      </c>
      <c r="BV10" s="24">
        <v>0.31457925298309403</v>
      </c>
      <c r="BW10" s="24">
        <v>2.7936271682847198</v>
      </c>
      <c r="BX10" s="24">
        <v>5.3684109286677897E-2</v>
      </c>
      <c r="BY10" s="24">
        <v>23.303451716899801</v>
      </c>
      <c r="BZ10" s="24">
        <v>46.631105548585701</v>
      </c>
      <c r="CA10" s="24">
        <v>46.631336546735803</v>
      </c>
      <c r="CB10" s="86">
        <v>422.881074562668</v>
      </c>
      <c r="CC10" s="24">
        <v>0.83973271306604103</v>
      </c>
      <c r="CD10" s="24">
        <v>0.10224498351453799</v>
      </c>
      <c r="CE10" s="24">
        <v>51.150314331054602</v>
      </c>
      <c r="CF10" s="24">
        <v>1644.47549593448</v>
      </c>
      <c r="CG10" s="24">
        <v>184.91322347708001</v>
      </c>
      <c r="CH10" s="24">
        <v>148.836091676726</v>
      </c>
      <c r="CI10" s="24">
        <v>32.321069773053701</v>
      </c>
      <c r="CJ10" s="24">
        <v>0</v>
      </c>
      <c r="CK10" s="24">
        <v>15.5315577639266</v>
      </c>
      <c r="CL10" s="24">
        <v>1508.35154819488</v>
      </c>
      <c r="CM10" s="24">
        <v>218.24486966803599</v>
      </c>
      <c r="CN10" s="24">
        <v>87.872590607032095</v>
      </c>
      <c r="CO10" s="24"/>
      <c r="CP10" s="24"/>
      <c r="CQ10" s="24"/>
      <c r="CR10" s="24"/>
      <c r="CS10" s="24"/>
      <c r="CT10" s="24"/>
      <c r="CU10" s="24"/>
      <c r="CV10" s="24"/>
      <c r="CW10" s="24"/>
      <c r="CX10" s="24"/>
      <c r="CY10" s="24"/>
      <c r="CZ10" s="24"/>
      <c r="DA10" s="24"/>
      <c r="DB10" s="24"/>
    </row>
    <row r="11" spans="1:106" x14ac:dyDescent="0.3">
      <c r="A11" s="26" t="s">
        <v>9</v>
      </c>
      <c r="B11" s="24">
        <v>141.68659591674799</v>
      </c>
      <c r="C11" s="24">
        <v>1085.43284797668</v>
      </c>
      <c r="D11" s="24">
        <v>102.450484514236</v>
      </c>
      <c r="E11" s="24">
        <v>102.45064783096301</v>
      </c>
      <c r="F11" s="24">
        <v>1085.43261909484</v>
      </c>
      <c r="G11" s="24">
        <v>1085.42637634277</v>
      </c>
      <c r="H11" s="24">
        <v>356.683693885803</v>
      </c>
      <c r="I11" s="24">
        <v>2408.3450400829302</v>
      </c>
      <c r="J11" s="24">
        <v>2408.3431394100098</v>
      </c>
      <c r="K11" s="24">
        <v>7107.6025390625</v>
      </c>
      <c r="L11" s="24">
        <v>333.89689752459498</v>
      </c>
      <c r="M11" s="24">
        <v>333.905747950077</v>
      </c>
      <c r="N11" s="24">
        <v>4038.57884216308</v>
      </c>
      <c r="O11" s="24">
        <v>4038.70483398437</v>
      </c>
      <c r="P11" s="24">
        <v>1255224.94073486</v>
      </c>
      <c r="Q11" s="24">
        <v>118354109.265625</v>
      </c>
      <c r="R11" s="24">
        <v>1255727.08062744</v>
      </c>
      <c r="S11" s="24">
        <v>4562.3825759887604</v>
      </c>
      <c r="T11" s="24">
        <v>6726.9406661987296</v>
      </c>
      <c r="U11" s="24">
        <v>1807.81054592132</v>
      </c>
      <c r="V11" s="24">
        <v>1560.52380371093</v>
      </c>
      <c r="W11" s="24">
        <v>2217.6755723953202</v>
      </c>
      <c r="X11" s="24">
        <v>1595.1368571519799</v>
      </c>
      <c r="Y11" s="24">
        <v>7687.4549560546802</v>
      </c>
      <c r="Z11" s="24">
        <v>14772.4035644531</v>
      </c>
      <c r="AA11" s="24">
        <v>45424.541442870999</v>
      </c>
      <c r="AB11" s="24">
        <v>1431.41138458251</v>
      </c>
      <c r="AC11" s="24">
        <v>1431.4103507995601</v>
      </c>
      <c r="AD11" s="24">
        <v>1431.39111709594</v>
      </c>
      <c r="AE11" s="24">
        <v>2472.6368579864502</v>
      </c>
      <c r="AF11" s="24">
        <v>1613.76121520996</v>
      </c>
      <c r="AG11" s="24">
        <v>1711.2710361480699</v>
      </c>
      <c r="AH11" s="24">
        <v>3107.9868848323799</v>
      </c>
      <c r="AI11" s="24">
        <v>61.2792660295963</v>
      </c>
      <c r="AJ11" s="24">
        <v>103.925686001777</v>
      </c>
      <c r="AK11" s="24">
        <v>184.69339370727499</v>
      </c>
      <c r="AL11" s="24">
        <v>0</v>
      </c>
      <c r="AM11" s="24">
        <v>2409.95629882812</v>
      </c>
      <c r="AN11" s="24">
        <v>192.19934058189301</v>
      </c>
      <c r="AO11" s="24">
        <v>192.29427075385999</v>
      </c>
      <c r="AP11" s="24">
        <v>5860.0677785873404</v>
      </c>
      <c r="AQ11" s="24">
        <v>5860.0150275230399</v>
      </c>
      <c r="AR11" s="24">
        <v>176202.089477539</v>
      </c>
      <c r="AS11" s="24">
        <v>23904.309661865202</v>
      </c>
      <c r="AT11" s="24">
        <v>25543.131134033199</v>
      </c>
      <c r="AU11" s="24">
        <v>70305.812927246094</v>
      </c>
      <c r="AV11" s="24">
        <v>201712.069091796</v>
      </c>
      <c r="AW11" s="24">
        <v>186654.333374023</v>
      </c>
      <c r="AX11" s="24">
        <v>3744.7812156677201</v>
      </c>
      <c r="AY11" s="24">
        <v>9.1472612712532193</v>
      </c>
      <c r="AZ11" s="24">
        <v>46847.042739868099</v>
      </c>
      <c r="BA11" s="24">
        <v>47.382446587085703</v>
      </c>
      <c r="BB11" s="24">
        <v>11.881759904325</v>
      </c>
      <c r="BC11" s="24">
        <v>2520.3267416954</v>
      </c>
      <c r="BD11" s="24">
        <v>222.13534066826099</v>
      </c>
      <c r="BE11" s="24">
        <v>0</v>
      </c>
      <c r="BF11" s="24">
        <v>3.35396762937307</v>
      </c>
      <c r="BG11" s="35">
        <v>15397.640993118201</v>
      </c>
      <c r="BH11" s="24">
        <v>888.45446777343705</v>
      </c>
      <c r="BI11" s="24">
        <v>332.72894287109301</v>
      </c>
      <c r="BJ11" s="24">
        <v>6756.1591119766199</v>
      </c>
      <c r="BK11" s="24">
        <v>8641.4744917154294</v>
      </c>
      <c r="BL11" s="24">
        <v>5.5395905394107103</v>
      </c>
      <c r="BM11" s="24">
        <v>1.5368292331695499</v>
      </c>
      <c r="BN11" s="24">
        <v>792.92221814393997</v>
      </c>
      <c r="BO11" s="24">
        <v>8.3884792551398206</v>
      </c>
      <c r="BP11" s="24">
        <v>494.77708351612</v>
      </c>
      <c r="BQ11" s="24">
        <v>60.095283448696101</v>
      </c>
      <c r="BR11" s="24">
        <v>19.112038820981901</v>
      </c>
      <c r="BS11" s="24">
        <v>2216.4060864448502</v>
      </c>
      <c r="BT11" s="24">
        <v>77.683841705322195</v>
      </c>
      <c r="BU11" s="24">
        <v>419.37045860290499</v>
      </c>
      <c r="BV11" s="24">
        <v>21.587167758494601</v>
      </c>
      <c r="BW11" s="24">
        <v>319.95220613479597</v>
      </c>
      <c r="BX11" s="24">
        <v>1.9374682710040301</v>
      </c>
      <c r="BY11" s="24">
        <v>5584.5223236083903</v>
      </c>
      <c r="BZ11" s="24">
        <v>2049.3944721817902</v>
      </c>
      <c r="CA11" s="24">
        <v>2049.3981422781899</v>
      </c>
      <c r="CB11" s="86">
        <v>29868.367244720401</v>
      </c>
      <c r="CC11" s="24">
        <v>59.063785672187798</v>
      </c>
      <c r="CD11" s="24">
        <v>9.3622763901948893</v>
      </c>
      <c r="CE11" s="24">
        <v>2218.21044921875</v>
      </c>
      <c r="CF11" s="24">
        <v>109999.916351318</v>
      </c>
      <c r="CG11" s="24">
        <v>12495.703491210899</v>
      </c>
      <c r="CH11" s="24">
        <v>10085.8667259216</v>
      </c>
      <c r="CI11" s="24">
        <v>2227.95816469192</v>
      </c>
      <c r="CJ11" s="24">
        <v>0</v>
      </c>
      <c r="CK11" s="24">
        <v>1162.4857449531501</v>
      </c>
      <c r="CL11" s="24">
        <v>104068.472991943</v>
      </c>
      <c r="CM11" s="24">
        <v>14556.8137874603</v>
      </c>
      <c r="CN11" s="24">
        <v>5895.7478747367804</v>
      </c>
      <c r="CO11" s="24"/>
      <c r="CP11" s="24"/>
      <c r="CQ11" s="24"/>
      <c r="CR11" s="24"/>
      <c r="CS11" s="24"/>
      <c r="CT11" s="24"/>
      <c r="CU11" s="24"/>
      <c r="CV11" s="24"/>
      <c r="CW11" s="24"/>
      <c r="CX11" s="24"/>
      <c r="CY11" s="24"/>
      <c r="CZ11" s="24"/>
      <c r="DA11" s="24"/>
      <c r="DB11" s="24"/>
    </row>
    <row r="12" spans="1:106" x14ac:dyDescent="0.3">
      <c r="A12" s="26" t="s">
        <v>10</v>
      </c>
      <c r="B12" s="24">
        <v>82.604543209075899</v>
      </c>
      <c r="C12" s="24">
        <v>739.20121765136696</v>
      </c>
      <c r="D12" s="24">
        <v>69.724151611328097</v>
      </c>
      <c r="E12" s="24">
        <v>69.7242112159729</v>
      </c>
      <c r="F12" s="24">
        <v>739.20094299316395</v>
      </c>
      <c r="G12" s="24">
        <v>739.19669342041004</v>
      </c>
      <c r="H12" s="24">
        <v>257.860682487487</v>
      </c>
      <c r="I12" s="24">
        <v>1622.6145801544101</v>
      </c>
      <c r="J12" s="24">
        <v>1622.61342239379</v>
      </c>
      <c r="K12" s="24">
        <v>4511.890625</v>
      </c>
      <c r="L12" s="24">
        <v>216.021856069564</v>
      </c>
      <c r="M12" s="24">
        <v>216.02720999717701</v>
      </c>
      <c r="N12" s="24">
        <v>3009.1219787597602</v>
      </c>
      <c r="O12" s="24">
        <v>3009.2165222167901</v>
      </c>
      <c r="P12" s="24">
        <v>811247.84814453102</v>
      </c>
      <c r="Q12" s="24">
        <v>72450204.703125</v>
      </c>
      <c r="R12" s="24">
        <v>811572.55761718703</v>
      </c>
      <c r="S12" s="24">
        <v>3084.6012344360302</v>
      </c>
      <c r="T12" s="24">
        <v>4348.6672744750904</v>
      </c>
      <c r="U12" s="24">
        <v>1232.0257816314599</v>
      </c>
      <c r="V12" s="24">
        <v>892.005126953125</v>
      </c>
      <c r="W12" s="24">
        <v>1627.53736877441</v>
      </c>
      <c r="X12" s="24">
        <v>1164.33529305458</v>
      </c>
      <c r="Y12" s="24">
        <v>5265.9027099609302</v>
      </c>
      <c r="Z12" s="24">
        <v>10598.3195800781</v>
      </c>
      <c r="AA12" s="24">
        <v>31581.034790039001</v>
      </c>
      <c r="AB12" s="24">
        <v>1076.9065475463799</v>
      </c>
      <c r="AC12" s="24">
        <v>1076.90589141845</v>
      </c>
      <c r="AD12" s="24">
        <v>1076.8914413452101</v>
      </c>
      <c r="AE12" s="24">
        <v>1683.5266551971399</v>
      </c>
      <c r="AF12" s="24">
        <v>1202.0445861816399</v>
      </c>
      <c r="AG12" s="24">
        <v>1202.82032775878</v>
      </c>
      <c r="AH12" s="24">
        <v>2250.5767354965201</v>
      </c>
      <c r="AI12" s="24">
        <v>34.853157587349401</v>
      </c>
      <c r="AJ12" s="24">
        <v>72.380654811859102</v>
      </c>
      <c r="AK12" s="24">
        <v>89.4945964813232</v>
      </c>
      <c r="AL12" s="24">
        <v>0</v>
      </c>
      <c r="AM12" s="24">
        <v>1401.43408203125</v>
      </c>
      <c r="AN12" s="24">
        <v>136.41985988616901</v>
      </c>
      <c r="AO12" s="24">
        <v>136.50510883331299</v>
      </c>
      <c r="AP12" s="24">
        <v>4080.9843931198102</v>
      </c>
      <c r="AQ12" s="24">
        <v>4080.9435129165599</v>
      </c>
      <c r="AR12" s="24">
        <v>131271.33837890599</v>
      </c>
      <c r="AS12" s="24">
        <v>17782.166015625</v>
      </c>
      <c r="AT12" s="24">
        <v>17795.735717773401</v>
      </c>
      <c r="AU12" s="24">
        <v>50169.787231445298</v>
      </c>
      <c r="AV12" s="24">
        <v>150249.53222656201</v>
      </c>
      <c r="AW12" s="24">
        <v>131354.03076171799</v>
      </c>
      <c r="AX12" s="24">
        <v>2583.4094638824399</v>
      </c>
      <c r="AY12" s="24">
        <v>6.7571405684575403</v>
      </c>
      <c r="AZ12" s="24">
        <v>33945.2375335693</v>
      </c>
      <c r="BA12" s="24">
        <v>34.293254107236798</v>
      </c>
      <c r="BB12" s="24">
        <v>7.7440042197704297</v>
      </c>
      <c r="BC12" s="24">
        <v>1624.6142854690499</v>
      </c>
      <c r="BD12" s="24">
        <v>146.744271159172</v>
      </c>
      <c r="BE12" s="24">
        <v>0</v>
      </c>
      <c r="BF12" s="24">
        <v>2.42787172086536</v>
      </c>
      <c r="BG12" s="35">
        <v>10075.7756347656</v>
      </c>
      <c r="BH12" s="24">
        <v>563.98486328125</v>
      </c>
      <c r="BI12" s="24">
        <v>208.51490783691401</v>
      </c>
      <c r="BJ12" s="24">
        <v>4566.3678359985297</v>
      </c>
      <c r="BK12" s="24">
        <v>5509.4048514366104</v>
      </c>
      <c r="BL12" s="24">
        <v>3.9915829449892</v>
      </c>
      <c r="BM12" s="24">
        <v>0.971299648284912</v>
      </c>
      <c r="BN12" s="24">
        <v>517.54400140047005</v>
      </c>
      <c r="BO12" s="24">
        <v>5.4650654718279803</v>
      </c>
      <c r="BP12" s="24">
        <v>348.19410729408202</v>
      </c>
      <c r="BQ12" s="24">
        <v>46.853924572467797</v>
      </c>
      <c r="BR12" s="24">
        <v>13.1234169006347</v>
      </c>
      <c r="BS12" s="24">
        <v>1579.24965667724</v>
      </c>
      <c r="BT12" s="24">
        <v>56.146918296813901</v>
      </c>
      <c r="BU12" s="24">
        <v>299.23929119110102</v>
      </c>
      <c r="BV12" s="24">
        <v>14.4175733737647</v>
      </c>
      <c r="BW12" s="24">
        <v>212.84769034385599</v>
      </c>
      <c r="BX12" s="24">
        <v>1.3240854088217</v>
      </c>
      <c r="BY12" s="24">
        <v>5098.9515991210901</v>
      </c>
      <c r="BZ12" s="24">
        <v>1253.5203746557199</v>
      </c>
      <c r="CA12" s="24">
        <v>1253.51948976516</v>
      </c>
      <c r="CB12" s="86">
        <v>22195.0134506225</v>
      </c>
      <c r="CC12" s="24">
        <v>41.479665815830202</v>
      </c>
      <c r="CD12" s="24">
        <v>6.4223335981369001</v>
      </c>
      <c r="CE12" s="24">
        <v>1390.10461425781</v>
      </c>
      <c r="CF12" s="24">
        <v>78571.101196289004</v>
      </c>
      <c r="CG12" s="24">
        <v>9051.8613204956</v>
      </c>
      <c r="CH12" s="24">
        <v>7369.4425849914496</v>
      </c>
      <c r="CI12" s="24">
        <v>1647.2071228027301</v>
      </c>
      <c r="CJ12" s="24">
        <v>0</v>
      </c>
      <c r="CK12" s="24">
        <v>856.82051658630303</v>
      </c>
      <c r="CL12" s="24">
        <v>74361.248352050694</v>
      </c>
      <c r="CM12" s="24">
        <v>10552.806407928399</v>
      </c>
      <c r="CN12" s="24">
        <v>4303.0826988220197</v>
      </c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</row>
    <row r="13" spans="1:106" x14ac:dyDescent="0.3">
      <c r="A13" s="26" t="s">
        <v>12</v>
      </c>
      <c r="B13" s="24">
        <v>22.9989926815032</v>
      </c>
      <c r="C13" s="24">
        <v>215.85174560546801</v>
      </c>
      <c r="D13" s="24">
        <v>20.4322910308837</v>
      </c>
      <c r="E13" s="24">
        <v>20.432354688644399</v>
      </c>
      <c r="F13" s="24">
        <v>215.85165500640801</v>
      </c>
      <c r="G13" s="24">
        <v>215.850379943847</v>
      </c>
      <c r="H13" s="24">
        <v>76.561618804931598</v>
      </c>
      <c r="I13" s="24">
        <v>454.92596375942202</v>
      </c>
      <c r="J13" s="24">
        <v>454.92785573005602</v>
      </c>
      <c r="K13" s="24">
        <v>549.25256347656205</v>
      </c>
      <c r="L13" s="24">
        <v>66.991075575351701</v>
      </c>
      <c r="M13" s="24">
        <v>66.992876440286594</v>
      </c>
      <c r="N13" s="24">
        <v>711.01598358154297</v>
      </c>
      <c r="O13" s="24">
        <v>711.03836059570301</v>
      </c>
      <c r="P13" s="24">
        <v>162136.653869628</v>
      </c>
      <c r="Q13" s="24">
        <v>11382032.4023437</v>
      </c>
      <c r="R13" s="24">
        <v>162201.535705566</v>
      </c>
      <c r="S13" s="24">
        <v>457.71711254119799</v>
      </c>
      <c r="T13" s="24">
        <v>1267.0808506011899</v>
      </c>
      <c r="U13" s="24">
        <v>347.50678920745798</v>
      </c>
      <c r="V13" s="24">
        <v>156.06947326660099</v>
      </c>
      <c r="W13" s="24">
        <v>470.39214611053399</v>
      </c>
      <c r="X13" s="24">
        <v>281.87162899971003</v>
      </c>
      <c r="Y13" s="24">
        <v>1010.76496887207</v>
      </c>
      <c r="Z13" s="24">
        <v>1970.1594848632801</v>
      </c>
      <c r="AA13" s="24">
        <v>9030.9262237548792</v>
      </c>
      <c r="AB13" s="24">
        <v>300.17649459838799</v>
      </c>
      <c r="AC13" s="24">
        <v>300.17623519897398</v>
      </c>
      <c r="AD13" s="24">
        <v>300.17243385314902</v>
      </c>
      <c r="AE13" s="24">
        <v>361.17345917224799</v>
      </c>
      <c r="AF13" s="24">
        <v>273.34099483489899</v>
      </c>
      <c r="AG13" s="24">
        <v>249.72603893280001</v>
      </c>
      <c r="AH13" s="24">
        <v>488.70532786846098</v>
      </c>
      <c r="AI13" s="24">
        <v>8.3804704025387693</v>
      </c>
      <c r="AJ13" s="24">
        <v>22.654263615608201</v>
      </c>
      <c r="AK13" s="24">
        <v>22.697006702423</v>
      </c>
      <c r="AL13" s="24">
        <v>0</v>
      </c>
      <c r="AM13" s="24">
        <v>386.494049072265</v>
      </c>
      <c r="AN13" s="24">
        <v>39.770887136459301</v>
      </c>
      <c r="AO13" s="24">
        <v>39.796870946884098</v>
      </c>
      <c r="AP13" s="24">
        <v>637.904106855392</v>
      </c>
      <c r="AQ13" s="24">
        <v>637.89555096626202</v>
      </c>
      <c r="AR13" s="24">
        <v>30326.977905273401</v>
      </c>
      <c r="AS13" s="24">
        <v>3567.3016815185501</v>
      </c>
      <c r="AT13" s="24">
        <v>3224.4467010498001</v>
      </c>
      <c r="AU13" s="24">
        <v>12169.3632354736</v>
      </c>
      <c r="AV13" s="24">
        <v>34166.262817382798</v>
      </c>
      <c r="AW13" s="24">
        <v>27741.568054199201</v>
      </c>
      <c r="AX13" s="24">
        <v>712.67885565757695</v>
      </c>
      <c r="AY13" s="24">
        <v>1.28168056276626</v>
      </c>
      <c r="AZ13" s="24">
        <v>7711.2051963806098</v>
      </c>
      <c r="BA13" s="24">
        <v>6.9982124492526001</v>
      </c>
      <c r="BB13" s="24">
        <v>1.4520555064082099</v>
      </c>
      <c r="BC13" s="24">
        <v>427.26706969738001</v>
      </c>
      <c r="BD13" s="24">
        <v>20.316271953284701</v>
      </c>
      <c r="BE13" s="24">
        <v>0</v>
      </c>
      <c r="BF13" s="24">
        <v>0.454457802698016</v>
      </c>
      <c r="BG13" s="35">
        <v>1752.1229019165</v>
      </c>
      <c r="BH13" s="24">
        <v>68.656959533691406</v>
      </c>
      <c r="BI13" s="24">
        <v>30.110969543456999</v>
      </c>
      <c r="BJ13" s="24">
        <v>1006.57525539398</v>
      </c>
      <c r="BK13" s="24">
        <v>745.54547148942902</v>
      </c>
      <c r="BL13" s="24">
        <v>0.69584179297089499</v>
      </c>
      <c r="BM13" s="24">
        <v>0.12585556507110501</v>
      </c>
      <c r="BN13" s="24">
        <v>73.330836489796596</v>
      </c>
      <c r="BO13" s="24">
        <v>0.92804889567196303</v>
      </c>
      <c r="BP13" s="24">
        <v>73.561090409755707</v>
      </c>
      <c r="BQ13" s="24">
        <v>9.8564168661832792</v>
      </c>
      <c r="BR13" s="24">
        <v>2.8106810897588699</v>
      </c>
      <c r="BS13" s="24">
        <v>345.09505271911598</v>
      </c>
      <c r="BT13" s="24">
        <v>16.509441435336999</v>
      </c>
      <c r="BU13" s="24">
        <v>79.329160928726196</v>
      </c>
      <c r="BV13" s="24">
        <v>2.6725127771496702</v>
      </c>
      <c r="BW13" s="24">
        <v>39.545390844345</v>
      </c>
      <c r="BX13" s="24">
        <v>0.21725247305584999</v>
      </c>
      <c r="BY13" s="24">
        <v>735.80972290039006</v>
      </c>
      <c r="BZ13" s="24">
        <v>126.82938298582999</v>
      </c>
      <c r="CA13" s="24">
        <v>126.82919037342</v>
      </c>
      <c r="CB13" s="86">
        <v>5029.2166233062699</v>
      </c>
      <c r="CC13" s="24">
        <v>12.0547056496143</v>
      </c>
      <c r="CD13" s="24">
        <v>2.0386657789349498</v>
      </c>
      <c r="CE13" s="24">
        <v>200.74122619628901</v>
      </c>
      <c r="CF13" s="24">
        <v>18663.5812988281</v>
      </c>
      <c r="CG13" s="24">
        <v>2038.88214635849</v>
      </c>
      <c r="CH13" s="24">
        <v>1614.5590870380399</v>
      </c>
      <c r="CI13" s="24">
        <v>354.93939673900599</v>
      </c>
      <c r="CJ13" s="24">
        <v>0</v>
      </c>
      <c r="CK13" s="24">
        <v>185.250466823577</v>
      </c>
      <c r="CL13" s="24">
        <v>17677.616683959899</v>
      </c>
      <c r="CM13" s="24">
        <v>2604.6957426071099</v>
      </c>
      <c r="CN13" s="24">
        <v>1033.14284324646</v>
      </c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</row>
    <row r="14" spans="1:106" x14ac:dyDescent="0.3">
      <c r="A14" s="26" t="s">
        <v>13</v>
      </c>
      <c r="B14" s="24">
        <v>103.42909049987701</v>
      </c>
      <c r="C14" s="24">
        <v>772.00670623779297</v>
      </c>
      <c r="D14" s="24">
        <v>64.524646759033203</v>
      </c>
      <c r="E14" s="24">
        <v>64.524782657623206</v>
      </c>
      <c r="F14" s="24">
        <v>772.00652122497502</v>
      </c>
      <c r="G14" s="24">
        <v>772.00188827514603</v>
      </c>
      <c r="H14" s="24">
        <v>218.25268268585199</v>
      </c>
      <c r="I14" s="24">
        <v>1459.9578466415401</v>
      </c>
      <c r="J14" s="24">
        <v>1459.9616379737799</v>
      </c>
      <c r="K14" s="24">
        <v>3973.44555664062</v>
      </c>
      <c r="L14" s="24">
        <v>225.67030066251701</v>
      </c>
      <c r="M14" s="24">
        <v>225.67560166120501</v>
      </c>
      <c r="N14" s="24">
        <v>2714.4078674316402</v>
      </c>
      <c r="O14" s="24">
        <v>2714.4931945800699</v>
      </c>
      <c r="P14" s="24">
        <v>689193.48266601504</v>
      </c>
      <c r="Q14" s="24">
        <v>61155666.8203125</v>
      </c>
      <c r="R14" s="24">
        <v>689469.450317382</v>
      </c>
      <c r="S14" s="24">
        <v>1684.17701339721</v>
      </c>
      <c r="T14" s="24">
        <v>4504.4089889526304</v>
      </c>
      <c r="U14" s="24">
        <v>1266.5879449844299</v>
      </c>
      <c r="V14" s="24">
        <v>619.3125</v>
      </c>
      <c r="W14" s="24">
        <v>1473.7391834258999</v>
      </c>
      <c r="X14" s="24">
        <v>1025.0800774097399</v>
      </c>
      <c r="Y14" s="24">
        <v>4075.1231079101499</v>
      </c>
      <c r="Z14" s="24">
        <v>7589.6708984375</v>
      </c>
      <c r="AA14" s="24">
        <v>31271.184143066399</v>
      </c>
      <c r="AB14" s="24">
        <v>922.52455139160099</v>
      </c>
      <c r="AC14" s="24">
        <v>922.52239990234295</v>
      </c>
      <c r="AD14" s="24">
        <v>922.51165008544899</v>
      </c>
      <c r="AE14" s="24">
        <v>1419.6812056302999</v>
      </c>
      <c r="AF14" s="24">
        <v>853.67765235900799</v>
      </c>
      <c r="AG14" s="24">
        <v>814.69994926452603</v>
      </c>
      <c r="AH14" s="24">
        <v>1764.9775052070599</v>
      </c>
      <c r="AI14" s="24">
        <v>34.857619754970003</v>
      </c>
      <c r="AJ14" s="24">
        <v>55.364063739776597</v>
      </c>
      <c r="AK14" s="24">
        <v>121.636198997497</v>
      </c>
      <c r="AL14" s="24">
        <v>0</v>
      </c>
      <c r="AM14" s="24">
        <v>1514.3163146972599</v>
      </c>
      <c r="AN14" s="24">
        <v>125.957481861114</v>
      </c>
      <c r="AO14" s="24">
        <v>126.056575775146</v>
      </c>
      <c r="AP14" s="24">
        <v>3220.5227918624801</v>
      </c>
      <c r="AQ14" s="24">
        <v>3220.49537849426</v>
      </c>
      <c r="AR14" s="24">
        <v>93345.837646484302</v>
      </c>
      <c r="AS14" s="24">
        <v>12510.1911621093</v>
      </c>
      <c r="AT14" s="24">
        <v>11848.645996093701</v>
      </c>
      <c r="AU14" s="24">
        <v>43595.738342285098</v>
      </c>
      <c r="AV14" s="24">
        <v>106705.44287109299</v>
      </c>
      <c r="AW14" s="24">
        <v>89174.3154296875</v>
      </c>
      <c r="AX14" s="24">
        <v>2474.8845767974799</v>
      </c>
      <c r="AY14" s="24">
        <v>5.5366828441619802</v>
      </c>
      <c r="AZ14" s="24">
        <v>27986.3446197509</v>
      </c>
      <c r="BA14" s="24">
        <v>28.814947217702802</v>
      </c>
      <c r="BB14" s="24">
        <v>5.8121175915002796</v>
      </c>
      <c r="BC14" s="24">
        <v>1332.2262334823599</v>
      </c>
      <c r="BD14" s="24">
        <v>129.589310333132</v>
      </c>
      <c r="BE14" s="24">
        <v>0</v>
      </c>
      <c r="BF14" s="24">
        <v>1.9823658913373901</v>
      </c>
      <c r="BG14" s="35">
        <v>8732.3687038421594</v>
      </c>
      <c r="BH14" s="24">
        <v>496.68136596679602</v>
      </c>
      <c r="BI14" s="24">
        <v>177.89471435546801</v>
      </c>
      <c r="BJ14" s="24">
        <v>3908.2778949737499</v>
      </c>
      <c r="BK14" s="24">
        <v>4824.0845868587403</v>
      </c>
      <c r="BL14" s="24">
        <v>3.4980274215340601</v>
      </c>
      <c r="BM14" s="24">
        <v>0.84795254468917802</v>
      </c>
      <c r="BN14" s="24">
        <v>452.81604793667702</v>
      </c>
      <c r="BO14" s="24">
        <v>4.3760462030768297</v>
      </c>
      <c r="BP14" s="24">
        <v>308.47336578369101</v>
      </c>
      <c r="BQ14" s="24">
        <v>40.412922501563997</v>
      </c>
      <c r="BR14" s="24">
        <v>10.841612637042999</v>
      </c>
      <c r="BS14" s="24">
        <v>1403.61328983306</v>
      </c>
      <c r="BT14" s="24">
        <v>49.0248925685882</v>
      </c>
      <c r="BU14" s="24">
        <v>241.56112766265801</v>
      </c>
      <c r="BV14" s="24">
        <v>10.925512172281699</v>
      </c>
      <c r="BW14" s="24">
        <v>167.58021187782199</v>
      </c>
      <c r="BX14" s="24">
        <v>1.1019124099984701</v>
      </c>
      <c r="BY14" s="24">
        <v>3082.24244689941</v>
      </c>
      <c r="BZ14" s="24">
        <v>599.57136046886399</v>
      </c>
      <c r="CA14" s="24">
        <v>599.57237219810395</v>
      </c>
      <c r="CB14" s="86">
        <v>17888.3672561645</v>
      </c>
      <c r="CC14" s="24">
        <v>40.358492493629399</v>
      </c>
      <c r="CD14" s="24">
        <v>4.8109321594238201</v>
      </c>
      <c r="CE14" s="24">
        <v>1185.97644042968</v>
      </c>
      <c r="CF14" s="24">
        <v>67564.5947265625</v>
      </c>
      <c r="CG14" s="24">
        <v>7582.3533000945999</v>
      </c>
      <c r="CH14" s="24">
        <v>5998.3452453613199</v>
      </c>
      <c r="CI14" s="24">
        <v>1303.39770054817</v>
      </c>
      <c r="CJ14" s="24">
        <v>0</v>
      </c>
      <c r="CK14" s="24">
        <v>696.19092559814396</v>
      </c>
      <c r="CL14" s="24">
        <v>63682.035827636697</v>
      </c>
      <c r="CM14" s="24">
        <v>9442.6034355163501</v>
      </c>
      <c r="CN14" s="24">
        <v>3772.6104192733701</v>
      </c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</row>
    <row r="15" spans="1:106" x14ac:dyDescent="0.3">
      <c r="A15" s="26" t="s">
        <v>14</v>
      </c>
      <c r="B15" s="24">
        <v>75.990502834319997</v>
      </c>
      <c r="C15" s="24">
        <v>615.51824569702103</v>
      </c>
      <c r="D15" s="24">
        <v>54.818549156188901</v>
      </c>
      <c r="E15" s="24">
        <v>54.818568706512401</v>
      </c>
      <c r="F15" s="24">
        <v>615.51805686950604</v>
      </c>
      <c r="G15" s="24">
        <v>615.51443290710404</v>
      </c>
      <c r="H15" s="24">
        <v>193.20009613037101</v>
      </c>
      <c r="I15" s="24">
        <v>1217.14717245101</v>
      </c>
      <c r="J15" s="24">
        <v>1217.1477432250899</v>
      </c>
      <c r="K15" s="24">
        <v>2884.1015625</v>
      </c>
      <c r="L15" s="24">
        <v>179.36299997568099</v>
      </c>
      <c r="M15" s="24">
        <v>179.36626416444699</v>
      </c>
      <c r="N15" s="24">
        <v>2154.6104736328102</v>
      </c>
      <c r="O15" s="24">
        <v>2154.6761169433498</v>
      </c>
      <c r="P15" s="24">
        <v>562447.62780761695</v>
      </c>
      <c r="Q15" s="24">
        <v>48489448.75</v>
      </c>
      <c r="R15" s="24">
        <v>562672.67114257801</v>
      </c>
      <c r="S15" s="24">
        <v>1295.7909545898401</v>
      </c>
      <c r="T15" s="24">
        <v>3611.6397285461398</v>
      </c>
      <c r="U15" s="24">
        <v>1017.2934246063199</v>
      </c>
      <c r="V15" s="24">
        <v>451.70291137695301</v>
      </c>
      <c r="W15" s="24">
        <v>1266.0269126891999</v>
      </c>
      <c r="X15" s="24">
        <v>835.51967453956604</v>
      </c>
      <c r="Y15" s="24">
        <v>3118.5386657714798</v>
      </c>
      <c r="Z15" s="24">
        <v>5928.7493896484302</v>
      </c>
      <c r="AA15" s="24">
        <v>25693.201751708901</v>
      </c>
      <c r="AB15" s="24">
        <v>795.36773681640602</v>
      </c>
      <c r="AC15" s="24">
        <v>795.36716461181595</v>
      </c>
      <c r="AD15" s="24">
        <v>795.35635375976506</v>
      </c>
      <c r="AE15" s="24">
        <v>1104.5346608161899</v>
      </c>
      <c r="AF15" s="24">
        <v>786.48439598083496</v>
      </c>
      <c r="AG15" s="24">
        <v>754.34067344665505</v>
      </c>
      <c r="AH15" s="24">
        <v>1440.9926686286899</v>
      </c>
      <c r="AI15" s="24">
        <v>25.634407013654702</v>
      </c>
      <c r="AJ15" s="24">
        <v>51.275610923766997</v>
      </c>
      <c r="AK15" s="24">
        <v>81.6271524429321</v>
      </c>
      <c r="AL15" s="24">
        <v>0</v>
      </c>
      <c r="AM15" s="24">
        <v>1112.43017578125</v>
      </c>
      <c r="AN15" s="24">
        <v>106.598900318145</v>
      </c>
      <c r="AO15" s="24">
        <v>106.675271987915</v>
      </c>
      <c r="AP15" s="24">
        <v>2675.33863639831</v>
      </c>
      <c r="AQ15" s="24">
        <v>2675.31473493576</v>
      </c>
      <c r="AR15" s="24">
        <v>85914.223144531206</v>
      </c>
      <c r="AS15" s="24">
        <v>11609.828430175699</v>
      </c>
      <c r="AT15" s="24">
        <v>11078.224182128901</v>
      </c>
      <c r="AU15" s="24">
        <v>35581.889251708897</v>
      </c>
      <c r="AV15" s="24">
        <v>98306.6279296875</v>
      </c>
      <c r="AW15" s="24">
        <v>82460.093994140596</v>
      </c>
      <c r="AX15" s="24">
        <v>2028.5432357788</v>
      </c>
      <c r="AY15" s="24">
        <v>4.7317779595032299</v>
      </c>
      <c r="AZ15" s="24">
        <v>22814.375442504799</v>
      </c>
      <c r="BA15" s="24">
        <v>24.6839527338743</v>
      </c>
      <c r="BB15" s="24">
        <v>5.26697035878896</v>
      </c>
      <c r="BC15" s="24">
        <v>1156.23871469497</v>
      </c>
      <c r="BD15" s="24">
        <v>96.559906132519203</v>
      </c>
      <c r="BE15" s="24">
        <v>0</v>
      </c>
      <c r="BF15" s="24">
        <v>1.6740383151918601</v>
      </c>
      <c r="BG15" s="35">
        <v>6875.7970314025797</v>
      </c>
      <c r="BH15" s="24">
        <v>360.51388549804602</v>
      </c>
      <c r="BI15" s="24">
        <v>140.55181884765599</v>
      </c>
      <c r="BJ15" s="24">
        <v>3270.1514225006099</v>
      </c>
      <c r="BK15" s="24">
        <v>3605.6500462293602</v>
      </c>
      <c r="BL15" s="24">
        <v>2.7686142139136698</v>
      </c>
      <c r="BM15" s="24">
        <v>0.62700617313384999</v>
      </c>
      <c r="BN15" s="24">
        <v>341.37572458386398</v>
      </c>
      <c r="BO15" s="24">
        <v>3.6557591818273001</v>
      </c>
      <c r="BP15" s="24">
        <v>257.00930762290898</v>
      </c>
      <c r="BQ15" s="24">
        <v>34.229439496993997</v>
      </c>
      <c r="BR15" s="24">
        <v>9.45533034205436</v>
      </c>
      <c r="BS15" s="24">
        <v>1177.0253496170001</v>
      </c>
      <c r="BT15" s="24">
        <v>42.5927234888076</v>
      </c>
      <c r="BU15" s="24">
        <v>206.12571763992301</v>
      </c>
      <c r="BV15" s="24">
        <v>9.82961233332753</v>
      </c>
      <c r="BW15" s="24">
        <v>144.26179456710801</v>
      </c>
      <c r="BX15" s="24">
        <v>0.89441581093706102</v>
      </c>
      <c r="BY15" s="24">
        <v>2719.82348632812</v>
      </c>
      <c r="BZ15" s="24">
        <v>538.48061454296101</v>
      </c>
      <c r="CA15" s="24">
        <v>538.48135811090401</v>
      </c>
      <c r="CB15" s="86">
        <v>14782.776710510199</v>
      </c>
      <c r="CC15" s="24">
        <v>33.5165777057409</v>
      </c>
      <c r="CD15" s="24">
        <v>4.4986129403114301</v>
      </c>
      <c r="CE15" s="24">
        <v>937.01788330078102</v>
      </c>
      <c r="CF15" s="24">
        <v>54828.891967773401</v>
      </c>
      <c r="CG15" s="24">
        <v>6124.7370567321695</v>
      </c>
      <c r="CH15" s="24">
        <v>4854.7732744216901</v>
      </c>
      <c r="CI15" s="24">
        <v>1063.11203885078</v>
      </c>
      <c r="CJ15" s="24">
        <v>0</v>
      </c>
      <c r="CK15" s="24">
        <v>566.94145202636696</v>
      </c>
      <c r="CL15" s="24">
        <v>51750.4296875</v>
      </c>
      <c r="CM15" s="24">
        <v>7700.3961982726996</v>
      </c>
      <c r="CN15" s="24">
        <v>3070.8726453781101</v>
      </c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</row>
    <row r="16" spans="1:106" x14ac:dyDescent="0.3">
      <c r="A16" s="26" t="s">
        <v>15</v>
      </c>
      <c r="B16" s="24">
        <v>42.326352119445801</v>
      </c>
      <c r="C16" s="24">
        <v>328.95451927185002</v>
      </c>
      <c r="D16" s="24">
        <v>28.5855746269226</v>
      </c>
      <c r="E16" s="24">
        <v>28.585631370544402</v>
      </c>
      <c r="F16" s="24">
        <v>328.95445442199701</v>
      </c>
      <c r="G16" s="24">
        <v>328.95250892639098</v>
      </c>
      <c r="H16" s="24">
        <v>98.784141540527301</v>
      </c>
      <c r="I16" s="24">
        <v>686.25100851058903</v>
      </c>
      <c r="J16" s="24">
        <v>686.25226807594299</v>
      </c>
      <c r="K16" s="24">
        <v>919.435302734375</v>
      </c>
      <c r="L16" s="24">
        <v>113.95217788219399</v>
      </c>
      <c r="M16" s="24">
        <v>113.954657405614</v>
      </c>
      <c r="N16" s="24">
        <v>1165.89329528808</v>
      </c>
      <c r="O16" s="24">
        <v>1165.9288024902301</v>
      </c>
      <c r="P16" s="24">
        <v>258823.328308105</v>
      </c>
      <c r="Q16" s="24">
        <v>20813609.96875</v>
      </c>
      <c r="R16" s="24">
        <v>258926.92236328099</v>
      </c>
      <c r="S16" s="24">
        <v>756.41861534118596</v>
      </c>
      <c r="T16" s="24">
        <v>1937.76905059814</v>
      </c>
      <c r="U16" s="24">
        <v>555.16990947723298</v>
      </c>
      <c r="V16" s="24">
        <v>245.59130859375</v>
      </c>
      <c r="W16" s="24">
        <v>671.54711723327603</v>
      </c>
      <c r="X16" s="24">
        <v>441.58925557136502</v>
      </c>
      <c r="Y16" s="24">
        <v>1600.74476623535</v>
      </c>
      <c r="Z16" s="24">
        <v>2971.31201171875</v>
      </c>
      <c r="AA16" s="24">
        <v>13881.4744567871</v>
      </c>
      <c r="AB16" s="24">
        <v>407.57167434692298</v>
      </c>
      <c r="AC16" s="24">
        <v>407.57132720947197</v>
      </c>
      <c r="AD16" s="24">
        <v>407.56580734252901</v>
      </c>
      <c r="AE16" s="24">
        <v>585.30072677135399</v>
      </c>
      <c r="AF16" s="24">
        <v>401.61526203155501</v>
      </c>
      <c r="AG16" s="24">
        <v>381.81925106048499</v>
      </c>
      <c r="AH16" s="24">
        <v>764.60809159278801</v>
      </c>
      <c r="AI16" s="24">
        <v>13.9307390358299</v>
      </c>
      <c r="AJ16" s="24">
        <v>24.505558371543799</v>
      </c>
      <c r="AK16" s="24">
        <v>46.695723056793199</v>
      </c>
      <c r="AL16" s="24">
        <v>0</v>
      </c>
      <c r="AM16" s="24">
        <v>570.50316619873001</v>
      </c>
      <c r="AN16" s="24">
        <v>55.972830295562702</v>
      </c>
      <c r="AO16" s="24">
        <v>56.014636039733801</v>
      </c>
      <c r="AP16" s="24">
        <v>1099.8511557579</v>
      </c>
      <c r="AQ16" s="24">
        <v>1099.8440561294501</v>
      </c>
      <c r="AR16" s="24">
        <v>44034.228027343699</v>
      </c>
      <c r="AS16" s="24">
        <v>5766.0571899413999</v>
      </c>
      <c r="AT16" s="24">
        <v>5445.0817260742097</v>
      </c>
      <c r="AU16" s="24">
        <v>18706.550506591699</v>
      </c>
      <c r="AV16" s="24">
        <v>50199.9041748046</v>
      </c>
      <c r="AW16" s="24">
        <v>41900.496826171802</v>
      </c>
      <c r="AX16" s="24">
        <v>1083.78391838073</v>
      </c>
      <c r="AY16" s="24">
        <v>1.9645131374709299</v>
      </c>
      <c r="AZ16" s="24">
        <v>11881.379539489701</v>
      </c>
      <c r="BA16" s="24">
        <v>10.5851716697216</v>
      </c>
      <c r="BB16" s="24">
        <v>2.0522447228431702</v>
      </c>
      <c r="BC16" s="24">
        <v>624.45369386672905</v>
      </c>
      <c r="BD16" s="24">
        <v>33.497389823198297</v>
      </c>
      <c r="BE16" s="24">
        <v>0</v>
      </c>
      <c r="BF16" s="24">
        <v>0.69278135523200002</v>
      </c>
      <c r="BG16" s="35">
        <v>2795.0433864593501</v>
      </c>
      <c r="BH16" s="24">
        <v>114.92852783203099</v>
      </c>
      <c r="BI16" s="24">
        <v>56.310188293457003</v>
      </c>
      <c r="BJ16" s="24">
        <v>1528.73292350769</v>
      </c>
      <c r="BK16" s="24">
        <v>1266.30834579467</v>
      </c>
      <c r="BL16" s="24">
        <v>1.11887094751</v>
      </c>
      <c r="BM16" s="24">
        <v>0.21313230693340299</v>
      </c>
      <c r="BN16" s="24">
        <v>119.563991427421</v>
      </c>
      <c r="BO16" s="24">
        <v>1.4592656157910799</v>
      </c>
      <c r="BP16" s="24">
        <v>114.106226921081</v>
      </c>
      <c r="BQ16" s="24">
        <v>15.207878381013799</v>
      </c>
      <c r="BR16" s="24">
        <v>4.0875263959169299</v>
      </c>
      <c r="BS16" s="24">
        <v>528.73797225952103</v>
      </c>
      <c r="BT16" s="24">
        <v>22.123530983924802</v>
      </c>
      <c r="BU16" s="24">
        <v>103.93412876129101</v>
      </c>
      <c r="BV16" s="24">
        <v>3.83989022485911</v>
      </c>
      <c r="BW16" s="24">
        <v>66.870923876762305</v>
      </c>
      <c r="BX16" s="24">
        <v>0.33783730474533502</v>
      </c>
      <c r="BY16" s="24">
        <v>1144.8550338745099</v>
      </c>
      <c r="BZ16" s="24">
        <v>279.10788750648499</v>
      </c>
      <c r="CA16" s="24">
        <v>279.10798585414801</v>
      </c>
      <c r="CB16" s="86">
        <v>7668.7064933776801</v>
      </c>
      <c r="CC16" s="24">
        <v>18.140069946646602</v>
      </c>
      <c r="CD16" s="24">
        <v>2.1138392984866998</v>
      </c>
      <c r="CE16" s="24">
        <v>375.40390014648398</v>
      </c>
      <c r="CF16" s="24">
        <v>28859.6220703125</v>
      </c>
      <c r="CG16" s="24">
        <v>3204.5180120468099</v>
      </c>
      <c r="CH16" s="24">
        <v>2524.5879673957802</v>
      </c>
      <c r="CI16" s="24">
        <v>549.8292709589</v>
      </c>
      <c r="CJ16" s="24">
        <v>0</v>
      </c>
      <c r="CK16" s="24">
        <v>293.394956588745</v>
      </c>
      <c r="CL16" s="24">
        <v>27222.528839111299</v>
      </c>
      <c r="CM16" s="24">
        <v>4093.9430065155002</v>
      </c>
      <c r="CN16" s="24">
        <v>1623.49468469619</v>
      </c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</row>
    <row r="17" spans="1:106" x14ac:dyDescent="0.3">
      <c r="A17" s="26" t="s">
        <v>16</v>
      </c>
      <c r="B17" s="24">
        <v>34.287451744079497</v>
      </c>
      <c r="C17" s="24">
        <v>281.184262275695</v>
      </c>
      <c r="D17" s="24">
        <v>25.601407527923499</v>
      </c>
      <c r="E17" s="24">
        <v>25.6014677286148</v>
      </c>
      <c r="F17" s="24">
        <v>281.18424129485999</v>
      </c>
      <c r="G17" s="24">
        <v>281.182562828063</v>
      </c>
      <c r="H17" s="24">
        <v>91.258304357528601</v>
      </c>
      <c r="I17" s="24">
        <v>586.69479703903198</v>
      </c>
      <c r="J17" s="24">
        <v>586.69513678550697</v>
      </c>
      <c r="K17" s="24">
        <v>850.48724365234295</v>
      </c>
      <c r="L17" s="24">
        <v>94.096139401197405</v>
      </c>
      <c r="M17" s="24">
        <v>94.098408937454195</v>
      </c>
      <c r="N17" s="24">
        <v>967.84906768798805</v>
      </c>
      <c r="O17" s="24">
        <v>967.87876892089798</v>
      </c>
      <c r="P17" s="24">
        <v>249270.38598632801</v>
      </c>
      <c r="Q17" s="24">
        <v>20538099.417968702</v>
      </c>
      <c r="R17" s="24">
        <v>249370.160614013</v>
      </c>
      <c r="S17" s="24">
        <v>736.05909919738701</v>
      </c>
      <c r="T17" s="24">
        <v>1682.86317062377</v>
      </c>
      <c r="U17" s="24">
        <v>473.21383380889802</v>
      </c>
      <c r="V17" s="24">
        <v>240.98017883300699</v>
      </c>
      <c r="W17" s="24">
        <v>596.580384254455</v>
      </c>
      <c r="X17" s="24">
        <v>388.39735376834801</v>
      </c>
      <c r="Y17" s="24">
        <v>1475.9400024414001</v>
      </c>
      <c r="Z17" s="24">
        <v>2755.5116577148401</v>
      </c>
      <c r="AA17" s="24">
        <v>12001.1267089843</v>
      </c>
      <c r="AB17" s="24">
        <v>367.07194519042901</v>
      </c>
      <c r="AC17" s="24">
        <v>367.07181930541901</v>
      </c>
      <c r="AD17" s="24">
        <v>367.06682586669899</v>
      </c>
      <c r="AE17" s="24">
        <v>524.38431030511799</v>
      </c>
      <c r="AF17" s="24">
        <v>407.07423973083399</v>
      </c>
      <c r="AG17" s="24">
        <v>392.76248359680102</v>
      </c>
      <c r="AH17" s="24">
        <v>696.99610960483506</v>
      </c>
      <c r="AI17" s="24">
        <v>12.312638316303399</v>
      </c>
      <c r="AJ17" s="24">
        <v>24.517811655998202</v>
      </c>
      <c r="AK17" s="24">
        <v>37.820217132568303</v>
      </c>
      <c r="AL17" s="24">
        <v>0</v>
      </c>
      <c r="AM17" s="24">
        <v>508.89006042480401</v>
      </c>
      <c r="AN17" s="24">
        <v>49.615882873535099</v>
      </c>
      <c r="AO17" s="24">
        <v>49.647257089614797</v>
      </c>
      <c r="AP17" s="24">
        <v>1088.2392442226401</v>
      </c>
      <c r="AQ17" s="24">
        <v>1088.2319662570901</v>
      </c>
      <c r="AR17" s="24">
        <v>44723.9637451171</v>
      </c>
      <c r="AS17" s="24">
        <v>5753.2365112304597</v>
      </c>
      <c r="AT17" s="24">
        <v>5527.951171875</v>
      </c>
      <c r="AU17" s="24">
        <v>16687.0283203125</v>
      </c>
      <c r="AV17" s="24">
        <v>50882.250732421802</v>
      </c>
      <c r="AW17" s="24">
        <v>43174.542053222598</v>
      </c>
      <c r="AX17" s="24">
        <v>950.34003496169998</v>
      </c>
      <c r="AY17" s="24">
        <v>1.86286163446493</v>
      </c>
      <c r="AZ17" s="24">
        <v>10720.281425476</v>
      </c>
      <c r="BA17" s="24">
        <v>9.8382394835352898</v>
      </c>
      <c r="BB17" s="24">
        <v>2.0909370779991101</v>
      </c>
      <c r="BC17" s="24">
        <v>643.56282353401105</v>
      </c>
      <c r="BD17" s="24">
        <v>30.605822317302199</v>
      </c>
      <c r="BE17" s="24">
        <v>0</v>
      </c>
      <c r="BF17" s="24">
        <v>0.64958328660577502</v>
      </c>
      <c r="BG17" s="35">
        <v>2646.8721046447699</v>
      </c>
      <c r="BH17" s="24">
        <v>106.310081481933</v>
      </c>
      <c r="BI17" s="24">
        <v>53.970901489257798</v>
      </c>
      <c r="BJ17" s="24">
        <v>1464.9640235900799</v>
      </c>
      <c r="BK17" s="24">
        <v>1181.9063180685</v>
      </c>
      <c r="BL17" s="24">
        <v>1.01160525530576</v>
      </c>
      <c r="BM17" s="24">
        <v>0.20046137273311601</v>
      </c>
      <c r="BN17" s="24">
        <v>110.215394511818</v>
      </c>
      <c r="BO17" s="24">
        <v>1.4493689704686401</v>
      </c>
      <c r="BP17" s="24">
        <v>102.35261553525901</v>
      </c>
      <c r="BQ17" s="24">
        <v>13.716617897152901</v>
      </c>
      <c r="BR17" s="24">
        <v>3.79595366120338</v>
      </c>
      <c r="BS17" s="24">
        <v>471.89977645874001</v>
      </c>
      <c r="BT17" s="24">
        <v>20.043651998043</v>
      </c>
      <c r="BU17" s="24">
        <v>96.951426029205294</v>
      </c>
      <c r="BV17" s="24">
        <v>3.8969126408919599</v>
      </c>
      <c r="BW17" s="24">
        <v>67.547747492790194</v>
      </c>
      <c r="BX17" s="24">
        <v>0.32238212664378801</v>
      </c>
      <c r="BY17" s="24">
        <v>1228.1710548400799</v>
      </c>
      <c r="BZ17" s="24">
        <v>270.92109939455901</v>
      </c>
      <c r="CA17" s="24">
        <v>270.92094233632002</v>
      </c>
      <c r="CB17" s="86">
        <v>6946.3314132690402</v>
      </c>
      <c r="CC17" s="24">
        <v>15.742849089205199</v>
      </c>
      <c r="CD17" s="24">
        <v>2.16000367701053</v>
      </c>
      <c r="CE17" s="24">
        <v>359.80960083007801</v>
      </c>
      <c r="CF17" s="24">
        <v>25678.927429199201</v>
      </c>
      <c r="CG17" s="24">
        <v>2859.81176185607</v>
      </c>
      <c r="CH17" s="24">
        <v>2269.2831456661202</v>
      </c>
      <c r="CI17" s="24">
        <v>497.81667721271498</v>
      </c>
      <c r="CJ17" s="24">
        <v>0</v>
      </c>
      <c r="CK17" s="24">
        <v>265.25062608718798</v>
      </c>
      <c r="CL17" s="24">
        <v>24289.049331664999</v>
      </c>
      <c r="CM17" s="24">
        <v>3588.5002002716001</v>
      </c>
      <c r="CN17" s="24">
        <v>1428.12173700332</v>
      </c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</row>
    <row r="18" spans="1:106" x14ac:dyDescent="0.3">
      <c r="A18" s="26" t="s">
        <v>17</v>
      </c>
      <c r="B18" s="24">
        <v>46.029873847961397</v>
      </c>
      <c r="C18" s="24">
        <v>407.88829517364502</v>
      </c>
      <c r="D18" s="24">
        <v>37.060427188873199</v>
      </c>
      <c r="E18" s="24">
        <v>37.060403347015303</v>
      </c>
      <c r="F18" s="24">
        <v>407.888157844543</v>
      </c>
      <c r="G18" s="24">
        <v>407.88577175140301</v>
      </c>
      <c r="H18" s="24">
        <v>135.54680538177399</v>
      </c>
      <c r="I18" s="24">
        <v>776.313337087631</v>
      </c>
      <c r="J18" s="24">
        <v>776.31391477584805</v>
      </c>
      <c r="K18" s="24">
        <v>1437.2763671875</v>
      </c>
      <c r="L18" s="24">
        <v>115.541313767433</v>
      </c>
      <c r="M18" s="24">
        <v>115.54372519254601</v>
      </c>
      <c r="N18" s="24">
        <v>1340.8319549560499</v>
      </c>
      <c r="O18" s="24">
        <v>1340.87330627441</v>
      </c>
      <c r="P18" s="24">
        <v>378573.27392578102</v>
      </c>
      <c r="Q18" s="24">
        <v>30220481.1171875</v>
      </c>
      <c r="R18" s="24">
        <v>378724.70629882801</v>
      </c>
      <c r="S18" s="24">
        <v>996.99662017822197</v>
      </c>
      <c r="T18" s="24">
        <v>2382.4218139648401</v>
      </c>
      <c r="U18" s="24">
        <v>662.03206539153996</v>
      </c>
      <c r="V18" s="24">
        <v>349.64349365234301</v>
      </c>
      <c r="W18" s="24">
        <v>862.62539768218903</v>
      </c>
      <c r="X18" s="24">
        <v>547.08153116702999</v>
      </c>
      <c r="Y18" s="24">
        <v>2079.546875</v>
      </c>
      <c r="Z18" s="24">
        <v>4015.7025146484302</v>
      </c>
      <c r="AA18" s="24">
        <v>16987.1720428466</v>
      </c>
      <c r="AB18" s="24">
        <v>541.28609848022404</v>
      </c>
      <c r="AC18" s="24">
        <v>541.28456497192303</v>
      </c>
      <c r="AD18" s="24">
        <v>541.27843856811501</v>
      </c>
      <c r="AE18" s="24">
        <v>729.28399217128697</v>
      </c>
      <c r="AF18" s="24">
        <v>577.51836490631104</v>
      </c>
      <c r="AG18" s="24">
        <v>561.96598148345902</v>
      </c>
      <c r="AH18" s="24">
        <v>961.89824891090302</v>
      </c>
      <c r="AI18" s="24">
        <v>16.906943004578299</v>
      </c>
      <c r="AJ18" s="24">
        <v>38.202540636062601</v>
      </c>
      <c r="AK18" s="24">
        <v>49.104250907897899</v>
      </c>
      <c r="AL18" s="24">
        <v>0</v>
      </c>
      <c r="AM18" s="24">
        <v>742.82540893554597</v>
      </c>
      <c r="AN18" s="24">
        <v>71.904086112976003</v>
      </c>
      <c r="AO18" s="24">
        <v>71.948263406753497</v>
      </c>
      <c r="AP18" s="24">
        <v>1681.2171645164401</v>
      </c>
      <c r="AQ18" s="24">
        <v>1681.2069172859101</v>
      </c>
      <c r="AR18" s="24">
        <v>63676.577514648401</v>
      </c>
      <c r="AS18" s="24">
        <v>7935.6944885253897</v>
      </c>
      <c r="AT18" s="24">
        <v>7696.8200988769504</v>
      </c>
      <c r="AU18" s="24">
        <v>23601.527023315401</v>
      </c>
      <c r="AV18" s="24">
        <v>72186.922973632798</v>
      </c>
      <c r="AW18" s="24">
        <v>61986.940795898401</v>
      </c>
      <c r="AX18" s="24">
        <v>1346.8012332916201</v>
      </c>
      <c r="AY18" s="24">
        <v>3.0751799079589501</v>
      </c>
      <c r="AZ18" s="24">
        <v>15154.113494873</v>
      </c>
      <c r="BA18" s="24">
        <v>16.261805832385999</v>
      </c>
      <c r="BB18" s="24">
        <v>3.7560735195875101</v>
      </c>
      <c r="BC18" s="24">
        <v>950.00256133079495</v>
      </c>
      <c r="BD18" s="24">
        <v>50.591218560934003</v>
      </c>
      <c r="BE18" s="24">
        <v>0</v>
      </c>
      <c r="BF18" s="24">
        <v>1.0736856628209299</v>
      </c>
      <c r="BG18" s="35">
        <v>4178.2710704803403</v>
      </c>
      <c r="BH18" s="24">
        <v>179.65904235839801</v>
      </c>
      <c r="BI18" s="24">
        <v>80.2720947265625</v>
      </c>
      <c r="BJ18" s="24">
        <v>2265.4965057373001</v>
      </c>
      <c r="BK18" s="24">
        <v>1912.7702724933599</v>
      </c>
      <c r="BL18" s="24">
        <v>1.6048783399164599</v>
      </c>
      <c r="BM18" s="24">
        <v>0.33041644096374501</v>
      </c>
      <c r="BN18" s="24">
        <v>183.60767906904201</v>
      </c>
      <c r="BO18" s="24">
        <v>2.2992417700588699</v>
      </c>
      <c r="BP18" s="24">
        <v>164.166653871536</v>
      </c>
      <c r="BQ18" s="24">
        <v>22.042795360088299</v>
      </c>
      <c r="BR18" s="24">
        <v>6.4746011942625001</v>
      </c>
      <c r="BS18" s="24">
        <v>760.46003866195599</v>
      </c>
      <c r="BT18" s="24">
        <v>29.461686611175502</v>
      </c>
      <c r="BU18" s="24">
        <v>143.92364549636801</v>
      </c>
      <c r="BV18" s="24">
        <v>6.9119470901787201</v>
      </c>
      <c r="BW18" s="24">
        <v>92.381484866142202</v>
      </c>
      <c r="BX18" s="24">
        <v>0.54227347945561599</v>
      </c>
      <c r="BY18" s="24">
        <v>1636.1318664550699</v>
      </c>
      <c r="BZ18" s="24">
        <v>318.00150269269898</v>
      </c>
      <c r="CA18" s="24">
        <v>318.00144779682103</v>
      </c>
      <c r="CB18" s="86">
        <v>9851.5861892700195</v>
      </c>
      <c r="CC18" s="24">
        <v>22.3803340196609</v>
      </c>
      <c r="CD18" s="24">
        <v>3.4023879915475801</v>
      </c>
      <c r="CE18" s="24">
        <v>535.15222167968705</v>
      </c>
      <c r="CF18" s="24">
        <v>36213.2147216796</v>
      </c>
      <c r="CG18" s="24">
        <v>4024.6372661590499</v>
      </c>
      <c r="CH18" s="24">
        <v>3199.46046638488</v>
      </c>
      <c r="CI18" s="24">
        <v>703.72480309009495</v>
      </c>
      <c r="CJ18" s="24">
        <v>0</v>
      </c>
      <c r="CK18" s="24">
        <v>369.49960184097199</v>
      </c>
      <c r="CL18" s="24">
        <v>34299.414642333897</v>
      </c>
      <c r="CM18" s="24">
        <v>5054.1758098602204</v>
      </c>
      <c r="CN18" s="24">
        <v>2009.85252094268</v>
      </c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</row>
    <row r="19" spans="1:106" x14ac:dyDescent="0.3">
      <c r="A19" s="26" t="s">
        <v>18</v>
      </c>
      <c r="B19" s="24">
        <v>40.587590694427398</v>
      </c>
      <c r="C19" s="24">
        <v>351.31596946716297</v>
      </c>
      <c r="D19" s="24">
        <v>36.337509393692002</v>
      </c>
      <c r="E19" s="24">
        <v>36.337480783462503</v>
      </c>
      <c r="F19" s="24">
        <v>351.31631660461397</v>
      </c>
      <c r="G19" s="24">
        <v>351.31416130065901</v>
      </c>
      <c r="H19" s="24">
        <v>127.158633232116</v>
      </c>
      <c r="I19" s="24">
        <v>682.80919504165604</v>
      </c>
      <c r="J19" s="24">
        <v>682.80880665779102</v>
      </c>
      <c r="K19" s="24">
        <v>1781.87072753906</v>
      </c>
      <c r="L19" s="24">
        <v>96.1762526631355</v>
      </c>
      <c r="M19" s="24">
        <v>96.178006827831197</v>
      </c>
      <c r="N19" s="24">
        <v>1367.8699645996001</v>
      </c>
      <c r="O19" s="24">
        <v>1367.91198730468</v>
      </c>
      <c r="P19" s="24">
        <v>335572.07318115199</v>
      </c>
      <c r="Q19" s="24">
        <v>32582693.421875</v>
      </c>
      <c r="R19" s="24">
        <v>335706.41485595697</v>
      </c>
      <c r="S19" s="24">
        <v>1145.82165336608</v>
      </c>
      <c r="T19" s="24">
        <v>2054.1681823730401</v>
      </c>
      <c r="U19" s="24">
        <v>530.73307037353504</v>
      </c>
      <c r="V19" s="24">
        <v>398.033447265625</v>
      </c>
      <c r="W19" s="24">
        <v>709.32207012176502</v>
      </c>
      <c r="X19" s="24">
        <v>454.75668168067898</v>
      </c>
      <c r="Y19" s="24">
        <v>2037.4463195800699</v>
      </c>
      <c r="Z19" s="24">
        <v>3875.1588134765602</v>
      </c>
      <c r="AA19" s="24">
        <v>13750.647018432601</v>
      </c>
      <c r="AB19" s="24">
        <v>525.05373001098599</v>
      </c>
      <c r="AC19" s="24">
        <v>525.053478240966</v>
      </c>
      <c r="AD19" s="24">
        <v>525.04628753662098</v>
      </c>
      <c r="AE19" s="24">
        <v>670.10549592971802</v>
      </c>
      <c r="AF19" s="24">
        <v>545.17999553680397</v>
      </c>
      <c r="AG19" s="24">
        <v>563.61048030853203</v>
      </c>
      <c r="AH19" s="24">
        <v>886.96258068084705</v>
      </c>
      <c r="AI19" s="24">
        <v>16.9748854786157</v>
      </c>
      <c r="AJ19" s="24">
        <v>40.578100919723497</v>
      </c>
      <c r="AK19" s="24">
        <v>44.689330101013098</v>
      </c>
      <c r="AL19" s="24">
        <v>0</v>
      </c>
      <c r="AM19" s="24">
        <v>652.76701354980401</v>
      </c>
      <c r="AN19" s="24">
        <v>65.829619884490896</v>
      </c>
      <c r="AO19" s="24">
        <v>65.858054161071706</v>
      </c>
      <c r="AP19" s="24">
        <v>1522.56047582626</v>
      </c>
      <c r="AQ19" s="24">
        <v>1522.5498843193</v>
      </c>
      <c r="AR19" s="24">
        <v>59367.343139648401</v>
      </c>
      <c r="AS19" s="24">
        <v>8234.9575805664008</v>
      </c>
      <c r="AT19" s="24">
        <v>8539.8153991699201</v>
      </c>
      <c r="AU19" s="24">
        <v>20593.868942260699</v>
      </c>
      <c r="AV19" s="24">
        <v>68144.765625</v>
      </c>
      <c r="AW19" s="24">
        <v>61347.935913085901</v>
      </c>
      <c r="AX19" s="24">
        <v>1136.000125885</v>
      </c>
      <c r="AY19" s="24">
        <v>3.0426052012480702</v>
      </c>
      <c r="AZ19" s="24">
        <v>13496.856712341299</v>
      </c>
      <c r="BA19" s="24">
        <v>16.189948111772502</v>
      </c>
      <c r="BB19" s="24">
        <v>4.34396563470363</v>
      </c>
      <c r="BC19" s="24">
        <v>938.50066661834705</v>
      </c>
      <c r="BD19" s="24">
        <v>58.038790345191899</v>
      </c>
      <c r="BE19" s="24">
        <v>0</v>
      </c>
      <c r="BF19" s="24">
        <v>1.1277073342353101</v>
      </c>
      <c r="BG19" s="35">
        <v>4534.3155918121302</v>
      </c>
      <c r="BH19" s="24">
        <v>222.73455810546801</v>
      </c>
      <c r="BI19" s="24">
        <v>86.887664794921804</v>
      </c>
      <c r="BJ19" s="24">
        <v>2293.5760231017998</v>
      </c>
      <c r="BK19" s="24">
        <v>2240.7350109815502</v>
      </c>
      <c r="BL19" s="24">
        <v>1.62930447049438</v>
      </c>
      <c r="BM19" s="24">
        <v>0.38909754157066301</v>
      </c>
      <c r="BN19" s="24">
        <v>212.57523825764599</v>
      </c>
      <c r="BO19" s="24">
        <v>2.7808746881783</v>
      </c>
      <c r="BP19" s="24">
        <v>162.23533761501301</v>
      </c>
      <c r="BQ19" s="24">
        <v>20.166624337434701</v>
      </c>
      <c r="BR19" s="24">
        <v>6.9446830749511701</v>
      </c>
      <c r="BS19" s="24">
        <v>744.40597343444801</v>
      </c>
      <c r="BT19" s="24">
        <v>26.7961329221725</v>
      </c>
      <c r="BU19" s="24">
        <v>139.23336267471299</v>
      </c>
      <c r="BV19" s="24">
        <v>7.74577552452683</v>
      </c>
      <c r="BW19" s="24">
        <v>112.95582973957001</v>
      </c>
      <c r="BX19" s="24">
        <v>0.59075599448988203</v>
      </c>
      <c r="BY19" s="24">
        <v>1840.7696151733301</v>
      </c>
      <c r="BZ19" s="24">
        <v>524.29559576511303</v>
      </c>
      <c r="CA19" s="24">
        <v>524.29520487785305</v>
      </c>
      <c r="CB19" s="86">
        <v>8656.1664009094202</v>
      </c>
      <c r="CC19" s="24">
        <v>17.955417722463601</v>
      </c>
      <c r="CD19" s="24">
        <v>3.7122311443090399</v>
      </c>
      <c r="CE19" s="24">
        <v>579.25378417968705</v>
      </c>
      <c r="CF19" s="24">
        <v>32044.922973632802</v>
      </c>
      <c r="CG19" s="24">
        <v>3507.8547897338799</v>
      </c>
      <c r="CH19" s="24">
        <v>2816.6958913803101</v>
      </c>
      <c r="CI19" s="24">
        <v>625.026983141899</v>
      </c>
      <c r="CJ19" s="24">
        <v>0</v>
      </c>
      <c r="CK19" s="24">
        <v>342.30244445800702</v>
      </c>
      <c r="CL19" s="24">
        <v>30149.163574218699</v>
      </c>
      <c r="CM19" s="24">
        <v>4163.10544967651</v>
      </c>
      <c r="CN19" s="24">
        <v>1676.8039922714199</v>
      </c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</row>
    <row r="20" spans="1:106" x14ac:dyDescent="0.3">
      <c r="A20" s="26" t="s">
        <v>19</v>
      </c>
      <c r="B20" s="24">
        <v>15.4804592132568</v>
      </c>
      <c r="C20" s="24">
        <v>106.346506118774</v>
      </c>
      <c r="D20" s="24">
        <v>9.6711270809173495</v>
      </c>
      <c r="E20" s="24">
        <v>9.6711598634719795</v>
      </c>
      <c r="F20" s="24">
        <v>106.346831083297</v>
      </c>
      <c r="G20" s="24">
        <v>106.346231222152</v>
      </c>
      <c r="H20" s="24">
        <v>31.074672698974599</v>
      </c>
      <c r="I20" s="24">
        <v>229.91134303808201</v>
      </c>
      <c r="J20" s="24">
        <v>229.91187125444401</v>
      </c>
      <c r="K20" s="24">
        <v>448.79541015625</v>
      </c>
      <c r="L20" s="24">
        <v>35.948293641209602</v>
      </c>
      <c r="M20" s="24">
        <v>35.9491680935025</v>
      </c>
      <c r="N20" s="24">
        <v>395.25237655639597</v>
      </c>
      <c r="O20" s="24">
        <v>395.26466751098599</v>
      </c>
      <c r="P20" s="24">
        <v>85069.639297485293</v>
      </c>
      <c r="Q20" s="24">
        <v>8241173.6386718703</v>
      </c>
      <c r="R20" s="24">
        <v>85103.669311523394</v>
      </c>
      <c r="S20" s="24">
        <v>135.98479890823299</v>
      </c>
      <c r="T20" s="24">
        <v>656.81580924987702</v>
      </c>
      <c r="U20" s="24">
        <v>177.398976325988</v>
      </c>
      <c r="V20" s="24">
        <v>55.859348297119098</v>
      </c>
      <c r="W20" s="24">
        <v>199.42707586288401</v>
      </c>
      <c r="X20" s="24">
        <v>126.867594003677</v>
      </c>
      <c r="Y20" s="24">
        <v>429.742584228515</v>
      </c>
      <c r="Z20" s="24">
        <v>776.75726318359295</v>
      </c>
      <c r="AA20" s="24">
        <v>4335.2293968200602</v>
      </c>
      <c r="AB20" s="24">
        <v>127.169947624206</v>
      </c>
      <c r="AC20" s="24">
        <v>127.169785499572</v>
      </c>
      <c r="AD20" s="24">
        <v>127.16815090179399</v>
      </c>
      <c r="AE20" s="24">
        <v>172.65510861575601</v>
      </c>
      <c r="AF20" s="24">
        <v>125.02071475982601</v>
      </c>
      <c r="AG20" s="24">
        <v>116.697540283203</v>
      </c>
      <c r="AH20" s="24">
        <v>208.04443562030701</v>
      </c>
      <c r="AI20" s="24">
        <v>5.0353655908256698</v>
      </c>
      <c r="AJ20" s="24">
        <v>8.5185146629810298</v>
      </c>
      <c r="AK20" s="24">
        <v>18.998192787170399</v>
      </c>
      <c r="AL20" s="24">
        <v>0</v>
      </c>
      <c r="AM20" s="24">
        <v>176.87720108032201</v>
      </c>
      <c r="AN20" s="24">
        <v>17.7443516850471</v>
      </c>
      <c r="AO20" s="24">
        <v>17.758884429931602</v>
      </c>
      <c r="AP20" s="24">
        <v>433.36179077625201</v>
      </c>
      <c r="AQ20" s="24">
        <v>433.36136960983202</v>
      </c>
      <c r="AR20" s="24">
        <v>13728.5722961425</v>
      </c>
      <c r="AS20" s="24">
        <v>1773.9902267456</v>
      </c>
      <c r="AT20" s="24">
        <v>1640.7118225097599</v>
      </c>
      <c r="AU20" s="24">
        <v>5496.2188377380298</v>
      </c>
      <c r="AV20" s="24">
        <v>15626.9627685546</v>
      </c>
      <c r="AW20" s="24">
        <v>12829.804290771401</v>
      </c>
      <c r="AX20" s="24">
        <v>340.85802423953999</v>
      </c>
      <c r="AY20" s="24">
        <v>0.78074101358652104</v>
      </c>
      <c r="AZ20" s="24">
        <v>3355.3199424743598</v>
      </c>
      <c r="BA20" s="24">
        <v>4.1961493622511599</v>
      </c>
      <c r="BB20" s="24">
        <v>0.88650025054812398</v>
      </c>
      <c r="BC20" s="24">
        <v>217.290703773498</v>
      </c>
      <c r="BD20" s="24">
        <v>15.2851559203118</v>
      </c>
      <c r="BE20" s="24">
        <v>0</v>
      </c>
      <c r="BF20" s="24">
        <v>0.27352695399895299</v>
      </c>
      <c r="BG20" s="35">
        <v>1158.03889489173</v>
      </c>
      <c r="BH20" s="24">
        <v>56.099987030029297</v>
      </c>
      <c r="BI20" s="24">
        <v>24.1393432617187</v>
      </c>
      <c r="BJ20" s="24">
        <v>576.72269964218106</v>
      </c>
      <c r="BK20" s="24">
        <v>581.314783126115</v>
      </c>
      <c r="BL20" s="24">
        <v>0.44769319193437601</v>
      </c>
      <c r="BM20" s="24">
        <v>0.10128578543663</v>
      </c>
      <c r="BN20" s="24">
        <v>54.777087926864603</v>
      </c>
      <c r="BO20" s="24">
        <v>0.55760497227311101</v>
      </c>
      <c r="BP20" s="24">
        <v>45.1325188577175</v>
      </c>
      <c r="BQ20" s="24">
        <v>5.8087388351559603</v>
      </c>
      <c r="BR20" s="24">
        <v>1.65131207928061</v>
      </c>
      <c r="BS20" s="24">
        <v>207.40291571617101</v>
      </c>
      <c r="BT20" s="24">
        <v>6.8396985381841597</v>
      </c>
      <c r="BU20" s="24">
        <v>32.635485529899597</v>
      </c>
      <c r="BV20" s="24">
        <v>1.6418032110668701</v>
      </c>
      <c r="BW20" s="24">
        <v>20.3676085174083</v>
      </c>
      <c r="BX20" s="24">
        <v>0.144714287991519</v>
      </c>
      <c r="BY20" s="24">
        <v>252.93220043182299</v>
      </c>
      <c r="BZ20" s="24">
        <v>148.38533978164099</v>
      </c>
      <c r="CA20" s="24">
        <v>148.38464330136699</v>
      </c>
      <c r="CB20" s="86">
        <v>2097.52415657043</v>
      </c>
      <c r="CC20" s="24">
        <v>5.5511791110038704</v>
      </c>
      <c r="CD20" s="24">
        <v>0.75942851975560099</v>
      </c>
      <c r="CE20" s="24">
        <v>160.92951965332</v>
      </c>
      <c r="CF20" s="24">
        <v>8470.3349533081</v>
      </c>
      <c r="CG20" s="24">
        <v>905.04856085777203</v>
      </c>
      <c r="CH20" s="24">
        <v>698.17022705078102</v>
      </c>
      <c r="CI20" s="24">
        <v>147.69523561000801</v>
      </c>
      <c r="CJ20" s="24">
        <v>0</v>
      </c>
      <c r="CK20" s="24">
        <v>81.0644145011901</v>
      </c>
      <c r="CL20" s="24">
        <v>7891.5494003295898</v>
      </c>
      <c r="CM20" s="24">
        <v>1185.1036136150301</v>
      </c>
      <c r="CN20" s="24">
        <v>464.534855961799</v>
      </c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</row>
    <row r="21" spans="1:106" x14ac:dyDescent="0.3">
      <c r="A21" s="26" t="s">
        <v>20</v>
      </c>
      <c r="B21" s="24">
        <v>41.153111338615403</v>
      </c>
      <c r="C21" s="24">
        <v>276.88535881042401</v>
      </c>
      <c r="D21" s="24">
        <v>24.357321619987399</v>
      </c>
      <c r="E21" s="24">
        <v>24.357385635375898</v>
      </c>
      <c r="F21" s="24">
        <v>276.88479232788001</v>
      </c>
      <c r="G21" s="24">
        <v>276.88325119018498</v>
      </c>
      <c r="H21" s="24">
        <v>78.717503309249807</v>
      </c>
      <c r="I21" s="24">
        <v>542.81901383399895</v>
      </c>
      <c r="J21" s="24">
        <v>542.81893217563595</v>
      </c>
      <c r="K21" s="24">
        <v>1933.02600097656</v>
      </c>
      <c r="L21" s="24">
        <v>97.796956375241194</v>
      </c>
      <c r="M21" s="24">
        <v>97.7996798306703</v>
      </c>
      <c r="N21" s="24">
        <v>1095.5834503173801</v>
      </c>
      <c r="O21" s="24">
        <v>1095.61768341064</v>
      </c>
      <c r="P21" s="24">
        <v>282606.30444335903</v>
      </c>
      <c r="Q21" s="24">
        <v>31693275.1640625</v>
      </c>
      <c r="R21" s="24">
        <v>282719.257446289</v>
      </c>
      <c r="S21" s="24">
        <v>739.87321662902798</v>
      </c>
      <c r="T21" s="24">
        <v>1698.7596073150601</v>
      </c>
      <c r="U21" s="24">
        <v>457.808536052703</v>
      </c>
      <c r="V21" s="24">
        <v>263.52789306640602</v>
      </c>
      <c r="W21" s="24">
        <v>505.97788763046202</v>
      </c>
      <c r="X21" s="24">
        <v>378.203229367733</v>
      </c>
      <c r="Y21" s="24">
        <v>1694.40588378906</v>
      </c>
      <c r="Z21" s="24">
        <v>3182.07788085937</v>
      </c>
      <c r="AA21" s="24">
        <v>11112.0036544799</v>
      </c>
      <c r="AB21" s="24">
        <v>333.74456787109301</v>
      </c>
      <c r="AC21" s="24">
        <v>333.74400901794399</v>
      </c>
      <c r="AD21" s="24">
        <v>333.73984718322703</v>
      </c>
      <c r="AE21" s="24">
        <v>566.42226195335297</v>
      </c>
      <c r="AF21" s="24">
        <v>372.78387975692698</v>
      </c>
      <c r="AG21" s="24">
        <v>357.26032733917202</v>
      </c>
      <c r="AH21" s="24">
        <v>699.51371073722805</v>
      </c>
      <c r="AI21" s="24">
        <v>15.024036314338399</v>
      </c>
      <c r="AJ21" s="24">
        <v>21.600811123847901</v>
      </c>
      <c r="AK21" s="24">
        <v>53.218220710754302</v>
      </c>
      <c r="AL21" s="24">
        <v>0</v>
      </c>
      <c r="AM21" s="24">
        <v>649.32827758789006</v>
      </c>
      <c r="AN21" s="24">
        <v>45.676212310791001</v>
      </c>
      <c r="AO21" s="24">
        <v>45.7145128250122</v>
      </c>
      <c r="AP21" s="24">
        <v>1705.33585405349</v>
      </c>
      <c r="AQ21" s="24">
        <v>1705.3202042579601</v>
      </c>
      <c r="AR21" s="24">
        <v>40622.048339843699</v>
      </c>
      <c r="AS21" s="24">
        <v>5603.1530761718705</v>
      </c>
      <c r="AT21" s="24">
        <v>5339.4504089355396</v>
      </c>
      <c r="AU21" s="24">
        <v>16404.552238464301</v>
      </c>
      <c r="AV21" s="24">
        <v>46596.125122070298</v>
      </c>
      <c r="AW21" s="24">
        <v>38960.955078125</v>
      </c>
      <c r="AX21" s="24">
        <v>904.91003274917603</v>
      </c>
      <c r="AY21" s="24">
        <v>2.2848641609307299</v>
      </c>
      <c r="AZ21" s="24">
        <v>10695.384216308499</v>
      </c>
      <c r="BA21" s="24">
        <v>11.455608814954701</v>
      </c>
      <c r="BB21" s="24">
        <v>2.1835890226066099</v>
      </c>
      <c r="BC21" s="24">
        <v>533.30330836772896</v>
      </c>
      <c r="BD21" s="24">
        <v>61.315795570611897</v>
      </c>
      <c r="BE21" s="24">
        <v>0</v>
      </c>
      <c r="BF21" s="24">
        <v>0.81671736575663001</v>
      </c>
      <c r="BG21" s="35">
        <v>3976.4737892150802</v>
      </c>
      <c r="BH21" s="24">
        <v>241.62657165527301</v>
      </c>
      <c r="BI21" s="24">
        <v>95.847953796386705</v>
      </c>
      <c r="BJ21" s="24">
        <v>1608.8171653747499</v>
      </c>
      <c r="BK21" s="24">
        <v>2367.6485570669101</v>
      </c>
      <c r="BL21" s="24">
        <v>1.54679640289396</v>
      </c>
      <c r="BM21" s="24">
        <v>0.42504131793975802</v>
      </c>
      <c r="BN21" s="24">
        <v>212.49409133940901</v>
      </c>
      <c r="BO21" s="24">
        <v>1.84235019981861</v>
      </c>
      <c r="BP21" s="24">
        <v>126.45224261283801</v>
      </c>
      <c r="BQ21" s="24">
        <v>16.354414656758301</v>
      </c>
      <c r="BR21" s="24">
        <v>4.0363252982497198</v>
      </c>
      <c r="BS21" s="24">
        <v>558.80967998504605</v>
      </c>
      <c r="BT21" s="24">
        <v>17.5670271515846</v>
      </c>
      <c r="BU21" s="24">
        <v>93.299026727676306</v>
      </c>
      <c r="BV21" s="24">
        <v>4.20961069408804</v>
      </c>
      <c r="BW21" s="24">
        <v>70.902562558650899</v>
      </c>
      <c r="BX21" s="24">
        <v>0.481739206210477</v>
      </c>
      <c r="BY21" s="24">
        <v>1378.77964782714</v>
      </c>
      <c r="BZ21" s="24">
        <v>571.66863313317299</v>
      </c>
      <c r="CA21" s="24">
        <v>571.66865351796105</v>
      </c>
      <c r="CB21" s="86">
        <v>6719.6581268310501</v>
      </c>
      <c r="CC21" s="24">
        <v>14.1244635060429</v>
      </c>
      <c r="CD21" s="24">
        <v>1.9222555831074699</v>
      </c>
      <c r="CE21" s="24">
        <v>638.98870849609295</v>
      </c>
      <c r="CF21" s="24">
        <v>25691.803802490202</v>
      </c>
      <c r="CG21" s="24">
        <v>2894.7041268348598</v>
      </c>
      <c r="CH21" s="24">
        <v>2304.2481255531302</v>
      </c>
      <c r="CI21" s="24">
        <v>500.68199002742699</v>
      </c>
      <c r="CJ21" s="24">
        <v>0</v>
      </c>
      <c r="CK21" s="24">
        <v>269.53562259673998</v>
      </c>
      <c r="CL21" s="24">
        <v>24087.603012084899</v>
      </c>
      <c r="CM21" s="24">
        <v>3452.79505825042</v>
      </c>
      <c r="CN21" s="24">
        <v>1394.6738009452799</v>
      </c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</row>
    <row r="22" spans="1:106" x14ac:dyDescent="0.3">
      <c r="A22" s="26" t="s">
        <v>128</v>
      </c>
      <c r="B22" s="24">
        <v>47.2144677639007</v>
      </c>
      <c r="C22" s="24">
        <v>312.52544784545898</v>
      </c>
      <c r="D22" s="24">
        <v>25.8080901503562</v>
      </c>
      <c r="E22" s="24">
        <v>25.808221340179401</v>
      </c>
      <c r="F22" s="24">
        <v>312.524528503417</v>
      </c>
      <c r="G22" s="24">
        <v>312.52259254455498</v>
      </c>
      <c r="H22" s="24">
        <v>83.444216370582495</v>
      </c>
      <c r="I22" s="24">
        <v>617.07425588369301</v>
      </c>
      <c r="J22" s="24">
        <v>617.07447457313503</v>
      </c>
      <c r="K22" s="24">
        <v>2430.37255859375</v>
      </c>
      <c r="L22" s="24">
        <v>119.272671245038</v>
      </c>
      <c r="M22" s="24">
        <v>119.276048257946</v>
      </c>
      <c r="N22" s="24">
        <v>1104.7313537597599</v>
      </c>
      <c r="O22" s="24">
        <v>1104.7659263610799</v>
      </c>
      <c r="P22" s="24">
        <v>292955.10140991199</v>
      </c>
      <c r="Q22" s="24">
        <v>33253323.550781202</v>
      </c>
      <c r="R22" s="24">
        <v>293072.36958312901</v>
      </c>
      <c r="S22" s="24">
        <v>622.48875188827503</v>
      </c>
      <c r="T22" s="24">
        <v>1938.66916942596</v>
      </c>
      <c r="U22" s="24">
        <v>528.298237562179</v>
      </c>
      <c r="V22" s="24">
        <v>242.392822265625</v>
      </c>
      <c r="W22" s="24">
        <v>568.52374053001404</v>
      </c>
      <c r="X22" s="24">
        <v>395.79760727286299</v>
      </c>
      <c r="Y22" s="24">
        <v>1595.6729431152301</v>
      </c>
      <c r="Z22" s="24">
        <v>3329.3894653320299</v>
      </c>
      <c r="AA22" s="24">
        <v>12728.7902832031</v>
      </c>
      <c r="AB22" s="24">
        <v>340.32225036621003</v>
      </c>
      <c r="AC22" s="24">
        <v>340.32165145874001</v>
      </c>
      <c r="AD22" s="24">
        <v>340.31719398498501</v>
      </c>
      <c r="AE22" s="24">
        <v>578.87380182743004</v>
      </c>
      <c r="AF22" s="24">
        <v>333.58220887184098</v>
      </c>
      <c r="AG22" s="24">
        <v>314.550631046295</v>
      </c>
      <c r="AH22" s="24">
        <v>666.79049116373005</v>
      </c>
      <c r="AI22" s="24">
        <v>16.105342745780899</v>
      </c>
      <c r="AJ22" s="24">
        <v>21.776833087205802</v>
      </c>
      <c r="AK22" s="24">
        <v>62.205879211425703</v>
      </c>
      <c r="AL22" s="24">
        <v>0</v>
      </c>
      <c r="AM22" s="24">
        <v>706.39089965820301</v>
      </c>
      <c r="AN22" s="24">
        <v>49.300537407398203</v>
      </c>
      <c r="AO22" s="24">
        <v>49.348936915397601</v>
      </c>
      <c r="AP22" s="24">
        <v>1782.13188886642</v>
      </c>
      <c r="AQ22" s="24">
        <v>1782.1182144880199</v>
      </c>
      <c r="AR22" s="24">
        <v>36650.1298522949</v>
      </c>
      <c r="AS22" s="24">
        <v>4714.0723419189399</v>
      </c>
      <c r="AT22" s="24">
        <v>4403.3123931884702</v>
      </c>
      <c r="AU22" s="24">
        <v>17053.427124023401</v>
      </c>
      <c r="AV22" s="24">
        <v>41696.112823486299</v>
      </c>
      <c r="AW22" s="24">
        <v>34600.9979248046</v>
      </c>
      <c r="AX22" s="24">
        <v>1001.8233919143599</v>
      </c>
      <c r="AY22" s="24">
        <v>2.7227471815422102</v>
      </c>
      <c r="AZ22" s="24">
        <v>10718.5034446716</v>
      </c>
      <c r="BA22" s="24">
        <v>13.8094452023506</v>
      </c>
      <c r="BB22" s="24">
        <v>2.63242968544363</v>
      </c>
      <c r="BC22" s="24">
        <v>510.848845005035</v>
      </c>
      <c r="BD22" s="24">
        <v>76.408223593607502</v>
      </c>
      <c r="BE22" s="24">
        <v>0</v>
      </c>
      <c r="BF22" s="24">
        <v>0.95813321229070403</v>
      </c>
      <c r="BG22" s="35">
        <v>4645.1964001655497</v>
      </c>
      <c r="BH22" s="24">
        <v>303.79632568359301</v>
      </c>
      <c r="BI22" s="24">
        <v>101.82859039306599</v>
      </c>
      <c r="BJ22" s="24">
        <v>1792.40382862091</v>
      </c>
      <c r="BK22" s="24">
        <v>2852.7913404703099</v>
      </c>
      <c r="BL22" s="24">
        <v>1.8560433257371101</v>
      </c>
      <c r="BM22" s="24">
        <v>0.51354306936264005</v>
      </c>
      <c r="BN22" s="24">
        <v>263.904309622943</v>
      </c>
      <c r="BO22" s="24">
        <v>2.0025814399123099</v>
      </c>
      <c r="BP22" s="24">
        <v>150.93589574098499</v>
      </c>
      <c r="BQ22" s="24">
        <v>19.610641501843901</v>
      </c>
      <c r="BR22" s="24">
        <v>4.90133464336395</v>
      </c>
      <c r="BS22" s="24">
        <v>674.27493488788605</v>
      </c>
      <c r="BT22" s="24">
        <v>18.7884827852249</v>
      </c>
      <c r="BU22" s="24">
        <v>97.054284095764103</v>
      </c>
      <c r="BV22" s="24">
        <v>5.0702597936615303</v>
      </c>
      <c r="BW22" s="24">
        <v>61.460831224918302</v>
      </c>
      <c r="BX22" s="24">
        <v>0.58737310065771398</v>
      </c>
      <c r="BY22" s="24">
        <v>375.49255275726301</v>
      </c>
      <c r="BZ22" s="24">
        <v>622.38540060818195</v>
      </c>
      <c r="CA22" s="24">
        <v>622.386483341455</v>
      </c>
      <c r="CB22" s="86">
        <v>6650.1111307144101</v>
      </c>
      <c r="CC22" s="24">
        <v>16.1299887113273</v>
      </c>
      <c r="CD22" s="24">
        <v>1.9204401746392199</v>
      </c>
      <c r="CE22" s="24">
        <v>678.866455078125</v>
      </c>
      <c r="CF22" s="24">
        <v>26448.0743484497</v>
      </c>
      <c r="CG22" s="24">
        <v>2916.6634230613699</v>
      </c>
      <c r="CH22" s="24">
        <v>2281.32250213623</v>
      </c>
      <c r="CI22" s="24">
        <v>484.68473437428401</v>
      </c>
      <c r="CJ22" s="24">
        <v>0</v>
      </c>
      <c r="CK22" s="24">
        <v>249.663141727447</v>
      </c>
      <c r="CL22" s="24">
        <v>24749.711654662999</v>
      </c>
      <c r="CM22" s="24">
        <v>3690.97373485565</v>
      </c>
      <c r="CN22" s="24">
        <v>1454.2714495658799</v>
      </c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</row>
    <row r="23" spans="1:106" x14ac:dyDescent="0.3">
      <c r="A23" s="26" t="s">
        <v>22</v>
      </c>
      <c r="B23" s="24">
        <v>108.063143014907</v>
      </c>
      <c r="C23" s="24">
        <v>763.15275573730401</v>
      </c>
      <c r="D23" s="24">
        <v>64.087915658950806</v>
      </c>
      <c r="E23" s="24">
        <v>64.088032245635901</v>
      </c>
      <c r="F23" s="24">
        <v>763.15466880798294</v>
      </c>
      <c r="G23" s="24">
        <v>763.15010452270496</v>
      </c>
      <c r="H23" s="24">
        <v>212.953067302703</v>
      </c>
      <c r="I23" s="24">
        <v>1600.4011631011899</v>
      </c>
      <c r="J23" s="24">
        <v>1600.40205812454</v>
      </c>
      <c r="K23" s="24">
        <v>2917.5986328125</v>
      </c>
      <c r="L23" s="24">
        <v>241.27372133731799</v>
      </c>
      <c r="M23" s="24">
        <v>241.27955746650599</v>
      </c>
      <c r="N23" s="24">
        <v>2719.5968627929601</v>
      </c>
      <c r="O23" s="24">
        <v>2719.6814270019499</v>
      </c>
      <c r="P23" s="24">
        <v>679841.51641845703</v>
      </c>
      <c r="Q23" s="24">
        <v>54722870.2109375</v>
      </c>
      <c r="R23" s="24">
        <v>680113.55920410098</v>
      </c>
      <c r="S23" s="24">
        <v>1338.5834388732901</v>
      </c>
      <c r="T23" s="24">
        <v>4625.4903106689399</v>
      </c>
      <c r="U23" s="24">
        <v>1313.1536121368399</v>
      </c>
      <c r="V23" s="24">
        <v>487.61785888671801</v>
      </c>
      <c r="W23" s="24">
        <v>1488.0034160614</v>
      </c>
      <c r="X23" s="24">
        <v>1012.16441226005</v>
      </c>
      <c r="Y23" s="24">
        <v>3639.0711669921802</v>
      </c>
      <c r="Z23" s="24">
        <v>6427.3601074218705</v>
      </c>
      <c r="AA23" s="24">
        <v>32111.609222412098</v>
      </c>
      <c r="AB23" s="24">
        <v>880.99900817871003</v>
      </c>
      <c r="AC23" s="24">
        <v>881.0009765625</v>
      </c>
      <c r="AD23" s="24">
        <v>880.98665618896405</v>
      </c>
      <c r="AE23" s="24">
        <v>1348.9444584846401</v>
      </c>
      <c r="AF23" s="24">
        <v>845.17837333679199</v>
      </c>
      <c r="AG23" s="24">
        <v>796.00934410095203</v>
      </c>
      <c r="AH23" s="24">
        <v>1686.62809991836</v>
      </c>
      <c r="AI23" s="24">
        <v>34.512412019073899</v>
      </c>
      <c r="AJ23" s="24">
        <v>51.164569616317699</v>
      </c>
      <c r="AK23" s="24">
        <v>128.23102569580001</v>
      </c>
      <c r="AL23" s="24">
        <v>0</v>
      </c>
      <c r="AM23" s="24">
        <v>1326.1021118164001</v>
      </c>
      <c r="AN23" s="24">
        <v>124.422201156616</v>
      </c>
      <c r="AO23" s="24">
        <v>124.527920722961</v>
      </c>
      <c r="AP23" s="24">
        <v>3050.1188254356298</v>
      </c>
      <c r="AQ23" s="24">
        <v>3050.0924034118598</v>
      </c>
      <c r="AR23" s="24">
        <v>92789.747680664004</v>
      </c>
      <c r="AS23" s="24">
        <v>12012.374511718701</v>
      </c>
      <c r="AT23" s="24">
        <v>11210.8505249023</v>
      </c>
      <c r="AU23" s="24">
        <v>42605.872161865198</v>
      </c>
      <c r="AV23" s="24">
        <v>105643.05957031201</v>
      </c>
      <c r="AW23" s="24">
        <v>87494.392944335894</v>
      </c>
      <c r="AX23" s="24">
        <v>2511.6527452468799</v>
      </c>
      <c r="AY23" s="24">
        <v>5.19787421356886</v>
      </c>
      <c r="AZ23" s="24">
        <v>26764.819854736299</v>
      </c>
      <c r="BA23" s="24">
        <v>27.204986944794602</v>
      </c>
      <c r="BB23" s="24">
        <v>5.0515682771801904</v>
      </c>
      <c r="BC23" s="24">
        <v>1215.2567777633601</v>
      </c>
      <c r="BD23" s="24">
        <v>101.399625651538</v>
      </c>
      <c r="BE23" s="24">
        <v>0</v>
      </c>
      <c r="BF23" s="24">
        <v>1.7695743218064299</v>
      </c>
      <c r="BG23" s="35">
        <v>7306.2369441986002</v>
      </c>
      <c r="BH23" s="24">
        <v>364.69738769531199</v>
      </c>
      <c r="BI23" s="24">
        <v>157.20491027832</v>
      </c>
      <c r="BJ23" s="24">
        <v>3537.8573837280201</v>
      </c>
      <c r="BK23" s="24">
        <v>3768.3835443258199</v>
      </c>
      <c r="BL23" s="24">
        <v>3.0582569800317199</v>
      </c>
      <c r="BM23" s="24">
        <v>0.65933978557586603</v>
      </c>
      <c r="BN23" s="24">
        <v>355.885238468647</v>
      </c>
      <c r="BO23" s="24">
        <v>3.45809552818536</v>
      </c>
      <c r="BP23" s="24">
        <v>290.86769723892201</v>
      </c>
      <c r="BQ23" s="24">
        <v>39.668752849101999</v>
      </c>
      <c r="BR23" s="24">
        <v>9.8986301720142293</v>
      </c>
      <c r="BS23" s="24">
        <v>1335.4567403793301</v>
      </c>
      <c r="BT23" s="24">
        <v>48.438952803611699</v>
      </c>
      <c r="BU23" s="24">
        <v>226.93196105957</v>
      </c>
      <c r="BV23" s="24">
        <v>9.7106179408729005</v>
      </c>
      <c r="BW23" s="24">
        <v>132.53949332237201</v>
      </c>
      <c r="BX23" s="24">
        <v>0.93689013936091203</v>
      </c>
      <c r="BY23" s="24">
        <v>2766.3181457519499</v>
      </c>
      <c r="BZ23" s="24">
        <v>639.33005684614102</v>
      </c>
      <c r="CA23" s="24">
        <v>639.33004558086395</v>
      </c>
      <c r="CB23" s="86">
        <v>17094.211029052702</v>
      </c>
      <c r="CC23" s="24">
        <v>41.430004343390401</v>
      </c>
      <c r="CD23" s="24">
        <v>4.3949004411697299</v>
      </c>
      <c r="CE23" s="24">
        <v>1048.03784179687</v>
      </c>
      <c r="CF23" s="24">
        <v>65766.739379882798</v>
      </c>
      <c r="CG23" s="24">
        <v>7314.7168636322003</v>
      </c>
      <c r="CH23" s="24">
        <v>5725.81497907638</v>
      </c>
      <c r="CI23" s="24">
        <v>1233.8530600070901</v>
      </c>
      <c r="CJ23" s="24">
        <v>0</v>
      </c>
      <c r="CK23" s="24">
        <v>660.95141887664795</v>
      </c>
      <c r="CL23" s="24">
        <v>61802.715240478501</v>
      </c>
      <c r="CM23" s="24">
        <v>9369.3183288574201</v>
      </c>
      <c r="CN23" s="24">
        <v>3717.0406980514499</v>
      </c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</row>
    <row r="24" spans="1:106" x14ac:dyDescent="0.3">
      <c r="A24" s="26" t="s">
        <v>23</v>
      </c>
      <c r="B24" s="24">
        <v>70.219960331916795</v>
      </c>
      <c r="C24" s="24">
        <v>463.86351013183503</v>
      </c>
      <c r="D24" s="24">
        <v>33.873804450035003</v>
      </c>
      <c r="E24" s="24">
        <v>33.873858332633901</v>
      </c>
      <c r="F24" s="24">
        <v>463.86314105987498</v>
      </c>
      <c r="G24" s="24">
        <v>463.86039066314697</v>
      </c>
      <c r="H24" s="24">
        <v>118.571271181106</v>
      </c>
      <c r="I24" s="24">
        <v>1173.56615447998</v>
      </c>
      <c r="J24" s="24">
        <v>1173.5667879581399</v>
      </c>
      <c r="K24" s="24">
        <v>1319.77770996093</v>
      </c>
      <c r="L24" s="24">
        <v>145.42425411939601</v>
      </c>
      <c r="M24" s="24">
        <v>145.42799645662299</v>
      </c>
      <c r="N24" s="24">
        <v>1686.9112243652301</v>
      </c>
      <c r="O24" s="24">
        <v>1686.9640197753899</v>
      </c>
      <c r="P24" s="24">
        <v>469349.63421630801</v>
      </c>
      <c r="Q24" s="24">
        <v>32109637.621093702</v>
      </c>
      <c r="R24" s="24">
        <v>469537.35675048799</v>
      </c>
      <c r="S24" s="24">
        <v>816.46012306213299</v>
      </c>
      <c r="T24" s="24">
        <v>2908.6542568206701</v>
      </c>
      <c r="U24" s="24">
        <v>866.13654327392499</v>
      </c>
      <c r="V24" s="24">
        <v>298.25100708007801</v>
      </c>
      <c r="W24" s="24">
        <v>945.31807088851895</v>
      </c>
      <c r="X24" s="24">
        <v>670.60616838932003</v>
      </c>
      <c r="Y24" s="24">
        <v>2348.7148132324201</v>
      </c>
      <c r="Z24" s="24">
        <v>3940.0360107421802</v>
      </c>
      <c r="AA24" s="24">
        <v>20905.876449584899</v>
      </c>
      <c r="AB24" s="24">
        <v>487.46171569824202</v>
      </c>
      <c r="AC24" s="24">
        <v>487.46178817749001</v>
      </c>
      <c r="AD24" s="24">
        <v>487.454948425292</v>
      </c>
      <c r="AE24" s="24">
        <v>874.46065568923905</v>
      </c>
      <c r="AF24" s="24">
        <v>524.07054996490399</v>
      </c>
      <c r="AG24" s="24">
        <v>489.97806167602499</v>
      </c>
      <c r="AH24" s="24">
        <v>1066.67043471336</v>
      </c>
      <c r="AI24" s="24">
        <v>21.0160289667546</v>
      </c>
      <c r="AJ24" s="24">
        <v>23.073912739753698</v>
      </c>
      <c r="AK24" s="24">
        <v>84.130419731140094</v>
      </c>
      <c r="AL24" s="24">
        <v>0</v>
      </c>
      <c r="AM24" s="24">
        <v>830.59274291992097</v>
      </c>
      <c r="AN24" s="24">
        <v>74.725880384445105</v>
      </c>
      <c r="AO24" s="24">
        <v>74.806432485580402</v>
      </c>
      <c r="AP24" s="24">
        <v>1947.77188944816</v>
      </c>
      <c r="AQ24" s="24">
        <v>1947.7581562995899</v>
      </c>
      <c r="AR24" s="24">
        <v>57617.315002441399</v>
      </c>
      <c r="AS24" s="24">
        <v>7367.4258728027298</v>
      </c>
      <c r="AT24" s="24">
        <v>6811.6853027343705</v>
      </c>
      <c r="AU24" s="24">
        <v>27337.789657592701</v>
      </c>
      <c r="AV24" s="24">
        <v>65506.191162109302</v>
      </c>
      <c r="AW24" s="24">
        <v>53945.628356933499</v>
      </c>
      <c r="AX24" s="24">
        <v>1608.7360038757299</v>
      </c>
      <c r="AY24" s="24">
        <v>3.2579895590897601</v>
      </c>
      <c r="AZ24" s="24">
        <v>17168.8438186645</v>
      </c>
      <c r="BA24" s="24">
        <v>17.009483389556401</v>
      </c>
      <c r="BB24" s="24">
        <v>2.6001569256186401</v>
      </c>
      <c r="BC24" s="24">
        <v>719.79287958145096</v>
      </c>
      <c r="BD24" s="24">
        <v>51.567483682185397</v>
      </c>
      <c r="BE24" s="24">
        <v>0</v>
      </c>
      <c r="BF24" s="24">
        <v>1.0466650128364501</v>
      </c>
      <c r="BG24" s="35">
        <v>3986.8008556365899</v>
      </c>
      <c r="BH24" s="24">
        <v>164.972412109375</v>
      </c>
      <c r="BI24" s="24">
        <v>87.413513183593693</v>
      </c>
      <c r="BJ24" s="24">
        <v>2126.17982196807</v>
      </c>
      <c r="BK24" s="24">
        <v>1860.6255595683999</v>
      </c>
      <c r="BL24" s="24">
        <v>1.8359495662152701</v>
      </c>
      <c r="BM24" s="24">
        <v>0.31963226199150002</v>
      </c>
      <c r="BN24" s="24">
        <v>179.113706260919</v>
      </c>
      <c r="BO24" s="24">
        <v>1.7793217785656401</v>
      </c>
      <c r="BP24" s="24">
        <v>181.99112164974201</v>
      </c>
      <c r="BQ24" s="24">
        <v>26.441884726285899</v>
      </c>
      <c r="BR24" s="24">
        <v>5.7452978938817898</v>
      </c>
      <c r="BS24" s="24">
        <v>843.77349233627297</v>
      </c>
      <c r="BT24" s="24">
        <v>28.577074050903299</v>
      </c>
      <c r="BU24" s="24">
        <v>128.166380405426</v>
      </c>
      <c r="BV24" s="24">
        <v>5.2659565061330698</v>
      </c>
      <c r="BW24" s="24">
        <v>78.158354759216294</v>
      </c>
      <c r="BX24" s="24">
        <v>0.51889614600804601</v>
      </c>
      <c r="BY24" s="24">
        <v>1735.10902404785</v>
      </c>
      <c r="BZ24" s="24">
        <v>358.16518679261202</v>
      </c>
      <c r="CA24" s="24">
        <v>358.16499704122498</v>
      </c>
      <c r="CB24" s="86">
        <v>11025.0667991638</v>
      </c>
      <c r="CC24" s="24">
        <v>27.094587236642798</v>
      </c>
      <c r="CD24" s="24">
        <v>1.8414371535181999</v>
      </c>
      <c r="CE24" s="24">
        <v>582.75885009765602</v>
      </c>
      <c r="CF24" s="24">
        <v>42357.069885253899</v>
      </c>
      <c r="CG24" s="24">
        <v>4784.8491640090897</v>
      </c>
      <c r="CH24" s="24">
        <v>3738.6618421077701</v>
      </c>
      <c r="CI24" s="24">
        <v>802.01290023326806</v>
      </c>
      <c r="CJ24" s="24">
        <v>0</v>
      </c>
      <c r="CK24" s="24">
        <v>424.092810630798</v>
      </c>
      <c r="CL24" s="24">
        <v>39875.432449340798</v>
      </c>
      <c r="CM24" s="24">
        <v>6200.9001531600898</v>
      </c>
      <c r="CN24" s="24">
        <v>2463.2343983650198</v>
      </c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</row>
    <row r="25" spans="1:106" x14ac:dyDescent="0.3">
      <c r="A25" s="26" t="s">
        <v>24</v>
      </c>
      <c r="B25" s="24">
        <v>31.9986569881439</v>
      </c>
      <c r="C25" s="24">
        <v>264.369397163391</v>
      </c>
      <c r="D25" s="24">
        <v>24.460090637206999</v>
      </c>
      <c r="E25" s="24">
        <v>24.460139870643602</v>
      </c>
      <c r="F25" s="24">
        <v>264.36903953552201</v>
      </c>
      <c r="G25" s="24">
        <v>264.36747837066599</v>
      </c>
      <c r="H25" s="24">
        <v>88.314913511276202</v>
      </c>
      <c r="I25" s="24">
        <v>568.86824560165405</v>
      </c>
      <c r="J25" s="24">
        <v>568.86797928810097</v>
      </c>
      <c r="K25" s="24">
        <v>1040.546875</v>
      </c>
      <c r="L25" s="24">
        <v>78.847422480583106</v>
      </c>
      <c r="M25" s="24">
        <v>78.849351763725195</v>
      </c>
      <c r="N25" s="24">
        <v>960.73857879638604</v>
      </c>
      <c r="O25" s="24">
        <v>960.76800537109295</v>
      </c>
      <c r="P25" s="24">
        <v>283883.43280029198</v>
      </c>
      <c r="Q25" s="24">
        <v>24361478.925781202</v>
      </c>
      <c r="R25" s="24">
        <v>283997.01898193301</v>
      </c>
      <c r="S25" s="24">
        <v>753.94555282592705</v>
      </c>
      <c r="T25" s="24">
        <v>1588.5056667327799</v>
      </c>
      <c r="U25" s="24">
        <v>438.961609363555</v>
      </c>
      <c r="V25" s="24">
        <v>251.21530151367099</v>
      </c>
      <c r="W25" s="24">
        <v>560.20414209365799</v>
      </c>
      <c r="X25" s="24">
        <v>379.77368086576399</v>
      </c>
      <c r="Y25" s="24">
        <v>1547.6367492675699</v>
      </c>
      <c r="Z25" s="24">
        <v>2744.5629272460901</v>
      </c>
      <c r="AA25" s="24">
        <v>11177.2079925537</v>
      </c>
      <c r="AB25" s="24">
        <v>359.95418357849098</v>
      </c>
      <c r="AC25" s="24">
        <v>359.95454406738202</v>
      </c>
      <c r="AD25" s="24">
        <v>359.94903373718199</v>
      </c>
      <c r="AE25" s="24">
        <v>521.43398308753899</v>
      </c>
      <c r="AF25" s="24">
        <v>423.814527511596</v>
      </c>
      <c r="AG25" s="24">
        <v>431.32171630859301</v>
      </c>
      <c r="AH25" s="24">
        <v>707.30525517463605</v>
      </c>
      <c r="AI25" s="24">
        <v>12.1243852525949</v>
      </c>
      <c r="AJ25" s="24">
        <v>24.888655304908699</v>
      </c>
      <c r="AK25" s="24">
        <v>35.442140579223597</v>
      </c>
      <c r="AL25" s="24">
        <v>0</v>
      </c>
      <c r="AM25" s="24">
        <v>482.561973571777</v>
      </c>
      <c r="AN25" s="24">
        <v>47.461867570876997</v>
      </c>
      <c r="AO25" s="24">
        <v>47.486521720886202</v>
      </c>
      <c r="AP25" s="24">
        <v>1373.33479452133</v>
      </c>
      <c r="AQ25" s="24">
        <v>1373.3174355030001</v>
      </c>
      <c r="AR25" s="24">
        <v>46230.594055175701</v>
      </c>
      <c r="AS25" s="24">
        <v>6322.4003295898401</v>
      </c>
      <c r="AT25" s="24">
        <v>6447.0704345703098</v>
      </c>
      <c r="AU25" s="24">
        <v>16354.302108764599</v>
      </c>
      <c r="AV25" s="24">
        <v>52974.705688476497</v>
      </c>
      <c r="AW25" s="24">
        <v>47036.836059570298</v>
      </c>
      <c r="AX25" s="24">
        <v>904.91104936599697</v>
      </c>
      <c r="AY25" s="24">
        <v>1.9524190691299701</v>
      </c>
      <c r="AZ25" s="24">
        <v>10684.8903579711</v>
      </c>
      <c r="BA25" s="24">
        <v>10.134136699140001</v>
      </c>
      <c r="BB25" s="24">
        <v>2.3717693015933001</v>
      </c>
      <c r="BC25" s="24">
        <v>602.21797800063996</v>
      </c>
      <c r="BD25" s="24">
        <v>35.361496392637399</v>
      </c>
      <c r="BE25" s="24">
        <v>0</v>
      </c>
      <c r="BF25" s="24">
        <v>0.69499032199382704</v>
      </c>
      <c r="BG25" s="35">
        <v>2855.2760524749701</v>
      </c>
      <c r="BH25" s="24">
        <v>130.06863403320301</v>
      </c>
      <c r="BI25" s="24">
        <v>65.226173400878906</v>
      </c>
      <c r="BJ25" s="24">
        <v>1451.5048179626399</v>
      </c>
      <c r="BK25" s="24">
        <v>1403.7716571092601</v>
      </c>
      <c r="BL25" s="24">
        <v>1.0628240406513201</v>
      </c>
      <c r="BM25" s="24">
        <v>0.24643182754516599</v>
      </c>
      <c r="BN25" s="24">
        <v>127.959097281098</v>
      </c>
      <c r="BO25" s="24">
        <v>1.5861115027218999</v>
      </c>
      <c r="BP25" s="24">
        <v>104.332934975624</v>
      </c>
      <c r="BQ25" s="24">
        <v>13.6556161046028</v>
      </c>
      <c r="BR25" s="24">
        <v>3.9941211938858001</v>
      </c>
      <c r="BS25" s="24">
        <v>473.40853691101</v>
      </c>
      <c r="BT25" s="24">
        <v>19.328554749488799</v>
      </c>
      <c r="BU25" s="24">
        <v>95.660539150237994</v>
      </c>
      <c r="BV25" s="24">
        <v>4.36895944457501</v>
      </c>
      <c r="BW25" s="24">
        <v>67.868200540542603</v>
      </c>
      <c r="BX25" s="24">
        <v>0.35828921699430699</v>
      </c>
      <c r="BY25" s="24">
        <v>1718.5656013488699</v>
      </c>
      <c r="BZ25" s="24">
        <v>414.93802016973399</v>
      </c>
      <c r="CA25" s="24">
        <v>414.93814128637302</v>
      </c>
      <c r="CB25" s="86">
        <v>6949.9840011596598</v>
      </c>
      <c r="CC25" s="24">
        <v>14.655382476747</v>
      </c>
      <c r="CD25" s="24">
        <v>2.2163459211587901</v>
      </c>
      <c r="CE25" s="24">
        <v>434.84341430664</v>
      </c>
      <c r="CF25" s="24">
        <v>25333.556182861299</v>
      </c>
      <c r="CG25" s="24">
        <v>2857.1733751296902</v>
      </c>
      <c r="CH25" s="24">
        <v>2287.6528069972901</v>
      </c>
      <c r="CI25" s="24">
        <v>505.97683191299399</v>
      </c>
      <c r="CJ25" s="24">
        <v>0</v>
      </c>
      <c r="CK25" s="24">
        <v>272.61325931548998</v>
      </c>
      <c r="CL25" s="24">
        <v>23943.142288208001</v>
      </c>
      <c r="CM25" s="24">
        <v>3461.50024604797</v>
      </c>
      <c r="CN25" s="24">
        <v>1398.0421695709199</v>
      </c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</row>
    <row r="26" spans="1:106" x14ac:dyDescent="0.3">
      <c r="A26" s="26" t="s">
        <v>25</v>
      </c>
      <c r="B26" s="24">
        <v>68.028555631637502</v>
      </c>
      <c r="C26" s="24">
        <v>574.09515571594204</v>
      </c>
      <c r="D26" s="24">
        <v>53.828235864639197</v>
      </c>
      <c r="E26" s="24">
        <v>53.828357696533203</v>
      </c>
      <c r="F26" s="24">
        <v>574.09508323669399</v>
      </c>
      <c r="G26" s="24">
        <v>574.09153556823696</v>
      </c>
      <c r="H26" s="24">
        <v>190.86929035186699</v>
      </c>
      <c r="I26" s="24">
        <v>1111.7975702285701</v>
      </c>
      <c r="J26" s="24">
        <v>1111.7994871139499</v>
      </c>
      <c r="K26" s="24">
        <v>2231.16528320312</v>
      </c>
      <c r="L26" s="24">
        <v>174.7481752038</v>
      </c>
      <c r="M26" s="24">
        <v>174.75266432762101</v>
      </c>
      <c r="N26" s="24">
        <v>2105.6117553710901</v>
      </c>
      <c r="O26" s="24">
        <v>2105.6763000488199</v>
      </c>
      <c r="P26" s="24">
        <v>528188.95092773403</v>
      </c>
      <c r="Q26" s="24">
        <v>49235449.4453125</v>
      </c>
      <c r="R26" s="24">
        <v>528400.47399902297</v>
      </c>
      <c r="S26" s="24">
        <v>1506.90383148193</v>
      </c>
      <c r="T26" s="24">
        <v>3345.85789108276</v>
      </c>
      <c r="U26" s="24">
        <v>926.47276687622002</v>
      </c>
      <c r="V26" s="24">
        <v>498.23614501953102</v>
      </c>
      <c r="W26" s="24">
        <v>1193.52564620971</v>
      </c>
      <c r="X26" s="24">
        <v>774.89207434654202</v>
      </c>
      <c r="Y26" s="24">
        <v>3063.3894958495998</v>
      </c>
      <c r="Z26" s="24">
        <v>5746.69140625</v>
      </c>
      <c r="AA26" s="24">
        <v>23687.8029785156</v>
      </c>
      <c r="AB26" s="24">
        <v>792.09860229492097</v>
      </c>
      <c r="AC26" s="24">
        <v>792.09777069091797</v>
      </c>
      <c r="AD26" s="24">
        <v>792.08750915527298</v>
      </c>
      <c r="AE26" s="24">
        <v>1061.8941628932901</v>
      </c>
      <c r="AF26" s="24">
        <v>869.83956527709904</v>
      </c>
      <c r="AG26" s="24">
        <v>842.22036743164006</v>
      </c>
      <c r="AH26" s="24">
        <v>1416.3542637825001</v>
      </c>
      <c r="AI26" s="24">
        <v>24.7910676077008</v>
      </c>
      <c r="AJ26" s="24">
        <v>53.624181985855103</v>
      </c>
      <c r="AK26" s="24">
        <v>71.800085067748995</v>
      </c>
      <c r="AL26" s="24">
        <v>0</v>
      </c>
      <c r="AM26" s="24">
        <v>1048.4874572753899</v>
      </c>
      <c r="AN26" s="24">
        <v>102.95577430725</v>
      </c>
      <c r="AO26" s="24">
        <v>103.02512788772501</v>
      </c>
      <c r="AP26" s="24">
        <v>2484.2644200324999</v>
      </c>
      <c r="AQ26" s="24">
        <v>2484.2416830062798</v>
      </c>
      <c r="AR26" s="24">
        <v>94775.468505859302</v>
      </c>
      <c r="AS26" s="24">
        <v>13084.6144409179</v>
      </c>
      <c r="AT26" s="24">
        <v>12627.9489746093</v>
      </c>
      <c r="AU26" s="24">
        <v>33770.655517578103</v>
      </c>
      <c r="AV26" s="24">
        <v>108725.588134765</v>
      </c>
      <c r="AW26" s="24">
        <v>91807.316040039004</v>
      </c>
      <c r="AX26" s="24">
        <v>1894.24196529388</v>
      </c>
      <c r="AY26" s="24">
        <v>4.5669957469217399</v>
      </c>
      <c r="AZ26" s="24">
        <v>21877.2033691406</v>
      </c>
      <c r="BA26" s="24">
        <v>23.885336503386402</v>
      </c>
      <c r="BB26" s="24">
        <v>5.2182548269629399</v>
      </c>
      <c r="BC26" s="24">
        <v>1396.89918804168</v>
      </c>
      <c r="BD26" s="24">
        <v>78.4040125086903</v>
      </c>
      <c r="BE26" s="24">
        <v>0</v>
      </c>
      <c r="BF26" s="24">
        <v>1.59983783401548</v>
      </c>
      <c r="BG26" s="35">
        <v>6405.0528430938703</v>
      </c>
      <c r="BH26" s="24">
        <v>278.89587402343699</v>
      </c>
      <c r="BI26" s="24">
        <v>130.94592285156199</v>
      </c>
      <c r="BJ26" s="24">
        <v>3409.2256851196198</v>
      </c>
      <c r="BK26" s="24">
        <v>2995.8341579437201</v>
      </c>
      <c r="BL26" s="24">
        <v>2.51052279397845</v>
      </c>
      <c r="BM26" s="24">
        <v>0.50919258594512895</v>
      </c>
      <c r="BN26" s="24">
        <v>281.12174364924402</v>
      </c>
      <c r="BO26" s="24">
        <v>3.81668588891625</v>
      </c>
      <c r="BP26" s="24">
        <v>245.165995836257</v>
      </c>
      <c r="BQ26" s="24">
        <v>32.780548334121697</v>
      </c>
      <c r="BR26" s="24">
        <v>9.1800522804260201</v>
      </c>
      <c r="BS26" s="24">
        <v>1128.0578145980801</v>
      </c>
      <c r="BT26" s="24">
        <v>41.378808021545403</v>
      </c>
      <c r="BU26" s="24">
        <v>204.117365837097</v>
      </c>
      <c r="BV26" s="24">
        <v>9.7108447328209806</v>
      </c>
      <c r="BW26" s="24">
        <v>185.113718748092</v>
      </c>
      <c r="BX26" s="24">
        <v>0.80967971473000899</v>
      </c>
      <c r="BY26" s="24">
        <v>2868.8325881957999</v>
      </c>
      <c r="BZ26" s="24">
        <v>571.83249944448403</v>
      </c>
      <c r="CA26" s="24">
        <v>571.83244550228096</v>
      </c>
      <c r="CB26" s="86">
        <v>14167.286758422801</v>
      </c>
      <c r="CC26" s="24">
        <v>30.9488230198621</v>
      </c>
      <c r="CD26" s="24">
        <v>4.76495313644409</v>
      </c>
      <c r="CE26" s="24">
        <v>872.974853515625</v>
      </c>
      <c r="CF26" s="24">
        <v>52121.045593261697</v>
      </c>
      <c r="CG26" s="24">
        <v>5772.1020488738995</v>
      </c>
      <c r="CH26" s="24">
        <v>4597.1216211318897</v>
      </c>
      <c r="CI26" s="24">
        <v>1013.25213956832</v>
      </c>
      <c r="CJ26" s="24">
        <v>0</v>
      </c>
      <c r="CK26" s="24">
        <v>552.34162235259998</v>
      </c>
      <c r="CL26" s="24">
        <v>49167.917114257798</v>
      </c>
      <c r="CM26" s="24">
        <v>7145.1767444610596</v>
      </c>
      <c r="CN26" s="24">
        <v>2852.2688941955498</v>
      </c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</row>
    <row r="27" spans="1:106" x14ac:dyDescent="0.3">
      <c r="A27" s="26" t="s">
        <v>26</v>
      </c>
      <c r="B27" s="24">
        <v>18.8296481966972</v>
      </c>
      <c r="C27" s="24">
        <v>181.78444099426201</v>
      </c>
      <c r="D27" s="24">
        <v>15.990338563919</v>
      </c>
      <c r="E27" s="24">
        <v>15.9903504252433</v>
      </c>
      <c r="F27" s="24">
        <v>181.784488677978</v>
      </c>
      <c r="G27" s="24">
        <v>181.78348159789999</v>
      </c>
      <c r="H27" s="24">
        <v>62.299175500869701</v>
      </c>
      <c r="I27" s="24">
        <v>410.795662879943</v>
      </c>
      <c r="J27" s="24">
        <v>410.79632914066298</v>
      </c>
      <c r="K27" s="24">
        <v>322.26528930664</v>
      </c>
      <c r="L27" s="24">
        <v>60.509387210011397</v>
      </c>
      <c r="M27" s="24">
        <v>60.510865777730899</v>
      </c>
      <c r="N27" s="24">
        <v>550.958702087402</v>
      </c>
      <c r="O27" s="24">
        <v>550.97570037841797</v>
      </c>
      <c r="P27" s="24">
        <v>142530.67868041899</v>
      </c>
      <c r="Q27" s="24">
        <v>7967703.2636718703</v>
      </c>
      <c r="R27" s="24">
        <v>142587.75503540001</v>
      </c>
      <c r="S27" s="24">
        <v>391.82869529724098</v>
      </c>
      <c r="T27" s="24">
        <v>1072.6147851943899</v>
      </c>
      <c r="U27" s="24">
        <v>308.65183854102997</v>
      </c>
      <c r="V27" s="24">
        <v>159.322006225585</v>
      </c>
      <c r="W27" s="24">
        <v>416.54423713684002</v>
      </c>
      <c r="X27" s="24">
        <v>258.66617625951699</v>
      </c>
      <c r="Y27" s="24">
        <v>907.05838012695301</v>
      </c>
      <c r="Z27" s="24">
        <v>1890.90979003906</v>
      </c>
      <c r="AA27" s="24">
        <v>8020.0421829223596</v>
      </c>
      <c r="AB27" s="24">
        <v>238.19328308105401</v>
      </c>
      <c r="AC27" s="24">
        <v>238.19319343566801</v>
      </c>
      <c r="AD27" s="24">
        <v>238.189863204956</v>
      </c>
      <c r="AE27" s="24">
        <v>325.043142676353</v>
      </c>
      <c r="AF27" s="24">
        <v>220.923954010009</v>
      </c>
      <c r="AG27" s="24">
        <v>200.25711393356301</v>
      </c>
      <c r="AH27" s="24">
        <v>434.42608153819998</v>
      </c>
      <c r="AI27" s="24">
        <v>6.5840329695492903</v>
      </c>
      <c r="AJ27" s="24">
        <v>16.805388867855001</v>
      </c>
      <c r="AK27" s="24">
        <v>18.2082424163818</v>
      </c>
      <c r="AL27" s="24">
        <v>0</v>
      </c>
      <c r="AM27" s="24">
        <v>325.96217346191401</v>
      </c>
      <c r="AN27" s="24">
        <v>32.797985076904297</v>
      </c>
      <c r="AO27" s="24">
        <v>32.827846765518103</v>
      </c>
      <c r="AP27" s="24">
        <v>483.17667734622898</v>
      </c>
      <c r="AQ27" s="24">
        <v>483.17272615432699</v>
      </c>
      <c r="AR27" s="24">
        <v>24781.3036804199</v>
      </c>
      <c r="AS27" s="24">
        <v>2613.2648468017501</v>
      </c>
      <c r="AT27" s="24">
        <v>2340.6013793945299</v>
      </c>
      <c r="AU27" s="24">
        <v>10838.200630187899</v>
      </c>
      <c r="AV27" s="24">
        <v>27614.3787841796</v>
      </c>
      <c r="AW27" s="24">
        <v>22491.255950927702</v>
      </c>
      <c r="AX27" s="24">
        <v>622.14858889579705</v>
      </c>
      <c r="AY27" s="24">
        <v>1.12639247928746</v>
      </c>
      <c r="AZ27" s="24">
        <v>6934.1188812255796</v>
      </c>
      <c r="BA27" s="24">
        <v>6.1486175358295396</v>
      </c>
      <c r="BB27" s="24">
        <v>1.01608612202107</v>
      </c>
      <c r="BC27" s="24">
        <v>358.62173712253502</v>
      </c>
      <c r="BD27" s="24">
        <v>14.278540730476299</v>
      </c>
      <c r="BE27" s="24">
        <v>0</v>
      </c>
      <c r="BF27" s="24">
        <v>0.36849424988031299</v>
      </c>
      <c r="BG27" s="35">
        <v>1331.7209815978999</v>
      </c>
      <c r="BH27" s="24">
        <v>40.283424377441399</v>
      </c>
      <c r="BI27" s="24">
        <v>20.517421722412099</v>
      </c>
      <c r="BJ27" s="24">
        <v>847.44041156768799</v>
      </c>
      <c r="BK27" s="24">
        <v>484.280535548925</v>
      </c>
      <c r="BL27" s="24">
        <v>0.59149039722979002</v>
      </c>
      <c r="BM27" s="24">
        <v>7.8652665019035298E-2</v>
      </c>
      <c r="BN27" s="24">
        <v>50.540113173425198</v>
      </c>
      <c r="BO27" s="24">
        <v>0.60389637202024404</v>
      </c>
      <c r="BP27" s="24">
        <v>64.771827697753906</v>
      </c>
      <c r="BQ27" s="24">
        <v>9.3759684041142393</v>
      </c>
      <c r="BR27" s="24">
        <v>2.2583741396665502</v>
      </c>
      <c r="BS27" s="24">
        <v>308.71125817298798</v>
      </c>
      <c r="BT27" s="24">
        <v>13.6408790647983</v>
      </c>
      <c r="BU27" s="24">
        <v>65.275952100753699</v>
      </c>
      <c r="BV27" s="24">
        <v>1.9745868565514599</v>
      </c>
      <c r="BW27" s="24">
        <v>26.831121325492798</v>
      </c>
      <c r="BX27" s="24">
        <v>0.16739074973156601</v>
      </c>
      <c r="BY27" s="24">
        <v>552.99354171752896</v>
      </c>
      <c r="BZ27" s="24">
        <v>89.865964666008907</v>
      </c>
      <c r="CA27" s="24">
        <v>89.865912050008703</v>
      </c>
      <c r="CB27" s="86">
        <v>4565.59935951232</v>
      </c>
      <c r="CC27" s="24">
        <v>10.754303749650701</v>
      </c>
      <c r="CD27" s="24">
        <v>1.4785542339086499</v>
      </c>
      <c r="CE27" s="24">
        <v>136.783111572265</v>
      </c>
      <c r="CF27" s="24">
        <v>16596.626327514601</v>
      </c>
      <c r="CG27" s="24">
        <v>1859.5291023254299</v>
      </c>
      <c r="CH27" s="24">
        <v>1478.6757950782701</v>
      </c>
      <c r="CI27" s="24">
        <v>325.09141886234198</v>
      </c>
      <c r="CJ27" s="24">
        <v>0</v>
      </c>
      <c r="CK27" s="24">
        <v>162.72756314277601</v>
      </c>
      <c r="CL27" s="24">
        <v>15814.829444885199</v>
      </c>
      <c r="CM27" s="24">
        <v>2391.7257528304999</v>
      </c>
      <c r="CN27" s="24">
        <v>948.42183351516701</v>
      </c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</row>
    <row r="28" spans="1:106" x14ac:dyDescent="0.3">
      <c r="A28" s="26" t="s">
        <v>27</v>
      </c>
      <c r="B28" s="24">
        <v>25.5402878522872</v>
      </c>
      <c r="C28" s="24">
        <v>209.59200954437199</v>
      </c>
      <c r="D28" s="24">
        <v>18.022362470626799</v>
      </c>
      <c r="E28" s="24">
        <v>18.0223834514617</v>
      </c>
      <c r="F28" s="24">
        <v>209.59260749816801</v>
      </c>
      <c r="G28" s="24">
        <v>209.591384887695</v>
      </c>
      <c r="H28" s="24">
        <v>64.825061082839895</v>
      </c>
      <c r="I28" s="24">
        <v>446.167009711265</v>
      </c>
      <c r="J28" s="24">
        <v>446.16633927822102</v>
      </c>
      <c r="K28" s="24">
        <v>530.57421875</v>
      </c>
      <c r="L28" s="24">
        <v>73.138273805379796</v>
      </c>
      <c r="M28" s="24">
        <v>73.139954507350893</v>
      </c>
      <c r="N28" s="24">
        <v>709.12605285644497</v>
      </c>
      <c r="O28" s="24">
        <v>709.147705078125</v>
      </c>
      <c r="P28" s="24">
        <v>176599.37258911101</v>
      </c>
      <c r="Q28" s="24">
        <v>12520598.3164062</v>
      </c>
      <c r="R28" s="24">
        <v>176670.03549194301</v>
      </c>
      <c r="S28" s="24">
        <v>546.53985977172795</v>
      </c>
      <c r="T28" s="24">
        <v>1240.76047897338</v>
      </c>
      <c r="U28" s="24">
        <v>359.72444701194701</v>
      </c>
      <c r="V28" s="24">
        <v>175.17289733886699</v>
      </c>
      <c r="W28" s="24">
        <v>447.75792312622002</v>
      </c>
      <c r="X28" s="24">
        <v>295.49005168676302</v>
      </c>
      <c r="Y28" s="24">
        <v>1085.2328186035099</v>
      </c>
      <c r="Z28" s="24">
        <v>2068.3584594726499</v>
      </c>
      <c r="AA28" s="24">
        <v>9080.3253860473596</v>
      </c>
      <c r="AB28" s="24">
        <v>260.468545913696</v>
      </c>
      <c r="AC28" s="24">
        <v>260.46865653991699</v>
      </c>
      <c r="AD28" s="24">
        <v>260.46494483947703</v>
      </c>
      <c r="AE28" s="24">
        <v>389.98764890432301</v>
      </c>
      <c r="AF28" s="24">
        <v>261.24503946304299</v>
      </c>
      <c r="AG28" s="24">
        <v>247.346294403076</v>
      </c>
      <c r="AH28" s="24">
        <v>515.69295823573998</v>
      </c>
      <c r="AI28" s="24">
        <v>8.69708934798836</v>
      </c>
      <c r="AJ28" s="24">
        <v>16.032562494277901</v>
      </c>
      <c r="AK28" s="24">
        <v>27.791211128234799</v>
      </c>
      <c r="AL28" s="24">
        <v>0</v>
      </c>
      <c r="AM28" s="24">
        <v>379.89973449707003</v>
      </c>
      <c r="AN28" s="24">
        <v>36.034206151962202</v>
      </c>
      <c r="AO28" s="24">
        <v>36.062820196151698</v>
      </c>
      <c r="AP28" s="24">
        <v>718.36473107337895</v>
      </c>
      <c r="AQ28" s="24">
        <v>718.35909056663502</v>
      </c>
      <c r="AR28" s="24">
        <v>28855.2606201171</v>
      </c>
      <c r="AS28" s="24">
        <v>3539.123046875</v>
      </c>
      <c r="AT28" s="24">
        <v>3327.2805786132799</v>
      </c>
      <c r="AU28" s="24">
        <v>12436.030952453601</v>
      </c>
      <c r="AV28" s="24">
        <v>32654.332824706999</v>
      </c>
      <c r="AW28" s="24">
        <v>27343.588439941399</v>
      </c>
      <c r="AX28" s="24">
        <v>708.895141124725</v>
      </c>
      <c r="AY28" s="24">
        <v>1.2742556317243701</v>
      </c>
      <c r="AZ28" s="24">
        <v>7976.0102119445801</v>
      </c>
      <c r="BA28" s="24">
        <v>6.7577854767441696</v>
      </c>
      <c r="BB28" s="24">
        <v>1.1979569531977099</v>
      </c>
      <c r="BC28" s="24">
        <v>384.07700610160799</v>
      </c>
      <c r="BD28" s="24">
        <v>20.224061012267999</v>
      </c>
      <c r="BE28" s="24">
        <v>0</v>
      </c>
      <c r="BF28" s="24">
        <v>0.43422149866819298</v>
      </c>
      <c r="BG28" s="35">
        <v>1690.78980159759</v>
      </c>
      <c r="BH28" s="24">
        <v>66.322105407714801</v>
      </c>
      <c r="BI28" s="24">
        <v>33.661144256591797</v>
      </c>
      <c r="BJ28" s="24">
        <v>945.40842056274403</v>
      </c>
      <c r="BK28" s="24">
        <v>745.37986296415295</v>
      </c>
      <c r="BL28" s="24">
        <v>0.71287401858717203</v>
      </c>
      <c r="BM28" s="24">
        <v>0.12630310654640101</v>
      </c>
      <c r="BN28" s="24">
        <v>71.309930607676506</v>
      </c>
      <c r="BO28" s="24">
        <v>0.82753859832882803</v>
      </c>
      <c r="BP28" s="24">
        <v>71.784893631935105</v>
      </c>
      <c r="BQ28" s="24">
        <v>10.098771542310701</v>
      </c>
      <c r="BR28" s="24">
        <v>2.4775678068399398</v>
      </c>
      <c r="BS28" s="24">
        <v>334.06115150451598</v>
      </c>
      <c r="BT28" s="24">
        <v>14.4813930392265</v>
      </c>
      <c r="BU28" s="24">
        <v>68.749637365341101</v>
      </c>
      <c r="BV28" s="24">
        <v>2.3074579825624801</v>
      </c>
      <c r="BW28" s="24">
        <v>37.561745762824998</v>
      </c>
      <c r="BX28" s="24">
        <v>0.20883876160951301</v>
      </c>
      <c r="BY28" s="24">
        <v>786.46715927124001</v>
      </c>
      <c r="BZ28" s="24">
        <v>171.04159778356501</v>
      </c>
      <c r="CA28" s="24">
        <v>171.04165768623301</v>
      </c>
      <c r="CB28" s="86">
        <v>5192.5301551818802</v>
      </c>
      <c r="CC28" s="24">
        <v>11.9479461163282</v>
      </c>
      <c r="CD28" s="24">
        <v>1.3810205087065599</v>
      </c>
      <c r="CE28" s="24">
        <v>224.40846252441401</v>
      </c>
      <c r="CF28" s="24">
        <v>19153.133453369101</v>
      </c>
      <c r="CG28" s="24">
        <v>2153.5091571807802</v>
      </c>
      <c r="CH28" s="24">
        <v>1707.2080535888599</v>
      </c>
      <c r="CI28" s="24">
        <v>373.70953762531201</v>
      </c>
      <c r="CJ28" s="24">
        <v>0</v>
      </c>
      <c r="CK28" s="24">
        <v>194.59749507903999</v>
      </c>
      <c r="CL28" s="24">
        <v>18144.845230102499</v>
      </c>
      <c r="CM28" s="24">
        <v>2733.14622688293</v>
      </c>
      <c r="CN28" s="24">
        <v>1086.45286655426</v>
      </c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</row>
    <row r="29" spans="1:106" x14ac:dyDescent="0.3">
      <c r="A29" s="26" t="s">
        <v>28</v>
      </c>
      <c r="B29" s="24">
        <v>21.467815041542</v>
      </c>
      <c r="C29" s="24">
        <v>166.17437839508</v>
      </c>
      <c r="D29" s="24">
        <v>14.91216558218</v>
      </c>
      <c r="E29" s="24">
        <v>14.912148177623701</v>
      </c>
      <c r="F29" s="24">
        <v>166.174746036529</v>
      </c>
      <c r="G29" s="24">
        <v>166.17377996444699</v>
      </c>
      <c r="H29" s="24">
        <v>52.293750524520803</v>
      </c>
      <c r="I29" s="24">
        <v>380.26766264438601</v>
      </c>
      <c r="J29" s="24">
        <v>380.26689505577002</v>
      </c>
      <c r="K29" s="24">
        <v>784.84429931640602</v>
      </c>
      <c r="L29" s="24">
        <v>57.3209605813026</v>
      </c>
      <c r="M29" s="24">
        <v>57.322611704468699</v>
      </c>
      <c r="N29" s="24">
        <v>621.68336486816395</v>
      </c>
      <c r="O29" s="24">
        <v>621.70278167724598</v>
      </c>
      <c r="P29" s="24">
        <v>167932.18074035601</v>
      </c>
      <c r="Q29" s="24">
        <v>14324528.9804687</v>
      </c>
      <c r="R29" s="24">
        <v>167999.475601196</v>
      </c>
      <c r="S29" s="24">
        <v>664.54574728012005</v>
      </c>
      <c r="T29" s="24">
        <v>1026.9321718215899</v>
      </c>
      <c r="U29" s="24">
        <v>298.694202661514</v>
      </c>
      <c r="V29" s="24">
        <v>241.97145080566401</v>
      </c>
      <c r="W29" s="24">
        <v>363.77414178848198</v>
      </c>
      <c r="X29" s="24">
        <v>256.39514440298001</v>
      </c>
      <c r="Y29" s="24">
        <v>1101.3925323486301</v>
      </c>
      <c r="Z29" s="24">
        <v>2459.1154174804601</v>
      </c>
      <c r="AA29" s="24">
        <v>7463.4251403808503</v>
      </c>
      <c r="AB29" s="24">
        <v>210.11511230468699</v>
      </c>
      <c r="AC29" s="24">
        <v>210.114294052124</v>
      </c>
      <c r="AD29" s="24">
        <v>210.112100601196</v>
      </c>
      <c r="AE29" s="24">
        <v>373.84173583984301</v>
      </c>
      <c r="AF29" s="24">
        <v>227.825429439544</v>
      </c>
      <c r="AG29" s="24">
        <v>206.12199354171699</v>
      </c>
      <c r="AH29" s="24">
        <v>455.18308174610098</v>
      </c>
      <c r="AI29" s="24">
        <v>8.2906613126397097</v>
      </c>
      <c r="AJ29" s="24">
        <v>12.742161095142301</v>
      </c>
      <c r="AK29" s="24">
        <v>26.266009807586599</v>
      </c>
      <c r="AL29" s="24">
        <v>0</v>
      </c>
      <c r="AM29" s="24">
        <v>387.01920318603499</v>
      </c>
      <c r="AN29" s="24">
        <v>29.064986824989301</v>
      </c>
      <c r="AO29" s="24">
        <v>29.0881520509719</v>
      </c>
      <c r="AP29" s="24">
        <v>843.28624045848801</v>
      </c>
      <c r="AQ29" s="24">
        <v>843.27700829505898</v>
      </c>
      <c r="AR29" s="24">
        <v>25211.471435546799</v>
      </c>
      <c r="AS29" s="24">
        <v>3038.8821411132799</v>
      </c>
      <c r="AT29" s="24">
        <v>2712.85374450683</v>
      </c>
      <c r="AU29" s="24">
        <v>10903.470916748</v>
      </c>
      <c r="AV29" s="24">
        <v>28477.038208007802</v>
      </c>
      <c r="AW29" s="24">
        <v>22846.209686279199</v>
      </c>
      <c r="AX29" s="24">
        <v>586.55002450942902</v>
      </c>
      <c r="AY29" s="24">
        <v>1.1656946272123601</v>
      </c>
      <c r="AZ29" s="24">
        <v>7198.8819961547797</v>
      </c>
      <c r="BA29" s="24">
        <v>5.9253448061645004</v>
      </c>
      <c r="BB29" s="24">
        <v>1.04148105904459</v>
      </c>
      <c r="BC29" s="24">
        <v>302.94833040237398</v>
      </c>
      <c r="BD29" s="24">
        <v>26.2576397377997</v>
      </c>
      <c r="BE29" s="24">
        <v>0</v>
      </c>
      <c r="BF29" s="24">
        <v>0.40550252143293603</v>
      </c>
      <c r="BG29" s="35">
        <v>1817.9531841277999</v>
      </c>
      <c r="BH29" s="24">
        <v>98.105911254882798</v>
      </c>
      <c r="BI29" s="24">
        <v>40.749015808105398</v>
      </c>
      <c r="BJ29" s="24">
        <v>826.94391775131203</v>
      </c>
      <c r="BK29" s="24">
        <v>991.00800999999001</v>
      </c>
      <c r="BL29" s="24">
        <v>0.73839456308633</v>
      </c>
      <c r="BM29" s="24">
        <v>0.17643424868583599</v>
      </c>
      <c r="BN29" s="24">
        <v>90.874326393008204</v>
      </c>
      <c r="BO29" s="24">
        <v>0.80541909486055296</v>
      </c>
      <c r="BP29" s="24">
        <v>64.168574541807104</v>
      </c>
      <c r="BQ29" s="24">
        <v>8.8248436897992999</v>
      </c>
      <c r="BR29" s="24">
        <v>2.07092641294002</v>
      </c>
      <c r="BS29" s="24">
        <v>289.84778165817198</v>
      </c>
      <c r="BT29" s="24">
        <v>11.6397805511951</v>
      </c>
      <c r="BU29" s="24">
        <v>61.490125298499997</v>
      </c>
      <c r="BV29" s="24">
        <v>2.0379422064870498</v>
      </c>
      <c r="BW29" s="24">
        <v>29.4752117395401</v>
      </c>
      <c r="BX29" s="24">
        <v>0.221931708540068</v>
      </c>
      <c r="BY29" s="24">
        <v>323.25935554504298</v>
      </c>
      <c r="BZ29" s="24">
        <v>129.18559008836701</v>
      </c>
      <c r="CA29" s="24">
        <v>129.18543022871</v>
      </c>
      <c r="CB29" s="86">
        <v>4628.7162990569996</v>
      </c>
      <c r="CC29" s="24">
        <v>9.7619032748043502</v>
      </c>
      <c r="CD29" s="24">
        <v>1.09631304442882</v>
      </c>
      <c r="CE29" s="24">
        <v>271.66281127929602</v>
      </c>
      <c r="CF29" s="24">
        <v>16988.006881713802</v>
      </c>
      <c r="CG29" s="24">
        <v>1944.15058946609</v>
      </c>
      <c r="CH29" s="24">
        <v>1561.85532009601</v>
      </c>
      <c r="CI29" s="24">
        <v>343.27290588617302</v>
      </c>
      <c r="CJ29" s="24">
        <v>0</v>
      </c>
      <c r="CK29" s="24">
        <v>168.41901612281799</v>
      </c>
      <c r="CL29" s="24">
        <v>16101.5827713012</v>
      </c>
      <c r="CM29" s="24">
        <v>2373.9220480918798</v>
      </c>
      <c r="CN29" s="24">
        <v>946.79681515693596</v>
      </c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</row>
    <row r="30" spans="1:106" x14ac:dyDescent="0.3">
      <c r="A30" s="26" t="s">
        <v>29</v>
      </c>
      <c r="B30" s="24">
        <v>13.3944314867258</v>
      </c>
      <c r="C30" s="24">
        <v>87.535189032554598</v>
      </c>
      <c r="D30" s="24">
        <v>7.3857653811573902</v>
      </c>
      <c r="E30" s="24">
        <v>7.3857835084199897</v>
      </c>
      <c r="F30" s="24">
        <v>87.534741461276994</v>
      </c>
      <c r="G30" s="24">
        <v>87.5342245101928</v>
      </c>
      <c r="H30" s="24">
        <v>23.618048906326202</v>
      </c>
      <c r="I30" s="24">
        <v>179.37572625279401</v>
      </c>
      <c r="J30" s="24">
        <v>179.37566076218999</v>
      </c>
      <c r="K30" s="24">
        <v>363.18997192382801</v>
      </c>
      <c r="L30" s="24">
        <v>32.124309172853799</v>
      </c>
      <c r="M30" s="24">
        <v>32.125127751380198</v>
      </c>
      <c r="N30" s="24">
        <v>346.29838275909401</v>
      </c>
      <c r="O30" s="24">
        <v>346.30923938751198</v>
      </c>
      <c r="P30" s="24">
        <v>78122.149593353199</v>
      </c>
      <c r="Q30" s="24">
        <v>7079380.7309570303</v>
      </c>
      <c r="R30" s="24">
        <v>78153.355438232393</v>
      </c>
      <c r="S30" s="24">
        <v>165.865344285964</v>
      </c>
      <c r="T30" s="24">
        <v>548.50554704666104</v>
      </c>
      <c r="U30" s="24">
        <v>150.328329086303</v>
      </c>
      <c r="V30" s="24">
        <v>65.052497863769503</v>
      </c>
      <c r="W30" s="24">
        <v>158.81586986780101</v>
      </c>
      <c r="X30" s="24">
        <v>108.58609610795899</v>
      </c>
      <c r="Y30" s="24">
        <v>424.114654541015</v>
      </c>
      <c r="Z30" s="24">
        <v>823.27404785156205</v>
      </c>
      <c r="AA30" s="24">
        <v>3571.48252010345</v>
      </c>
      <c r="AB30" s="24">
        <v>97.559138774871798</v>
      </c>
      <c r="AC30" s="24">
        <v>97.559089183807302</v>
      </c>
      <c r="AD30" s="24">
        <v>97.557787656784001</v>
      </c>
      <c r="AE30" s="24">
        <v>158.80808159336399</v>
      </c>
      <c r="AF30" s="24">
        <v>87.683781504631</v>
      </c>
      <c r="AG30" s="24">
        <v>82.109109818935394</v>
      </c>
      <c r="AH30" s="24">
        <v>184.27187246084199</v>
      </c>
      <c r="AI30" s="24">
        <v>4.5674692871980298</v>
      </c>
      <c r="AJ30" s="24">
        <v>6.2414813786745</v>
      </c>
      <c r="AK30" s="24">
        <v>17.721942663192699</v>
      </c>
      <c r="AL30" s="24">
        <v>0</v>
      </c>
      <c r="AM30" s="24">
        <v>168.76481056213299</v>
      </c>
      <c r="AN30" s="24">
        <v>13.854414969682599</v>
      </c>
      <c r="AO30" s="24">
        <v>13.8670445680618</v>
      </c>
      <c r="AP30" s="24">
        <v>391.09920872747898</v>
      </c>
      <c r="AQ30" s="24">
        <v>391.09444384276799</v>
      </c>
      <c r="AR30" s="24">
        <v>9679.1607589721607</v>
      </c>
      <c r="AS30" s="24">
        <v>1193.62928771972</v>
      </c>
      <c r="AT30" s="24">
        <v>1105.4053153991699</v>
      </c>
      <c r="AU30" s="24">
        <v>4706.9738531112598</v>
      </c>
      <c r="AV30" s="24">
        <v>10960.033523559499</v>
      </c>
      <c r="AW30" s="24">
        <v>9076.0976066589301</v>
      </c>
      <c r="AX30" s="24">
        <v>282.13457435369401</v>
      </c>
      <c r="AY30" s="24">
        <v>0.63226230081636403</v>
      </c>
      <c r="AZ30" s="24">
        <v>2926.8693718910199</v>
      </c>
      <c r="BA30" s="24">
        <v>3.3190515562891898</v>
      </c>
      <c r="BB30" s="24">
        <v>0.63870047917589501</v>
      </c>
      <c r="BC30" s="24">
        <v>126.96139113605</v>
      </c>
      <c r="BD30" s="24">
        <v>12.4793742673937</v>
      </c>
      <c r="BE30" s="24">
        <v>0</v>
      </c>
      <c r="BF30" s="24">
        <v>0.21140645514242301</v>
      </c>
      <c r="BG30" s="35">
        <v>882.323244273662</v>
      </c>
      <c r="BH30" s="24">
        <v>45.398998260497997</v>
      </c>
      <c r="BI30" s="24">
        <v>20.6202888488769</v>
      </c>
      <c r="BJ30" s="24">
        <v>410.25767058133999</v>
      </c>
      <c r="BK30" s="24">
        <v>472.06007174402401</v>
      </c>
      <c r="BL30" s="24">
        <v>0.36459271621424699</v>
      </c>
      <c r="BM30" s="24">
        <v>8.4606349468231201E-2</v>
      </c>
      <c r="BN30" s="24">
        <v>44.372452608309601</v>
      </c>
      <c r="BO30" s="24">
        <v>0.39333896082825898</v>
      </c>
      <c r="BP30" s="24">
        <v>35.938959784805697</v>
      </c>
      <c r="BQ30" s="24">
        <v>4.7660175897180999</v>
      </c>
      <c r="BR30" s="24">
        <v>1.22418743278831</v>
      </c>
      <c r="BS30" s="24">
        <v>164.22396340966199</v>
      </c>
      <c r="BT30" s="24">
        <v>5.3380194343626499</v>
      </c>
      <c r="BU30" s="24">
        <v>27.036375999450598</v>
      </c>
      <c r="BV30" s="24">
        <v>1.221527247224</v>
      </c>
      <c r="BW30" s="24">
        <v>13.3333614692091</v>
      </c>
      <c r="BX30" s="24">
        <v>0.115018159529427</v>
      </c>
      <c r="BY30" s="24">
        <v>151.89478111266999</v>
      </c>
      <c r="BZ30" s="24">
        <v>132.58315223269099</v>
      </c>
      <c r="CA30" s="24">
        <v>132.58335299976099</v>
      </c>
      <c r="CB30" s="86">
        <v>1815.1193995475701</v>
      </c>
      <c r="CC30" s="24">
        <v>4.5072482503019202</v>
      </c>
      <c r="CD30" s="24">
        <v>0.55320208659395498</v>
      </c>
      <c r="CE30" s="24">
        <v>137.46977233886699</v>
      </c>
      <c r="CF30" s="24">
        <v>7321.1247272491401</v>
      </c>
      <c r="CG30" s="24">
        <v>795.65332770347595</v>
      </c>
      <c r="CH30" s="24">
        <v>619.24588912725403</v>
      </c>
      <c r="CI30" s="24">
        <v>130.815652139484</v>
      </c>
      <c r="CJ30" s="24">
        <v>0</v>
      </c>
      <c r="CK30" s="24">
        <v>68.886307418346405</v>
      </c>
      <c r="CL30" s="24">
        <v>6802.5316944122296</v>
      </c>
      <c r="CM30" s="24">
        <v>1013.58807182312</v>
      </c>
      <c r="CN30" s="24">
        <v>398.59253701567599</v>
      </c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</row>
    <row r="31" spans="1:106" x14ac:dyDescent="0.3">
      <c r="A31" s="26" t="s">
        <v>30</v>
      </c>
      <c r="B31" s="24">
        <v>58.681778907775801</v>
      </c>
      <c r="C31" s="24">
        <v>378.65284919738701</v>
      </c>
      <c r="D31" s="24">
        <v>31.978341579437199</v>
      </c>
      <c r="E31" s="24">
        <v>31.978359222412099</v>
      </c>
      <c r="F31" s="24">
        <v>378.652909278869</v>
      </c>
      <c r="G31" s="24">
        <v>378.650581359863</v>
      </c>
      <c r="H31" s="24">
        <v>99.6809978485107</v>
      </c>
      <c r="I31" s="24">
        <v>721.44600439071598</v>
      </c>
      <c r="J31" s="24">
        <v>721.44848060607899</v>
      </c>
      <c r="K31" s="24">
        <v>2002.46203613281</v>
      </c>
      <c r="L31" s="24">
        <v>138.35353520512501</v>
      </c>
      <c r="M31" s="24">
        <v>138.35630422830499</v>
      </c>
      <c r="N31" s="24">
        <v>1724.9730682372999</v>
      </c>
      <c r="O31" s="24">
        <v>1725.02723693847</v>
      </c>
      <c r="P31" s="24">
        <v>380283.87237548799</v>
      </c>
      <c r="Q31" s="24">
        <v>39800028.3125</v>
      </c>
      <c r="R31" s="24">
        <v>380436.05291748</v>
      </c>
      <c r="S31" s="24">
        <v>884.66278982162396</v>
      </c>
      <c r="T31" s="24">
        <v>2289.3495368957501</v>
      </c>
      <c r="U31" s="24">
        <v>631.03013944625798</v>
      </c>
      <c r="V31" s="24">
        <v>332.51824951171801</v>
      </c>
      <c r="W31" s="24">
        <v>659.54168128967206</v>
      </c>
      <c r="X31" s="24">
        <v>468.29349327087402</v>
      </c>
      <c r="Y31" s="24">
        <v>1980.5322570800699</v>
      </c>
      <c r="Z31" s="24">
        <v>3888.61791992187</v>
      </c>
      <c r="AA31" s="24">
        <v>14939.174194335899</v>
      </c>
      <c r="AB31" s="24">
        <v>443.717876434326</v>
      </c>
      <c r="AC31" s="24">
        <v>443.71765899658197</v>
      </c>
      <c r="AD31" s="24">
        <v>443.71145248413001</v>
      </c>
      <c r="AE31" s="24">
        <v>697.16322004794995</v>
      </c>
      <c r="AF31" s="24">
        <v>484.191609382629</v>
      </c>
      <c r="AG31" s="24">
        <v>461.26172161102198</v>
      </c>
      <c r="AH31" s="24">
        <v>816.33230686187699</v>
      </c>
      <c r="AI31" s="24">
        <v>19.832824427634399</v>
      </c>
      <c r="AJ31" s="24">
        <v>25.659913063049299</v>
      </c>
      <c r="AK31" s="24">
        <v>75.453334808349595</v>
      </c>
      <c r="AL31" s="24">
        <v>0</v>
      </c>
      <c r="AM31" s="24">
        <v>850.30429077148403</v>
      </c>
      <c r="AN31" s="24">
        <v>60.283284425735403</v>
      </c>
      <c r="AO31" s="24">
        <v>60.338530778884802</v>
      </c>
      <c r="AP31" s="24">
        <v>2172.4696078300399</v>
      </c>
      <c r="AQ31" s="24">
        <v>2172.4480843544002</v>
      </c>
      <c r="AR31" s="24">
        <v>52785.773559570298</v>
      </c>
      <c r="AS31" s="24">
        <v>7253.9866638183503</v>
      </c>
      <c r="AT31" s="24">
        <v>6863.5771484375</v>
      </c>
      <c r="AU31" s="24">
        <v>20369.591430664001</v>
      </c>
      <c r="AV31" s="24">
        <v>60521.520019531199</v>
      </c>
      <c r="AW31" s="24">
        <v>50332.8017578125</v>
      </c>
      <c r="AX31" s="24">
        <v>1183.1568713188101</v>
      </c>
      <c r="AY31" s="24">
        <v>3.07031729537993</v>
      </c>
      <c r="AZ31" s="24">
        <v>12873.730934142999</v>
      </c>
      <c r="BA31" s="24">
        <v>15.527873992919901</v>
      </c>
      <c r="BB31" s="24">
        <v>2.8919564038515002</v>
      </c>
      <c r="BC31" s="24">
        <v>694.87476944923401</v>
      </c>
      <c r="BD31" s="24">
        <v>67.0111173838377</v>
      </c>
      <c r="BE31" s="24">
        <v>0</v>
      </c>
      <c r="BF31" s="24">
        <v>1.07830117363482</v>
      </c>
      <c r="BG31" s="35">
        <v>4634.5525817871003</v>
      </c>
      <c r="BH31" s="24">
        <v>250.30963134765599</v>
      </c>
      <c r="BI31" s="24">
        <v>114.8310546875</v>
      </c>
      <c r="BJ31" s="24">
        <v>2052.3930320739701</v>
      </c>
      <c r="BK31" s="24">
        <v>2582.1622925996699</v>
      </c>
      <c r="BL31" s="24">
        <v>1.8999782167374999</v>
      </c>
      <c r="BM31" s="24">
        <v>0.463401108980178</v>
      </c>
      <c r="BN31" s="24">
        <v>234.05743497610001</v>
      </c>
      <c r="BO31" s="24">
        <v>2.1907553225755598</v>
      </c>
      <c r="BP31" s="24">
        <v>167.912062168121</v>
      </c>
      <c r="BQ31" s="24">
        <v>22.838879674672999</v>
      </c>
      <c r="BR31" s="24">
        <v>5.53216913342475</v>
      </c>
      <c r="BS31" s="24">
        <v>743.87393856048504</v>
      </c>
      <c r="BT31" s="24">
        <v>22.784374952316199</v>
      </c>
      <c r="BU31" s="24">
        <v>117.1226272583</v>
      </c>
      <c r="BV31" s="24">
        <v>5.5940549410879603</v>
      </c>
      <c r="BW31" s="24">
        <v>86.758409738540607</v>
      </c>
      <c r="BX31" s="24">
        <v>0.58085015864344303</v>
      </c>
      <c r="BY31" s="24">
        <v>664.57345199584904</v>
      </c>
      <c r="BZ31" s="24">
        <v>720.88014310598305</v>
      </c>
      <c r="CA31" s="24">
        <v>720.87820273637703</v>
      </c>
      <c r="CB31" s="86">
        <v>7966.2437896728497</v>
      </c>
      <c r="CC31" s="24">
        <v>18.820439204573599</v>
      </c>
      <c r="CD31" s="24">
        <v>2.24853026866912</v>
      </c>
      <c r="CE31" s="24">
        <v>765.54650878906205</v>
      </c>
      <c r="CF31" s="24">
        <v>32106.208374023401</v>
      </c>
      <c r="CG31" s="24">
        <v>3495.9646577835001</v>
      </c>
      <c r="CH31" s="24">
        <v>2738.3551559448201</v>
      </c>
      <c r="CI31" s="24">
        <v>585.59140467643704</v>
      </c>
      <c r="CJ31" s="24">
        <v>0</v>
      </c>
      <c r="CK31" s="24">
        <v>312.56147718429497</v>
      </c>
      <c r="CL31" s="24">
        <v>29678.6356201171</v>
      </c>
      <c r="CM31" s="24">
        <v>4355.9470329284604</v>
      </c>
      <c r="CN31" s="24">
        <v>1725.6049137115399</v>
      </c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</row>
    <row r="32" spans="1:106" x14ac:dyDescent="0.3">
      <c r="A32" s="26" t="s">
        <v>31</v>
      </c>
      <c r="B32" s="24">
        <v>26.5204403400421</v>
      </c>
      <c r="C32" s="24">
        <v>238.836414337158</v>
      </c>
      <c r="D32" s="24">
        <v>23.8596575260162</v>
      </c>
      <c r="E32" s="24">
        <v>23.85964179039</v>
      </c>
      <c r="F32" s="24">
        <v>238.836978912353</v>
      </c>
      <c r="G32" s="24">
        <v>238.83551025390599</v>
      </c>
      <c r="H32" s="24">
        <v>86.242644309997502</v>
      </c>
      <c r="I32" s="24">
        <v>464.77577567100502</v>
      </c>
      <c r="J32" s="24">
        <v>464.77572178840597</v>
      </c>
      <c r="K32" s="24">
        <v>880.51208496093705</v>
      </c>
      <c r="L32" s="24">
        <v>71.554936856031404</v>
      </c>
      <c r="M32" s="24">
        <v>71.557004779577198</v>
      </c>
      <c r="N32" s="24">
        <v>880.72369384765602</v>
      </c>
      <c r="O32" s="24">
        <v>880.75068664550702</v>
      </c>
      <c r="P32" s="24">
        <v>216789.13623046799</v>
      </c>
      <c r="Q32" s="24">
        <v>18500678.796875</v>
      </c>
      <c r="R32" s="24">
        <v>216875.828430175</v>
      </c>
      <c r="S32" s="24">
        <v>531.47455739974896</v>
      </c>
      <c r="T32" s="24">
        <v>1401.60707473754</v>
      </c>
      <c r="U32" s="24">
        <v>381.00730943679798</v>
      </c>
      <c r="V32" s="24">
        <v>243.08093261718699</v>
      </c>
      <c r="W32" s="24">
        <v>516.07655906677201</v>
      </c>
      <c r="X32" s="24">
        <v>329.33718788623798</v>
      </c>
      <c r="Y32" s="24">
        <v>1275.9424133300699</v>
      </c>
      <c r="Z32" s="24">
        <v>2645.3180541992101</v>
      </c>
      <c r="AA32" s="24">
        <v>9921.3845825195294</v>
      </c>
      <c r="AB32" s="24">
        <v>351.57789611816401</v>
      </c>
      <c r="AC32" s="24">
        <v>351.578033447265</v>
      </c>
      <c r="AD32" s="24">
        <v>351.57296371459898</v>
      </c>
      <c r="AE32" s="24">
        <v>437.98110985755898</v>
      </c>
      <c r="AF32" s="24">
        <v>405.44110393524102</v>
      </c>
      <c r="AG32" s="24">
        <v>373.137694358825</v>
      </c>
      <c r="AH32" s="24">
        <v>594.66948413848797</v>
      </c>
      <c r="AI32" s="24">
        <v>9.6990384496748394</v>
      </c>
      <c r="AJ32" s="24">
        <v>25.6660779714584</v>
      </c>
      <c r="AK32" s="24">
        <v>25.513356685638399</v>
      </c>
      <c r="AL32" s="24">
        <v>0</v>
      </c>
      <c r="AM32" s="24">
        <v>405.49394989013598</v>
      </c>
      <c r="AN32" s="24">
        <v>44.946600198745699</v>
      </c>
      <c r="AO32" s="24">
        <v>44.971789121627801</v>
      </c>
      <c r="AP32" s="24">
        <v>1003.60273361206</v>
      </c>
      <c r="AQ32" s="24">
        <v>1003.59297418594</v>
      </c>
      <c r="AR32" s="24">
        <v>44602.352905273401</v>
      </c>
      <c r="AS32" s="24">
        <v>5672.3233184814399</v>
      </c>
      <c r="AT32" s="24">
        <v>5187.9283447265598</v>
      </c>
      <c r="AU32" s="24">
        <v>14341.3075561523</v>
      </c>
      <c r="AV32" s="24">
        <v>50678.081298828103</v>
      </c>
      <c r="AW32" s="24">
        <v>41081.044555663997</v>
      </c>
      <c r="AX32" s="24">
        <v>796.92246294021595</v>
      </c>
      <c r="AY32" s="24">
        <v>1.8099220856092799</v>
      </c>
      <c r="AZ32" s="24">
        <v>9336.4452667236292</v>
      </c>
      <c r="BA32" s="24">
        <v>9.4997282549738795</v>
      </c>
      <c r="BB32" s="24">
        <v>2.1936112828552701</v>
      </c>
      <c r="BC32" s="24">
        <v>643.29404139518704</v>
      </c>
      <c r="BD32" s="24">
        <v>30.723154105246</v>
      </c>
      <c r="BE32" s="24">
        <v>0</v>
      </c>
      <c r="BF32" s="24">
        <v>0.65510738361626797</v>
      </c>
      <c r="BG32" s="35">
        <v>2601.2086944580001</v>
      </c>
      <c r="BH32" s="24">
        <v>110.06356048583901</v>
      </c>
      <c r="BI32" s="24">
        <v>50.253570556640597</v>
      </c>
      <c r="BJ32" s="24">
        <v>1421.5487737655601</v>
      </c>
      <c r="BK32" s="24">
        <v>1179.6556258201599</v>
      </c>
      <c r="BL32" s="24">
        <v>0.97232096642255705</v>
      </c>
      <c r="BM32" s="24">
        <v>0.20319290459156</v>
      </c>
      <c r="BN32" s="24">
        <v>110.91040199995</v>
      </c>
      <c r="BO32" s="24">
        <v>1.4207407478243099</v>
      </c>
      <c r="BP32" s="24">
        <v>96.237594962119999</v>
      </c>
      <c r="BQ32" s="24">
        <v>13.010822266340201</v>
      </c>
      <c r="BR32" s="24">
        <v>3.81958180665969</v>
      </c>
      <c r="BS32" s="24">
        <v>443.51315832137999</v>
      </c>
      <c r="BT32" s="24">
        <v>18.328944683074901</v>
      </c>
      <c r="BU32" s="24">
        <v>92.6351189613342</v>
      </c>
      <c r="BV32" s="24">
        <v>4.0191823979839603</v>
      </c>
      <c r="BW32" s="24">
        <v>58.997608363628302</v>
      </c>
      <c r="BX32" s="24">
        <v>0.32229931786423499</v>
      </c>
      <c r="BY32" s="24">
        <v>1250.5509147644</v>
      </c>
      <c r="BZ32" s="24">
        <v>245.93606418371201</v>
      </c>
      <c r="CA32" s="24">
        <v>245.93579727411199</v>
      </c>
      <c r="CB32" s="86">
        <v>6085.0611152648898</v>
      </c>
      <c r="CC32" s="24">
        <v>13.0101138055324</v>
      </c>
      <c r="CD32" s="24">
        <v>2.3094334602355899</v>
      </c>
      <c r="CE32" s="24">
        <v>335.02694702148398</v>
      </c>
      <c r="CF32" s="24">
        <v>22104.255187988201</v>
      </c>
      <c r="CG32" s="24">
        <v>2455.3841028213501</v>
      </c>
      <c r="CH32" s="24">
        <v>1965.9348654747</v>
      </c>
      <c r="CI32" s="24">
        <v>435.49851596355398</v>
      </c>
      <c r="CJ32" s="24">
        <v>0</v>
      </c>
      <c r="CK32" s="24">
        <v>233.15306568145701</v>
      </c>
      <c r="CL32" s="24">
        <v>20864.021911620999</v>
      </c>
      <c r="CM32" s="24">
        <v>3019.8571033477701</v>
      </c>
      <c r="CN32" s="24">
        <v>1210.6025595664901</v>
      </c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</row>
    <row r="33" spans="1:106" x14ac:dyDescent="0.3">
      <c r="A33" s="26" t="s">
        <v>32</v>
      </c>
      <c r="B33" s="24">
        <v>91.888863086700397</v>
      </c>
      <c r="C33" s="24">
        <v>627.09107780456497</v>
      </c>
      <c r="D33" s="24">
        <v>56.581146717071498</v>
      </c>
      <c r="E33" s="24">
        <v>56.581258535385103</v>
      </c>
      <c r="F33" s="24">
        <v>627.09072875976506</v>
      </c>
      <c r="G33" s="24">
        <v>627.08713912963799</v>
      </c>
      <c r="H33" s="24">
        <v>179.45608425140301</v>
      </c>
      <c r="I33" s="24">
        <v>1242.9169821739099</v>
      </c>
      <c r="J33" s="24">
        <v>1242.91729688644</v>
      </c>
      <c r="K33" s="24">
        <v>5033.8447265625</v>
      </c>
      <c r="L33" s="24">
        <v>217.21355992555601</v>
      </c>
      <c r="M33" s="24">
        <v>217.21830141544299</v>
      </c>
      <c r="N33" s="24">
        <v>2748.3904418945299</v>
      </c>
      <c r="O33" s="24">
        <v>2748.4765625</v>
      </c>
      <c r="P33" s="24">
        <v>548123.29565429594</v>
      </c>
      <c r="Q33" s="24">
        <v>67752043.3046875</v>
      </c>
      <c r="R33" s="24">
        <v>548342.66381835903</v>
      </c>
      <c r="S33" s="24">
        <v>1440.93613243103</v>
      </c>
      <c r="T33" s="24">
        <v>3778.9625930786101</v>
      </c>
      <c r="U33" s="24">
        <v>1019.17413043975</v>
      </c>
      <c r="V33" s="24">
        <v>509.62142944335898</v>
      </c>
      <c r="W33" s="24">
        <v>1128.21178436279</v>
      </c>
      <c r="X33" s="24">
        <v>794.66490507125798</v>
      </c>
      <c r="Y33" s="24">
        <v>3351.6397094726499</v>
      </c>
      <c r="Z33" s="24">
        <v>6868.95654296875</v>
      </c>
      <c r="AA33" s="24">
        <v>24699.484924316399</v>
      </c>
      <c r="AB33" s="24">
        <v>761.86369323730401</v>
      </c>
      <c r="AC33" s="24">
        <v>761.86563110351506</v>
      </c>
      <c r="AD33" s="24">
        <v>761.85311126708905</v>
      </c>
      <c r="AE33" s="24">
        <v>1187.77043402194</v>
      </c>
      <c r="AF33" s="24">
        <v>705.35156822204499</v>
      </c>
      <c r="AG33" s="24">
        <v>668.27103805541901</v>
      </c>
      <c r="AH33" s="24">
        <v>1400.6096811294501</v>
      </c>
      <c r="AI33" s="24">
        <v>32.249103859066899</v>
      </c>
      <c r="AJ33" s="24">
        <v>49.907725811004603</v>
      </c>
      <c r="AK33" s="24">
        <v>116.224349975585</v>
      </c>
      <c r="AL33" s="24">
        <v>0</v>
      </c>
      <c r="AM33" s="24">
        <v>1459.1603698730401</v>
      </c>
      <c r="AN33" s="24">
        <v>103.99341392517</v>
      </c>
      <c r="AO33" s="24">
        <v>104.093228816986</v>
      </c>
      <c r="AP33" s="24">
        <v>3484.6288366317699</v>
      </c>
      <c r="AQ33" s="24">
        <v>3484.6014628410298</v>
      </c>
      <c r="AR33" s="24">
        <v>76916.40234375</v>
      </c>
      <c r="AS33" s="24">
        <v>10547.189147949201</v>
      </c>
      <c r="AT33" s="24">
        <v>9923.0150756835901</v>
      </c>
      <c r="AU33" s="24">
        <v>34703.733459472598</v>
      </c>
      <c r="AV33" s="24">
        <v>88165.414550781206</v>
      </c>
      <c r="AW33" s="24">
        <v>72942.478027343706</v>
      </c>
      <c r="AX33" s="24">
        <v>1979.7849788665701</v>
      </c>
      <c r="AY33" s="24">
        <v>5.6534751071594602</v>
      </c>
      <c r="AZ33" s="24">
        <v>22211.875747680599</v>
      </c>
      <c r="BA33" s="24">
        <v>28.9780836105346</v>
      </c>
      <c r="BB33" s="24">
        <v>5.7279867157339996</v>
      </c>
      <c r="BC33" s="24">
        <v>1153.2967820167501</v>
      </c>
      <c r="BD33" s="24">
        <v>158.077024377882</v>
      </c>
      <c r="BE33" s="24">
        <v>0</v>
      </c>
      <c r="BF33" s="24">
        <v>2.0542850308120202</v>
      </c>
      <c r="BG33" s="35">
        <v>9764.9127216339093</v>
      </c>
      <c r="BH33" s="24">
        <v>629.23040771484295</v>
      </c>
      <c r="BI33" s="24">
        <v>207.105545043945</v>
      </c>
      <c r="BJ33" s="24">
        <v>3864.6381072998001</v>
      </c>
      <c r="BK33" s="24">
        <v>5900.2683174610102</v>
      </c>
      <c r="BL33" s="24">
        <v>3.8761279620230198</v>
      </c>
      <c r="BM33" s="24">
        <v>1.05605745315551</v>
      </c>
      <c r="BN33" s="24">
        <v>547.41001802682797</v>
      </c>
      <c r="BO33" s="24">
        <v>4.5101339593529701</v>
      </c>
      <c r="BP33" s="24">
        <v>317.18036293983403</v>
      </c>
      <c r="BQ33" s="24">
        <v>40.6354913711547</v>
      </c>
      <c r="BR33" s="24">
        <v>10.6934125721454</v>
      </c>
      <c r="BS33" s="24">
        <v>1421.79955673217</v>
      </c>
      <c r="BT33" s="24">
        <v>39.355997443199101</v>
      </c>
      <c r="BU33" s="24">
        <v>209.42856216430599</v>
      </c>
      <c r="BV33" s="24">
        <v>10.8353303931653</v>
      </c>
      <c r="BW33" s="24">
        <v>151.82726860046299</v>
      </c>
      <c r="BX33" s="24">
        <v>1.2241126636508799</v>
      </c>
      <c r="BY33" s="24">
        <v>1713.3563842773401</v>
      </c>
      <c r="BZ33" s="24">
        <v>1242.2684394717201</v>
      </c>
      <c r="CA33" s="24">
        <v>1242.2700737118701</v>
      </c>
      <c r="CB33" s="86">
        <v>13840.7216110229</v>
      </c>
      <c r="CC33" s="24">
        <v>31.2997763752937</v>
      </c>
      <c r="CD33" s="24">
        <v>4.4531069993972698</v>
      </c>
      <c r="CE33" s="24">
        <v>1380.71606445312</v>
      </c>
      <c r="CF33" s="24">
        <v>54529.581665038997</v>
      </c>
      <c r="CG33" s="24">
        <v>5983.2945384979203</v>
      </c>
      <c r="CH33" s="24">
        <v>4722.1230812072699</v>
      </c>
      <c r="CI33" s="24">
        <v>1014.08000874519</v>
      </c>
      <c r="CJ33" s="24">
        <v>0</v>
      </c>
      <c r="CK33" s="24">
        <v>541.05006885528496</v>
      </c>
      <c r="CL33" s="24">
        <v>50704.045745849602</v>
      </c>
      <c r="CM33" s="24">
        <v>7341.4772300720197</v>
      </c>
      <c r="CN33" s="24">
        <v>2926.7135839462198</v>
      </c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</row>
    <row r="34" spans="1:106" x14ac:dyDescent="0.3">
      <c r="A34" s="26" t="s">
        <v>33</v>
      </c>
      <c r="B34" s="24">
        <v>80.629336714744497</v>
      </c>
      <c r="C34" s="24">
        <v>646.46996688842705</v>
      </c>
      <c r="D34" s="24">
        <v>52.3854771852493</v>
      </c>
      <c r="E34" s="24">
        <v>52.385499000549302</v>
      </c>
      <c r="F34" s="24">
        <v>646.47043991088799</v>
      </c>
      <c r="G34" s="24">
        <v>646.46662139892499</v>
      </c>
      <c r="H34" s="24">
        <v>194.895652294158</v>
      </c>
      <c r="I34" s="24">
        <v>1561.8254344463301</v>
      </c>
      <c r="J34" s="24">
        <v>1561.8236966133099</v>
      </c>
      <c r="K34" s="24">
        <v>3037.70141601562</v>
      </c>
      <c r="L34" s="24">
        <v>218.73225930333101</v>
      </c>
      <c r="M34" s="24">
        <v>218.73799562454201</v>
      </c>
      <c r="N34" s="24">
        <v>2266.4981994628902</v>
      </c>
      <c r="O34" s="24">
        <v>2266.5689849853502</v>
      </c>
      <c r="P34" s="24">
        <v>742854.88592529297</v>
      </c>
      <c r="Q34" s="24">
        <v>60599778.21875</v>
      </c>
      <c r="R34" s="24">
        <v>743152.28491210903</v>
      </c>
      <c r="S34" s="24">
        <v>2093.1854400634702</v>
      </c>
      <c r="T34" s="24">
        <v>3949.18015670776</v>
      </c>
      <c r="U34" s="24">
        <v>1172.20732355117</v>
      </c>
      <c r="V34" s="24">
        <v>676.79888916015602</v>
      </c>
      <c r="W34" s="24">
        <v>1433.93410015106</v>
      </c>
      <c r="X34" s="24">
        <v>1057.49831163883</v>
      </c>
      <c r="Y34" s="24">
        <v>4345.1296386718705</v>
      </c>
      <c r="Z34" s="24">
        <v>8226.6015625</v>
      </c>
      <c r="AA34" s="24">
        <v>29368.983520507802</v>
      </c>
      <c r="AB34" s="24">
        <v>777.19480514526299</v>
      </c>
      <c r="AC34" s="24">
        <v>777.19568252563397</v>
      </c>
      <c r="AD34" s="24">
        <v>777.18386077880803</v>
      </c>
      <c r="AE34" s="24">
        <v>1460.9506843686099</v>
      </c>
      <c r="AF34" s="24">
        <v>928.83336734771694</v>
      </c>
      <c r="AG34" s="24">
        <v>914.56056785583496</v>
      </c>
      <c r="AH34" s="24">
        <v>1914.9984343051899</v>
      </c>
      <c r="AI34" s="24">
        <v>29.708244800567599</v>
      </c>
      <c r="AJ34" s="24">
        <v>44.986212968826202</v>
      </c>
      <c r="AK34" s="24">
        <v>94.698616027832003</v>
      </c>
      <c r="AL34" s="24">
        <v>0</v>
      </c>
      <c r="AM34" s="24">
        <v>1493.9794616699201</v>
      </c>
      <c r="AN34" s="24">
        <v>109.623676300048</v>
      </c>
      <c r="AO34" s="24">
        <v>109.712217092514</v>
      </c>
      <c r="AP34" s="24">
        <v>3799.1883921623198</v>
      </c>
      <c r="AQ34" s="24">
        <v>3799.1617734432202</v>
      </c>
      <c r="AR34" s="24">
        <v>102665.116516113</v>
      </c>
      <c r="AS34" s="24">
        <v>12510.2206115722</v>
      </c>
      <c r="AT34" s="24">
        <v>12295.9826660156</v>
      </c>
      <c r="AU34" s="24">
        <v>43740.141235351497</v>
      </c>
      <c r="AV34" s="24">
        <v>116099.51184082001</v>
      </c>
      <c r="AW34" s="24">
        <v>101109.552490234</v>
      </c>
      <c r="AX34" s="24">
        <v>2334.8141746520901</v>
      </c>
      <c r="AY34" s="24">
        <v>4.6800463027320802</v>
      </c>
      <c r="AZ34" s="24">
        <v>29049.6074905395</v>
      </c>
      <c r="BA34" s="24">
        <v>23.2047816962003</v>
      </c>
      <c r="BB34" s="24">
        <v>3.90488206967711</v>
      </c>
      <c r="BC34" s="24">
        <v>1096.0729920864101</v>
      </c>
      <c r="BD34" s="24">
        <v>102.529210582375</v>
      </c>
      <c r="BE34" s="24">
        <v>0</v>
      </c>
      <c r="BF34" s="24">
        <v>1.5817869603633801</v>
      </c>
      <c r="BG34" s="35">
        <v>7058.1536750793402</v>
      </c>
      <c r="BH34" s="24">
        <v>379.71139526367102</v>
      </c>
      <c r="BI34" s="24">
        <v>176.05863952636699</v>
      </c>
      <c r="BJ34" s="24">
        <v>3126.9593667984</v>
      </c>
      <c r="BK34" s="24">
        <v>3931.1887980699498</v>
      </c>
      <c r="BL34" s="24">
        <v>2.9162654299288899</v>
      </c>
      <c r="BM34" s="24">
        <v>0.70495361089706399</v>
      </c>
      <c r="BN34" s="24">
        <v>353.844261705875</v>
      </c>
      <c r="BO34" s="24">
        <v>3.02176375314593</v>
      </c>
      <c r="BP34" s="24">
        <v>249.72982537746401</v>
      </c>
      <c r="BQ34" s="24">
        <v>35.282547742128301</v>
      </c>
      <c r="BR34" s="24">
        <v>7.6645479500293696</v>
      </c>
      <c r="BS34" s="24">
        <v>1116.9547739028901</v>
      </c>
      <c r="BT34" s="24">
        <v>44.219420790672302</v>
      </c>
      <c r="BU34" s="24">
        <v>223.24144911766001</v>
      </c>
      <c r="BV34" s="24">
        <v>7.8507559057325098</v>
      </c>
      <c r="BW34" s="24">
        <v>116.329939484596</v>
      </c>
      <c r="BX34" s="24">
        <v>0.87319287401624002</v>
      </c>
      <c r="BY34" s="24">
        <v>4138.1923828125</v>
      </c>
      <c r="BZ34" s="24">
        <v>1133.0375812053601</v>
      </c>
      <c r="CA34" s="24">
        <v>1133.0407262444401</v>
      </c>
      <c r="CB34" s="86">
        <v>19026.747020721399</v>
      </c>
      <c r="CC34" s="24">
        <v>38.5272787734866</v>
      </c>
      <c r="CD34" s="24">
        <v>3.80077016353607</v>
      </c>
      <c r="CE34" s="24">
        <v>1173.73376464843</v>
      </c>
      <c r="CF34" s="24">
        <v>68043.586547851504</v>
      </c>
      <c r="CG34" s="24">
        <v>7960.4882106780997</v>
      </c>
      <c r="CH34" s="24">
        <v>6412.57170534133</v>
      </c>
      <c r="CI34" s="24">
        <v>1413.53043711185</v>
      </c>
      <c r="CJ34" s="24">
        <v>0</v>
      </c>
      <c r="CK34" s="24">
        <v>719.582056045532</v>
      </c>
      <c r="CL34" s="24">
        <v>64671.210571288997</v>
      </c>
      <c r="CM34" s="24">
        <v>9626.9937705993598</v>
      </c>
      <c r="CN34" s="24">
        <v>3898.1681208610498</v>
      </c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</row>
    <row r="35" spans="1:106" x14ac:dyDescent="0.3">
      <c r="A35" s="26" t="s">
        <v>34</v>
      </c>
      <c r="B35" s="24">
        <v>11.978504657745299</v>
      </c>
      <c r="C35" s="24">
        <v>103.155968189239</v>
      </c>
      <c r="D35" s="24">
        <v>9.9489633440971303</v>
      </c>
      <c r="E35" s="24">
        <v>9.9489820003509504</v>
      </c>
      <c r="F35" s="24">
        <v>103.156147003173</v>
      </c>
      <c r="G35" s="24">
        <v>103.15553808212201</v>
      </c>
      <c r="H35" s="24">
        <v>35.984724283218299</v>
      </c>
      <c r="I35" s="24">
        <v>204.47929674386901</v>
      </c>
      <c r="J35" s="24">
        <v>204.48009496927199</v>
      </c>
      <c r="K35" s="24">
        <v>290.49801635742102</v>
      </c>
      <c r="L35" s="24">
        <v>26.637795098125899</v>
      </c>
      <c r="M35" s="24">
        <v>26.638462498784001</v>
      </c>
      <c r="N35" s="24">
        <v>351.13867950439402</v>
      </c>
      <c r="O35" s="24">
        <v>351.14944458007801</v>
      </c>
      <c r="P35" s="24">
        <v>77801.120468139605</v>
      </c>
      <c r="Q35" s="24">
        <v>6227578.51953125</v>
      </c>
      <c r="R35" s="24">
        <v>77832.225479125904</v>
      </c>
      <c r="S35" s="24">
        <v>168.525767803192</v>
      </c>
      <c r="T35" s="24">
        <v>611.079820632934</v>
      </c>
      <c r="U35" s="24">
        <v>160.24509561061799</v>
      </c>
      <c r="V35" s="24">
        <v>57.6756782531738</v>
      </c>
      <c r="W35" s="24">
        <v>210.14433145523</v>
      </c>
      <c r="X35" s="24">
        <v>119.94575822353301</v>
      </c>
      <c r="Y35" s="24">
        <v>410.92639923095697</v>
      </c>
      <c r="Z35" s="24">
        <v>732.20899963378895</v>
      </c>
      <c r="AA35" s="24">
        <v>4120.9366989135697</v>
      </c>
      <c r="AB35" s="24">
        <v>140.70584297180099</v>
      </c>
      <c r="AC35" s="24">
        <v>140.705885887146</v>
      </c>
      <c r="AD35" s="24">
        <v>140.70386123657201</v>
      </c>
      <c r="AE35" s="24">
        <v>153.292469322681</v>
      </c>
      <c r="AF35" s="24">
        <v>132.43448996543799</v>
      </c>
      <c r="AG35" s="24">
        <v>122.089407205581</v>
      </c>
      <c r="AH35" s="24">
        <v>199.859960794448</v>
      </c>
      <c r="AI35" s="24">
        <v>4.1699932897463396</v>
      </c>
      <c r="AJ35" s="24">
        <v>11.2666552662849</v>
      </c>
      <c r="AK35" s="24">
        <v>12.3697193861007</v>
      </c>
      <c r="AL35" s="24">
        <v>0</v>
      </c>
      <c r="AM35" s="24">
        <v>148.28044700622499</v>
      </c>
      <c r="AN35" s="24">
        <v>18.8548774719238</v>
      </c>
      <c r="AO35" s="24">
        <v>18.869476258754698</v>
      </c>
      <c r="AP35" s="24">
        <v>316.173671722412</v>
      </c>
      <c r="AQ35" s="24">
        <v>316.16996645927401</v>
      </c>
      <c r="AR35" s="24">
        <v>14613.120788574201</v>
      </c>
      <c r="AS35" s="24">
        <v>1808.7553176879801</v>
      </c>
      <c r="AT35" s="24">
        <v>1654.73291778564</v>
      </c>
      <c r="AU35" s="24">
        <v>5315.66945648193</v>
      </c>
      <c r="AV35" s="24">
        <v>16553.662719726501</v>
      </c>
      <c r="AW35" s="24">
        <v>13484.3446655273</v>
      </c>
      <c r="AX35" s="24">
        <v>326.87606978416397</v>
      </c>
      <c r="AY35" s="24">
        <v>0.79945735400542595</v>
      </c>
      <c r="AZ35" s="24">
        <v>3271.5999488830498</v>
      </c>
      <c r="BA35" s="24">
        <v>4.4411935713142103</v>
      </c>
      <c r="BB35" s="24">
        <v>1.01448182761669</v>
      </c>
      <c r="BC35" s="24">
        <v>259.47731471061701</v>
      </c>
      <c r="BD35" s="24">
        <v>11.066374689340501</v>
      </c>
      <c r="BE35" s="24">
        <v>0</v>
      </c>
      <c r="BF35" s="24">
        <v>0.27555070817470501</v>
      </c>
      <c r="BG35" s="35">
        <v>1019.489736557</v>
      </c>
      <c r="BH35" s="24">
        <v>36.312305450439403</v>
      </c>
      <c r="BI35" s="24">
        <v>16.634614944458001</v>
      </c>
      <c r="BJ35" s="24">
        <v>613.66311693191506</v>
      </c>
      <c r="BK35" s="24">
        <v>405.82645341753903</v>
      </c>
      <c r="BL35" s="24">
        <v>0.39446782507002298</v>
      </c>
      <c r="BM35" s="24">
        <v>6.7457847297191606E-2</v>
      </c>
      <c r="BN35" s="24">
        <v>41.233230184763599</v>
      </c>
      <c r="BO35" s="24">
        <v>0.56545905303209998</v>
      </c>
      <c r="BP35" s="24">
        <v>45.687352657318101</v>
      </c>
      <c r="BQ35" s="24">
        <v>5.9801649153232503</v>
      </c>
      <c r="BR35" s="24">
        <v>1.8424205034971199</v>
      </c>
      <c r="BS35" s="24">
        <v>215.97183728217999</v>
      </c>
      <c r="BT35" s="24">
        <v>7.7187003195285797</v>
      </c>
      <c r="BU35" s="24">
        <v>36.502945303916903</v>
      </c>
      <c r="BV35" s="24">
        <v>1.8424210301600299</v>
      </c>
      <c r="BW35" s="24">
        <v>22.8874094486236</v>
      </c>
      <c r="BX35" s="24">
        <v>0.132641937118023</v>
      </c>
      <c r="BY35" s="24">
        <v>324.67264175414999</v>
      </c>
      <c r="BZ35" s="24">
        <v>65.678404256701398</v>
      </c>
      <c r="CA35" s="24">
        <v>65.678385585546494</v>
      </c>
      <c r="CB35" s="86">
        <v>2097.9418363571099</v>
      </c>
      <c r="CC35" s="24">
        <v>5.4338879883289302</v>
      </c>
      <c r="CD35" s="24">
        <v>1.0274143479764399</v>
      </c>
      <c r="CE35" s="24">
        <v>110.89808654785099</v>
      </c>
      <c r="CF35" s="24">
        <v>8116.3539123535102</v>
      </c>
      <c r="CG35" s="24">
        <v>854.03316593170098</v>
      </c>
      <c r="CH35" s="24">
        <v>665.55862355232205</v>
      </c>
      <c r="CI35" s="24">
        <v>144.44056424498501</v>
      </c>
      <c r="CJ35" s="24">
        <v>0</v>
      </c>
      <c r="CK35" s="24">
        <v>79.581500649452195</v>
      </c>
      <c r="CL35" s="24">
        <v>7630.8947677612296</v>
      </c>
      <c r="CM35" s="24">
        <v>1115.32770013809</v>
      </c>
      <c r="CN35" s="24">
        <v>438.42917382717098</v>
      </c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</row>
    <row r="36" spans="1:106" x14ac:dyDescent="0.3">
      <c r="A36" s="26" t="s">
        <v>35</v>
      </c>
      <c r="B36" s="24">
        <v>116.268684864044</v>
      </c>
      <c r="C36" s="24">
        <v>839.64879798889103</v>
      </c>
      <c r="D36" s="24">
        <v>71.989122390746999</v>
      </c>
      <c r="E36" s="24">
        <v>71.9890265464782</v>
      </c>
      <c r="F36" s="24">
        <v>839.64964294433503</v>
      </c>
      <c r="G36" s="24">
        <v>839.64452743530205</v>
      </c>
      <c r="H36" s="24">
        <v>240.10908508300699</v>
      </c>
      <c r="I36" s="24">
        <v>1733.1068801879801</v>
      </c>
      <c r="J36" s="24">
        <v>1733.10964488983</v>
      </c>
      <c r="K36" s="24">
        <v>4101.0927734375</v>
      </c>
      <c r="L36" s="24">
        <v>261.02605289220799</v>
      </c>
      <c r="M36" s="24">
        <v>261.03220909833902</v>
      </c>
      <c r="N36" s="24">
        <v>3041.5803527831999</v>
      </c>
      <c r="O36" s="24">
        <v>3041.6755981445299</v>
      </c>
      <c r="P36" s="24">
        <v>750305.60302734305</v>
      </c>
      <c r="Q36" s="24">
        <v>70058940.1796875</v>
      </c>
      <c r="R36" s="24">
        <v>750605.76806640602</v>
      </c>
      <c r="S36" s="24">
        <v>1798.28114700317</v>
      </c>
      <c r="T36" s="24">
        <v>5026.2281188964798</v>
      </c>
      <c r="U36" s="24">
        <v>1421.6078615188501</v>
      </c>
      <c r="V36" s="24">
        <v>684.903564453125</v>
      </c>
      <c r="W36" s="24">
        <v>1639.05420303344</v>
      </c>
      <c r="X36" s="24">
        <v>1137.4251461029</v>
      </c>
      <c r="Y36" s="24">
        <v>4352.4883422851499</v>
      </c>
      <c r="Z36" s="24">
        <v>8074.46923828125</v>
      </c>
      <c r="AA36" s="24">
        <v>34978.164703369097</v>
      </c>
      <c r="AB36" s="24">
        <v>1002.93390655517</v>
      </c>
      <c r="AC36" s="24">
        <v>1002.93659210205</v>
      </c>
      <c r="AD36" s="24">
        <v>1002.92002105712</v>
      </c>
      <c r="AE36" s="24">
        <v>1557.1204226016901</v>
      </c>
      <c r="AF36" s="24">
        <v>1066.1827545166</v>
      </c>
      <c r="AG36" s="24">
        <v>1019.87976074218</v>
      </c>
      <c r="AH36" s="24">
        <v>1950.99174261093</v>
      </c>
      <c r="AI36" s="24">
        <v>38.639989338815198</v>
      </c>
      <c r="AJ36" s="24">
        <v>59.341412782669003</v>
      </c>
      <c r="AK36" s="24">
        <v>137.127824783325</v>
      </c>
      <c r="AL36" s="24">
        <v>0</v>
      </c>
      <c r="AM36" s="24">
        <v>1601.55065917968</v>
      </c>
      <c r="AN36" s="24">
        <v>139.07218503952001</v>
      </c>
      <c r="AO36" s="24">
        <v>139.17921447753901</v>
      </c>
      <c r="AP36" s="24">
        <v>3605.9065628051699</v>
      </c>
      <c r="AQ36" s="24">
        <v>3605.8659615516599</v>
      </c>
      <c r="AR36" s="24">
        <v>116097.92980957001</v>
      </c>
      <c r="AS36" s="24">
        <v>16108.733886718701</v>
      </c>
      <c r="AT36" s="24">
        <v>15313.789550781201</v>
      </c>
      <c r="AU36" s="24">
        <v>48272.4510803222</v>
      </c>
      <c r="AV36" s="24">
        <v>133267.505615234</v>
      </c>
      <c r="AW36" s="24">
        <v>111151.140380859</v>
      </c>
      <c r="AX36" s="24">
        <v>2760.1738853454499</v>
      </c>
      <c r="AY36" s="24">
        <v>5.9017464043572501</v>
      </c>
      <c r="AZ36" s="24">
        <v>30857.3059082031</v>
      </c>
      <c r="BA36" s="24">
        <v>30.616516172885799</v>
      </c>
      <c r="BB36" s="24">
        <v>6.0212916955351803</v>
      </c>
      <c r="BC36" s="24">
        <v>1668.05682992935</v>
      </c>
      <c r="BD36" s="24">
        <v>134.922917619347</v>
      </c>
      <c r="BE36" s="24">
        <v>0</v>
      </c>
      <c r="BF36" s="24">
        <v>2.0840098969638299</v>
      </c>
      <c r="BG36" s="35">
        <v>9570.9000377654993</v>
      </c>
      <c r="BH36" s="24">
        <v>512.633056640625</v>
      </c>
      <c r="BI36" s="24">
        <v>202.128982543945</v>
      </c>
      <c r="BJ36" s="24">
        <v>4449.4642620086597</v>
      </c>
      <c r="BK36" s="24">
        <v>5121.4346361160196</v>
      </c>
      <c r="BL36" s="24">
        <v>3.7334536053240299</v>
      </c>
      <c r="BM36" s="24">
        <v>0.89186328649520796</v>
      </c>
      <c r="BN36" s="24">
        <v>471.99330899119298</v>
      </c>
      <c r="BO36" s="24">
        <v>4.9686218164861202</v>
      </c>
      <c r="BP36" s="24">
        <v>331.326548337936</v>
      </c>
      <c r="BQ36" s="24">
        <v>42.896596074104302</v>
      </c>
      <c r="BR36" s="24">
        <v>11.255594998597999</v>
      </c>
      <c r="BS36" s="24">
        <v>1501.5789003372099</v>
      </c>
      <c r="BT36" s="24">
        <v>54.143941283225999</v>
      </c>
      <c r="BU36" s="24">
        <v>262.50009870529101</v>
      </c>
      <c r="BV36" s="24">
        <v>11.411677671596401</v>
      </c>
      <c r="BW36" s="24">
        <v>220.83822607994</v>
      </c>
      <c r="BX36" s="24">
        <v>1.1587426303885799</v>
      </c>
      <c r="BY36" s="24">
        <v>3469.4037628173801</v>
      </c>
      <c r="BZ36" s="24">
        <v>794.32984781265202</v>
      </c>
      <c r="CA36" s="24">
        <v>794.32990896701801</v>
      </c>
      <c r="CB36" s="86">
        <v>19708.166610717701</v>
      </c>
      <c r="CC36" s="24">
        <v>45.186217933893197</v>
      </c>
      <c r="CD36" s="24">
        <v>5.1281097680330197</v>
      </c>
      <c r="CE36" s="24">
        <v>1347.53247070312</v>
      </c>
      <c r="CF36" s="24">
        <v>74721.275939941406</v>
      </c>
      <c r="CG36" s="24">
        <v>8362.3822727203296</v>
      </c>
      <c r="CH36" s="24">
        <v>6596.4242382049497</v>
      </c>
      <c r="CI36" s="24">
        <v>1432.1786727905201</v>
      </c>
      <c r="CJ36" s="24">
        <v>0</v>
      </c>
      <c r="CK36" s="24">
        <v>772.46421718597401</v>
      </c>
      <c r="CL36" s="24">
        <v>70366.56640625</v>
      </c>
      <c r="CM36" s="24">
        <v>10491.2460193634</v>
      </c>
      <c r="CN36" s="24">
        <v>4184.33664512634</v>
      </c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</row>
    <row r="37" spans="1:106" x14ac:dyDescent="0.3">
      <c r="A37" s="26" t="s">
        <v>36</v>
      </c>
      <c r="B37" s="24">
        <v>48.383050441741901</v>
      </c>
      <c r="C37" s="24">
        <v>415.48668289184502</v>
      </c>
      <c r="D37" s="24">
        <v>38.941903352737398</v>
      </c>
      <c r="E37" s="24">
        <v>38.941946744918802</v>
      </c>
      <c r="F37" s="24">
        <v>415.487420082092</v>
      </c>
      <c r="G37" s="24">
        <v>415.48496913909901</v>
      </c>
      <c r="H37" s="24">
        <v>140.512547016143</v>
      </c>
      <c r="I37" s="24">
        <v>849.24307179450898</v>
      </c>
      <c r="J37" s="24">
        <v>849.24276590347199</v>
      </c>
      <c r="K37" s="24">
        <v>1418.66577148437</v>
      </c>
      <c r="L37" s="24">
        <v>135.16830548644</v>
      </c>
      <c r="M37" s="24">
        <v>135.171743422746</v>
      </c>
      <c r="N37" s="24">
        <v>1435.59690856933</v>
      </c>
      <c r="O37" s="24">
        <v>1435.6413879394499</v>
      </c>
      <c r="P37" s="24">
        <v>375960.94427490199</v>
      </c>
      <c r="Q37" s="24">
        <v>30552184.441406202</v>
      </c>
      <c r="R37" s="24">
        <v>376111.40130615199</v>
      </c>
      <c r="S37" s="24">
        <v>1290.8363952636701</v>
      </c>
      <c r="T37" s="24">
        <v>2481.7298717498702</v>
      </c>
      <c r="U37" s="24">
        <v>686.39531040191605</v>
      </c>
      <c r="V37" s="24">
        <v>423.54660034179602</v>
      </c>
      <c r="W37" s="24">
        <v>888.68742370605401</v>
      </c>
      <c r="X37" s="24">
        <v>581.04035079479195</v>
      </c>
      <c r="Y37" s="24">
        <v>2384.0978698730401</v>
      </c>
      <c r="Z37" s="24">
        <v>4475.2102050781205</v>
      </c>
      <c r="AA37" s="24">
        <v>17563.156555175701</v>
      </c>
      <c r="AB37" s="24">
        <v>555.31278991699196</v>
      </c>
      <c r="AC37" s="24">
        <v>555.31474304199196</v>
      </c>
      <c r="AD37" s="24">
        <v>555.30495452880803</v>
      </c>
      <c r="AE37" s="24">
        <v>816.66271299123696</v>
      </c>
      <c r="AF37" s="24">
        <v>578.51700019836403</v>
      </c>
      <c r="AG37" s="24">
        <v>570.37662220001198</v>
      </c>
      <c r="AH37" s="24">
        <v>1086.3069758415199</v>
      </c>
      <c r="AI37" s="24">
        <v>19.0400892086327</v>
      </c>
      <c r="AJ37" s="24">
        <v>39.781504392623901</v>
      </c>
      <c r="AK37" s="24">
        <v>54.436012268066399</v>
      </c>
      <c r="AL37" s="24">
        <v>0</v>
      </c>
      <c r="AM37" s="24">
        <v>816.84344482421795</v>
      </c>
      <c r="AN37" s="24">
        <v>74.458007097244206</v>
      </c>
      <c r="AO37" s="24">
        <v>74.498832225799504</v>
      </c>
      <c r="AP37" s="24">
        <v>1579.0008122920899</v>
      </c>
      <c r="AQ37" s="24">
        <v>1578.9899811744599</v>
      </c>
      <c r="AR37" s="24">
        <v>63822.699768066399</v>
      </c>
      <c r="AS37" s="24">
        <v>7913.3950805663999</v>
      </c>
      <c r="AT37" s="24">
        <v>7787.9776000976499</v>
      </c>
      <c r="AU37" s="24">
        <v>25271.566955566399</v>
      </c>
      <c r="AV37" s="24">
        <v>72311.744506835894</v>
      </c>
      <c r="AW37" s="24">
        <v>62938.691223144502</v>
      </c>
      <c r="AX37" s="24">
        <v>1409.9982414245601</v>
      </c>
      <c r="AY37" s="24">
        <v>2.9240137054584898</v>
      </c>
      <c r="AZ37" s="24">
        <v>16444.052505493099</v>
      </c>
      <c r="BA37" s="24">
        <v>15.610255323350399</v>
      </c>
      <c r="BB37" s="24">
        <v>3.7166174352169001</v>
      </c>
      <c r="BC37" s="24">
        <v>906.06158661842301</v>
      </c>
      <c r="BD37" s="24">
        <v>49.2359059751033</v>
      </c>
      <c r="BE37" s="24">
        <v>0</v>
      </c>
      <c r="BF37" s="24">
        <v>1.0296710301190599</v>
      </c>
      <c r="BG37" s="35">
        <v>4085.0563688278198</v>
      </c>
      <c r="BH37" s="24">
        <v>177.33509826660099</v>
      </c>
      <c r="BI37" s="24">
        <v>81.816970825195298</v>
      </c>
      <c r="BJ37" s="24">
        <v>2188.3265132903998</v>
      </c>
      <c r="BK37" s="24">
        <v>1896.7231119871101</v>
      </c>
      <c r="BL37" s="24">
        <v>1.5306418016552901</v>
      </c>
      <c r="BM37" s="24">
        <v>0.327474504709243</v>
      </c>
      <c r="BN37" s="24">
        <v>180.11263188719701</v>
      </c>
      <c r="BO37" s="24">
        <v>2.2993649430572898</v>
      </c>
      <c r="BP37" s="24">
        <v>159.69537770748099</v>
      </c>
      <c r="BQ37" s="24">
        <v>20.711074709892198</v>
      </c>
      <c r="BR37" s="24">
        <v>6.3428401201963398</v>
      </c>
      <c r="BS37" s="24">
        <v>737.23268079757599</v>
      </c>
      <c r="BT37" s="24">
        <v>30.413639485836001</v>
      </c>
      <c r="BU37" s="24">
        <v>152.10107398033099</v>
      </c>
      <c r="BV37" s="24">
        <v>6.7786479461938098</v>
      </c>
      <c r="BW37" s="24">
        <v>94.278938889503394</v>
      </c>
      <c r="BX37" s="24">
        <v>0.52482509531546295</v>
      </c>
      <c r="BY37" s="24">
        <v>1963.06822967529</v>
      </c>
      <c r="BZ37" s="24">
        <v>408.59154298901501</v>
      </c>
      <c r="CA37" s="24">
        <v>408.59212577342902</v>
      </c>
      <c r="CB37" s="86">
        <v>10667.479209899901</v>
      </c>
      <c r="CC37" s="24">
        <v>23.080203294754</v>
      </c>
      <c r="CD37" s="24">
        <v>3.5499607101082802</v>
      </c>
      <c r="CE37" s="24">
        <v>545.44836425781205</v>
      </c>
      <c r="CF37" s="24">
        <v>39007.627502441399</v>
      </c>
      <c r="CG37" s="24">
        <v>4362.6521778106599</v>
      </c>
      <c r="CH37" s="24">
        <v>3488.5369639396599</v>
      </c>
      <c r="CI37" s="24">
        <v>768.81290709972302</v>
      </c>
      <c r="CJ37" s="24">
        <v>0</v>
      </c>
      <c r="CK37" s="24">
        <v>404.888020992279</v>
      </c>
      <c r="CL37" s="24">
        <v>36956.006072998003</v>
      </c>
      <c r="CM37" s="24">
        <v>5349.3114442825299</v>
      </c>
      <c r="CN37" s="24">
        <v>2139.13004732131</v>
      </c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</row>
    <row r="38" spans="1:106" x14ac:dyDescent="0.3">
      <c r="A38" s="26" t="s">
        <v>37</v>
      </c>
      <c r="B38" s="24">
        <v>42.274864196777301</v>
      </c>
      <c r="C38" s="24">
        <v>410.71516418457003</v>
      </c>
      <c r="D38" s="24">
        <v>40.638955354690502</v>
      </c>
      <c r="E38" s="24">
        <v>40.6388547420501</v>
      </c>
      <c r="F38" s="24">
        <v>410.71599197387599</v>
      </c>
      <c r="G38" s="24">
        <v>410.71351432800202</v>
      </c>
      <c r="H38" s="24">
        <v>152.08228349685601</v>
      </c>
      <c r="I38" s="24">
        <v>851.44785284995999</v>
      </c>
      <c r="J38" s="24">
        <v>851.44662714004505</v>
      </c>
      <c r="K38" s="24">
        <v>1574.58911132812</v>
      </c>
      <c r="L38" s="24">
        <v>124.195623934268</v>
      </c>
      <c r="M38" s="24">
        <v>124.19862240552899</v>
      </c>
      <c r="N38" s="24">
        <v>1302.0355987548801</v>
      </c>
      <c r="O38" s="24">
        <v>1302.07640075683</v>
      </c>
      <c r="P38" s="24">
        <v>301299.92193603498</v>
      </c>
      <c r="Q38" s="24">
        <v>23785061.5625</v>
      </c>
      <c r="R38" s="24">
        <v>301420.60284423799</v>
      </c>
      <c r="S38" s="24">
        <v>941.74676704406704</v>
      </c>
      <c r="T38" s="24">
        <v>2414.3353309631302</v>
      </c>
      <c r="U38" s="24">
        <v>644.84883975982598</v>
      </c>
      <c r="V38" s="24">
        <v>345.71667480468699</v>
      </c>
      <c r="W38" s="24">
        <v>896.961256980896</v>
      </c>
      <c r="X38" s="24">
        <v>532.48113477230004</v>
      </c>
      <c r="Y38" s="24">
        <v>1998.0190124511701</v>
      </c>
      <c r="Z38" s="24">
        <v>4331.4211425781205</v>
      </c>
      <c r="AA38" s="24">
        <v>16953.5175323486</v>
      </c>
      <c r="AB38" s="24">
        <v>592.75629806518498</v>
      </c>
      <c r="AC38" s="24">
        <v>592.75590515136696</v>
      </c>
      <c r="AD38" s="24">
        <v>592.74784851074196</v>
      </c>
      <c r="AE38" s="24">
        <v>699.544468998909</v>
      </c>
      <c r="AF38" s="24">
        <v>520.86734676361004</v>
      </c>
      <c r="AG38" s="24">
        <v>484.557563781738</v>
      </c>
      <c r="AH38" s="24">
        <v>927.052329540252</v>
      </c>
      <c r="AI38" s="24">
        <v>16.390978772193101</v>
      </c>
      <c r="AJ38" s="24">
        <v>47.195694446563699</v>
      </c>
      <c r="AK38" s="24">
        <v>41.854559898376401</v>
      </c>
      <c r="AL38" s="24">
        <v>0</v>
      </c>
      <c r="AM38" s="24">
        <v>786.76203918456997</v>
      </c>
      <c r="AN38" s="24">
        <v>77.313294172286902</v>
      </c>
      <c r="AO38" s="24">
        <v>77.357338905334402</v>
      </c>
      <c r="AP38" s="24">
        <v>1311.99492788314</v>
      </c>
      <c r="AQ38" s="24">
        <v>1311.97778511047</v>
      </c>
      <c r="AR38" s="24">
        <v>57763.444946288997</v>
      </c>
      <c r="AS38" s="24">
        <v>6824.0991821288999</v>
      </c>
      <c r="AT38" s="24">
        <v>6293.6047668457004</v>
      </c>
      <c r="AU38" s="24">
        <v>23304.416458129799</v>
      </c>
      <c r="AV38" s="24">
        <v>65105.815917968699</v>
      </c>
      <c r="AW38" s="24">
        <v>53791.5936279296</v>
      </c>
      <c r="AX38" s="24">
        <v>1346.51634120941</v>
      </c>
      <c r="AY38" s="24">
        <v>3.0441679744981198</v>
      </c>
      <c r="AZ38" s="24">
        <v>14878.6046066284</v>
      </c>
      <c r="BA38" s="24">
        <v>16.451687037944701</v>
      </c>
      <c r="BB38" s="24">
        <v>3.9751127660274501</v>
      </c>
      <c r="BC38" s="24">
        <v>840.53676819801296</v>
      </c>
      <c r="BD38" s="24">
        <v>53.778912097215603</v>
      </c>
      <c r="BE38" s="24">
        <v>0</v>
      </c>
      <c r="BF38" s="24">
        <v>1.0967640522867399</v>
      </c>
      <c r="BG38" s="35">
        <v>4132.4132785797101</v>
      </c>
      <c r="BH38" s="24">
        <v>196.82310485839801</v>
      </c>
      <c r="BI38" s="24">
        <v>67.340507507324205</v>
      </c>
      <c r="BJ38" s="24">
        <v>2180.4383583068802</v>
      </c>
      <c r="BK38" s="24">
        <v>1951.9721224308</v>
      </c>
      <c r="BL38" s="24">
        <v>1.6192733086645601</v>
      </c>
      <c r="BM38" s="24">
        <v>0.33581098914146401</v>
      </c>
      <c r="BN38" s="24">
        <v>195.05159896612099</v>
      </c>
      <c r="BO38" s="24">
        <v>2.34998673945665</v>
      </c>
      <c r="BP38" s="24">
        <v>165.502477645874</v>
      </c>
      <c r="BQ38" s="24">
        <v>21.743483245372701</v>
      </c>
      <c r="BR38" s="24">
        <v>6.87900990247726</v>
      </c>
      <c r="BS38" s="24">
        <v>774.54531669616699</v>
      </c>
      <c r="BT38" s="24">
        <v>32.295157313346799</v>
      </c>
      <c r="BU38" s="24">
        <v>161.116041183471</v>
      </c>
      <c r="BV38" s="24">
        <v>7.1776636391878101</v>
      </c>
      <c r="BW38" s="24">
        <v>85.862751603126497</v>
      </c>
      <c r="BX38" s="24">
        <v>0.55804506526328601</v>
      </c>
      <c r="BY38" s="24">
        <v>1097.60510253906</v>
      </c>
      <c r="BZ38" s="24">
        <v>265.58715504407797</v>
      </c>
      <c r="CA38" s="24">
        <v>265.58758020401001</v>
      </c>
      <c r="CB38" s="86">
        <v>9656.8250770568793</v>
      </c>
      <c r="CC38" s="24">
        <v>22.6567580401897</v>
      </c>
      <c r="CD38" s="24">
        <v>4.2925693094730297</v>
      </c>
      <c r="CE38" s="24">
        <v>448.93832397460898</v>
      </c>
      <c r="CF38" s="24">
        <v>35730.093963623003</v>
      </c>
      <c r="CG38" s="24">
        <v>3900.8878784179601</v>
      </c>
      <c r="CH38" s="24">
        <v>3104.3694872856099</v>
      </c>
      <c r="CI38" s="24">
        <v>684.70086979866005</v>
      </c>
      <c r="CJ38" s="24">
        <v>0</v>
      </c>
      <c r="CK38" s="24">
        <v>350.20517158508301</v>
      </c>
      <c r="CL38" s="24">
        <v>33900.7196044921</v>
      </c>
      <c r="CM38" s="24">
        <v>4920.2566680908203</v>
      </c>
      <c r="CN38" s="24">
        <v>1952.42517185211</v>
      </c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</row>
    <row r="39" spans="1:106" x14ac:dyDescent="0.3">
      <c r="A39" s="26" t="s">
        <v>129</v>
      </c>
      <c r="B39" s="24">
        <v>97.826896190643296</v>
      </c>
      <c r="C39" s="24">
        <v>739.78958511352505</v>
      </c>
      <c r="D39" s="24">
        <v>66.713518142700195</v>
      </c>
      <c r="E39" s="24">
        <v>66.713577270507798</v>
      </c>
      <c r="F39" s="24">
        <v>739.78953933715798</v>
      </c>
      <c r="G39" s="24">
        <v>739.78516006469704</v>
      </c>
      <c r="H39" s="24">
        <v>225.08150768280001</v>
      </c>
      <c r="I39" s="24">
        <v>1491.3343491554201</v>
      </c>
      <c r="J39" s="24">
        <v>1491.32961177825</v>
      </c>
      <c r="K39" s="24">
        <v>3519.72265625</v>
      </c>
      <c r="L39" s="24">
        <v>238.229682087898</v>
      </c>
      <c r="M39" s="24">
        <v>238.23537921905501</v>
      </c>
      <c r="N39" s="24">
        <v>2704.01806640625</v>
      </c>
      <c r="O39" s="24">
        <v>2704.1028137206999</v>
      </c>
      <c r="P39" s="24">
        <v>622806.60815429594</v>
      </c>
      <c r="Q39" s="24">
        <v>60246380.90625</v>
      </c>
      <c r="R39" s="24">
        <v>623055.95727539004</v>
      </c>
      <c r="S39" s="24">
        <v>1691.1478729247999</v>
      </c>
      <c r="T39" s="24">
        <v>4381.7759857177698</v>
      </c>
      <c r="U39" s="24">
        <v>1204.9986124038601</v>
      </c>
      <c r="V39" s="24">
        <v>544.5</v>
      </c>
      <c r="W39" s="24">
        <v>1437.0484218597401</v>
      </c>
      <c r="X39" s="24">
        <v>949.74841785430897</v>
      </c>
      <c r="Y39" s="24">
        <v>3689.3646240234302</v>
      </c>
      <c r="Z39" s="24">
        <v>7259.412109375</v>
      </c>
      <c r="AA39" s="24">
        <v>29986.844451904199</v>
      </c>
      <c r="AB39" s="24">
        <v>935.19107818603504</v>
      </c>
      <c r="AC39" s="24">
        <v>935.19179534912098</v>
      </c>
      <c r="AD39" s="24">
        <v>935.17788696289006</v>
      </c>
      <c r="AE39" s="24">
        <v>1321.2891795635201</v>
      </c>
      <c r="AF39" s="24">
        <v>939.62157630920399</v>
      </c>
      <c r="AG39" s="24">
        <v>894.16131782531704</v>
      </c>
      <c r="AH39" s="24">
        <v>1654.1333341598499</v>
      </c>
      <c r="AI39" s="24">
        <v>34.088726561516502</v>
      </c>
      <c r="AJ39" s="24">
        <v>61.497654199600198</v>
      </c>
      <c r="AK39" s="24">
        <v>114.616724014282</v>
      </c>
      <c r="AL39" s="24">
        <v>0</v>
      </c>
      <c r="AM39" s="24">
        <v>1517.9805297851501</v>
      </c>
      <c r="AN39" s="24">
        <v>125.989358901977</v>
      </c>
      <c r="AO39" s="24">
        <v>126.087207794189</v>
      </c>
      <c r="AP39" s="24">
        <v>3171.4963731765702</v>
      </c>
      <c r="AQ39" s="24">
        <v>3171.47536277771</v>
      </c>
      <c r="AR39" s="24">
        <v>102985.23071289</v>
      </c>
      <c r="AS39" s="24">
        <v>13527.820739745999</v>
      </c>
      <c r="AT39" s="24">
        <v>12791.024963378901</v>
      </c>
      <c r="AU39" s="24">
        <v>41102.6747741699</v>
      </c>
      <c r="AV39" s="24">
        <v>117447.98779296799</v>
      </c>
      <c r="AW39" s="24">
        <v>98085.062988281206</v>
      </c>
      <c r="AX39" s="24">
        <v>2375.62451934814</v>
      </c>
      <c r="AY39" s="24">
        <v>5.4703713962808198</v>
      </c>
      <c r="AZ39" s="24">
        <v>26149.755920410102</v>
      </c>
      <c r="BA39" s="24">
        <v>28.611523926257998</v>
      </c>
      <c r="BB39" s="24">
        <v>5.8272872120141903</v>
      </c>
      <c r="BC39" s="24">
        <v>1513.2058601379299</v>
      </c>
      <c r="BD39" s="24">
        <v>117.32145896553899</v>
      </c>
      <c r="BE39" s="24">
        <v>0</v>
      </c>
      <c r="BF39" s="24">
        <v>1.96098865196108</v>
      </c>
      <c r="BG39" s="35">
        <v>8455.0227737426703</v>
      </c>
      <c r="BH39" s="24">
        <v>439.96453857421801</v>
      </c>
      <c r="BI39" s="24">
        <v>174.219970703125</v>
      </c>
      <c r="BJ39" s="24">
        <v>4033.07713127136</v>
      </c>
      <c r="BK39" s="24">
        <v>4421.9519295692398</v>
      </c>
      <c r="BL39" s="24">
        <v>3.3342173062264902</v>
      </c>
      <c r="BM39" s="24">
        <v>0.76934242248535101</v>
      </c>
      <c r="BN39" s="24">
        <v>413.01156872510899</v>
      </c>
      <c r="BO39" s="24">
        <v>4.2960018366575197</v>
      </c>
      <c r="BP39" s="24">
        <v>305.67296838760302</v>
      </c>
      <c r="BQ39" s="24">
        <v>40.255262374877901</v>
      </c>
      <c r="BR39" s="24">
        <v>10.9084970355033</v>
      </c>
      <c r="BS39" s="24">
        <v>1394.8152408599799</v>
      </c>
      <c r="BT39" s="24">
        <v>49.648754835128699</v>
      </c>
      <c r="BU39" s="24">
        <v>245.83798599243099</v>
      </c>
      <c r="BV39" s="24">
        <v>10.908266626298399</v>
      </c>
      <c r="BW39" s="24">
        <v>175.834183216094</v>
      </c>
      <c r="BX39" s="24">
        <v>1.0465064656455001</v>
      </c>
      <c r="BY39" s="24">
        <v>2193.7282180786101</v>
      </c>
      <c r="BZ39" s="24">
        <v>946.477863073349</v>
      </c>
      <c r="CA39" s="24">
        <v>946.47883844375599</v>
      </c>
      <c r="CB39" s="86">
        <v>16625.9463424682</v>
      </c>
      <c r="CC39" s="24">
        <v>38.849805265664997</v>
      </c>
      <c r="CD39" s="24">
        <v>5.4502660036087001</v>
      </c>
      <c r="CE39" s="24">
        <v>1161.47473144531</v>
      </c>
      <c r="CF39" s="24">
        <v>63673.015075683499</v>
      </c>
      <c r="CG39" s="24">
        <v>7008.05494499206</v>
      </c>
      <c r="CH39" s="24">
        <v>5526.8938016891398</v>
      </c>
      <c r="CI39" s="24">
        <v>1200.2115056514699</v>
      </c>
      <c r="CJ39" s="24">
        <v>0</v>
      </c>
      <c r="CK39" s="24">
        <v>639.59131050109795</v>
      </c>
      <c r="CL39" s="24">
        <v>59813.6073608398</v>
      </c>
      <c r="CM39" s="24">
        <v>8795.7085952758698</v>
      </c>
      <c r="CN39" s="24">
        <v>3492.9213104248001</v>
      </c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</row>
    <row r="40" spans="1:106" x14ac:dyDescent="0.3">
      <c r="A40" s="26" t="s">
        <v>39</v>
      </c>
      <c r="B40" s="24">
        <v>7.7697402760386396</v>
      </c>
      <c r="C40" s="24">
        <v>49.514200150966602</v>
      </c>
      <c r="D40" s="24">
        <v>3.9332140609622002</v>
      </c>
      <c r="E40" s="24">
        <v>3.93318846821784</v>
      </c>
      <c r="F40" s="24">
        <v>49.514191865920999</v>
      </c>
      <c r="G40" s="24">
        <v>49.5138949155807</v>
      </c>
      <c r="H40" s="24">
        <v>12.259686857461899</v>
      </c>
      <c r="I40" s="24">
        <v>97.611440286040306</v>
      </c>
      <c r="J40" s="24">
        <v>97.611740857362705</v>
      </c>
      <c r="K40" s="24">
        <v>275.90975952148398</v>
      </c>
      <c r="L40" s="24">
        <v>19.436193279922001</v>
      </c>
      <c r="M40" s="24">
        <v>19.436547219753201</v>
      </c>
      <c r="N40" s="24">
        <v>173.32779788970899</v>
      </c>
      <c r="O40" s="24">
        <v>173.33323955535801</v>
      </c>
      <c r="P40" s="24">
        <v>42912.203670501702</v>
      </c>
      <c r="Q40" s="24">
        <v>4095902.5852050702</v>
      </c>
      <c r="R40" s="24">
        <v>42929.372993469202</v>
      </c>
      <c r="S40" s="24">
        <v>116.27884685993099</v>
      </c>
      <c r="T40" s="24">
        <v>303.61844038963301</v>
      </c>
      <c r="U40" s="24">
        <v>83.748346239328299</v>
      </c>
      <c r="V40" s="24">
        <v>46.213478088378899</v>
      </c>
      <c r="W40" s="24">
        <v>85.769580841064396</v>
      </c>
      <c r="X40" s="24">
        <v>63.655640453100197</v>
      </c>
      <c r="Y40" s="24">
        <v>266.98622131347599</v>
      </c>
      <c r="Z40" s="24">
        <v>567.51226806640602</v>
      </c>
      <c r="AA40" s="24">
        <v>1980.2704162597599</v>
      </c>
      <c r="AB40" s="24">
        <v>51.423165559768599</v>
      </c>
      <c r="AC40" s="24">
        <v>51.422779560089097</v>
      </c>
      <c r="AD40" s="24">
        <v>51.4224305152893</v>
      </c>
      <c r="AE40" s="24">
        <v>93.8515515178442</v>
      </c>
      <c r="AF40" s="24">
        <v>50.626973509788499</v>
      </c>
      <c r="AG40" s="24">
        <v>48.120492815971303</v>
      </c>
      <c r="AH40" s="24">
        <v>108.54447297751901</v>
      </c>
      <c r="AI40" s="24">
        <v>2.6649530688300702</v>
      </c>
      <c r="AJ40" s="24">
        <v>2.9936310574412301</v>
      </c>
      <c r="AK40" s="24">
        <v>10.5195350646972</v>
      </c>
      <c r="AL40" s="24">
        <v>0</v>
      </c>
      <c r="AM40" s="24">
        <v>115.476696014404</v>
      </c>
      <c r="AN40" s="24">
        <v>7.5227938592433903</v>
      </c>
      <c r="AO40" s="24">
        <v>7.5296060144901196</v>
      </c>
      <c r="AP40" s="24">
        <v>226.66846765577699</v>
      </c>
      <c r="AQ40" s="24">
        <v>226.664943218231</v>
      </c>
      <c r="AR40" s="24">
        <v>5555.7427711486798</v>
      </c>
      <c r="AS40" s="24">
        <v>721.99273109436001</v>
      </c>
      <c r="AT40" s="24">
        <v>678.45166206359795</v>
      </c>
      <c r="AU40" s="24">
        <v>2712.2252044677698</v>
      </c>
      <c r="AV40" s="24">
        <v>6328.1104049682599</v>
      </c>
      <c r="AW40" s="24">
        <v>5288.4795646667399</v>
      </c>
      <c r="AX40" s="24">
        <v>156.30172884464201</v>
      </c>
      <c r="AY40" s="24">
        <v>0.34544349368661598</v>
      </c>
      <c r="AZ40" s="24">
        <v>1720.4491868019099</v>
      </c>
      <c r="BA40" s="24">
        <v>1.79024016391485</v>
      </c>
      <c r="BB40" s="24">
        <v>0.33525124634615999</v>
      </c>
      <c r="BC40" s="24">
        <v>75.868011593818593</v>
      </c>
      <c r="BD40" s="24">
        <v>8.8760395899880606</v>
      </c>
      <c r="BE40" s="24">
        <v>0</v>
      </c>
      <c r="BF40" s="24">
        <v>0.12098712590523</v>
      </c>
      <c r="BG40" s="35">
        <v>573.06625139713196</v>
      </c>
      <c r="BH40" s="24">
        <v>34.488533020019503</v>
      </c>
      <c r="BI40" s="24">
        <v>12.3403768539428</v>
      </c>
      <c r="BJ40" s="24">
        <v>240.79771560430501</v>
      </c>
      <c r="BK40" s="24">
        <v>332.26836683228601</v>
      </c>
      <c r="BL40" s="24">
        <v>0.228537493851035</v>
      </c>
      <c r="BM40" s="24">
        <v>5.8964535593986497E-2</v>
      </c>
      <c r="BN40" s="24">
        <v>30.857382992282499</v>
      </c>
      <c r="BO40" s="24">
        <v>0.25642559700645501</v>
      </c>
      <c r="BP40" s="24">
        <v>19.779572226107099</v>
      </c>
      <c r="BQ40" s="24">
        <v>2.54945581778883</v>
      </c>
      <c r="BR40" s="24">
        <v>0.64907978661358301</v>
      </c>
      <c r="BS40" s="24">
        <v>89.271006822586003</v>
      </c>
      <c r="BT40" s="24">
        <v>2.8602659404277802</v>
      </c>
      <c r="BU40" s="24">
        <v>14.836041897535299</v>
      </c>
      <c r="BV40" s="24">
        <v>0.64203994069248405</v>
      </c>
      <c r="BW40" s="24">
        <v>9.1083243936300207</v>
      </c>
      <c r="BX40" s="24">
        <v>7.1005934616550803E-2</v>
      </c>
      <c r="BY40" s="24">
        <v>49.528515100479098</v>
      </c>
      <c r="BZ40" s="24">
        <v>74.691411251202197</v>
      </c>
      <c r="CA40" s="24">
        <v>74.691092921420903</v>
      </c>
      <c r="CB40" s="86">
        <v>1061.55185222625</v>
      </c>
      <c r="CC40" s="24">
        <v>2.5193292866460899</v>
      </c>
      <c r="CD40" s="24">
        <v>0.26021294901147402</v>
      </c>
      <c r="CE40" s="24">
        <v>82.270278930664006</v>
      </c>
      <c r="CF40" s="24">
        <v>4230.5209903716996</v>
      </c>
      <c r="CG40" s="24">
        <v>473.95411866903299</v>
      </c>
      <c r="CH40" s="24">
        <v>371.86189913749598</v>
      </c>
      <c r="CI40" s="24">
        <v>79.438540205359402</v>
      </c>
      <c r="CJ40" s="24">
        <v>0</v>
      </c>
      <c r="CK40" s="24">
        <v>40.718248456716502</v>
      </c>
      <c r="CL40" s="24">
        <v>3967.8246135711602</v>
      </c>
      <c r="CM40" s="24">
        <v>589.049096107482</v>
      </c>
      <c r="CN40" s="24">
        <v>234.34389129281001</v>
      </c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</row>
    <row r="41" spans="1:106" x14ac:dyDescent="0.3">
      <c r="A41" s="26" t="s">
        <v>40</v>
      </c>
      <c r="B41" s="24">
        <v>50.497164249420102</v>
      </c>
      <c r="C41" s="24">
        <v>432.42720222473099</v>
      </c>
      <c r="D41" s="24">
        <v>38.900495052337597</v>
      </c>
      <c r="E41" s="24">
        <v>38.900511503219597</v>
      </c>
      <c r="F41" s="24">
        <v>432.42860412597599</v>
      </c>
      <c r="G41" s="24">
        <v>432.42614936828602</v>
      </c>
      <c r="H41" s="24">
        <v>142.56124782562199</v>
      </c>
      <c r="I41" s="24">
        <v>948.56885385513306</v>
      </c>
      <c r="J41" s="24">
        <v>948.56710910797096</v>
      </c>
      <c r="K41" s="24">
        <v>1650.8134765625</v>
      </c>
      <c r="L41" s="24">
        <v>132.641806066036</v>
      </c>
      <c r="M41" s="24">
        <v>132.644710540771</v>
      </c>
      <c r="N41" s="24">
        <v>1536.8168640136701</v>
      </c>
      <c r="O41" s="24">
        <v>1536.86366271972</v>
      </c>
      <c r="P41" s="24">
        <v>450401.40283203102</v>
      </c>
      <c r="Q41" s="24">
        <v>33189415.6484375</v>
      </c>
      <c r="R41" s="24">
        <v>450581.76287841698</v>
      </c>
      <c r="S41" s="24">
        <v>1408.60094833374</v>
      </c>
      <c r="T41" s="24">
        <v>2558.2667617797802</v>
      </c>
      <c r="U41" s="24">
        <v>725.23081398010197</v>
      </c>
      <c r="V41" s="24">
        <v>481.24084472656199</v>
      </c>
      <c r="W41" s="24">
        <v>935.44396781921296</v>
      </c>
      <c r="X41" s="24">
        <v>644.85025537013996</v>
      </c>
      <c r="Y41" s="24">
        <v>2672.99780273437</v>
      </c>
      <c r="Z41" s="24">
        <v>5133.5167236328098</v>
      </c>
      <c r="AA41" s="24">
        <v>18545.702850341699</v>
      </c>
      <c r="AB41" s="24">
        <v>579.21868896484295</v>
      </c>
      <c r="AC41" s="24">
        <v>579.21858978271405</v>
      </c>
      <c r="AD41" s="24">
        <v>579.21040725707996</v>
      </c>
      <c r="AE41" s="24">
        <v>896.77218616008702</v>
      </c>
      <c r="AF41" s="24">
        <v>640.30062675475995</v>
      </c>
      <c r="AG41" s="24">
        <v>641.90898132324196</v>
      </c>
      <c r="AH41" s="24">
        <v>1197.03762221336</v>
      </c>
      <c r="AI41" s="24">
        <v>19.421524375677102</v>
      </c>
      <c r="AJ41" s="24">
        <v>38.345374107360797</v>
      </c>
      <c r="AK41" s="24">
        <v>55.3912353515625</v>
      </c>
      <c r="AL41" s="24">
        <v>0</v>
      </c>
      <c r="AM41" s="24">
        <v>827.86253356933503</v>
      </c>
      <c r="AN41" s="24">
        <v>77.063751220703097</v>
      </c>
      <c r="AO41" s="24">
        <v>77.108581542968693</v>
      </c>
      <c r="AP41" s="24">
        <v>1894.19591140747</v>
      </c>
      <c r="AQ41" s="24">
        <v>1894.1777267456</v>
      </c>
      <c r="AR41" s="24">
        <v>70356.649047851504</v>
      </c>
      <c r="AS41" s="24">
        <v>9040.6286315917896</v>
      </c>
      <c r="AT41" s="24">
        <v>9068.6456604003906</v>
      </c>
      <c r="AU41" s="24">
        <v>27520.7160339355</v>
      </c>
      <c r="AV41" s="24">
        <v>80034.3564453125</v>
      </c>
      <c r="AW41" s="24">
        <v>70527.991577148394</v>
      </c>
      <c r="AX41" s="24">
        <v>1489.52146434783</v>
      </c>
      <c r="AY41" s="24">
        <v>3.4054448655806402</v>
      </c>
      <c r="AZ41" s="24">
        <v>18174.493255615202</v>
      </c>
      <c r="BA41" s="24">
        <v>17.795326501131001</v>
      </c>
      <c r="BB41" s="24">
        <v>4.1506334803998399</v>
      </c>
      <c r="BC41" s="24">
        <v>868.89504766464199</v>
      </c>
      <c r="BD41" s="24">
        <v>57.427082806825602</v>
      </c>
      <c r="BE41" s="24">
        <v>0</v>
      </c>
      <c r="BF41" s="24">
        <v>1.20062009431421</v>
      </c>
      <c r="BG41" s="35">
        <v>4452.4418201446497</v>
      </c>
      <c r="BH41" s="24">
        <v>206.351303100585</v>
      </c>
      <c r="BI41" s="24">
        <v>89.089683532714801</v>
      </c>
      <c r="BJ41" s="24">
        <v>2302.1930007934502</v>
      </c>
      <c r="BK41" s="24">
        <v>2150.2476260662002</v>
      </c>
      <c r="BL41" s="24">
        <v>1.7887686118483499</v>
      </c>
      <c r="BM41" s="24">
        <v>0.37470468878745999</v>
      </c>
      <c r="BN41" s="24">
        <v>207.27962043881399</v>
      </c>
      <c r="BO41" s="24">
        <v>2.5427380390465202</v>
      </c>
      <c r="BP41" s="24">
        <v>177.36582946777301</v>
      </c>
      <c r="BQ41" s="24">
        <v>24.216441005468301</v>
      </c>
      <c r="BR41" s="24">
        <v>7.0619016587734196</v>
      </c>
      <c r="BS41" s="24">
        <v>819.47422218322697</v>
      </c>
      <c r="BT41" s="24">
        <v>31.2759155035018</v>
      </c>
      <c r="BU41" s="24">
        <v>157.703959465026</v>
      </c>
      <c r="BV41" s="24">
        <v>7.6453655101358802</v>
      </c>
      <c r="BW41" s="24">
        <v>101.055767416954</v>
      </c>
      <c r="BX41" s="24">
        <v>0.60659065411891699</v>
      </c>
      <c r="BY41" s="24">
        <v>2479.3642578125</v>
      </c>
      <c r="BZ41" s="24">
        <v>568.39849942922501</v>
      </c>
      <c r="CA41" s="24">
        <v>568.39915513992298</v>
      </c>
      <c r="CB41" s="86">
        <v>11867.392280578601</v>
      </c>
      <c r="CC41" s="24">
        <v>24.377645432948999</v>
      </c>
      <c r="CD41" s="24">
        <v>3.37118825316429</v>
      </c>
      <c r="CE41" s="24">
        <v>593.93463134765602</v>
      </c>
      <c r="CF41" s="24">
        <v>42705.9178466796</v>
      </c>
      <c r="CG41" s="24">
        <v>4875.5220870971598</v>
      </c>
      <c r="CH41" s="24">
        <v>3923.0926179885801</v>
      </c>
      <c r="CI41" s="24">
        <v>868.89288806915204</v>
      </c>
      <c r="CJ41" s="24">
        <v>0</v>
      </c>
      <c r="CK41" s="24">
        <v>454.52779674530001</v>
      </c>
      <c r="CL41" s="24">
        <v>40487.319946288997</v>
      </c>
      <c r="CM41" s="24">
        <v>5890.1590690612702</v>
      </c>
      <c r="CN41" s="24">
        <v>2377.2121047973601</v>
      </c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</row>
    <row r="42" spans="1:106" x14ac:dyDescent="0.3">
      <c r="A42" s="26" t="s">
        <v>41</v>
      </c>
      <c r="B42" s="24">
        <v>12.7561209797859</v>
      </c>
      <c r="C42" s="24">
        <v>108.798418521881</v>
      </c>
      <c r="D42" s="24">
        <v>9.7094998359680105</v>
      </c>
      <c r="E42" s="24">
        <v>9.7095097303390503</v>
      </c>
      <c r="F42" s="24">
        <v>108.798564434051</v>
      </c>
      <c r="G42" s="24">
        <v>108.797908782958</v>
      </c>
      <c r="H42" s="24">
        <v>36.066858291625898</v>
      </c>
      <c r="I42" s="24">
        <v>238.06363350152901</v>
      </c>
      <c r="J42" s="24">
        <v>238.06336879730199</v>
      </c>
      <c r="K42" s="24">
        <v>230.65548706054599</v>
      </c>
      <c r="L42" s="24">
        <v>29.871636465191798</v>
      </c>
      <c r="M42" s="24">
        <v>29.8722407519817</v>
      </c>
      <c r="N42" s="24">
        <v>362.518886566162</v>
      </c>
      <c r="O42" s="24">
        <v>362.52989578247002</v>
      </c>
      <c r="P42" s="24">
        <v>91380.748748779297</v>
      </c>
      <c r="Q42" s="24">
        <v>6081919.4765625</v>
      </c>
      <c r="R42" s="24">
        <v>91417.298522949204</v>
      </c>
      <c r="S42" s="24">
        <v>260.2470703125</v>
      </c>
      <c r="T42" s="24">
        <v>648.76571083068802</v>
      </c>
      <c r="U42" s="24">
        <v>181.69877600669801</v>
      </c>
      <c r="V42" s="24">
        <v>88.109764099121094</v>
      </c>
      <c r="W42" s="24">
        <v>234.183629989624</v>
      </c>
      <c r="X42" s="24">
        <v>146.61898747086499</v>
      </c>
      <c r="Y42" s="24">
        <v>530.059814453125</v>
      </c>
      <c r="Z42" s="24">
        <v>1023.02485656738</v>
      </c>
      <c r="AA42" s="24">
        <v>4643.12986755371</v>
      </c>
      <c r="AB42" s="24">
        <v>141.47206020355199</v>
      </c>
      <c r="AC42" s="24">
        <v>141.47201824188201</v>
      </c>
      <c r="AD42" s="24">
        <v>141.47009086608799</v>
      </c>
      <c r="AE42" s="24">
        <v>190.03345948457701</v>
      </c>
      <c r="AF42" s="24">
        <v>138.95720577239899</v>
      </c>
      <c r="AG42" s="24">
        <v>129.72750735282801</v>
      </c>
      <c r="AH42" s="24">
        <v>245.30020934343301</v>
      </c>
      <c r="AI42" s="24">
        <v>4.3700059028342304</v>
      </c>
      <c r="AJ42" s="24">
        <v>9.9905725717544502</v>
      </c>
      <c r="AK42" s="24">
        <v>13.2466220855712</v>
      </c>
      <c r="AL42" s="24">
        <v>0</v>
      </c>
      <c r="AM42" s="24">
        <v>183.48179626464801</v>
      </c>
      <c r="AN42" s="24">
        <v>19.5006697177886</v>
      </c>
      <c r="AO42" s="24">
        <v>19.515729784965501</v>
      </c>
      <c r="AP42" s="24">
        <v>337.70976614952002</v>
      </c>
      <c r="AQ42" s="24">
        <v>337.70753109455097</v>
      </c>
      <c r="AR42" s="24">
        <v>15398.4717712402</v>
      </c>
      <c r="AS42" s="24">
        <v>1832.2192687988199</v>
      </c>
      <c r="AT42" s="24">
        <v>1696.9022750854399</v>
      </c>
      <c r="AU42" s="24">
        <v>6258.9288787841797</v>
      </c>
      <c r="AV42" s="24">
        <v>17368.9453125</v>
      </c>
      <c r="AW42" s="24">
        <v>14389.3260192871</v>
      </c>
      <c r="AX42" s="24">
        <v>364.03199696540798</v>
      </c>
      <c r="AY42" s="24">
        <v>0.67753134900704004</v>
      </c>
      <c r="AZ42" s="24">
        <v>3972.5819702148401</v>
      </c>
      <c r="BA42" s="24">
        <v>3.6734497509896702</v>
      </c>
      <c r="BB42" s="24">
        <v>0.69998239912092597</v>
      </c>
      <c r="BC42" s="24">
        <v>239.58827173709801</v>
      </c>
      <c r="BD42" s="24">
        <v>9.3144288808107305</v>
      </c>
      <c r="BE42" s="24">
        <v>0</v>
      </c>
      <c r="BF42" s="24">
        <v>0.23147035809233699</v>
      </c>
      <c r="BG42" s="35">
        <v>878.19024229049603</v>
      </c>
      <c r="BH42" s="24">
        <v>28.83198928833</v>
      </c>
      <c r="BI42" s="24">
        <v>15.4886112213134</v>
      </c>
      <c r="BJ42" s="24">
        <v>536.91983413696198</v>
      </c>
      <c r="BK42" s="24">
        <v>341.27143645286498</v>
      </c>
      <c r="BL42" s="24">
        <v>0.356427988037467</v>
      </c>
      <c r="BM42" s="24">
        <v>5.6755188852548599E-2</v>
      </c>
      <c r="BN42" s="24">
        <v>33.5447878763079</v>
      </c>
      <c r="BO42" s="24">
        <v>0.443202297203242</v>
      </c>
      <c r="BP42" s="24">
        <v>38.552608817815702</v>
      </c>
      <c r="BQ42" s="24">
        <v>5.36364495009183</v>
      </c>
      <c r="BR42" s="24">
        <v>1.4107701256871199</v>
      </c>
      <c r="BS42" s="24">
        <v>181.407289505004</v>
      </c>
      <c r="BT42" s="24">
        <v>7.9267978966236097</v>
      </c>
      <c r="BU42" s="24">
        <v>37.892927527427602</v>
      </c>
      <c r="BV42" s="24">
        <v>1.31870582140982</v>
      </c>
      <c r="BW42" s="24">
        <v>20.1906424164772</v>
      </c>
      <c r="BX42" s="24">
        <v>0.106947293621487</v>
      </c>
      <c r="BY42" s="24">
        <v>381.93588447570801</v>
      </c>
      <c r="BZ42" s="24">
        <v>64.818319037556606</v>
      </c>
      <c r="CA42" s="24">
        <v>64.818179324269295</v>
      </c>
      <c r="CB42" s="86">
        <v>2581.3529825210499</v>
      </c>
      <c r="CC42" s="24">
        <v>6.1298282779753199</v>
      </c>
      <c r="CD42" s="24">
        <v>0.88487381488084704</v>
      </c>
      <c r="CE42" s="24">
        <v>103.258583068847</v>
      </c>
      <c r="CF42" s="24">
        <v>9608.2061767578107</v>
      </c>
      <c r="CG42" s="24">
        <v>1059.9210646152401</v>
      </c>
      <c r="CH42" s="24">
        <v>837.58372914791096</v>
      </c>
      <c r="CI42" s="24">
        <v>183.09608212113301</v>
      </c>
      <c r="CJ42" s="24">
        <v>0</v>
      </c>
      <c r="CK42" s="24">
        <v>96.196126937866197</v>
      </c>
      <c r="CL42" s="24">
        <v>9093.0252609252893</v>
      </c>
      <c r="CM42" s="24">
        <v>1357.0160183906501</v>
      </c>
      <c r="CN42" s="24">
        <v>537.87889552116303</v>
      </c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</row>
    <row r="43" spans="1:106" x14ac:dyDescent="0.3">
      <c r="A43" s="26" t="s">
        <v>42</v>
      </c>
      <c r="B43" s="24">
        <v>72.562515258789006</v>
      </c>
      <c r="C43" s="24">
        <v>588.68642425537098</v>
      </c>
      <c r="D43" s="24">
        <v>51.5144138336181</v>
      </c>
      <c r="E43" s="24">
        <v>51.5145711898803</v>
      </c>
      <c r="F43" s="24">
        <v>588.68505859375</v>
      </c>
      <c r="G43" s="24">
        <v>588.68162155151299</v>
      </c>
      <c r="H43" s="24">
        <v>182.723530769348</v>
      </c>
      <c r="I43" s="24">
        <v>1248.5314059257501</v>
      </c>
      <c r="J43" s="24">
        <v>1248.5316281318601</v>
      </c>
      <c r="K43" s="24">
        <v>2689.52392578125</v>
      </c>
      <c r="L43" s="24">
        <v>178.4342648983</v>
      </c>
      <c r="M43" s="24">
        <v>178.438955903053</v>
      </c>
      <c r="N43" s="24">
        <v>2245.9689636230401</v>
      </c>
      <c r="O43" s="24">
        <v>2246.0376586913999</v>
      </c>
      <c r="P43" s="24">
        <v>583371.106567382</v>
      </c>
      <c r="Q43" s="24">
        <v>49038957.109375</v>
      </c>
      <c r="R43" s="24">
        <v>583604.58715820301</v>
      </c>
      <c r="S43" s="24">
        <v>1586.52332305908</v>
      </c>
      <c r="T43" s="24">
        <v>3409.3663940429601</v>
      </c>
      <c r="U43" s="24">
        <v>990.64739227294899</v>
      </c>
      <c r="V43" s="24">
        <v>533.77191162109295</v>
      </c>
      <c r="W43" s="24">
        <v>1239.5514736175501</v>
      </c>
      <c r="X43" s="24">
        <v>848.90594148635796</v>
      </c>
      <c r="Y43" s="24">
        <v>3309.6490478515602</v>
      </c>
      <c r="Z43" s="24">
        <v>6419.1998291015598</v>
      </c>
      <c r="AA43" s="24">
        <v>25082.990783691399</v>
      </c>
      <c r="AB43" s="24">
        <v>780.06887817382801</v>
      </c>
      <c r="AC43" s="24">
        <v>780.06703948974598</v>
      </c>
      <c r="AD43" s="24">
        <v>780.05773925781205</v>
      </c>
      <c r="AE43" s="24">
        <v>1144.50525546073</v>
      </c>
      <c r="AF43" s="24">
        <v>826.644874572753</v>
      </c>
      <c r="AG43" s="24">
        <v>812.150001525878</v>
      </c>
      <c r="AH43" s="24">
        <v>1499.5478096008301</v>
      </c>
      <c r="AI43" s="24">
        <v>24.436854183673798</v>
      </c>
      <c r="AJ43" s="24">
        <v>45.143190860748199</v>
      </c>
      <c r="AK43" s="24">
        <v>75.349040985107393</v>
      </c>
      <c r="AL43" s="24">
        <v>0</v>
      </c>
      <c r="AM43" s="24">
        <v>1159.4802856445301</v>
      </c>
      <c r="AN43" s="24">
        <v>103.08978843688899</v>
      </c>
      <c r="AO43" s="24">
        <v>103.15363121032701</v>
      </c>
      <c r="AP43" s="24">
        <v>2716.1430168151801</v>
      </c>
      <c r="AQ43" s="24">
        <v>2716.1214885711602</v>
      </c>
      <c r="AR43" s="24">
        <v>90135.454833984302</v>
      </c>
      <c r="AS43" s="24">
        <v>12368.4982299804</v>
      </c>
      <c r="AT43" s="24">
        <v>12130.6906738281</v>
      </c>
      <c r="AU43" s="24">
        <v>35839.388977050701</v>
      </c>
      <c r="AV43" s="24">
        <v>103326.469238281</v>
      </c>
      <c r="AW43" s="24">
        <v>88576.182128906206</v>
      </c>
      <c r="AX43" s="24">
        <v>1975.24228477478</v>
      </c>
      <c r="AY43" s="24">
        <v>3.95334356557577</v>
      </c>
      <c r="AZ43" s="24">
        <v>23390.5949249267</v>
      </c>
      <c r="BA43" s="24">
        <v>20.156447589397398</v>
      </c>
      <c r="BB43" s="24">
        <v>4.0685731247067398</v>
      </c>
      <c r="BC43" s="24">
        <v>1100.32545948028</v>
      </c>
      <c r="BD43" s="24">
        <v>88.636742383241597</v>
      </c>
      <c r="BE43" s="24">
        <v>0</v>
      </c>
      <c r="BF43" s="24">
        <v>1.4651482272893099</v>
      </c>
      <c r="BG43" s="35">
        <v>6291.8430366516104</v>
      </c>
      <c r="BH43" s="24">
        <v>336.19125366210898</v>
      </c>
      <c r="BI43" s="24">
        <v>138.326171875</v>
      </c>
      <c r="BJ43" s="24">
        <v>2905.6409835815398</v>
      </c>
      <c r="BK43" s="24">
        <v>3386.1972348690001</v>
      </c>
      <c r="BL43" s="24">
        <v>2.4974600262939899</v>
      </c>
      <c r="BM43" s="24">
        <v>0.59158372879028298</v>
      </c>
      <c r="BN43" s="24">
        <v>309.24034559726698</v>
      </c>
      <c r="BO43" s="24">
        <v>3.34656317532062</v>
      </c>
      <c r="BP43" s="24">
        <v>214.41427946090599</v>
      </c>
      <c r="BQ43" s="24">
        <v>28.793795883655498</v>
      </c>
      <c r="BR43" s="24">
        <v>7.5626276135444597</v>
      </c>
      <c r="BS43" s="24">
        <v>966.69748306274403</v>
      </c>
      <c r="BT43" s="24">
        <v>40.659415721893303</v>
      </c>
      <c r="BU43" s="24">
        <v>198.608436584472</v>
      </c>
      <c r="BV43" s="24">
        <v>7.6476226784288803</v>
      </c>
      <c r="BW43" s="24">
        <v>145.602596759796</v>
      </c>
      <c r="BX43" s="24">
        <v>0.76977639814140197</v>
      </c>
      <c r="BY43" s="24">
        <v>2807.2103576660102</v>
      </c>
      <c r="BZ43" s="24">
        <v>678.25903296470597</v>
      </c>
      <c r="CA43" s="24">
        <v>678.25699758529595</v>
      </c>
      <c r="CB43" s="86">
        <v>15248.3456802368</v>
      </c>
      <c r="CC43" s="24">
        <v>32.718595325946801</v>
      </c>
      <c r="CD43" s="24">
        <v>3.8692886829376198</v>
      </c>
      <c r="CE43" s="24">
        <v>922.17681884765602</v>
      </c>
      <c r="CF43" s="24">
        <v>55684.9248046875</v>
      </c>
      <c r="CG43" s="24">
        <v>6304.2260398864701</v>
      </c>
      <c r="CH43" s="24">
        <v>5034.5939378738403</v>
      </c>
      <c r="CI43" s="24">
        <v>1108.9773817062301</v>
      </c>
      <c r="CJ43" s="24">
        <v>0</v>
      </c>
      <c r="CK43" s="24">
        <v>587.11297035217206</v>
      </c>
      <c r="CL43" s="24">
        <v>52540.485656738201</v>
      </c>
      <c r="CM43" s="24">
        <v>7809.2880859375</v>
      </c>
      <c r="CN43" s="24">
        <v>3129.1130638122499</v>
      </c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</row>
    <row r="44" spans="1:106" x14ac:dyDescent="0.3">
      <c r="A44" s="26" t="s">
        <v>43</v>
      </c>
      <c r="B44" s="24">
        <v>217.37074279785099</v>
      </c>
      <c r="C44" s="24">
        <v>1536.8554382324201</v>
      </c>
      <c r="D44" s="24">
        <v>153.604530334472</v>
      </c>
      <c r="E44" s="24">
        <v>153.605106353759</v>
      </c>
      <c r="F44" s="24">
        <v>1536.85144042968</v>
      </c>
      <c r="G44" s="24">
        <v>1536.8422393798801</v>
      </c>
      <c r="H44" s="24">
        <v>477.67021179199202</v>
      </c>
      <c r="I44" s="24">
        <v>2751.0327453613199</v>
      </c>
      <c r="J44" s="24">
        <v>2751.0355796813901</v>
      </c>
      <c r="K44" s="24">
        <v>7694.98388671875</v>
      </c>
      <c r="L44" s="24">
        <v>438.42045593261702</v>
      </c>
      <c r="M44" s="24">
        <v>438.42849349975501</v>
      </c>
      <c r="N44" s="24">
        <v>7845.0830078125</v>
      </c>
      <c r="O44" s="24">
        <v>7845.3166503906205</v>
      </c>
      <c r="P44" s="24">
        <v>1553967.45996093</v>
      </c>
      <c r="Q44" s="24">
        <v>168380367.4375</v>
      </c>
      <c r="R44" s="24">
        <v>1554589.18652343</v>
      </c>
      <c r="S44" s="24">
        <v>5114.9422912597602</v>
      </c>
      <c r="T44" s="24">
        <v>8524.0354919433594</v>
      </c>
      <c r="U44" s="24">
        <v>2292.4518280029201</v>
      </c>
      <c r="V44" s="24">
        <v>1492.44543457031</v>
      </c>
      <c r="W44" s="24">
        <v>2731.31665039062</v>
      </c>
      <c r="X44" s="24">
        <v>1927.05641555786</v>
      </c>
      <c r="Y44" s="24">
        <v>9075.537109375</v>
      </c>
      <c r="Z44" s="24">
        <v>15399.6560058593</v>
      </c>
      <c r="AA44" s="24">
        <v>57229.2783203125</v>
      </c>
      <c r="AB44" s="24">
        <v>2351.6694946288999</v>
      </c>
      <c r="AC44" s="24">
        <v>2351.6685180663999</v>
      </c>
      <c r="AD44" s="24">
        <v>2351.63671875</v>
      </c>
      <c r="AE44" s="24">
        <v>2936.81345748901</v>
      </c>
      <c r="AF44" s="24">
        <v>2314.0808715820299</v>
      </c>
      <c r="AG44" s="24">
        <v>2337.9704895019499</v>
      </c>
      <c r="AH44" s="24">
        <v>3803.8627357482901</v>
      </c>
      <c r="AI44" s="24">
        <v>75.402425929903899</v>
      </c>
      <c r="AJ44" s="24">
        <v>133.96974182128901</v>
      </c>
      <c r="AK44" s="24">
        <v>230.40829467773401</v>
      </c>
      <c r="AL44" s="24">
        <v>0</v>
      </c>
      <c r="AM44" s="24">
        <v>3181.82641601562</v>
      </c>
      <c r="AN44" s="24">
        <v>279.44116973876902</v>
      </c>
      <c r="AO44" s="24">
        <v>279.58250427246003</v>
      </c>
      <c r="AP44" s="24">
        <v>8176.1436843871998</v>
      </c>
      <c r="AQ44" s="24">
        <v>8176.0711441040003</v>
      </c>
      <c r="AR44" s="24">
        <v>246407.34765625</v>
      </c>
      <c r="AS44" s="24">
        <v>40538.652465820298</v>
      </c>
      <c r="AT44" s="24">
        <v>40996.786376953103</v>
      </c>
      <c r="AU44" s="24">
        <v>86443.019042968706</v>
      </c>
      <c r="AV44" s="24">
        <v>289248.435546875</v>
      </c>
      <c r="AW44" s="24">
        <v>248911.142578125</v>
      </c>
      <c r="AX44" s="24">
        <v>4692.2835273742603</v>
      </c>
      <c r="AY44" s="24">
        <v>9.54330671578645</v>
      </c>
      <c r="AZ44" s="24">
        <v>56913.304443359302</v>
      </c>
      <c r="BA44" s="24">
        <v>47.939862728118896</v>
      </c>
      <c r="BB44" s="24">
        <v>9.8726982027292198</v>
      </c>
      <c r="BC44" s="24">
        <v>3216.9371032714798</v>
      </c>
      <c r="BD44" s="24">
        <v>245.56780022382699</v>
      </c>
      <c r="BE44" s="24">
        <v>0</v>
      </c>
      <c r="BF44" s="24">
        <v>3.88700306788086</v>
      </c>
      <c r="BG44" s="35">
        <v>17832.053054809501</v>
      </c>
      <c r="BH44" s="24">
        <v>961.87432861328102</v>
      </c>
      <c r="BI44" s="24">
        <v>451.40512084960898</v>
      </c>
      <c r="BJ44" s="24">
        <v>7895.0115661621003</v>
      </c>
      <c r="BK44" s="24">
        <v>9937.0600748062097</v>
      </c>
      <c r="BL44" s="24">
        <v>6.6592772305011696</v>
      </c>
      <c r="BM44" s="24">
        <v>1.7578155994415201</v>
      </c>
      <c r="BN44" s="24">
        <v>856.48926949501003</v>
      </c>
      <c r="BO44" s="24">
        <v>10.019685521721801</v>
      </c>
      <c r="BP44" s="24">
        <v>538.44447708129803</v>
      </c>
      <c r="BQ44" s="24">
        <v>68.264344930648804</v>
      </c>
      <c r="BR44" s="24">
        <v>18.5975197553634</v>
      </c>
      <c r="BS44" s="24">
        <v>2355.1548690795898</v>
      </c>
      <c r="BT44" s="24">
        <v>103.91950702667199</v>
      </c>
      <c r="BU44" s="24">
        <v>528.16658020019497</v>
      </c>
      <c r="BV44" s="24">
        <v>18.182181380689102</v>
      </c>
      <c r="BW44" s="24">
        <v>486.14635848999001</v>
      </c>
      <c r="BX44" s="24">
        <v>1.9904000589158299</v>
      </c>
      <c r="BY44" s="24">
        <v>8861.3885803222602</v>
      </c>
      <c r="BZ44" s="24">
        <v>2464.46839618682</v>
      </c>
      <c r="CA44" s="24">
        <v>2464.4665203094401</v>
      </c>
      <c r="CB44" s="86">
        <v>36114.762451171802</v>
      </c>
      <c r="CC44" s="24">
        <v>72.123737096786499</v>
      </c>
      <c r="CD44" s="24">
        <v>11.828595161437899</v>
      </c>
      <c r="CE44" s="24">
        <v>3009.38598632812</v>
      </c>
      <c r="CF44" s="24">
        <v>137726.01025390599</v>
      </c>
      <c r="CG44" s="24">
        <v>15029.537612915001</v>
      </c>
      <c r="CH44" s="24">
        <v>12008.6796875</v>
      </c>
      <c r="CI44" s="24">
        <v>2651.2589321136402</v>
      </c>
      <c r="CJ44" s="24">
        <v>0</v>
      </c>
      <c r="CK44" s="24">
        <v>1547.6621704101501</v>
      </c>
      <c r="CL44" s="24">
        <v>127468.185791015</v>
      </c>
      <c r="CM44" s="24">
        <v>17655.174407958901</v>
      </c>
      <c r="CN44" s="24">
        <v>7151.1372528076099</v>
      </c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</row>
    <row r="45" spans="1:106" x14ac:dyDescent="0.3">
      <c r="A45" s="26" t="s">
        <v>44</v>
      </c>
      <c r="B45" s="24">
        <v>29.586422204971299</v>
      </c>
      <c r="C45" s="24">
        <v>252.16444015502901</v>
      </c>
      <c r="D45" s="24">
        <v>26.716191053390499</v>
      </c>
      <c r="E45" s="24">
        <v>26.716316819190901</v>
      </c>
      <c r="F45" s="24">
        <v>252.163599967956</v>
      </c>
      <c r="G45" s="24">
        <v>252.16214847564601</v>
      </c>
      <c r="H45" s="24">
        <v>93.342207431793199</v>
      </c>
      <c r="I45" s="24">
        <v>487.041101694107</v>
      </c>
      <c r="J45" s="24">
        <v>487.040515661239</v>
      </c>
      <c r="K45" s="24">
        <v>1180.10559082031</v>
      </c>
      <c r="L45" s="24">
        <v>70.869117319583793</v>
      </c>
      <c r="M45" s="24">
        <v>70.870950669050202</v>
      </c>
      <c r="N45" s="24">
        <v>939.18292236328102</v>
      </c>
      <c r="O45" s="24">
        <v>939.21238708496003</v>
      </c>
      <c r="P45" s="24">
        <v>205548.75897216701</v>
      </c>
      <c r="Q45" s="24">
        <v>20087153.871093702</v>
      </c>
      <c r="R45" s="24">
        <v>205631.047607421</v>
      </c>
      <c r="S45" s="24">
        <v>491.04121065139702</v>
      </c>
      <c r="T45" s="24">
        <v>1485.2221069335901</v>
      </c>
      <c r="U45" s="24">
        <v>375.42421340942298</v>
      </c>
      <c r="V45" s="24">
        <v>173.42295837402301</v>
      </c>
      <c r="W45" s="24">
        <v>505.12152576446499</v>
      </c>
      <c r="X45" s="24">
        <v>298.455999612808</v>
      </c>
      <c r="Y45" s="24">
        <v>1147.6496887206999</v>
      </c>
      <c r="Z45" s="24">
        <v>2200.3218994140602</v>
      </c>
      <c r="AA45" s="24">
        <v>9778.7332000732404</v>
      </c>
      <c r="AB45" s="24">
        <v>385.06832504272398</v>
      </c>
      <c r="AC45" s="24">
        <v>385.06734085083002</v>
      </c>
      <c r="AD45" s="24">
        <v>385.06301116943303</v>
      </c>
      <c r="AE45" s="24">
        <v>405.00842523574801</v>
      </c>
      <c r="AF45" s="24">
        <v>361.66022491454999</v>
      </c>
      <c r="AG45" s="24">
        <v>327.23774719238202</v>
      </c>
      <c r="AH45" s="24">
        <v>540.48216605186406</v>
      </c>
      <c r="AI45" s="24">
        <v>11.1177967134863</v>
      </c>
      <c r="AJ45" s="24">
        <v>30.6843099594116</v>
      </c>
      <c r="AK45" s="24">
        <v>30.482063770294101</v>
      </c>
      <c r="AL45" s="24">
        <v>0</v>
      </c>
      <c r="AM45" s="24">
        <v>438.46842193603499</v>
      </c>
      <c r="AN45" s="24">
        <v>48.420770168304401</v>
      </c>
      <c r="AO45" s="24">
        <v>48.450701475143397</v>
      </c>
      <c r="AP45" s="24">
        <v>1027.2844555377901</v>
      </c>
      <c r="AQ45" s="24">
        <v>1027.2729904651601</v>
      </c>
      <c r="AR45" s="24">
        <v>39404.511108398401</v>
      </c>
      <c r="AS45" s="24">
        <v>5441.3537292480396</v>
      </c>
      <c r="AT45" s="24">
        <v>4878.7580566406205</v>
      </c>
      <c r="AU45" s="24">
        <v>13503.647018432601</v>
      </c>
      <c r="AV45" s="24">
        <v>45205.716064453103</v>
      </c>
      <c r="AW45" s="24">
        <v>35698.756225585901</v>
      </c>
      <c r="AX45" s="24">
        <v>795.82245683669998</v>
      </c>
      <c r="AY45" s="24">
        <v>1.95122161414474</v>
      </c>
      <c r="AZ45" s="24">
        <v>8536.0336532592701</v>
      </c>
      <c r="BA45" s="24">
        <v>10.2418139576911</v>
      </c>
      <c r="BB45" s="24">
        <v>2.2745242416858602</v>
      </c>
      <c r="BC45" s="24">
        <v>565.14406490325905</v>
      </c>
      <c r="BD45" s="24">
        <v>39.412751264870103</v>
      </c>
      <c r="BE45" s="24">
        <v>0</v>
      </c>
      <c r="BF45" s="24">
        <v>0.70974800735711996</v>
      </c>
      <c r="BG45" s="35">
        <v>2915.7694053649898</v>
      </c>
      <c r="BH45" s="24">
        <v>147.51426696777301</v>
      </c>
      <c r="BI45" s="24">
        <v>54.657711029052699</v>
      </c>
      <c r="BJ45" s="24">
        <v>1447.6636371612501</v>
      </c>
      <c r="BK45" s="24">
        <v>1468.1061894893601</v>
      </c>
      <c r="BL45" s="24">
        <v>1.14305950142443</v>
      </c>
      <c r="BM45" s="24">
        <v>0.257485032081604</v>
      </c>
      <c r="BN45" s="24">
        <v>139.67098724842</v>
      </c>
      <c r="BO45" s="24">
        <v>1.65197623521089</v>
      </c>
      <c r="BP45" s="24">
        <v>105.68961930274899</v>
      </c>
      <c r="BQ45" s="24">
        <v>13.9623093307018</v>
      </c>
      <c r="BR45" s="24">
        <v>4.0413637757301304</v>
      </c>
      <c r="BS45" s="24">
        <v>486.07294178008999</v>
      </c>
      <c r="BT45" s="24">
        <v>19.628036618232699</v>
      </c>
      <c r="BU45" s="24">
        <v>97.815891981124807</v>
      </c>
      <c r="BV45" s="24">
        <v>4.1864202599972398</v>
      </c>
      <c r="BW45" s="24">
        <v>70.936558604240403</v>
      </c>
      <c r="BX45" s="24">
        <v>0.37050591246224901</v>
      </c>
      <c r="BY45" s="24">
        <v>1040.0203132629299</v>
      </c>
      <c r="BZ45" s="24">
        <v>222.86704695224699</v>
      </c>
      <c r="CA45" s="24">
        <v>222.86780026554999</v>
      </c>
      <c r="CB45" s="86">
        <v>5443.9718551635697</v>
      </c>
      <c r="CC45" s="24">
        <v>12.843256086110999</v>
      </c>
      <c r="CD45" s="24">
        <v>2.82304446399211</v>
      </c>
      <c r="CE45" s="24">
        <v>364.385009765625</v>
      </c>
      <c r="CF45" s="24">
        <v>20821.901641845699</v>
      </c>
      <c r="CG45" s="24">
        <v>2211.3319740295401</v>
      </c>
      <c r="CH45" s="24">
        <v>1746.54469490051</v>
      </c>
      <c r="CI45" s="24">
        <v>383.66865551471699</v>
      </c>
      <c r="CJ45" s="24">
        <v>0</v>
      </c>
      <c r="CK45" s="24">
        <v>214.45244979858299</v>
      </c>
      <c r="CL45" s="24">
        <v>19538.393188476501</v>
      </c>
      <c r="CM45" s="24">
        <v>2745.3132638931202</v>
      </c>
      <c r="CN45" s="24">
        <v>1094.9537329673699</v>
      </c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</row>
    <row r="46" spans="1:106" x14ac:dyDescent="0.3">
      <c r="A46" s="26" t="s">
        <v>45</v>
      </c>
      <c r="B46" s="24">
        <v>6.4846408367156902</v>
      </c>
      <c r="C46" s="24">
        <v>39.685930907726203</v>
      </c>
      <c r="D46" s="24">
        <v>3.2581797018647101</v>
      </c>
      <c r="E46" s="24">
        <v>3.2581800967454901</v>
      </c>
      <c r="F46" s="24">
        <v>39.685801804065697</v>
      </c>
      <c r="G46" s="24">
        <v>39.685558438301001</v>
      </c>
      <c r="H46" s="24">
        <v>10.0110712200403</v>
      </c>
      <c r="I46" s="24">
        <v>92.411570042371693</v>
      </c>
      <c r="J46" s="24">
        <v>92.412166044116006</v>
      </c>
      <c r="K46" s="24">
        <v>186.47708129882801</v>
      </c>
      <c r="L46" s="24">
        <v>14.1908744554966</v>
      </c>
      <c r="M46" s="24">
        <v>14.1913034692406</v>
      </c>
      <c r="N46" s="24">
        <v>165.45980501174901</v>
      </c>
      <c r="O46" s="24">
        <v>165.464983940124</v>
      </c>
      <c r="P46" s="24">
        <v>36761.360265731797</v>
      </c>
      <c r="Q46" s="24">
        <v>3635746.7089843699</v>
      </c>
      <c r="R46" s="24">
        <v>36776.073587417603</v>
      </c>
      <c r="S46" s="24">
        <v>61.978579878806997</v>
      </c>
      <c r="T46" s="24">
        <v>252.60021698474799</v>
      </c>
      <c r="U46" s="24">
        <v>71.150987386703406</v>
      </c>
      <c r="V46" s="24">
        <v>26.164758682250898</v>
      </c>
      <c r="W46" s="24">
        <v>72.961148411035495</v>
      </c>
      <c r="X46" s="24">
        <v>50.614548619836498</v>
      </c>
      <c r="Y46" s="24">
        <v>178.599596023559</v>
      </c>
      <c r="Z46" s="24">
        <v>359.96010589599598</v>
      </c>
      <c r="AA46" s="24">
        <v>1685.58299541473</v>
      </c>
      <c r="AB46" s="24">
        <v>42.193263649940398</v>
      </c>
      <c r="AC46" s="24">
        <v>42.1932370662689</v>
      </c>
      <c r="AD46" s="24">
        <v>42.192681431770303</v>
      </c>
      <c r="AE46" s="24">
        <v>72.103992655873299</v>
      </c>
      <c r="AF46" s="24">
        <v>40.854927480220702</v>
      </c>
      <c r="AG46" s="24">
        <v>38.106491744518202</v>
      </c>
      <c r="AH46" s="24">
        <v>79.942717440426307</v>
      </c>
      <c r="AI46" s="24">
        <v>2.0333644119091301</v>
      </c>
      <c r="AJ46" s="24">
        <v>2.2666172832250502</v>
      </c>
      <c r="AK46" s="24">
        <v>8.4535703659057599</v>
      </c>
      <c r="AL46" s="24">
        <v>0</v>
      </c>
      <c r="AM46" s="24">
        <v>75.577075004577594</v>
      </c>
      <c r="AN46" s="24">
        <v>6.2396671473979897</v>
      </c>
      <c r="AO46" s="24">
        <v>6.2460938245057998</v>
      </c>
      <c r="AP46" s="24">
        <v>201.68847151100599</v>
      </c>
      <c r="AQ46" s="24">
        <v>201.68724997341599</v>
      </c>
      <c r="AR46" s="24">
        <v>4478.7332267761203</v>
      </c>
      <c r="AS46" s="24">
        <v>587.27675247192303</v>
      </c>
      <c r="AT46" s="24">
        <v>541.45886421203602</v>
      </c>
      <c r="AU46" s="24">
        <v>2145.8334684371898</v>
      </c>
      <c r="AV46" s="24">
        <v>5106.6608200073197</v>
      </c>
      <c r="AW46" s="24">
        <v>4183.7587585449201</v>
      </c>
      <c r="AX46" s="24">
        <v>130.525604724884</v>
      </c>
      <c r="AY46" s="24">
        <v>0.260743330174591</v>
      </c>
      <c r="AZ46" s="24">
        <v>1320.3680124282801</v>
      </c>
      <c r="BA46" s="24">
        <v>1.33863980183377</v>
      </c>
      <c r="BB46" s="24">
        <v>0.19819654501043199</v>
      </c>
      <c r="BC46" s="24">
        <v>59.690193504094999</v>
      </c>
      <c r="BD46" s="24">
        <v>6.2583567921537897</v>
      </c>
      <c r="BE46" s="24">
        <v>0</v>
      </c>
      <c r="BF46" s="24">
        <v>8.8191086309961905E-2</v>
      </c>
      <c r="BG46" s="35">
        <v>427.48225742578501</v>
      </c>
      <c r="BH46" s="24">
        <v>23.309627532958899</v>
      </c>
      <c r="BI46" s="24">
        <v>11.1409454345703</v>
      </c>
      <c r="BJ46" s="24">
        <v>184.351891219615</v>
      </c>
      <c r="BK46" s="24">
        <v>243.13027497380901</v>
      </c>
      <c r="BL46" s="24">
        <v>0.17425623431336101</v>
      </c>
      <c r="BM46" s="24">
        <v>4.34863939881324E-2</v>
      </c>
      <c r="BN46" s="24">
        <v>21.6386003009974</v>
      </c>
      <c r="BO46" s="24">
        <v>0.16807069792412199</v>
      </c>
      <c r="BP46" s="24">
        <v>15.558207642287</v>
      </c>
      <c r="BQ46" s="24">
        <v>2.05549541395157</v>
      </c>
      <c r="BR46" s="24">
        <v>0.445242903195321</v>
      </c>
      <c r="BS46" s="24">
        <v>69.4936583340168</v>
      </c>
      <c r="BT46" s="24">
        <v>2.3008138537406899</v>
      </c>
      <c r="BU46" s="24">
        <v>11.2737298458814</v>
      </c>
      <c r="BV46" s="24">
        <v>0.40257827530149298</v>
      </c>
      <c r="BW46" s="24">
        <v>6.4993218332528997</v>
      </c>
      <c r="BX46" s="24">
        <v>4.99339650996262E-2</v>
      </c>
      <c r="BY46" s="24">
        <v>39.9048668146133</v>
      </c>
      <c r="BZ46" s="24">
        <v>69.406114989891606</v>
      </c>
      <c r="CA46" s="24">
        <v>69.4058752451092</v>
      </c>
      <c r="CB46" s="86">
        <v>817.23047590255703</v>
      </c>
      <c r="CC46" s="24">
        <v>2.1209468827582798</v>
      </c>
      <c r="CD46" s="24">
        <v>0.19265302643179799</v>
      </c>
      <c r="CE46" s="24">
        <v>74.272964477539006</v>
      </c>
      <c r="CF46" s="24">
        <v>3340.0747337341299</v>
      </c>
      <c r="CG46" s="24">
        <v>363.480045616626</v>
      </c>
      <c r="CH46" s="24">
        <v>280.586907073855</v>
      </c>
      <c r="CI46" s="24">
        <v>58.686213254928496</v>
      </c>
      <c r="CJ46" s="24">
        <v>0</v>
      </c>
      <c r="CK46" s="24">
        <v>30.988666296005199</v>
      </c>
      <c r="CL46" s="24">
        <v>3096.4751100540102</v>
      </c>
      <c r="CM46" s="24">
        <v>475.37677800655302</v>
      </c>
      <c r="CN46" s="24">
        <v>185.782482266426</v>
      </c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</row>
    <row r="47" spans="1:106" x14ac:dyDescent="0.3">
      <c r="A47" s="26" t="s">
        <v>46</v>
      </c>
      <c r="B47" s="24">
        <v>76.647069931030202</v>
      </c>
      <c r="C47" s="24">
        <v>581.85716629028298</v>
      </c>
      <c r="D47" s="24">
        <v>46.3091042041778</v>
      </c>
      <c r="E47" s="24">
        <v>46.309176206588702</v>
      </c>
      <c r="F47" s="24">
        <v>581.85676097869805</v>
      </c>
      <c r="G47" s="24">
        <v>581.85334873199395</v>
      </c>
      <c r="H47" s="24">
        <v>166.207936763763</v>
      </c>
      <c r="I47" s="24">
        <v>1290.9683272838499</v>
      </c>
      <c r="J47" s="24">
        <v>1290.9698491096401</v>
      </c>
      <c r="K47" s="24">
        <v>2081.609375</v>
      </c>
      <c r="L47" s="24">
        <v>210.889250189065</v>
      </c>
      <c r="M47" s="24">
        <v>210.89402505755399</v>
      </c>
      <c r="N47" s="24">
        <v>2112.7701721191402</v>
      </c>
      <c r="O47" s="24">
        <v>2112.8347930908199</v>
      </c>
      <c r="P47" s="24">
        <v>604491.72009277297</v>
      </c>
      <c r="Q47" s="24">
        <v>45689600.207031198</v>
      </c>
      <c r="R47" s="24">
        <v>604733.74548339797</v>
      </c>
      <c r="S47" s="24">
        <v>1833.75072479248</v>
      </c>
      <c r="T47" s="24">
        <v>3536.1986637115401</v>
      </c>
      <c r="U47" s="24">
        <v>1036.41358852386</v>
      </c>
      <c r="V47" s="24">
        <v>638.38171386718705</v>
      </c>
      <c r="W47" s="24">
        <v>1211.60815906524</v>
      </c>
      <c r="X47" s="24">
        <v>892.88101959228504</v>
      </c>
      <c r="Y47" s="24">
        <v>3696.22290039062</v>
      </c>
      <c r="Z47" s="24">
        <v>7114.0876464843705</v>
      </c>
      <c r="AA47" s="24">
        <v>25486.639404296799</v>
      </c>
      <c r="AB47" s="24">
        <v>676.47480773925702</v>
      </c>
      <c r="AC47" s="24">
        <v>676.47454452514603</v>
      </c>
      <c r="AD47" s="24">
        <v>676.46512603759697</v>
      </c>
      <c r="AE47" s="24">
        <v>1252.7710752487101</v>
      </c>
      <c r="AF47" s="24">
        <v>769.89071846008301</v>
      </c>
      <c r="AG47" s="24">
        <v>744.75226497650101</v>
      </c>
      <c r="AH47" s="24">
        <v>1613.6415066719001</v>
      </c>
      <c r="AI47" s="24">
        <v>28.059431061148601</v>
      </c>
      <c r="AJ47" s="24">
        <v>38.733857393264699</v>
      </c>
      <c r="AK47" s="24">
        <v>95.094295501708899</v>
      </c>
      <c r="AL47" s="24">
        <v>0</v>
      </c>
      <c r="AM47" s="24">
        <v>1316.50047302246</v>
      </c>
      <c r="AN47" s="24">
        <v>95.184187412261906</v>
      </c>
      <c r="AO47" s="24">
        <v>95.260134458541799</v>
      </c>
      <c r="AP47" s="24">
        <v>2749.4343740939998</v>
      </c>
      <c r="AQ47" s="24">
        <v>2749.4078977108002</v>
      </c>
      <c r="AR47" s="24">
        <v>85228.582824707002</v>
      </c>
      <c r="AS47" s="24">
        <v>10237.863494873</v>
      </c>
      <c r="AT47" s="24">
        <v>9852.8820800781195</v>
      </c>
      <c r="AU47" s="24">
        <v>37247.537353515603</v>
      </c>
      <c r="AV47" s="24">
        <v>96232.4969482421</v>
      </c>
      <c r="AW47" s="24">
        <v>82496.325622558594</v>
      </c>
      <c r="AX47" s="24">
        <v>2023.7604112625099</v>
      </c>
      <c r="AY47" s="24">
        <v>3.7576955235563201</v>
      </c>
      <c r="AZ47" s="24">
        <v>24488.1327819824</v>
      </c>
      <c r="BA47" s="24">
        <v>18.9597149938344</v>
      </c>
      <c r="BB47" s="24">
        <v>3.2082892395555902</v>
      </c>
      <c r="BC47" s="24">
        <v>982.73948836326599</v>
      </c>
      <c r="BD47" s="24">
        <v>73.0257141254842</v>
      </c>
      <c r="BE47" s="24">
        <v>0</v>
      </c>
      <c r="BF47" s="24">
        <v>1.2571375109255301</v>
      </c>
      <c r="BG47" s="35">
        <v>5396.8728628158497</v>
      </c>
      <c r="BH47" s="24">
        <v>260.20004272460898</v>
      </c>
      <c r="BI47" s="24">
        <v>128.13761901855401</v>
      </c>
      <c r="BJ47" s="24">
        <v>2611.2566375732399</v>
      </c>
      <c r="BK47" s="24">
        <v>2785.6175695657698</v>
      </c>
      <c r="BL47" s="24">
        <v>2.2354776691645299</v>
      </c>
      <c r="BM47" s="24">
        <v>0.49237373471259999</v>
      </c>
      <c r="BN47" s="24">
        <v>254.56306634843301</v>
      </c>
      <c r="BO47" s="24">
        <v>2.3813653737306502</v>
      </c>
      <c r="BP47" s="24">
        <v>203.644594073295</v>
      </c>
      <c r="BQ47" s="24">
        <v>28.7537281513214</v>
      </c>
      <c r="BR47" s="24">
        <v>6.4491620510816503</v>
      </c>
      <c r="BS47" s="24">
        <v>923.18719577789295</v>
      </c>
      <c r="BT47" s="24">
        <v>38.300023376941603</v>
      </c>
      <c r="BU47" s="24">
        <v>193.249595880508</v>
      </c>
      <c r="BV47" s="24">
        <v>6.3924717325717202</v>
      </c>
      <c r="BW47" s="24">
        <v>99.682401180267306</v>
      </c>
      <c r="BX47" s="24">
        <v>0.66245466569671396</v>
      </c>
      <c r="BY47" s="24">
        <v>2887.8271789550699</v>
      </c>
      <c r="BZ47" s="24">
        <v>829.71842348575501</v>
      </c>
      <c r="CA47" s="24">
        <v>829.72068357467595</v>
      </c>
      <c r="CB47" s="86">
        <v>15836.5562400817</v>
      </c>
      <c r="CC47" s="24">
        <v>33.278665192425201</v>
      </c>
      <c r="CD47" s="24">
        <v>3.2935355827212298</v>
      </c>
      <c r="CE47" s="24">
        <v>854.25769042968705</v>
      </c>
      <c r="CF47" s="24">
        <v>58016.438720703103</v>
      </c>
      <c r="CG47" s="24">
        <v>6707.6507778167697</v>
      </c>
      <c r="CH47" s="24">
        <v>5372.0790944099399</v>
      </c>
      <c r="CI47" s="24">
        <v>1177.91806137561</v>
      </c>
      <c r="CJ47" s="24">
        <v>0</v>
      </c>
      <c r="CK47" s="24">
        <v>602.12539148330598</v>
      </c>
      <c r="CL47" s="24">
        <v>54926.893173217701</v>
      </c>
      <c r="CM47" s="24">
        <v>8161.3061304092398</v>
      </c>
      <c r="CN47" s="24">
        <v>3290.8701572418199</v>
      </c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</row>
    <row r="48" spans="1:106" x14ac:dyDescent="0.3">
      <c r="A48" s="26" t="s">
        <v>47</v>
      </c>
      <c r="B48" s="24">
        <v>79.208073377609196</v>
      </c>
      <c r="C48" s="24">
        <v>666.431846618652</v>
      </c>
      <c r="D48" s="24">
        <v>54.3284044265747</v>
      </c>
      <c r="E48" s="24">
        <v>54.328541040420497</v>
      </c>
      <c r="F48" s="24">
        <v>666.43138408660798</v>
      </c>
      <c r="G48" s="24">
        <v>666.427589416503</v>
      </c>
      <c r="H48" s="24">
        <v>206.15200805664</v>
      </c>
      <c r="I48" s="24">
        <v>1598.3420708179401</v>
      </c>
      <c r="J48" s="24">
        <v>1598.34062361717</v>
      </c>
      <c r="K48" s="24">
        <v>2103.80786132812</v>
      </c>
      <c r="L48" s="24">
        <v>234.80619674920999</v>
      </c>
      <c r="M48" s="24">
        <v>234.81118118762899</v>
      </c>
      <c r="N48" s="24">
        <v>2139.6892547607399</v>
      </c>
      <c r="O48" s="24">
        <v>2139.7562866210901</v>
      </c>
      <c r="P48" s="24">
        <v>537745.00665283203</v>
      </c>
      <c r="Q48" s="24">
        <v>35112285.4296875</v>
      </c>
      <c r="R48" s="24">
        <v>537960.30133056606</v>
      </c>
      <c r="S48" s="24">
        <v>1648.9596481323199</v>
      </c>
      <c r="T48" s="24">
        <v>4002.2760391235302</v>
      </c>
      <c r="U48" s="24">
        <v>1184.7332568168599</v>
      </c>
      <c r="V48" s="24">
        <v>597.3515625</v>
      </c>
      <c r="W48" s="24">
        <v>1483.8230428695599</v>
      </c>
      <c r="X48" s="24">
        <v>975.90671181678704</v>
      </c>
      <c r="Y48" s="24">
        <v>3535.5009765625</v>
      </c>
      <c r="Z48" s="24">
        <v>7477.1505126953098</v>
      </c>
      <c r="AA48" s="24">
        <v>29926.581466674801</v>
      </c>
      <c r="AB48" s="24">
        <v>809.97825241088799</v>
      </c>
      <c r="AC48" s="24">
        <v>809.97802352905205</v>
      </c>
      <c r="AD48" s="24">
        <v>809.96698760986305</v>
      </c>
      <c r="AE48" s="24">
        <v>1267.71568202972</v>
      </c>
      <c r="AF48" s="24">
        <v>713.44618225097599</v>
      </c>
      <c r="AG48" s="24">
        <v>663.22353458404496</v>
      </c>
      <c r="AH48" s="24">
        <v>1613.4722468852899</v>
      </c>
      <c r="AI48" s="24">
        <v>26.8033693581819</v>
      </c>
      <c r="AJ48" s="24">
        <v>49.292410254478398</v>
      </c>
      <c r="AK48" s="24">
        <v>86.752002716064396</v>
      </c>
      <c r="AL48" s="24">
        <v>0</v>
      </c>
      <c r="AM48" s="24">
        <v>1444.9001159667901</v>
      </c>
      <c r="AN48" s="24">
        <v>115.053486108779</v>
      </c>
      <c r="AO48" s="24">
        <v>115.13807892799301</v>
      </c>
      <c r="AP48" s="24">
        <v>2205.5276451110799</v>
      </c>
      <c r="AQ48" s="24">
        <v>2205.5110325813198</v>
      </c>
      <c r="AR48" s="24">
        <v>79598.308105468706</v>
      </c>
      <c r="AS48" s="24">
        <v>8869.0166625976508</v>
      </c>
      <c r="AT48" s="24">
        <v>8125.6439208984302</v>
      </c>
      <c r="AU48" s="24">
        <v>40340.620529174797</v>
      </c>
      <c r="AV48" s="24">
        <v>89177.222290039004</v>
      </c>
      <c r="AW48" s="24">
        <v>74114.001708984302</v>
      </c>
      <c r="AX48" s="24">
        <v>2300.2698383331299</v>
      </c>
      <c r="AY48" s="24">
        <v>3.7038521710783199</v>
      </c>
      <c r="AZ48" s="24">
        <v>25845.1872634887</v>
      </c>
      <c r="BA48" s="24">
        <v>19.571840092539698</v>
      </c>
      <c r="BB48" s="24">
        <v>3.43806964159011</v>
      </c>
      <c r="BC48" s="24">
        <v>891.32117867469697</v>
      </c>
      <c r="BD48" s="24">
        <v>73.526784278452396</v>
      </c>
      <c r="BE48" s="24">
        <v>0</v>
      </c>
      <c r="BF48" s="24">
        <v>1.26865560561418</v>
      </c>
      <c r="BG48" s="35">
        <v>5230.0546531677201</v>
      </c>
      <c r="BH48" s="24">
        <v>262.97589111328102</v>
      </c>
      <c r="BI48" s="24">
        <v>100.626289367675</v>
      </c>
      <c r="BJ48" s="24">
        <v>2576.80467414855</v>
      </c>
      <c r="BK48" s="24">
        <v>2653.2497118711399</v>
      </c>
      <c r="BL48" s="24">
        <v>2.2339741699397502</v>
      </c>
      <c r="BM48" s="24">
        <v>0.46191313862800598</v>
      </c>
      <c r="BN48" s="24">
        <v>256.23909358680203</v>
      </c>
      <c r="BO48" s="24">
        <v>2.4192178398370698</v>
      </c>
      <c r="BP48" s="24">
        <v>210.62875401973699</v>
      </c>
      <c r="BQ48" s="24">
        <v>28.963387310504899</v>
      </c>
      <c r="BR48" s="24">
        <v>7.1306214481592098</v>
      </c>
      <c r="BS48" s="24">
        <v>975.56192207336403</v>
      </c>
      <c r="BT48" s="24">
        <v>46.816529333591397</v>
      </c>
      <c r="BU48" s="24">
        <v>224.02580213546699</v>
      </c>
      <c r="BV48" s="24">
        <v>6.6340514793991998</v>
      </c>
      <c r="BW48" s="24">
        <v>93.139329552650395</v>
      </c>
      <c r="BX48" s="24">
        <v>0.66500252694822803</v>
      </c>
      <c r="BY48" s="24">
        <v>1302.44956207275</v>
      </c>
      <c r="BZ48" s="24">
        <v>409.827368080616</v>
      </c>
      <c r="CA48" s="24">
        <v>409.82798796892098</v>
      </c>
      <c r="CB48" s="86">
        <v>16846.050224304199</v>
      </c>
      <c r="CC48" s="24">
        <v>39.836731702089303</v>
      </c>
      <c r="CD48" s="24">
        <v>4.2024523466825396</v>
      </c>
      <c r="CE48" s="24">
        <v>670.84674072265602</v>
      </c>
      <c r="CF48" s="24">
        <v>62223.928009033203</v>
      </c>
      <c r="CG48" s="24">
        <v>7046.8896512985202</v>
      </c>
      <c r="CH48" s="24">
        <v>5591.2744445800699</v>
      </c>
      <c r="CI48" s="24">
        <v>1221.81559038162</v>
      </c>
      <c r="CJ48" s="24">
        <v>0</v>
      </c>
      <c r="CK48" s="24">
        <v>601.321131706237</v>
      </c>
      <c r="CL48" s="24">
        <v>59167.557891845703</v>
      </c>
      <c r="CM48" s="24">
        <v>9043.9899139404297</v>
      </c>
      <c r="CN48" s="24">
        <v>3585.7054595947202</v>
      </c>
      <c r="CO48" s="24"/>
      <c r="CP48" s="24"/>
      <c r="CQ48" s="24"/>
      <c r="CR48" s="24"/>
      <c r="CS48" s="24"/>
      <c r="CT48" s="24"/>
      <c r="CU48" s="24"/>
      <c r="CV48" s="24"/>
      <c r="CW48" s="24"/>
      <c r="CX48" s="24"/>
      <c r="CY48" s="24"/>
      <c r="CZ48" s="24"/>
      <c r="DA48" s="24"/>
      <c r="DB48" s="24"/>
    </row>
    <row r="49" spans="1:106" x14ac:dyDescent="0.3">
      <c r="A49" s="26" t="s">
        <v>48</v>
      </c>
      <c r="B49" s="24">
        <v>19.297157168388299</v>
      </c>
      <c r="C49" s="24">
        <v>157.56263875961301</v>
      </c>
      <c r="D49" s="24">
        <v>13.091908454895</v>
      </c>
      <c r="E49" s="24">
        <v>13.091910123825</v>
      </c>
      <c r="F49" s="24">
        <v>157.562535285949</v>
      </c>
      <c r="G49" s="24">
        <v>157.56162333488399</v>
      </c>
      <c r="H49" s="24">
        <v>47.9356911182403</v>
      </c>
      <c r="I49" s="24">
        <v>343.502871453762</v>
      </c>
      <c r="J49" s="24">
        <v>343.50261938571902</v>
      </c>
      <c r="K49" s="24">
        <v>592.17657470703102</v>
      </c>
      <c r="L49" s="24">
        <v>50.382372155785497</v>
      </c>
      <c r="M49" s="24">
        <v>50.383695691823903</v>
      </c>
      <c r="N49" s="24">
        <v>537.864013671875</v>
      </c>
      <c r="O49" s="24">
        <v>537.88083267211903</v>
      </c>
      <c r="P49" s="24">
        <v>150114.012435913</v>
      </c>
      <c r="Q49" s="24">
        <v>10938971.0351562</v>
      </c>
      <c r="R49" s="24">
        <v>150174.062530517</v>
      </c>
      <c r="S49" s="24">
        <v>361.85157585143997</v>
      </c>
      <c r="T49" s="24">
        <v>946.97231197357098</v>
      </c>
      <c r="U49" s="24">
        <v>275.85198295116402</v>
      </c>
      <c r="V49" s="24">
        <v>126.342330932617</v>
      </c>
      <c r="W49" s="24">
        <v>338.99987006187399</v>
      </c>
      <c r="X49" s="24">
        <v>228.892808288335</v>
      </c>
      <c r="Y49" s="24">
        <v>845.83526611328102</v>
      </c>
      <c r="Z49" s="24">
        <v>1569.2426147460901</v>
      </c>
      <c r="AA49" s="24">
        <v>6917.7585716247504</v>
      </c>
      <c r="AB49" s="24">
        <v>189.366144180297</v>
      </c>
      <c r="AC49" s="24">
        <v>189.36625385284401</v>
      </c>
      <c r="AD49" s="24">
        <v>189.36346817016599</v>
      </c>
      <c r="AE49" s="24">
        <v>300.86355480551703</v>
      </c>
      <c r="AF49" s="24">
        <v>194.23873424530001</v>
      </c>
      <c r="AG49" s="24">
        <v>186.723124980926</v>
      </c>
      <c r="AH49" s="24">
        <v>393.427736580371</v>
      </c>
      <c r="AI49" s="24">
        <v>6.60186144802719</v>
      </c>
      <c r="AJ49" s="24">
        <v>11.7479799985885</v>
      </c>
      <c r="AK49" s="24">
        <v>21.695091247558501</v>
      </c>
      <c r="AL49" s="24">
        <v>0</v>
      </c>
      <c r="AM49" s="24">
        <v>310.55105590820301</v>
      </c>
      <c r="AN49" s="24">
        <v>26.584309875965101</v>
      </c>
      <c r="AO49" s="24">
        <v>26.603354454040499</v>
      </c>
      <c r="AP49" s="24">
        <v>647.76936566829602</v>
      </c>
      <c r="AQ49" s="24">
        <v>647.76460373401596</v>
      </c>
      <c r="AR49" s="24">
        <v>21496.722259521401</v>
      </c>
      <c r="AS49" s="24">
        <v>2588.8802642822202</v>
      </c>
      <c r="AT49" s="24">
        <v>2474.0643157958898</v>
      </c>
      <c r="AU49" s="24">
        <v>9545.1842918395996</v>
      </c>
      <c r="AV49" s="24">
        <v>24278.872497558499</v>
      </c>
      <c r="AW49" s="24">
        <v>20679.602020263599</v>
      </c>
      <c r="AX49" s="24">
        <v>542.01563262939396</v>
      </c>
      <c r="AY49" s="24">
        <v>1.0219621709547899</v>
      </c>
      <c r="AZ49" s="24">
        <v>6136.8274497985803</v>
      </c>
      <c r="BA49" s="24">
        <v>5.2866826988756603</v>
      </c>
      <c r="BB49" s="24">
        <v>1.0146336536854501</v>
      </c>
      <c r="BC49" s="24">
        <v>255.736279666423</v>
      </c>
      <c r="BD49" s="24">
        <v>20.306326331570698</v>
      </c>
      <c r="BE49" s="24">
        <v>0</v>
      </c>
      <c r="BF49" s="24">
        <v>0.349220616742968</v>
      </c>
      <c r="BG49" s="35">
        <v>1459.99344110488</v>
      </c>
      <c r="BH49" s="24">
        <v>74.021942138671804</v>
      </c>
      <c r="BI49" s="24">
        <v>30.728101730346602</v>
      </c>
      <c r="BJ49" s="24">
        <v>704.33218169212296</v>
      </c>
      <c r="BK49" s="24">
        <v>755.65853756666104</v>
      </c>
      <c r="BL49" s="24">
        <v>0.59881889214739203</v>
      </c>
      <c r="BM49" s="24">
        <v>0.133418813347816</v>
      </c>
      <c r="BN49" s="24">
        <v>71.236150790005894</v>
      </c>
      <c r="BO49" s="24">
        <v>0.68560958374291603</v>
      </c>
      <c r="BP49" s="24">
        <v>55.671305179595898</v>
      </c>
      <c r="BQ49" s="24">
        <v>7.6589735001325598</v>
      </c>
      <c r="BR49" s="24">
        <v>1.9235960543155599</v>
      </c>
      <c r="BS49" s="24">
        <v>254.981618285179</v>
      </c>
      <c r="BT49" s="24">
        <v>10.767059713602</v>
      </c>
      <c r="BU49" s="24">
        <v>51.572870969772303</v>
      </c>
      <c r="BV49" s="24">
        <v>1.9464451260864699</v>
      </c>
      <c r="BW49" s="24">
        <v>25.6270344555377</v>
      </c>
      <c r="BX49" s="24">
        <v>0.18664884635654699</v>
      </c>
      <c r="BY49" s="24">
        <v>714.83824539184502</v>
      </c>
      <c r="BZ49" s="24">
        <v>153.03208102285799</v>
      </c>
      <c r="CA49" s="24">
        <v>153.03227217495399</v>
      </c>
      <c r="CB49" s="86">
        <v>4005.4357557296698</v>
      </c>
      <c r="CC49" s="24">
        <v>9.0832787789404392</v>
      </c>
      <c r="CD49" s="24">
        <v>1.01122218370437</v>
      </c>
      <c r="CE49" s="24">
        <v>204.85528564453099</v>
      </c>
      <c r="CF49" s="24">
        <v>14716.8028106689</v>
      </c>
      <c r="CG49" s="24">
        <v>1670.4357185363699</v>
      </c>
      <c r="CH49" s="24">
        <v>1326.79647839069</v>
      </c>
      <c r="CI49" s="24">
        <v>290.05729329586001</v>
      </c>
      <c r="CJ49" s="24">
        <v>0</v>
      </c>
      <c r="CK49" s="24">
        <v>149.372777581214</v>
      </c>
      <c r="CL49" s="24">
        <v>13933.1074371337</v>
      </c>
      <c r="CM49" s="24">
        <v>2107.38488292694</v>
      </c>
      <c r="CN49" s="24">
        <v>840.93310666084199</v>
      </c>
      <c r="CO49" s="24"/>
      <c r="CP49" s="24"/>
      <c r="CQ49" s="24"/>
      <c r="CR49" s="24"/>
      <c r="CS49" s="24"/>
      <c r="CT49" s="24"/>
      <c r="CU49" s="24"/>
      <c r="CV49" s="24"/>
      <c r="CW49" s="24"/>
      <c r="CX49" s="24"/>
      <c r="CY49" s="24"/>
      <c r="CZ49" s="24"/>
      <c r="DA49" s="24"/>
      <c r="DB49" s="24"/>
    </row>
    <row r="50" spans="1:106" x14ac:dyDescent="0.3">
      <c r="A50" s="26" t="s">
        <v>49</v>
      </c>
      <c r="B50" s="24">
        <v>64.746188879013005</v>
      </c>
      <c r="C50" s="24">
        <v>453.33481025695801</v>
      </c>
      <c r="D50" s="24">
        <v>39.392894744872997</v>
      </c>
      <c r="E50" s="24">
        <v>39.392908096313398</v>
      </c>
      <c r="F50" s="24">
        <v>453.33535957336397</v>
      </c>
      <c r="G50" s="24">
        <v>453.33255386352499</v>
      </c>
      <c r="H50" s="24">
        <v>132.92400598526001</v>
      </c>
      <c r="I50" s="24">
        <v>951.12884855270295</v>
      </c>
      <c r="J50" s="24">
        <v>951.12647581100396</v>
      </c>
      <c r="K50" s="24">
        <v>1448.33056640625</v>
      </c>
      <c r="L50" s="24">
        <v>126.458056092262</v>
      </c>
      <c r="M50" s="24">
        <v>126.460833549499</v>
      </c>
      <c r="N50" s="24">
        <v>1702.1080627441399</v>
      </c>
      <c r="O50" s="24">
        <v>1702.16212463378</v>
      </c>
      <c r="P50" s="24">
        <v>395590.060180664</v>
      </c>
      <c r="Q50" s="24">
        <v>34249896.46875</v>
      </c>
      <c r="R50" s="24">
        <v>395748.42028808501</v>
      </c>
      <c r="S50" s="24">
        <v>743.25646781921296</v>
      </c>
      <c r="T50" s="24">
        <v>2766.5938377380298</v>
      </c>
      <c r="U50" s="24">
        <v>748.95218610763504</v>
      </c>
      <c r="V50" s="24">
        <v>276.54013061523398</v>
      </c>
      <c r="W50" s="24">
        <v>849.156336784362</v>
      </c>
      <c r="X50" s="24">
        <v>555.51632320880799</v>
      </c>
      <c r="Y50" s="24">
        <v>2064.9732666015602</v>
      </c>
      <c r="Z50" s="24">
        <v>3525.4528198242101</v>
      </c>
      <c r="AA50" s="24">
        <v>18269.123840331999</v>
      </c>
      <c r="AB50" s="24">
        <v>548.45174026489201</v>
      </c>
      <c r="AC50" s="24">
        <v>548.45132446289006</v>
      </c>
      <c r="AD50" s="24">
        <v>548.444053649902</v>
      </c>
      <c r="AE50" s="24">
        <v>755.10907673835698</v>
      </c>
      <c r="AF50" s="24">
        <v>516.29599475860596</v>
      </c>
      <c r="AG50" s="24">
        <v>484.70353984832701</v>
      </c>
      <c r="AH50" s="24">
        <v>919.51456904411305</v>
      </c>
      <c r="AI50" s="24">
        <v>21.4450960326939</v>
      </c>
      <c r="AJ50" s="24">
        <v>37.1944417953491</v>
      </c>
      <c r="AK50" s="24">
        <v>77.816372871398897</v>
      </c>
      <c r="AL50" s="24">
        <v>0</v>
      </c>
      <c r="AM50" s="24">
        <v>753.95333862304597</v>
      </c>
      <c r="AN50" s="24">
        <v>76.266214370727496</v>
      </c>
      <c r="AO50" s="24">
        <v>76.328630924224797</v>
      </c>
      <c r="AP50" s="24">
        <v>1879.3227891921899</v>
      </c>
      <c r="AQ50" s="24">
        <v>1879.3104224204999</v>
      </c>
      <c r="AR50" s="24">
        <v>56563.7762451171</v>
      </c>
      <c r="AS50" s="24">
        <v>7456.9368896484302</v>
      </c>
      <c r="AT50" s="24">
        <v>6936.6330261230396</v>
      </c>
      <c r="AU50" s="24">
        <v>24005.1806030273</v>
      </c>
      <c r="AV50" s="24">
        <v>64534.416137695298</v>
      </c>
      <c r="AW50" s="24">
        <v>53166.643676757798</v>
      </c>
      <c r="AX50" s="24">
        <v>1448.48732376098</v>
      </c>
      <c r="AY50" s="24">
        <v>3.2141504050232399</v>
      </c>
      <c r="AZ50" s="24">
        <v>14888.766319274901</v>
      </c>
      <c r="BA50" s="24">
        <v>17.164185404777498</v>
      </c>
      <c r="BB50" s="24">
        <v>3.4843068495392799</v>
      </c>
      <c r="BC50" s="24">
        <v>860.32014942169099</v>
      </c>
      <c r="BD50" s="24">
        <v>52.771582074463304</v>
      </c>
      <c r="BE50" s="24">
        <v>0</v>
      </c>
      <c r="BF50" s="24">
        <v>1.1079142317175801</v>
      </c>
      <c r="BG50" s="35">
        <v>4302.3017272949201</v>
      </c>
      <c r="BH50" s="24">
        <v>181.04098510742099</v>
      </c>
      <c r="BI50" s="24">
        <v>95.545997619628906</v>
      </c>
      <c r="BJ50" s="24">
        <v>2282.3718566894499</v>
      </c>
      <c r="BK50" s="24">
        <v>2019.93329286575</v>
      </c>
      <c r="BL50" s="24">
        <v>1.7425930313766</v>
      </c>
      <c r="BM50" s="24">
        <v>0.35312327742576599</v>
      </c>
      <c r="BN50" s="24">
        <v>190.68256604671399</v>
      </c>
      <c r="BO50" s="24">
        <v>2.1515884026885002</v>
      </c>
      <c r="BP50" s="24">
        <v>182.80761778354599</v>
      </c>
      <c r="BQ50" s="24">
        <v>24.4651646614074</v>
      </c>
      <c r="BR50" s="24">
        <v>6.6383026242256102</v>
      </c>
      <c r="BS50" s="24">
        <v>843.82735061645496</v>
      </c>
      <c r="BT50" s="24">
        <v>29.9666376113891</v>
      </c>
      <c r="BU50" s="24">
        <v>142.90459537506101</v>
      </c>
      <c r="BV50" s="24">
        <v>6.5233243368566001</v>
      </c>
      <c r="BW50" s="24">
        <v>84.670113801956106</v>
      </c>
      <c r="BX50" s="24">
        <v>0.548523659643251</v>
      </c>
      <c r="BY50" s="24">
        <v>1529.0481643676701</v>
      </c>
      <c r="BZ50" s="24">
        <v>357.778533875942</v>
      </c>
      <c r="CA50" s="24">
        <v>357.77876955270699</v>
      </c>
      <c r="CB50" s="86">
        <v>9371.9065246581995</v>
      </c>
      <c r="CC50" s="24">
        <v>23.562628209590901</v>
      </c>
      <c r="CD50" s="24">
        <v>3.3195506036281501</v>
      </c>
      <c r="CE50" s="24">
        <v>636.97717285156205</v>
      </c>
      <c r="CF50" s="24">
        <v>37167.98046875</v>
      </c>
      <c r="CG50" s="24">
        <v>4019.7021932601901</v>
      </c>
      <c r="CH50" s="24">
        <v>3128.6002078056299</v>
      </c>
      <c r="CI50" s="24">
        <v>670.72317457199097</v>
      </c>
      <c r="CJ50" s="24">
        <v>0</v>
      </c>
      <c r="CK50" s="24">
        <v>368.93327903747502</v>
      </c>
      <c r="CL50" s="24">
        <v>34748.708526611299</v>
      </c>
      <c r="CM50" s="24">
        <v>5135.8025188445999</v>
      </c>
      <c r="CN50" s="24">
        <v>2037.1117610931301</v>
      </c>
      <c r="CO50" s="24"/>
      <c r="CP50" s="24"/>
      <c r="CQ50" s="24"/>
      <c r="CR50" s="24"/>
      <c r="CS50" s="24"/>
      <c r="CT50" s="24"/>
      <c r="CU50" s="24"/>
      <c r="CV50" s="24"/>
      <c r="CW50" s="24"/>
      <c r="CX50" s="24"/>
      <c r="CY50" s="24"/>
      <c r="CZ50" s="24"/>
      <c r="DA50" s="24"/>
      <c r="DB50" s="24"/>
    </row>
    <row r="51" spans="1:106" x14ac:dyDescent="0.3">
      <c r="A51" s="26" t="s">
        <v>50</v>
      </c>
      <c r="B51" s="24">
        <v>10.876629829406699</v>
      </c>
      <c r="C51" s="24">
        <v>100.53023815154999</v>
      </c>
      <c r="D51" s="24">
        <v>10.5794714689254</v>
      </c>
      <c r="E51" s="24">
        <v>10.579483509063699</v>
      </c>
      <c r="F51" s="24">
        <v>100.53001880645699</v>
      </c>
      <c r="G51" s="24">
        <v>100.529448509216</v>
      </c>
      <c r="H51" s="24">
        <v>37.647595167159999</v>
      </c>
      <c r="I51" s="24">
        <v>186.22721004485999</v>
      </c>
      <c r="J51" s="24">
        <v>186.22734129428801</v>
      </c>
      <c r="K51" s="24">
        <v>252.18629455566401</v>
      </c>
      <c r="L51" s="24">
        <v>27.218832492828302</v>
      </c>
      <c r="M51" s="24">
        <v>27.2194171547889</v>
      </c>
      <c r="N51" s="24">
        <v>389.72307586669899</v>
      </c>
      <c r="O51" s="24">
        <v>389.73513793945301</v>
      </c>
      <c r="P51" s="24">
        <v>75987.532348632798</v>
      </c>
      <c r="Q51" s="24">
        <v>6957676.79296875</v>
      </c>
      <c r="R51" s="24">
        <v>76017.943572998003</v>
      </c>
      <c r="S51" s="24">
        <v>156.118158817291</v>
      </c>
      <c r="T51" s="24">
        <v>568.77390670776299</v>
      </c>
      <c r="U51" s="24">
        <v>147.295038223266</v>
      </c>
      <c r="V51" s="24">
        <v>59.126304626464801</v>
      </c>
      <c r="W51" s="24">
        <v>206.04169797897299</v>
      </c>
      <c r="X51" s="24">
        <v>114.26161336898799</v>
      </c>
      <c r="Y51" s="24">
        <v>387.51562881469698</v>
      </c>
      <c r="Z51" s="24">
        <v>762.36601257324196</v>
      </c>
      <c r="AA51" s="24">
        <v>3886.8910751342701</v>
      </c>
      <c r="AB51" s="24">
        <v>158.133159637451</v>
      </c>
      <c r="AC51" s="24">
        <v>158.133914947509</v>
      </c>
      <c r="AD51" s="24">
        <v>158.13094329833899</v>
      </c>
      <c r="AE51" s="24">
        <v>142.26842826604801</v>
      </c>
      <c r="AF51" s="24">
        <v>162.06616592407201</v>
      </c>
      <c r="AG51" s="24">
        <v>146.783772945404</v>
      </c>
      <c r="AH51" s="24">
        <v>196.351619958877</v>
      </c>
      <c r="AI51" s="24">
        <v>3.65072071691975</v>
      </c>
      <c r="AJ51" s="24">
        <v>12.0829861164093</v>
      </c>
      <c r="AK51" s="24">
        <v>9.1435152292251498</v>
      </c>
      <c r="AL51" s="24">
        <v>0</v>
      </c>
      <c r="AM51" s="24">
        <v>142.38520812988199</v>
      </c>
      <c r="AN51" s="24">
        <v>19.477365016937199</v>
      </c>
      <c r="AO51" s="24">
        <v>19.490144729614201</v>
      </c>
      <c r="AP51" s="24">
        <v>338.57164978981001</v>
      </c>
      <c r="AQ51" s="24">
        <v>338.56940102577198</v>
      </c>
      <c r="AR51" s="24">
        <v>17688.194396972602</v>
      </c>
      <c r="AS51" s="24">
        <v>2408.0044937133698</v>
      </c>
      <c r="AT51" s="24">
        <v>2169.4285583495998</v>
      </c>
      <c r="AU51" s="24">
        <v>5144.0764694213804</v>
      </c>
      <c r="AV51" s="24">
        <v>20257.456481933499</v>
      </c>
      <c r="AW51" s="24">
        <v>16031.796325683499</v>
      </c>
      <c r="AX51" s="24">
        <v>309.54229056835101</v>
      </c>
      <c r="AY51" s="24">
        <v>0.70616359286941499</v>
      </c>
      <c r="AZ51" s="24">
        <v>3205.75437164306</v>
      </c>
      <c r="BA51" s="24">
        <v>3.7616469711065199</v>
      </c>
      <c r="BB51" s="24">
        <v>0.78231630474328995</v>
      </c>
      <c r="BC51" s="24">
        <v>291.03041779994902</v>
      </c>
      <c r="BD51" s="24">
        <v>9.8549105413258005</v>
      </c>
      <c r="BE51" s="24">
        <v>0</v>
      </c>
      <c r="BF51" s="24">
        <v>0.25739817507564999</v>
      </c>
      <c r="BG51" s="35">
        <v>974.17885112762394</v>
      </c>
      <c r="BH51" s="24">
        <v>31.5234069824218</v>
      </c>
      <c r="BI51" s="24">
        <v>17.430273056030199</v>
      </c>
      <c r="BJ51" s="24">
        <v>599.358629226684</v>
      </c>
      <c r="BK51" s="24">
        <v>374.81785058975203</v>
      </c>
      <c r="BL51" s="24">
        <v>0.37652455363422599</v>
      </c>
      <c r="BM51" s="24">
        <v>6.16548024117946E-2</v>
      </c>
      <c r="BN51" s="24">
        <v>35.553540140390297</v>
      </c>
      <c r="BO51" s="24">
        <v>0.56527686025947299</v>
      </c>
      <c r="BP51" s="24">
        <v>38.669581115245798</v>
      </c>
      <c r="BQ51" s="24">
        <v>5.3916378021240199</v>
      </c>
      <c r="BR51" s="24">
        <v>1.4940275400876999</v>
      </c>
      <c r="BS51" s="24">
        <v>180.61512041091899</v>
      </c>
      <c r="BT51" s="24">
        <v>7.9103605151176399</v>
      </c>
      <c r="BU51" s="24">
        <v>37.902826786041203</v>
      </c>
      <c r="BV51" s="24">
        <v>1.4440835472196301</v>
      </c>
      <c r="BW51" s="24">
        <v>28.698744505643798</v>
      </c>
      <c r="BX51" s="24">
        <v>0.114229179729591</v>
      </c>
      <c r="BY51" s="24">
        <v>365.76943016052201</v>
      </c>
      <c r="BZ51" s="24">
        <v>74.414462417364106</v>
      </c>
      <c r="CA51" s="24">
        <v>74.414460122585297</v>
      </c>
      <c r="CB51" s="86">
        <v>2069.4134616851802</v>
      </c>
      <c r="CC51" s="24">
        <v>5.1242915168404499</v>
      </c>
      <c r="CD51" s="24">
        <v>1.1032147631049101</v>
      </c>
      <c r="CE51" s="24">
        <v>116.202346801757</v>
      </c>
      <c r="CF51" s="24">
        <v>7896.4563598632803</v>
      </c>
      <c r="CG51" s="24">
        <v>820.373314857482</v>
      </c>
      <c r="CH51" s="24">
        <v>643.36670327186505</v>
      </c>
      <c r="CI51" s="24">
        <v>141.66414564847901</v>
      </c>
      <c r="CJ51" s="24">
        <v>0</v>
      </c>
      <c r="CK51" s="24">
        <v>80.824554443359304</v>
      </c>
      <c r="CL51" s="24">
        <v>7381.0127716064399</v>
      </c>
      <c r="CM51" s="24">
        <v>1060.9688501358</v>
      </c>
      <c r="CN51" s="24">
        <v>418.36439085006702</v>
      </c>
      <c r="CO51" s="24"/>
      <c r="CP51" s="24"/>
      <c r="CQ51" s="24"/>
      <c r="CR51" s="24"/>
      <c r="CS51" s="24"/>
      <c r="CT51" s="24"/>
      <c r="CU51" s="24"/>
      <c r="CV51" s="24"/>
      <c r="CW51" s="24"/>
      <c r="CX51" s="24"/>
      <c r="CY51" s="24"/>
      <c r="CZ51" s="24"/>
      <c r="DA51" s="24"/>
      <c r="DB51" s="24"/>
    </row>
    <row r="52" spans="1:106" s="26" customFormat="1" x14ac:dyDescent="0.3">
      <c r="B52" s="24"/>
      <c r="CB52" s="85"/>
      <c r="CS52" s="24"/>
      <c r="CT52" s="24"/>
      <c r="CU52" s="24"/>
      <c r="CV52" s="24"/>
      <c r="CW52" s="24"/>
      <c r="CX52" s="24"/>
      <c r="CY52" s="24"/>
      <c r="CZ52" s="24"/>
    </row>
    <row r="53" spans="1:106" s="26" customFormat="1" x14ac:dyDescent="0.3">
      <c r="B53" s="24"/>
      <c r="CB53" s="85"/>
      <c r="CS53" s="24"/>
      <c r="CT53" s="24"/>
      <c r="CU53" s="24"/>
      <c r="CV53" s="24"/>
      <c r="CW53" s="24"/>
      <c r="CX53" s="24"/>
      <c r="CY53" s="24"/>
      <c r="CZ53" s="24"/>
    </row>
    <row r="54" spans="1:106" s="26" customFormat="1" x14ac:dyDescent="0.3">
      <c r="B54" s="24"/>
      <c r="CB54" s="85"/>
      <c r="CS54" s="24"/>
      <c r="CT54" s="24"/>
      <c r="CU54" s="24"/>
      <c r="CV54" s="24"/>
      <c r="CW54" s="24"/>
      <c r="CX54" s="24"/>
      <c r="CY54" s="24"/>
      <c r="CZ54" s="24"/>
    </row>
    <row r="55" spans="1:106" s="26" customFormat="1" x14ac:dyDescent="0.3">
      <c r="A55" s="86" t="s">
        <v>1</v>
      </c>
      <c r="B55" s="86"/>
      <c r="C55" s="86"/>
      <c r="D55" s="86"/>
      <c r="E55" s="86"/>
      <c r="F55" s="86"/>
      <c r="G55" s="86"/>
      <c r="H55" s="86"/>
      <c r="I55" s="86"/>
      <c r="J55" s="86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86"/>
      <c r="X55" s="86"/>
      <c r="Y55" s="86"/>
      <c r="Z55" s="86"/>
      <c r="AA55" s="86"/>
      <c r="AB55" s="86"/>
      <c r="AC55" s="86"/>
      <c r="AD55" s="86"/>
      <c r="AE55" s="86"/>
      <c r="AF55" s="86"/>
      <c r="AG55" s="86"/>
      <c r="AH55" s="86"/>
      <c r="AI55" s="86"/>
      <c r="AJ55" s="86"/>
      <c r="AK55" s="86"/>
      <c r="AL55" s="86"/>
      <c r="AM55" s="86"/>
      <c r="AN55" s="86"/>
      <c r="AO55" s="86"/>
      <c r="AP55" s="86"/>
      <c r="AQ55" s="86"/>
      <c r="AR55" s="86"/>
      <c r="AS55" s="86"/>
      <c r="AT55" s="86"/>
      <c r="AU55" s="86"/>
      <c r="AV55" s="86"/>
      <c r="AW55" s="86"/>
      <c r="AX55" s="86"/>
      <c r="AY55" s="86"/>
      <c r="AZ55" s="86"/>
      <c r="BA55" s="86"/>
      <c r="BB55" s="86"/>
      <c r="BC55" s="86"/>
      <c r="BD55" s="86"/>
      <c r="BE55" s="86"/>
      <c r="BF55" s="86"/>
      <c r="BG55" s="86"/>
      <c r="BH55" s="86"/>
      <c r="BI55" s="86"/>
      <c r="BJ55" s="86"/>
      <c r="BK55" s="86"/>
      <c r="BL55" s="86"/>
      <c r="BM55" s="86"/>
      <c r="BN55" s="86"/>
      <c r="BO55" s="86"/>
      <c r="BP55" s="86"/>
      <c r="BQ55" s="86"/>
      <c r="BR55" s="86"/>
      <c r="BS55" s="86"/>
      <c r="BT55" s="86"/>
      <c r="BU55" s="86"/>
      <c r="BV55" s="86"/>
      <c r="BW55" s="86"/>
      <c r="BX55" s="86"/>
      <c r="BY55" s="86"/>
      <c r="BZ55" s="86"/>
      <c r="CA55" s="86"/>
      <c r="CB55" s="86"/>
      <c r="CC55" s="86"/>
      <c r="CD55" s="86"/>
      <c r="CE55" s="86"/>
      <c r="CF55" s="86"/>
      <c r="CG55" s="86"/>
      <c r="CH55" s="86"/>
      <c r="CI55" s="86"/>
      <c r="CJ55" s="86"/>
      <c r="CK55" s="86"/>
      <c r="CL55" s="86"/>
      <c r="CM55" s="86"/>
      <c r="CN55" s="86"/>
      <c r="CO55" s="86"/>
      <c r="CP55" s="86"/>
      <c r="CQ55" s="86"/>
      <c r="CR55" s="86"/>
      <c r="CS55" s="86"/>
      <c r="CT55" s="24"/>
      <c r="CU55" s="24"/>
      <c r="CV55" s="24"/>
      <c r="CW55" s="24"/>
      <c r="CX55" s="24"/>
      <c r="CY55" s="24"/>
      <c r="CZ55" s="24"/>
    </row>
    <row r="56" spans="1:106" s="26" customFormat="1" x14ac:dyDescent="0.3">
      <c r="A56" s="26" t="s">
        <v>11</v>
      </c>
      <c r="B56" s="86"/>
      <c r="C56" s="86"/>
      <c r="D56" s="86"/>
      <c r="E56" s="86"/>
      <c r="F56" s="86"/>
      <c r="G56" s="86"/>
      <c r="H56" s="86"/>
      <c r="I56" s="86"/>
      <c r="J56" s="86"/>
      <c r="K56" s="86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86"/>
      <c r="X56" s="86"/>
      <c r="Y56" s="86"/>
      <c r="Z56" s="86"/>
      <c r="AA56" s="86"/>
      <c r="AB56" s="86"/>
      <c r="AC56" s="86"/>
      <c r="AD56" s="86"/>
      <c r="AE56" s="86"/>
      <c r="AF56" s="86"/>
      <c r="AG56" s="86"/>
      <c r="AH56" s="86"/>
      <c r="AI56" s="86"/>
      <c r="AJ56" s="86"/>
      <c r="AK56" s="86"/>
      <c r="AL56" s="86"/>
      <c r="AM56" s="86"/>
      <c r="AN56" s="86"/>
      <c r="AO56" s="86"/>
      <c r="AP56" s="86"/>
      <c r="AQ56" s="86"/>
      <c r="AR56" s="86"/>
      <c r="AS56" s="86"/>
      <c r="AT56" s="86"/>
      <c r="AU56" s="86"/>
      <c r="AV56" s="86"/>
      <c r="AW56" s="86"/>
      <c r="AX56" s="86"/>
      <c r="AY56" s="86"/>
      <c r="AZ56" s="86"/>
      <c r="BA56" s="86"/>
      <c r="BB56" s="86"/>
      <c r="BC56" s="86"/>
      <c r="BD56" s="86"/>
      <c r="BE56" s="86"/>
      <c r="BF56" s="86"/>
      <c r="BG56" s="86"/>
      <c r="BH56" s="86"/>
      <c r="BI56" s="86"/>
      <c r="BJ56" s="86"/>
      <c r="BK56" s="86"/>
      <c r="BL56" s="86"/>
      <c r="BM56" s="86"/>
      <c r="BN56" s="86"/>
      <c r="BO56" s="86"/>
      <c r="BP56" s="86"/>
      <c r="BQ56" s="86"/>
      <c r="BR56" s="86"/>
      <c r="BS56" s="86"/>
      <c r="BT56" s="86"/>
      <c r="BU56" s="86"/>
      <c r="BV56" s="86"/>
      <c r="BW56" s="86"/>
      <c r="BX56" s="86"/>
      <c r="BY56" s="86"/>
      <c r="BZ56" s="86"/>
      <c r="CA56" s="86"/>
      <c r="CB56" s="86"/>
      <c r="CC56" s="86"/>
      <c r="CD56" s="86"/>
      <c r="CE56" s="86"/>
      <c r="CF56" s="86"/>
      <c r="CG56" s="86"/>
      <c r="CH56" s="86"/>
      <c r="CI56" s="86"/>
      <c r="CJ56" s="86"/>
      <c r="CK56" s="86"/>
      <c r="CL56" s="86"/>
      <c r="CM56" s="86"/>
      <c r="CN56" s="86"/>
      <c r="CS56" s="24"/>
      <c r="CT56" s="24"/>
      <c r="CU56" s="24"/>
      <c r="CV56" s="24"/>
      <c r="CW56" s="24"/>
      <c r="CX56" s="24"/>
      <c r="CY56" s="24"/>
      <c r="CZ56" s="24"/>
    </row>
    <row r="57" spans="1:106" s="26" customFormat="1" x14ac:dyDescent="0.3">
      <c r="A57" s="26" t="s">
        <v>58</v>
      </c>
      <c r="B57" s="86"/>
      <c r="C57" s="86"/>
      <c r="D57" s="86"/>
      <c r="E57" s="86"/>
      <c r="F57" s="86"/>
      <c r="G57" s="86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  <c r="Y57" s="86"/>
      <c r="Z57" s="86"/>
      <c r="AA57" s="86"/>
      <c r="AB57" s="86"/>
      <c r="AC57" s="86"/>
      <c r="AD57" s="86"/>
      <c r="AE57" s="86"/>
      <c r="AF57" s="86"/>
      <c r="AG57" s="86"/>
      <c r="AH57" s="86"/>
      <c r="AI57" s="86"/>
      <c r="AJ57" s="86"/>
      <c r="AK57" s="86"/>
      <c r="AL57" s="86"/>
      <c r="AM57" s="86"/>
      <c r="AN57" s="86"/>
      <c r="AO57" s="86"/>
      <c r="AP57" s="86"/>
      <c r="AQ57" s="86"/>
      <c r="AR57" s="86"/>
      <c r="AS57" s="86"/>
      <c r="AT57" s="86"/>
      <c r="AU57" s="86"/>
      <c r="AV57" s="86"/>
      <c r="AW57" s="86"/>
      <c r="AX57" s="86"/>
      <c r="AY57" s="86"/>
      <c r="AZ57" s="86"/>
      <c r="BA57" s="86"/>
      <c r="BB57" s="86"/>
      <c r="BC57" s="86"/>
      <c r="BD57" s="86"/>
      <c r="BE57" s="86"/>
      <c r="BF57" s="86"/>
      <c r="BG57" s="86"/>
      <c r="BH57" s="86"/>
      <c r="BI57" s="86"/>
      <c r="BJ57" s="86"/>
      <c r="BK57" s="86"/>
      <c r="BL57" s="86"/>
      <c r="BM57" s="86"/>
      <c r="BN57" s="86"/>
      <c r="BO57" s="86"/>
      <c r="BP57" s="86"/>
      <c r="BQ57" s="86"/>
      <c r="BR57" s="86"/>
      <c r="BS57" s="86"/>
      <c r="BT57" s="86"/>
      <c r="BU57" s="86"/>
      <c r="BV57" s="86"/>
      <c r="BW57" s="86"/>
      <c r="BX57" s="86"/>
      <c r="BY57" s="86"/>
      <c r="BZ57" s="86"/>
      <c r="CA57" s="86"/>
      <c r="CB57" s="86"/>
      <c r="CC57" s="86"/>
      <c r="CD57" s="86"/>
      <c r="CE57" s="86"/>
      <c r="CF57" s="86"/>
      <c r="CG57" s="86"/>
      <c r="CH57" s="86"/>
      <c r="CI57" s="86"/>
      <c r="CJ57" s="86"/>
      <c r="CK57" s="86"/>
      <c r="CL57" s="86"/>
      <c r="CM57" s="86"/>
      <c r="CN57" s="86"/>
      <c r="CO57" s="24"/>
      <c r="CP57" s="24"/>
      <c r="CQ57" s="24"/>
      <c r="CR57" s="24"/>
      <c r="CS57" s="24"/>
      <c r="CT57" s="24"/>
      <c r="CU57" s="24"/>
      <c r="CV57" s="24"/>
      <c r="CW57" s="24"/>
      <c r="CX57" s="24"/>
      <c r="CY57" s="24"/>
      <c r="CZ57" s="24"/>
    </row>
    <row r="58" spans="1:106" s="26" customFormat="1" x14ac:dyDescent="0.3">
      <c r="A58" s="26" t="s">
        <v>175</v>
      </c>
      <c r="B58" s="86"/>
      <c r="C58" s="86"/>
      <c r="D58" s="86"/>
      <c r="E58" s="86"/>
      <c r="F58" s="86"/>
      <c r="G58" s="86"/>
      <c r="H58" s="86"/>
      <c r="I58" s="86"/>
      <c r="J58" s="86"/>
      <c r="K58" s="86"/>
      <c r="L58" s="86"/>
      <c r="M58" s="86"/>
      <c r="N58" s="86"/>
      <c r="O58" s="86"/>
      <c r="P58" s="86"/>
      <c r="Q58" s="86"/>
      <c r="R58" s="86"/>
      <c r="S58" s="86"/>
      <c r="T58" s="86"/>
      <c r="U58" s="86"/>
      <c r="V58" s="86"/>
      <c r="W58" s="86"/>
      <c r="X58" s="86"/>
      <c r="Y58" s="86"/>
      <c r="Z58" s="86"/>
      <c r="AA58" s="86"/>
      <c r="AB58" s="86"/>
      <c r="AC58" s="86"/>
      <c r="AD58" s="86"/>
      <c r="AE58" s="86"/>
      <c r="AF58" s="86"/>
      <c r="AG58" s="86"/>
      <c r="AH58" s="86"/>
      <c r="AI58" s="86"/>
      <c r="AJ58" s="86"/>
      <c r="AK58" s="86"/>
      <c r="AL58" s="86"/>
      <c r="AM58" s="86"/>
      <c r="AN58" s="86"/>
      <c r="AO58" s="86"/>
      <c r="AP58" s="86"/>
      <c r="AQ58" s="86"/>
      <c r="AR58" s="86"/>
      <c r="AS58" s="86"/>
      <c r="AT58" s="86"/>
      <c r="AU58" s="86"/>
      <c r="AV58" s="86"/>
      <c r="AW58" s="86"/>
      <c r="AX58" s="86"/>
      <c r="AY58" s="86"/>
      <c r="AZ58" s="86"/>
      <c r="BA58" s="86"/>
      <c r="BB58" s="86"/>
      <c r="BC58" s="86"/>
      <c r="BD58" s="86"/>
      <c r="BE58" s="86"/>
      <c r="BF58" s="86"/>
      <c r="BG58" s="86"/>
      <c r="BH58" s="86"/>
      <c r="BI58" s="86"/>
      <c r="BJ58" s="86"/>
      <c r="BK58" s="86"/>
      <c r="BL58" s="86"/>
      <c r="BM58" s="86"/>
      <c r="BN58" s="86"/>
      <c r="BO58" s="86"/>
      <c r="BP58" s="86"/>
      <c r="BQ58" s="86"/>
      <c r="BR58" s="86"/>
      <c r="BS58" s="86"/>
      <c r="BT58" s="86"/>
      <c r="BU58" s="86"/>
      <c r="BV58" s="86"/>
      <c r="BW58" s="86"/>
      <c r="BX58" s="86"/>
      <c r="BY58" s="86"/>
      <c r="BZ58" s="86"/>
      <c r="CA58" s="86"/>
      <c r="CB58" s="86"/>
      <c r="CC58" s="86"/>
      <c r="CD58" s="86"/>
      <c r="CE58" s="86"/>
      <c r="CF58" s="86"/>
      <c r="CG58" s="86"/>
      <c r="CH58" s="86"/>
      <c r="CI58" s="86"/>
      <c r="CJ58" s="86"/>
      <c r="CK58" s="86"/>
      <c r="CL58" s="86"/>
      <c r="CM58" s="86"/>
      <c r="CN58" s="86"/>
      <c r="CO58" s="24"/>
      <c r="CP58" s="24"/>
      <c r="CQ58" s="24"/>
      <c r="CR58" s="24"/>
      <c r="CS58" s="24"/>
      <c r="CT58" s="24"/>
      <c r="CU58" s="24"/>
      <c r="CV58" s="24"/>
      <c r="CW58" s="24"/>
      <c r="CX58" s="24"/>
      <c r="CY58" s="24"/>
      <c r="CZ58" s="24"/>
    </row>
    <row r="59" spans="1:106" s="26" customFormat="1" x14ac:dyDescent="0.3">
      <c r="A59" s="26" t="s">
        <v>233</v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86"/>
      <c r="CC59" s="24"/>
      <c r="CD59" s="24"/>
      <c r="CE59" s="24"/>
      <c r="CF59" s="24"/>
      <c r="CG59" s="24"/>
      <c r="CH59" s="24"/>
      <c r="CI59" s="24"/>
      <c r="CJ59" s="24"/>
      <c r="CK59" s="24"/>
      <c r="CL59" s="24"/>
      <c r="CM59" s="24"/>
      <c r="CN59" s="24"/>
      <c r="CO59" s="24"/>
      <c r="CP59" s="24"/>
      <c r="CQ59" s="24"/>
      <c r="CR59" s="24"/>
      <c r="CS59" s="24"/>
      <c r="CT59" s="24"/>
      <c r="CU59" s="24"/>
      <c r="CV59" s="24"/>
      <c r="CW59" s="24"/>
      <c r="CX59" s="24"/>
      <c r="CY59" s="24"/>
      <c r="CZ59" s="24"/>
    </row>
    <row r="60" spans="1:106" s="26" customFormat="1" x14ac:dyDescent="0.3"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86"/>
      <c r="CC60" s="24"/>
      <c r="CD60" s="24"/>
      <c r="CE60" s="24"/>
      <c r="CF60" s="24"/>
      <c r="CG60" s="24"/>
      <c r="CH60" s="24"/>
      <c r="CI60" s="24"/>
      <c r="CJ60" s="24"/>
      <c r="CK60" s="24"/>
      <c r="CL60" s="24"/>
      <c r="CM60" s="24"/>
      <c r="CN60" s="24"/>
      <c r="CO60" s="24"/>
      <c r="CP60" s="24"/>
      <c r="CQ60" s="24"/>
      <c r="CR60" s="24"/>
      <c r="CS60" s="24"/>
      <c r="CT60" s="24"/>
      <c r="CU60" s="24"/>
      <c r="CV60" s="24"/>
      <c r="CW60" s="24"/>
      <c r="CX60" s="24"/>
      <c r="CY60" s="24"/>
      <c r="CZ60" s="24"/>
    </row>
    <row r="61" spans="1:106" x14ac:dyDescent="0.3"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  <c r="BD61" s="24"/>
      <c r="BE61" s="24"/>
      <c r="BF61" s="24"/>
      <c r="BG61" s="24"/>
      <c r="BH61" s="24"/>
      <c r="BI61" s="24"/>
      <c r="BJ61" s="24"/>
      <c r="BK61" s="24"/>
      <c r="BL61" s="24"/>
      <c r="BM61" s="24"/>
      <c r="BN61" s="24"/>
      <c r="BO61" s="24"/>
      <c r="BP61" s="24"/>
      <c r="BQ61" s="24"/>
      <c r="BR61" s="24"/>
      <c r="BS61" s="24"/>
      <c r="BT61" s="24"/>
      <c r="BU61" s="24"/>
      <c r="BV61" s="24"/>
      <c r="BW61" s="24"/>
      <c r="BX61" s="24"/>
      <c r="BY61" s="24"/>
      <c r="BZ61" s="24"/>
      <c r="CA61" s="24"/>
      <c r="CB61" s="86"/>
      <c r="CC61" s="24"/>
      <c r="CD61" s="24"/>
      <c r="CE61" s="24"/>
      <c r="CF61" s="24"/>
      <c r="CG61" s="24"/>
      <c r="CH61" s="24"/>
      <c r="CI61" s="24"/>
      <c r="CJ61" s="24"/>
      <c r="CK61" s="24"/>
      <c r="CL61" s="24"/>
      <c r="CM61" s="24"/>
      <c r="CN61" s="24"/>
      <c r="CO61" s="24"/>
      <c r="CP61" s="24"/>
      <c r="CQ61" s="24"/>
      <c r="CR61" s="24"/>
      <c r="CS61" s="24"/>
      <c r="CT61" s="24"/>
      <c r="CU61" s="24"/>
      <c r="CV61" s="24"/>
      <c r="CW61" s="24"/>
      <c r="CX61" s="24"/>
      <c r="CY61" s="24"/>
      <c r="CZ61" s="24"/>
    </row>
    <row r="62" spans="1:106" x14ac:dyDescent="0.3">
      <c r="A62" s="2" t="s">
        <v>56</v>
      </c>
      <c r="B62" s="1">
        <f>SUM(B3:B51)</f>
        <v>2643.3095983103808</v>
      </c>
      <c r="C62" s="1">
        <f t="shared" ref="C62:BN62" si="0">SUM(C3:C51)</f>
        <v>20311.768755797282</v>
      </c>
      <c r="D62" s="1">
        <f t="shared" si="0"/>
        <v>1830.1962466766101</v>
      </c>
      <c r="E62" s="1">
        <f t="shared" si="0"/>
        <v>1830.1985968225617</v>
      </c>
      <c r="F62" s="1">
        <f t="shared" si="0"/>
        <v>20311.76432167922</v>
      </c>
      <c r="G62" s="1">
        <f t="shared" si="0"/>
        <v>20311.644239226334</v>
      </c>
      <c r="H62" s="1">
        <f t="shared" si="0"/>
        <v>6349.6589597957063</v>
      </c>
      <c r="I62" s="1">
        <f t="shared" si="0"/>
        <v>42830.112077820937</v>
      </c>
      <c r="J62" s="1">
        <f t="shared" si="0"/>
        <v>42830.119313661846</v>
      </c>
      <c r="K62" s="1">
        <f t="shared" si="0"/>
        <v>102071.64813232419</v>
      </c>
      <c r="L62" s="1">
        <f t="shared" si="0"/>
        <v>6410.0194023225822</v>
      </c>
      <c r="M62" s="1">
        <f t="shared" si="0"/>
        <v>6410.1701715101244</v>
      </c>
      <c r="N62" s="1">
        <f t="shared" si="0"/>
        <v>79245.302576005342</v>
      </c>
      <c r="O62" s="1">
        <f t="shared" si="0"/>
        <v>79247.75297775853</v>
      </c>
      <c r="P62" s="1">
        <f t="shared" si="0"/>
        <v>19254045.705250841</v>
      </c>
      <c r="Q62" s="1">
        <f t="shared" si="0"/>
        <v>1821593707.8499298</v>
      </c>
      <c r="R62" s="1">
        <f t="shared" si="0"/>
        <v>19261751.475153431</v>
      </c>
      <c r="S62" s="1">
        <f t="shared" si="0"/>
        <v>1605359.272002697</v>
      </c>
      <c r="T62" s="1">
        <f t="shared" si="0"/>
        <v>121730.71554914842</v>
      </c>
      <c r="U62" s="1">
        <f t="shared" si="0"/>
        <v>34102.439257655205</v>
      </c>
      <c r="V62" s="1">
        <f t="shared" si="0"/>
        <v>19191.276329994183</v>
      </c>
      <c r="W62" s="1">
        <f t="shared" si="0"/>
        <v>41410.823000904078</v>
      </c>
      <c r="X62" s="1">
        <f t="shared" si="0"/>
        <v>28395.504186189239</v>
      </c>
      <c r="Y62" s="1">
        <f t="shared" si="0"/>
        <v>115889.80653476701</v>
      </c>
      <c r="Z62" s="1">
        <f t="shared" si="0"/>
        <v>227024.37198257417</v>
      </c>
      <c r="AA62" s="1">
        <f t="shared" si="0"/>
        <v>852462.67601075629</v>
      </c>
      <c r="AB62" s="1">
        <f t="shared" si="0"/>
        <v>26497.590074382682</v>
      </c>
      <c r="AC62" s="1">
        <f t="shared" si="0"/>
        <v>26497.583842717089</v>
      </c>
      <c r="AD62" s="1">
        <f t="shared" si="0"/>
        <v>26497.216517314286</v>
      </c>
      <c r="AE62" s="1">
        <f t="shared" si="0"/>
        <v>39897.485573166879</v>
      </c>
      <c r="AF62" s="1">
        <f t="shared" si="0"/>
        <v>27672.395772907872</v>
      </c>
      <c r="AG62" s="1">
        <f t="shared" si="0"/>
        <v>26829.385885776919</v>
      </c>
      <c r="AH62" s="1">
        <f t="shared" si="0"/>
        <v>50780.412424185721</v>
      </c>
      <c r="AI62" s="1">
        <f t="shared" si="0"/>
        <v>948.39326079332227</v>
      </c>
      <c r="AJ62" s="1">
        <f t="shared" si="0"/>
        <v>1696.5692645057554</v>
      </c>
      <c r="AK62" s="1">
        <f t="shared" si="0"/>
        <v>3043.958111822601</v>
      </c>
      <c r="AL62" s="1">
        <f t="shared" si="0"/>
        <v>0</v>
      </c>
      <c r="AM62" s="1">
        <f t="shared" si="0"/>
        <v>43709.168660163799</v>
      </c>
      <c r="AN62" s="1">
        <f t="shared" si="0"/>
        <v>3540.6539885597213</v>
      </c>
      <c r="AO62" s="1">
        <f t="shared" si="0"/>
        <v>3543.3040076862035</v>
      </c>
      <c r="AP62" s="1">
        <f t="shared" si="0"/>
        <v>99546.44493527693</v>
      </c>
      <c r="AQ62" s="1">
        <f t="shared" si="0"/>
        <v>99545.593584802802</v>
      </c>
      <c r="AR62" s="1">
        <f t="shared" si="0"/>
        <v>3025634.2605791064</v>
      </c>
      <c r="AS62" s="1">
        <f t="shared" si="0"/>
        <v>405742.57100343634</v>
      </c>
      <c r="AT62" s="1">
        <f t="shared" si="0"/>
        <v>392412.843091249</v>
      </c>
      <c r="AU62" s="1">
        <f t="shared" si="0"/>
        <v>1219875.383408217</v>
      </c>
      <c r="AV62" s="1">
        <f t="shared" si="0"/>
        <v>3458910.9027640759</v>
      </c>
      <c r="AW62" s="1">
        <f t="shared" si="0"/>
        <v>2934430.2665724722</v>
      </c>
      <c r="AX62" s="1">
        <f t="shared" si="0"/>
        <v>67931.247510675195</v>
      </c>
      <c r="AY62" s="1">
        <f t="shared" si="0"/>
        <v>150.62565602928575</v>
      </c>
      <c r="AZ62" s="1">
        <f t="shared" si="0"/>
        <v>792113.70991140441</v>
      </c>
      <c r="BA62" s="1">
        <f t="shared" si="0"/>
        <v>768.54286182808426</v>
      </c>
      <c r="BB62" s="1">
        <f t="shared" si="0"/>
        <v>158.34722583672539</v>
      </c>
      <c r="BC62" s="1">
        <f t="shared" si="0"/>
        <v>39929.739587266864</v>
      </c>
      <c r="BD62" s="1">
        <f t="shared" si="0"/>
        <v>4064.9710611252167</v>
      </c>
      <c r="BE62" s="1">
        <f t="shared" si="0"/>
        <v>0</v>
      </c>
      <c r="BF62" s="1">
        <f t="shared" si="0"/>
        <v>55.652707152053935</v>
      </c>
      <c r="BG62" s="1">
        <f t="shared" si="0"/>
        <v>237002.70944277348</v>
      </c>
      <c r="BH62" s="1">
        <f t="shared" si="0"/>
        <v>16141.790313720696</v>
      </c>
      <c r="BI62" s="1">
        <f t="shared" si="0"/>
        <v>6947.9021773338254</v>
      </c>
      <c r="BJ62" s="1">
        <f t="shared" si="0"/>
        <v>112963.80399648639</v>
      </c>
      <c r="BK62" s="1">
        <f t="shared" si="0"/>
        <v>124038.87029429994</v>
      </c>
      <c r="BL62" s="1">
        <f t="shared" si="0"/>
        <v>101.61236130768866</v>
      </c>
      <c r="BM62" s="1">
        <f t="shared" si="0"/>
        <v>26.875771559774851</v>
      </c>
      <c r="BN62" s="1">
        <f t="shared" si="0"/>
        <v>14269.844787977854</v>
      </c>
      <c r="BO62" s="1">
        <f t="shared" ref="BO62:CN62" si="1">SUM(BO3:BO51)</f>
        <v>128.71336721221431</v>
      </c>
      <c r="BP62" s="1">
        <f t="shared" si="1"/>
        <v>8686.5201734262373</v>
      </c>
      <c r="BQ62" s="1">
        <f t="shared" si="1"/>
        <v>1065.9675920963623</v>
      </c>
      <c r="BR62" s="1">
        <f t="shared" si="1"/>
        <v>288.36667934639206</v>
      </c>
      <c r="BS62" s="1">
        <f t="shared" si="1"/>
        <v>38165.653268236601</v>
      </c>
      <c r="BT62" s="1">
        <f t="shared" si="1"/>
        <v>1403.4946520382057</v>
      </c>
      <c r="BU62" s="1">
        <f t="shared" si="1"/>
        <v>7089.6112125199161</v>
      </c>
      <c r="BV62" s="1">
        <f t="shared" si="1"/>
        <v>296.83616816882534</v>
      </c>
      <c r="BW62" s="1">
        <f t="shared" si="1"/>
        <v>4775.6688859567421</v>
      </c>
      <c r="BX62" s="1">
        <f t="shared" si="1"/>
        <v>32.23569644931144</v>
      </c>
      <c r="BY62" s="1">
        <f t="shared" si="1"/>
        <v>85765.956570684793</v>
      </c>
      <c r="BZ62" s="1">
        <f t="shared" si="1"/>
        <v>25338.034397640113</v>
      </c>
      <c r="CA62" s="1">
        <f t="shared" si="1"/>
        <v>25338.043917932744</v>
      </c>
      <c r="CB62" s="1">
        <f t="shared" ref="CB62" si="2">SUM(CB3:CB51)</f>
        <v>508916.72191156365</v>
      </c>
      <c r="CC62" s="1">
        <f t="shared" si="1"/>
        <v>1105.8714368632052</v>
      </c>
      <c r="CD62" s="1">
        <f t="shared" si="1"/>
        <v>149.21858344887707</v>
      </c>
      <c r="CE62" s="1">
        <f t="shared" si="1"/>
        <v>35936.35812377926</v>
      </c>
      <c r="CF62" s="1">
        <f t="shared" si="1"/>
        <v>1898488.0673576582</v>
      </c>
      <c r="CG62" s="1">
        <f t="shared" si="1"/>
        <v>212734.46743095078</v>
      </c>
      <c r="CH62" s="1">
        <f t="shared" si="1"/>
        <v>169510.90067611058</v>
      </c>
      <c r="CI62" s="1">
        <f t="shared" si="1"/>
        <v>37131.44445534765</v>
      </c>
      <c r="CJ62" s="1">
        <f t="shared" si="1"/>
        <v>0</v>
      </c>
      <c r="CK62" s="1">
        <f t="shared" si="1"/>
        <v>19605.51057007441</v>
      </c>
      <c r="CL62" s="1">
        <f t="shared" si="1"/>
        <v>1786147.0014610267</v>
      </c>
      <c r="CM62" s="1">
        <f t="shared" si="1"/>
        <v>261273.86616941143</v>
      </c>
      <c r="CN62" s="1">
        <f t="shared" si="1"/>
        <v>104608.1942286844</v>
      </c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</row>
    <row r="63" spans="1:106" x14ac:dyDescent="0.3">
      <c r="A63" s="26" t="s">
        <v>236</v>
      </c>
      <c r="B63" s="24">
        <f>+B3+B5+B8+B9+B11+B12+B14+B15+B16+B17+B18+B19+B20+B21+B22+B23+B24+B25+B26+B28+B30+B31+B33+B34+B35+B36+B37+B39+B40+B41+B42+B43+B44+B46+B47+B49+B50+B10</f>
        <v>2149.1619482473438</v>
      </c>
      <c r="C63" s="24">
        <f t="shared" ref="C63:BN63" si="3">+C3+C5+C8+C9+C11+C12+C14+C15+C16+C17+C18+C19+C20+C21+C22+C23+C24+C25+C26+C28+C30+C31+C33+C34+C35+C36+C37+C39+C40+C41+C42+C43+C44+C46+C47+C49+C50+C10</f>
        <v>16351.11711204423</v>
      </c>
      <c r="D63" s="24">
        <f t="shared" si="3"/>
        <v>1456.8682908941967</v>
      </c>
      <c r="E63" s="24">
        <f t="shared" si="3"/>
        <v>1456.8703526132722</v>
      </c>
      <c r="F63" s="24">
        <f t="shared" si="3"/>
        <v>16351.113695019827</v>
      </c>
      <c r="G63" s="24">
        <f t="shared" si="3"/>
        <v>16351.016894618031</v>
      </c>
      <c r="H63" s="24">
        <f t="shared" si="3"/>
        <v>5010.1606966750596</v>
      </c>
      <c r="I63" s="24">
        <f t="shared" si="3"/>
        <v>33868.743393052282</v>
      </c>
      <c r="J63" s="24">
        <f t="shared" si="3"/>
        <v>33868.750807230273</v>
      </c>
      <c r="K63" s="24">
        <f t="shared" si="3"/>
        <v>77582.278884887652</v>
      </c>
      <c r="L63" s="24">
        <f t="shared" si="3"/>
        <v>5148.391522837097</v>
      </c>
      <c r="M63" s="24">
        <f t="shared" si="3"/>
        <v>5148.5113771219512</v>
      </c>
      <c r="N63" s="24">
        <f t="shared" si="3"/>
        <v>62497.684862077142</v>
      </c>
      <c r="O63" s="24">
        <f t="shared" si="3"/>
        <v>62499.614885717529</v>
      </c>
      <c r="P63" s="24">
        <f t="shared" si="3"/>
        <v>15861661.355412588</v>
      </c>
      <c r="Q63" s="24">
        <f t="shared" si="3"/>
        <v>1436245950.0511017</v>
      </c>
      <c r="R63" s="24">
        <f t="shared" si="3"/>
        <v>15868008.776224595</v>
      </c>
      <c r="S63" s="24">
        <f t="shared" si="3"/>
        <v>44854.288240909511</v>
      </c>
      <c r="T63" s="24">
        <f t="shared" si="3"/>
        <v>97334.636838592414</v>
      </c>
      <c r="U63" s="24">
        <f t="shared" si="3"/>
        <v>27196.803993735379</v>
      </c>
      <c r="V63" s="24">
        <f t="shared" si="3"/>
        <v>15065.071167945847</v>
      </c>
      <c r="W63" s="24">
        <f t="shared" si="3"/>
        <v>32721.260108943959</v>
      </c>
      <c r="X63" s="24">
        <f t="shared" si="3"/>
        <v>22574.763153588836</v>
      </c>
      <c r="Y63" s="24">
        <f t="shared" si="3"/>
        <v>92600.200726508978</v>
      </c>
      <c r="Z63" s="24">
        <f t="shared" si="3"/>
        <v>174314.50932693464</v>
      </c>
      <c r="AA63" s="24">
        <f t="shared" si="3"/>
        <v>678348.64143434039</v>
      </c>
      <c r="AB63" s="24">
        <f t="shared" si="3"/>
        <v>21012.912935100456</v>
      </c>
      <c r="AC63" s="24">
        <f t="shared" si="3"/>
        <v>21012.91025110332</v>
      </c>
      <c r="AD63" s="24">
        <f t="shared" si="3"/>
        <v>21012.616680964798</v>
      </c>
      <c r="AE63" s="24">
        <f t="shared" si="3"/>
        <v>31821.735403591683</v>
      </c>
      <c r="AF63" s="24">
        <f t="shared" si="3"/>
        <v>22004.183681938786</v>
      </c>
      <c r="AG63" s="24">
        <f t="shared" si="3"/>
        <v>21575.640432419226</v>
      </c>
      <c r="AH63" s="24">
        <f t="shared" si="3"/>
        <v>40689.017704942693</v>
      </c>
      <c r="AI63" s="24">
        <f t="shared" si="3"/>
        <v>768.05625986310645</v>
      </c>
      <c r="AJ63" s="24">
        <f t="shared" si="3"/>
        <v>1331.5110082372541</v>
      </c>
      <c r="AK63" s="24">
        <f t="shared" si="3"/>
        <v>2495.7083773016889</v>
      </c>
      <c r="AL63" s="24">
        <f t="shared" si="3"/>
        <v>0</v>
      </c>
      <c r="AM63" s="24">
        <f t="shared" si="3"/>
        <v>32594.237195014899</v>
      </c>
      <c r="AN63" s="24">
        <f t="shared" si="3"/>
        <v>2814.9510174589154</v>
      </c>
      <c r="AO63" s="24">
        <f t="shared" si="3"/>
        <v>2816.9305389295287</v>
      </c>
      <c r="AP63" s="24">
        <f t="shared" si="3"/>
        <v>76951.562930300686</v>
      </c>
      <c r="AQ63" s="24">
        <f t="shared" si="3"/>
        <v>76950.915468958076</v>
      </c>
      <c r="AR63" s="24">
        <f t="shared" si="3"/>
        <v>2403898.8636980038</v>
      </c>
      <c r="AS63" s="24">
        <f t="shared" si="3"/>
        <v>324619.71435213019</v>
      </c>
      <c r="AT63" s="24">
        <f t="shared" si="3"/>
        <v>317742.03278851468</v>
      </c>
      <c r="AU63" s="24">
        <f t="shared" si="3"/>
        <v>970095.7678076314</v>
      </c>
      <c r="AV63" s="24">
        <f t="shared" si="3"/>
        <v>2750412.7603690564</v>
      </c>
      <c r="AW63" s="24">
        <f t="shared" si="3"/>
        <v>2357636.9988722773</v>
      </c>
      <c r="AX63" s="24">
        <f t="shared" si="3"/>
        <v>54183.725258711587</v>
      </c>
      <c r="AY63" s="24">
        <f t="shared" si="3"/>
        <v>120.79512796791445</v>
      </c>
      <c r="AZ63" s="24">
        <f t="shared" si="3"/>
        <v>629150.20677953807</v>
      </c>
      <c r="BA63" s="24">
        <f t="shared" si="3"/>
        <v>624.57416430624892</v>
      </c>
      <c r="BB63" s="24">
        <f t="shared" si="3"/>
        <v>129.71175738541919</v>
      </c>
      <c r="BC63" s="24">
        <f t="shared" si="3"/>
        <v>32500.856293518962</v>
      </c>
      <c r="BD63" s="24">
        <f t="shared" si="3"/>
        <v>2577.1238481493738</v>
      </c>
      <c r="BE63" s="24">
        <f t="shared" si="3"/>
        <v>0</v>
      </c>
      <c r="BF63" s="24">
        <f t="shared" si="3"/>
        <v>43.156657073632125</v>
      </c>
      <c r="BG63" s="24">
        <f t="shared" si="3"/>
        <v>185594.85594908305</v>
      </c>
      <c r="BH63" s="24">
        <f t="shared" si="3"/>
        <v>9697.7859878539894</v>
      </c>
      <c r="BI63" s="24">
        <f t="shared" si="3"/>
        <v>4046.5822863578742</v>
      </c>
      <c r="BJ63" s="24">
        <f t="shared" si="3"/>
        <v>87226.151444358635</v>
      </c>
      <c r="BK63" s="24">
        <f t="shared" si="3"/>
        <v>98368.687259879996</v>
      </c>
      <c r="BL63" s="24">
        <f t="shared" si="3"/>
        <v>72.897989306100385</v>
      </c>
      <c r="BM63" s="24">
        <f t="shared" si="3"/>
        <v>17.285664718598102</v>
      </c>
      <c r="BN63" s="24">
        <f t="shared" si="3"/>
        <v>9083.5265600087478</v>
      </c>
      <c r="BO63" s="24">
        <f t="shared" ref="BO63:CN63" si="4">+BO3+BO5+BO8+BO9+BO11+BO12+BO14+BO15+BO16+BO17+BO18+BO19+BO20+BO21+BO22+BO23+BO24+BO25+BO26+BO28+BO30+BO31+BO33+BO34+BO35+BO36+BO37+BO39+BO40+BO41+BO42+BO43+BO44+BO46+BO47+BO49+BO50+BO10</f>
        <v>95.635808367864072</v>
      </c>
      <c r="BP63" s="24">
        <f t="shared" si="4"/>
        <v>6624.0795543449804</v>
      </c>
      <c r="BQ63" s="24">
        <f t="shared" si="4"/>
        <v>875.55828431103032</v>
      </c>
      <c r="BR63" s="24">
        <f t="shared" si="4"/>
        <v>236.02442621273755</v>
      </c>
      <c r="BS63" s="24">
        <f t="shared" si="4"/>
        <v>30033.046448845351</v>
      </c>
      <c r="BT63" s="24">
        <f t="shared" si="4"/>
        <v>1110.9019408875595</v>
      </c>
      <c r="BU63" s="24">
        <f t="shared" si="4"/>
        <v>5562.2739178221582</v>
      </c>
      <c r="BV63" s="24">
        <f t="shared" si="4"/>
        <v>243.35786273774249</v>
      </c>
      <c r="BW63" s="24">
        <f t="shared" si="4"/>
        <v>3926.9831706092145</v>
      </c>
      <c r="BX63" s="24">
        <f t="shared" si="4"/>
        <v>23.143196429478348</v>
      </c>
      <c r="BY63" s="24">
        <f t="shared" si="4"/>
        <v>74047.022721350091</v>
      </c>
      <c r="BZ63" s="24">
        <f t="shared" si="4"/>
        <v>21495.74583365846</v>
      </c>
      <c r="CA63" s="24">
        <f t="shared" si="4"/>
        <v>21495.754290559526</v>
      </c>
      <c r="CB63" s="86">
        <f t="shared" ref="CB63" si="5">+CB3+CB5+CB8+CB9+CB11+CB12+CB14+CB15+CB16+CB17+CB18+CB19+CB20+CB21+CB22+CB23+CB24+CB25+CB26+CB28+CB30+CB31+CB33+CB34+CB35+CB36+CB37+CB39+CB40+CB41+CB42+CB43+CB44+CB46+CB47+CB49+CB50+CB10</f>
        <v>403822.43021692266</v>
      </c>
      <c r="CC63" s="24">
        <f t="shared" si="4"/>
        <v>878.97448872681605</v>
      </c>
      <c r="CD63" s="24">
        <f t="shared" si="4"/>
        <v>116.97853140448548</v>
      </c>
      <c r="CE63" s="24">
        <f t="shared" si="4"/>
        <v>26977.387145996054</v>
      </c>
      <c r="CF63" s="24">
        <f t="shared" si="4"/>
        <v>1509560.059850334</v>
      </c>
      <c r="CG63" s="24">
        <f t="shared" si="4"/>
        <v>169193.48405444788</v>
      </c>
      <c r="CH63" s="24">
        <f t="shared" si="4"/>
        <v>134670.95410511817</v>
      </c>
      <c r="CI63" s="24">
        <f t="shared" si="4"/>
        <v>29475.971765003789</v>
      </c>
      <c r="CJ63" s="24">
        <f t="shared" si="4"/>
        <v>0</v>
      </c>
      <c r="CK63" s="24">
        <f t="shared" si="4"/>
        <v>15727.782244707436</v>
      </c>
      <c r="CL63" s="24">
        <f t="shared" si="4"/>
        <v>1420781.5434532145</v>
      </c>
      <c r="CM63" s="24">
        <f t="shared" si="4"/>
        <v>207496.07535167388</v>
      </c>
      <c r="CN63" s="24">
        <f t="shared" si="4"/>
        <v>83176.657254015896</v>
      </c>
      <c r="CO63" s="24"/>
      <c r="CP63" s="24"/>
      <c r="CQ63" s="24"/>
      <c r="CR63" s="24"/>
      <c r="CS63" s="24"/>
      <c r="CT63" s="24"/>
      <c r="CU63" s="24"/>
      <c r="CV63" s="24"/>
      <c r="CW63" s="24"/>
      <c r="CX63" s="24"/>
      <c r="CY63" s="24"/>
      <c r="CZ63" s="24"/>
      <c r="DA63" s="24"/>
      <c r="DB63" s="24"/>
    </row>
    <row r="64" spans="1:106" x14ac:dyDescent="0.3">
      <c r="A64" t="s">
        <v>423</v>
      </c>
      <c r="B64" s="24">
        <f>B62+B55</f>
        <v>2643.3095983103808</v>
      </c>
      <c r="C64" s="86">
        <f t="shared" ref="C64:BN64" si="6">C62+C55</f>
        <v>20311.768755797282</v>
      </c>
      <c r="D64" s="86">
        <f t="shared" si="6"/>
        <v>1830.1962466766101</v>
      </c>
      <c r="E64" s="86">
        <f t="shared" si="6"/>
        <v>1830.1985968225617</v>
      </c>
      <c r="F64" s="86">
        <f t="shared" si="6"/>
        <v>20311.76432167922</v>
      </c>
      <c r="G64" s="86">
        <f t="shared" si="6"/>
        <v>20311.644239226334</v>
      </c>
      <c r="H64" s="86">
        <f t="shared" si="6"/>
        <v>6349.6589597957063</v>
      </c>
      <c r="I64" s="86">
        <f t="shared" si="6"/>
        <v>42830.112077820937</v>
      </c>
      <c r="J64" s="86">
        <f t="shared" si="6"/>
        <v>42830.119313661846</v>
      </c>
      <c r="K64" s="86">
        <f t="shared" si="6"/>
        <v>102071.64813232419</v>
      </c>
      <c r="L64" s="86">
        <f t="shared" si="6"/>
        <v>6410.0194023225822</v>
      </c>
      <c r="M64" s="86">
        <f t="shared" si="6"/>
        <v>6410.1701715101244</v>
      </c>
      <c r="N64" s="86">
        <f t="shared" si="6"/>
        <v>79245.302576005342</v>
      </c>
      <c r="O64" s="86">
        <f t="shared" si="6"/>
        <v>79247.75297775853</v>
      </c>
      <c r="P64" s="86">
        <f t="shared" si="6"/>
        <v>19254045.705250841</v>
      </c>
      <c r="Q64" s="86">
        <f t="shared" si="6"/>
        <v>1821593707.8499298</v>
      </c>
      <c r="R64" s="86">
        <f t="shared" si="6"/>
        <v>19261751.475153431</v>
      </c>
      <c r="S64" s="86">
        <f t="shared" si="6"/>
        <v>1605359.272002697</v>
      </c>
      <c r="T64" s="86">
        <f t="shared" si="6"/>
        <v>121730.71554914842</v>
      </c>
      <c r="U64" s="86">
        <f t="shared" si="6"/>
        <v>34102.439257655205</v>
      </c>
      <c r="V64" s="86">
        <f t="shared" si="6"/>
        <v>19191.276329994183</v>
      </c>
      <c r="W64" s="86">
        <f t="shared" si="6"/>
        <v>41410.823000904078</v>
      </c>
      <c r="X64" s="86">
        <f t="shared" si="6"/>
        <v>28395.504186189239</v>
      </c>
      <c r="Y64" s="86">
        <f t="shared" si="6"/>
        <v>115889.80653476701</v>
      </c>
      <c r="Z64" s="86">
        <f t="shared" si="6"/>
        <v>227024.37198257417</v>
      </c>
      <c r="AA64" s="86">
        <f t="shared" si="6"/>
        <v>852462.67601075629</v>
      </c>
      <c r="AB64" s="86">
        <f t="shared" si="6"/>
        <v>26497.590074382682</v>
      </c>
      <c r="AC64" s="86">
        <f t="shared" si="6"/>
        <v>26497.583842717089</v>
      </c>
      <c r="AD64" s="86">
        <f t="shared" si="6"/>
        <v>26497.216517314286</v>
      </c>
      <c r="AE64" s="86">
        <f t="shared" si="6"/>
        <v>39897.485573166879</v>
      </c>
      <c r="AF64" s="86">
        <f t="shared" si="6"/>
        <v>27672.395772907872</v>
      </c>
      <c r="AG64" s="86">
        <f t="shared" si="6"/>
        <v>26829.385885776919</v>
      </c>
      <c r="AH64" s="86">
        <f t="shared" si="6"/>
        <v>50780.412424185721</v>
      </c>
      <c r="AI64" s="86">
        <f t="shared" si="6"/>
        <v>948.39326079332227</v>
      </c>
      <c r="AJ64" s="86">
        <f t="shared" si="6"/>
        <v>1696.5692645057554</v>
      </c>
      <c r="AK64" s="86">
        <f t="shared" si="6"/>
        <v>3043.958111822601</v>
      </c>
      <c r="AL64" s="86">
        <f t="shared" si="6"/>
        <v>0</v>
      </c>
      <c r="AM64" s="86">
        <f t="shared" si="6"/>
        <v>43709.168660163799</v>
      </c>
      <c r="AN64" s="86">
        <f t="shared" si="6"/>
        <v>3540.6539885597213</v>
      </c>
      <c r="AO64" s="86">
        <f t="shared" si="6"/>
        <v>3543.3040076862035</v>
      </c>
      <c r="AP64" s="86">
        <f t="shared" si="6"/>
        <v>99546.44493527693</v>
      </c>
      <c r="AQ64" s="86">
        <f t="shared" si="6"/>
        <v>99545.593584802802</v>
      </c>
      <c r="AR64" s="86">
        <f t="shared" si="6"/>
        <v>3025634.2605791064</v>
      </c>
      <c r="AS64" s="86">
        <f t="shared" si="6"/>
        <v>405742.57100343634</v>
      </c>
      <c r="AT64" s="86">
        <f t="shared" si="6"/>
        <v>392412.843091249</v>
      </c>
      <c r="AU64" s="86">
        <f t="shared" si="6"/>
        <v>1219875.383408217</v>
      </c>
      <c r="AV64" s="86">
        <f t="shared" si="6"/>
        <v>3458910.9027640759</v>
      </c>
      <c r="AW64" s="86">
        <f t="shared" si="6"/>
        <v>2934430.2665724722</v>
      </c>
      <c r="AX64" s="86">
        <f t="shared" si="6"/>
        <v>67931.247510675195</v>
      </c>
      <c r="AY64" s="86">
        <f t="shared" si="6"/>
        <v>150.62565602928575</v>
      </c>
      <c r="AZ64" s="86">
        <f t="shared" si="6"/>
        <v>792113.70991140441</v>
      </c>
      <c r="BA64" s="86">
        <f t="shared" si="6"/>
        <v>768.54286182808426</v>
      </c>
      <c r="BB64" s="86">
        <f t="shared" si="6"/>
        <v>158.34722583672539</v>
      </c>
      <c r="BC64" s="86">
        <f t="shared" si="6"/>
        <v>39929.739587266864</v>
      </c>
      <c r="BD64" s="86">
        <f t="shared" si="6"/>
        <v>4064.9710611252167</v>
      </c>
      <c r="BE64" s="86">
        <f t="shared" si="6"/>
        <v>0</v>
      </c>
      <c r="BF64" s="86">
        <f t="shared" si="6"/>
        <v>55.652707152053935</v>
      </c>
      <c r="BG64" s="86">
        <f t="shared" si="6"/>
        <v>237002.70944277348</v>
      </c>
      <c r="BH64" s="86">
        <f t="shared" si="6"/>
        <v>16141.790313720696</v>
      </c>
      <c r="BI64" s="86">
        <f t="shared" si="6"/>
        <v>6947.9021773338254</v>
      </c>
      <c r="BJ64" s="86">
        <f t="shared" si="6"/>
        <v>112963.80399648639</v>
      </c>
      <c r="BK64" s="86">
        <f t="shared" si="6"/>
        <v>124038.87029429994</v>
      </c>
      <c r="BL64" s="86">
        <f t="shared" si="6"/>
        <v>101.61236130768866</v>
      </c>
      <c r="BM64" s="86">
        <f t="shared" si="6"/>
        <v>26.875771559774851</v>
      </c>
      <c r="BN64" s="86">
        <f t="shared" si="6"/>
        <v>14269.844787977854</v>
      </c>
      <c r="BO64" s="86">
        <f t="shared" ref="BO64:CN64" si="7">BO62+BO55</f>
        <v>128.71336721221431</v>
      </c>
      <c r="BP64" s="86">
        <f t="shared" si="7"/>
        <v>8686.5201734262373</v>
      </c>
      <c r="BQ64" s="86">
        <f t="shared" si="7"/>
        <v>1065.9675920963623</v>
      </c>
      <c r="BR64" s="86">
        <f t="shared" si="7"/>
        <v>288.36667934639206</v>
      </c>
      <c r="BS64" s="86">
        <f t="shared" si="7"/>
        <v>38165.653268236601</v>
      </c>
      <c r="BT64" s="86">
        <f t="shared" si="7"/>
        <v>1403.4946520382057</v>
      </c>
      <c r="BU64" s="86">
        <f t="shared" si="7"/>
        <v>7089.6112125199161</v>
      </c>
      <c r="BV64" s="86">
        <f t="shared" si="7"/>
        <v>296.83616816882534</v>
      </c>
      <c r="BW64" s="86">
        <f t="shared" si="7"/>
        <v>4775.6688859567421</v>
      </c>
      <c r="BX64" s="86">
        <f t="shared" si="7"/>
        <v>32.23569644931144</v>
      </c>
      <c r="BY64" s="86">
        <f t="shared" si="7"/>
        <v>85765.956570684793</v>
      </c>
      <c r="BZ64" s="86">
        <f t="shared" si="7"/>
        <v>25338.034397640113</v>
      </c>
      <c r="CA64" s="86">
        <f t="shared" si="7"/>
        <v>25338.043917932744</v>
      </c>
      <c r="CB64" s="86">
        <f t="shared" ref="CB64" si="8">CB62+CB55</f>
        <v>508916.72191156365</v>
      </c>
      <c r="CC64" s="86">
        <f t="shared" si="7"/>
        <v>1105.8714368632052</v>
      </c>
      <c r="CD64" s="86">
        <f t="shared" si="7"/>
        <v>149.21858344887707</v>
      </c>
      <c r="CE64" s="86">
        <f t="shared" si="7"/>
        <v>35936.35812377926</v>
      </c>
      <c r="CF64" s="86">
        <f t="shared" si="7"/>
        <v>1898488.0673576582</v>
      </c>
      <c r="CG64" s="86">
        <f t="shared" si="7"/>
        <v>212734.46743095078</v>
      </c>
      <c r="CH64" s="86">
        <f t="shared" si="7"/>
        <v>169510.90067611058</v>
      </c>
      <c r="CI64" s="86">
        <f t="shared" si="7"/>
        <v>37131.44445534765</v>
      </c>
      <c r="CJ64" s="86">
        <f t="shared" si="7"/>
        <v>0</v>
      </c>
      <c r="CK64" s="86">
        <f t="shared" si="7"/>
        <v>19605.51057007441</v>
      </c>
      <c r="CL64" s="86">
        <f t="shared" si="7"/>
        <v>1786147.0014610267</v>
      </c>
      <c r="CM64" s="86">
        <f t="shared" si="7"/>
        <v>261273.86616941143</v>
      </c>
      <c r="CN64" s="86">
        <f t="shared" si="7"/>
        <v>104608.1942286844</v>
      </c>
      <c r="CO64" s="86"/>
      <c r="CP64" s="86"/>
    </row>
    <row r="65" spans="6:61" x14ac:dyDescent="0.3">
      <c r="F65" s="24"/>
      <c r="L65" s="24"/>
    </row>
    <row r="66" spans="6:61" x14ac:dyDescent="0.3">
      <c r="H66" s="24"/>
      <c r="AZ66" s="24">
        <f>AZ62*0.108/14.43*92.1006</f>
        <v>546018.57094353158</v>
      </c>
      <c r="BI66" s="26"/>
    </row>
    <row r="68" spans="6:61" x14ac:dyDescent="0.3">
      <c r="I68" s="86"/>
      <c r="M68" s="86"/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7"/>
  <dimension ref="A1:CA63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4" sqref="B14"/>
    </sheetView>
  </sheetViews>
  <sheetFormatPr defaultColWidth="9.109375" defaultRowHeight="14.4" x14ac:dyDescent="0.3"/>
  <cols>
    <col min="1" max="1" width="19.5546875" style="26" customWidth="1"/>
    <col min="2" max="2" width="10.109375" style="26" bestFit="1" customWidth="1"/>
    <col min="3" max="3" width="7.6640625" style="26" bestFit="1" customWidth="1"/>
    <col min="4" max="4" width="9.33203125" style="26" bestFit="1" customWidth="1"/>
    <col min="5" max="7" width="7.6640625" style="26" bestFit="1" customWidth="1"/>
    <col min="8" max="8" width="9.33203125" style="26" bestFit="1" customWidth="1"/>
    <col min="9" max="9" width="8.88671875" style="65" bestFit="1" customWidth="1"/>
    <col min="10" max="10" width="9" style="65" bestFit="1" customWidth="1"/>
    <col min="11" max="11" width="9.6640625" style="65" bestFit="1" customWidth="1"/>
    <col min="12" max="13" width="9.33203125" style="65" customWidth="1"/>
    <col min="14" max="14" width="9.109375" style="26"/>
    <col min="15" max="15" width="15.44140625" style="26" bestFit="1" customWidth="1"/>
    <col min="16" max="16" width="6" style="81" bestFit="1" customWidth="1"/>
    <col min="17" max="17" width="5.44140625" style="26" bestFit="1" customWidth="1"/>
    <col min="18" max="18" width="5.6640625" style="24" bestFit="1" customWidth="1"/>
    <col min="19" max="19" width="14.5546875" style="24" bestFit="1" customWidth="1"/>
    <col min="20" max="20" width="5.6640625" style="24" bestFit="1" customWidth="1"/>
    <col min="21" max="21" width="5.6640625" style="86" customWidth="1"/>
    <col min="22" max="22" width="5.6640625" style="24" bestFit="1" customWidth="1"/>
    <col min="23" max="23" width="13.44140625" style="86" bestFit="1" customWidth="1"/>
    <col min="24" max="24" width="4.5546875" style="24" bestFit="1" customWidth="1"/>
    <col min="25" max="25" width="7.6640625" style="24" bestFit="1" customWidth="1"/>
    <col min="26" max="27" width="5.6640625" style="24" bestFit="1" customWidth="1"/>
    <col min="28" max="28" width="5.5546875" style="24" bestFit="1" customWidth="1"/>
    <col min="29" max="29" width="5.88671875" style="24" bestFit="1" customWidth="1"/>
    <col min="30" max="30" width="5.88671875" style="86" customWidth="1"/>
    <col min="31" max="31" width="6.44140625" style="24" bestFit="1" customWidth="1"/>
    <col min="32" max="32" width="15.44140625" style="24" bestFit="1" customWidth="1"/>
    <col min="33" max="33" width="10.33203125" style="24" bestFit="1" customWidth="1"/>
    <col min="34" max="34" width="6.5546875" style="24" bestFit="1" customWidth="1"/>
    <col min="35" max="35" width="5.6640625" style="24" bestFit="1" customWidth="1"/>
    <col min="36" max="36" width="5.109375" style="24" bestFit="1" customWidth="1"/>
    <col min="37" max="37" width="5.109375" style="86" customWidth="1"/>
    <col min="38" max="38" width="4.109375" style="24" bestFit="1" customWidth="1"/>
    <col min="39" max="39" width="6.5546875" style="24" bestFit="1" customWidth="1"/>
    <col min="40" max="40" width="6.6640625" style="24" bestFit="1" customWidth="1"/>
    <col min="41" max="41" width="10" style="24" bestFit="1" customWidth="1"/>
    <col min="42" max="42" width="6.6640625" style="24" bestFit="1" customWidth="1"/>
    <col min="43" max="43" width="5.6640625" style="24" bestFit="1" customWidth="1"/>
    <col min="44" max="44" width="6.6640625" style="24" bestFit="1" customWidth="1"/>
    <col min="45" max="45" width="6" style="24" bestFit="1" customWidth="1"/>
    <col min="46" max="46" width="5.6640625" style="24" bestFit="1" customWidth="1"/>
    <col min="47" max="47" width="4.33203125" style="24" bestFit="1" customWidth="1"/>
    <col min="48" max="48" width="5.6640625" style="24" bestFit="1" customWidth="1"/>
    <col min="49" max="49" width="4.5546875" style="24" bestFit="1" customWidth="1"/>
    <col min="50" max="51" width="5.6640625" style="24" bestFit="1" customWidth="1"/>
    <col min="52" max="52" width="4.109375" style="24" bestFit="1" customWidth="1"/>
    <col min="53" max="53" width="5.88671875" style="24" bestFit="1" customWidth="1"/>
    <col min="54" max="54" width="5.6640625" style="24" bestFit="1" customWidth="1"/>
    <col min="55" max="55" width="6.6640625" style="24" bestFit="1" customWidth="1"/>
    <col min="56" max="56" width="6.88671875" style="24" bestFit="1" customWidth="1"/>
    <col min="57" max="57" width="6.6640625" style="24" bestFit="1" customWidth="1"/>
    <col min="58" max="58" width="5.109375" style="24" bestFit="1" customWidth="1"/>
    <col min="59" max="59" width="5.33203125" style="24" bestFit="1" customWidth="1"/>
    <col min="60" max="60" width="8.6640625" style="24" bestFit="1" customWidth="1"/>
    <col min="61" max="61" width="4.88671875" style="24" bestFit="1" customWidth="1"/>
    <col min="62" max="62" width="7.88671875" style="24" bestFit="1" customWidth="1"/>
    <col min="63" max="63" width="5.88671875" style="24" bestFit="1" customWidth="1"/>
    <col min="64" max="64" width="6" style="24" bestFit="1" customWidth="1"/>
    <col min="65" max="65" width="6.6640625" style="24" bestFit="1" customWidth="1"/>
    <col min="66" max="66" width="5.6640625" style="24" bestFit="1" customWidth="1"/>
    <col min="67" max="67" width="3.88671875" style="24" bestFit="1" customWidth="1"/>
    <col min="68" max="68" width="5.5546875" style="24" bestFit="1" customWidth="1"/>
    <col min="69" max="69" width="3.88671875" style="24" bestFit="1" customWidth="1"/>
    <col min="70" max="70" width="5.6640625" style="24" bestFit="1" customWidth="1"/>
    <col min="71" max="71" width="8" style="24" bestFit="1" customWidth="1"/>
    <col min="72" max="73" width="5.33203125" style="24" bestFit="1" customWidth="1"/>
    <col min="74" max="74" width="4.33203125" style="24" bestFit="1" customWidth="1"/>
    <col min="75" max="75" width="4.33203125" style="86" customWidth="1"/>
    <col min="76" max="76" width="5" style="24" bestFit="1" customWidth="1"/>
    <col min="77" max="77" width="9.109375" style="24" bestFit="1" customWidth="1"/>
    <col min="78" max="78" width="7.109375" style="24" bestFit="1" customWidth="1"/>
    <col min="79" max="79" width="7.6640625" style="24" customWidth="1"/>
    <col min="80" max="16384" width="9.109375" style="26"/>
  </cols>
  <sheetData>
    <row r="1" spans="1:78" x14ac:dyDescent="0.3">
      <c r="B1" s="26" t="s">
        <v>443</v>
      </c>
      <c r="O1" s="26" t="s">
        <v>446</v>
      </c>
    </row>
    <row r="2" spans="1:78" x14ac:dyDescent="0.3">
      <c r="A2" s="26" t="s">
        <v>225</v>
      </c>
      <c r="B2" s="26" t="s">
        <v>59</v>
      </c>
      <c r="C2" s="26" t="s">
        <v>57</v>
      </c>
      <c r="D2" s="26" t="s">
        <v>60</v>
      </c>
      <c r="E2" s="26" t="s">
        <v>54</v>
      </c>
      <c r="F2" s="26" t="s">
        <v>53</v>
      </c>
      <c r="G2" s="26" t="s">
        <v>61</v>
      </c>
      <c r="H2" s="26" t="s">
        <v>62</v>
      </c>
      <c r="I2" s="65" t="s">
        <v>63</v>
      </c>
      <c r="J2" s="65" t="s">
        <v>64</v>
      </c>
      <c r="K2" s="65" t="s">
        <v>65</v>
      </c>
      <c r="L2" s="65" t="s">
        <v>309</v>
      </c>
      <c r="M2" s="65" t="s">
        <v>312</v>
      </c>
      <c r="O2" s="26" t="s">
        <v>224</v>
      </c>
      <c r="P2" s="81" t="s">
        <v>442</v>
      </c>
      <c r="Q2" s="26" t="s">
        <v>357</v>
      </c>
      <c r="R2" s="26" t="s">
        <v>130</v>
      </c>
      <c r="S2" s="26" t="s">
        <v>131</v>
      </c>
      <c r="T2" s="26" t="s">
        <v>132</v>
      </c>
      <c r="U2" s="85" t="s">
        <v>331</v>
      </c>
      <c r="V2" s="26" t="s">
        <v>358</v>
      </c>
      <c r="W2" s="85" t="s">
        <v>178</v>
      </c>
      <c r="X2" s="26" t="s">
        <v>133</v>
      </c>
      <c r="Y2" s="26" t="s">
        <v>59</v>
      </c>
      <c r="Z2" s="26" t="s">
        <v>135</v>
      </c>
      <c r="AA2" s="26" t="s">
        <v>136</v>
      </c>
      <c r="AB2" s="26" t="s">
        <v>359</v>
      </c>
      <c r="AC2" s="26" t="s">
        <v>137</v>
      </c>
      <c r="AD2" s="85" t="s">
        <v>444</v>
      </c>
      <c r="AE2" s="26" t="s">
        <v>138</v>
      </c>
      <c r="AF2" s="26" t="s">
        <v>139</v>
      </c>
      <c r="AG2" s="26" t="s">
        <v>211</v>
      </c>
      <c r="AH2" s="26" t="s">
        <v>140</v>
      </c>
      <c r="AI2" s="26" t="s">
        <v>141</v>
      </c>
      <c r="AJ2" s="26" t="s">
        <v>142</v>
      </c>
      <c r="AK2" s="85" t="s">
        <v>445</v>
      </c>
      <c r="AL2" s="26" t="s">
        <v>360</v>
      </c>
      <c r="AM2" s="26" t="s">
        <v>143</v>
      </c>
      <c r="AN2" s="26" t="s">
        <v>57</v>
      </c>
      <c r="AO2" s="26" t="s">
        <v>127</v>
      </c>
      <c r="AP2" s="26" t="s">
        <v>144</v>
      </c>
      <c r="AQ2" s="26" t="s">
        <v>145</v>
      </c>
      <c r="AR2" s="26" t="s">
        <v>60</v>
      </c>
      <c r="AS2" s="26" t="s">
        <v>146</v>
      </c>
      <c r="AT2" s="26" t="s">
        <v>147</v>
      </c>
      <c r="AU2" s="26" t="s">
        <v>148</v>
      </c>
      <c r="AV2" s="26" t="s">
        <v>149</v>
      </c>
      <c r="AW2" s="26" t="s">
        <v>150</v>
      </c>
      <c r="AX2" s="26" t="s">
        <v>151</v>
      </c>
      <c r="AY2" s="26" t="s">
        <v>152</v>
      </c>
      <c r="AZ2" s="26" t="s">
        <v>153</v>
      </c>
      <c r="BA2" s="26" t="s">
        <v>154</v>
      </c>
      <c r="BB2" s="26" t="s">
        <v>155</v>
      </c>
      <c r="BC2" s="26" t="s">
        <v>54</v>
      </c>
      <c r="BD2" s="26" t="s">
        <v>53</v>
      </c>
      <c r="BE2" s="26" t="s">
        <v>156</v>
      </c>
      <c r="BF2" s="26" t="s">
        <v>157</v>
      </c>
      <c r="BG2" s="26" t="s">
        <v>158</v>
      </c>
      <c r="BH2" s="26" t="s">
        <v>159</v>
      </c>
      <c r="BI2" s="26" t="s">
        <v>160</v>
      </c>
      <c r="BJ2" s="26" t="s">
        <v>161</v>
      </c>
      <c r="BK2" s="26" t="s">
        <v>162</v>
      </c>
      <c r="BL2" s="26" t="s">
        <v>163</v>
      </c>
      <c r="BM2" s="26" t="s">
        <v>164</v>
      </c>
      <c r="BN2" s="26" t="s">
        <v>361</v>
      </c>
      <c r="BO2" s="26" t="s">
        <v>165</v>
      </c>
      <c r="BP2" s="26" t="s">
        <v>166</v>
      </c>
      <c r="BQ2" s="26" t="s">
        <v>167</v>
      </c>
      <c r="BR2" s="26" t="s">
        <v>61</v>
      </c>
      <c r="BS2" s="26" t="s">
        <v>366</v>
      </c>
      <c r="BT2" s="26" t="s">
        <v>168</v>
      </c>
      <c r="BU2" s="26" t="s">
        <v>169</v>
      </c>
      <c r="BV2" s="26" t="s">
        <v>170</v>
      </c>
      <c r="BW2" s="85" t="s">
        <v>171</v>
      </c>
      <c r="BX2" s="26" t="s">
        <v>172</v>
      </c>
      <c r="BY2" s="26" t="s">
        <v>173</v>
      </c>
      <c r="BZ2" s="26" t="s">
        <v>367</v>
      </c>
    </row>
    <row r="3" spans="1:78" x14ac:dyDescent="0.3">
      <c r="A3" s="41" t="s">
        <v>0</v>
      </c>
      <c r="B3" s="24">
        <v>4086.5161552999998</v>
      </c>
      <c r="C3" s="24">
        <v>580.30988790000004</v>
      </c>
      <c r="D3" s="24">
        <v>133.24557797</v>
      </c>
      <c r="E3" s="24">
        <v>662.21215699000004</v>
      </c>
      <c r="F3" s="24">
        <v>462.16877303000001</v>
      </c>
      <c r="G3" s="24">
        <v>45.343803440000002</v>
      </c>
      <c r="H3" s="24">
        <v>487.89738160000002</v>
      </c>
      <c r="I3" s="73">
        <v>39.984983929999999</v>
      </c>
      <c r="J3" s="73">
        <v>5.9923656200000002</v>
      </c>
      <c r="K3" s="73">
        <v>27.216823170000001</v>
      </c>
      <c r="L3" s="73"/>
      <c r="M3" s="73">
        <v>4.2371111600000004</v>
      </c>
      <c r="N3" s="24"/>
      <c r="O3" s="26" t="s">
        <v>0</v>
      </c>
      <c r="P3" s="81">
        <v>0</v>
      </c>
      <c r="Q3" s="24">
        <v>0.33745859006597301</v>
      </c>
      <c r="R3" s="24">
        <v>39.981271853101397</v>
      </c>
      <c r="S3" s="24">
        <v>39.981271853101397</v>
      </c>
      <c r="T3" s="24">
        <v>128.94393980670901</v>
      </c>
      <c r="U3" s="86">
        <v>6.1795526752668903E-2</v>
      </c>
      <c r="V3" s="24">
        <v>5.9917483542969201</v>
      </c>
      <c r="W3" s="86">
        <v>4.2366967616407196</v>
      </c>
      <c r="X3" s="24">
        <v>2.3888427192469002</v>
      </c>
      <c r="Y3" s="24">
        <v>4085.8603596840699</v>
      </c>
      <c r="Z3" s="24">
        <v>50.332580132574897</v>
      </c>
      <c r="AA3" s="24">
        <v>0.29939570569288498</v>
      </c>
      <c r="AB3" s="24">
        <v>7.5694260001825402</v>
      </c>
      <c r="AC3" s="24">
        <v>0</v>
      </c>
      <c r="AD3" s="86">
        <v>0</v>
      </c>
      <c r="AE3" s="24">
        <v>27.2134892694455</v>
      </c>
      <c r="AF3" s="24">
        <v>27.2134892694455</v>
      </c>
      <c r="AG3" s="24">
        <v>931513.60703715298</v>
      </c>
      <c r="AH3" s="24">
        <v>0</v>
      </c>
      <c r="AI3" s="24">
        <v>16.5287294949486</v>
      </c>
      <c r="AJ3" s="24">
        <v>3.4708373955825902</v>
      </c>
      <c r="AK3" s="86">
        <v>7.0850018895892601</v>
      </c>
      <c r="AL3" s="24">
        <v>10.962469297080499</v>
      </c>
      <c r="AM3" s="24">
        <v>0</v>
      </c>
      <c r="AN3" s="24">
        <v>580.38799155629704</v>
      </c>
      <c r="AO3" s="24">
        <v>0</v>
      </c>
      <c r="AP3" s="24">
        <v>119.91931231226199</v>
      </c>
      <c r="AQ3" s="24">
        <v>13.3243799225075</v>
      </c>
      <c r="AR3" s="24">
        <v>133.24369223477001</v>
      </c>
      <c r="AS3" s="24">
        <v>0</v>
      </c>
      <c r="AT3" s="24">
        <v>26.392677173509199</v>
      </c>
      <c r="AU3" s="24">
        <v>0.13861989087121099</v>
      </c>
      <c r="AV3" s="24">
        <v>96.337923781477798</v>
      </c>
      <c r="AW3" s="24">
        <v>0.152481562856528</v>
      </c>
      <c r="AX3" s="24">
        <v>41.817057402845002</v>
      </c>
      <c r="AY3" s="24">
        <v>50.365289990464902</v>
      </c>
      <c r="AZ3" s="24">
        <v>4.6206817021886303E-2</v>
      </c>
      <c r="BA3" s="24">
        <v>0</v>
      </c>
      <c r="BB3" s="24">
        <v>32.529516680721102</v>
      </c>
      <c r="BC3" s="24">
        <v>662.04808620557003</v>
      </c>
      <c r="BD3" s="24">
        <v>462.04199924425501</v>
      </c>
      <c r="BE3" s="24">
        <v>200.006086961314</v>
      </c>
      <c r="BF3" s="24">
        <v>0.37242513687946699</v>
      </c>
      <c r="BG3" s="24">
        <v>0</v>
      </c>
      <c r="BH3" s="24">
        <v>11.043396661099999</v>
      </c>
      <c r="BI3" s="24">
        <v>3.0265395591858302</v>
      </c>
      <c r="BJ3" s="24">
        <v>125.543595077079</v>
      </c>
      <c r="BK3" s="24">
        <v>8.3172086950291195</v>
      </c>
      <c r="BL3" s="24">
        <v>1.6172320684314601</v>
      </c>
      <c r="BM3" s="24">
        <v>179.374399378296</v>
      </c>
      <c r="BN3" s="24">
        <v>12.465640608953599</v>
      </c>
      <c r="BO3" s="24">
        <v>6.9310087358146297E-2</v>
      </c>
      <c r="BP3" s="24">
        <v>7.6240995497059503</v>
      </c>
      <c r="BQ3" s="24">
        <v>4.62068640905658E-3</v>
      </c>
      <c r="BR3" s="24">
        <v>45.352836301305601</v>
      </c>
      <c r="BS3" s="24">
        <v>28.8437354185373</v>
      </c>
      <c r="BT3" s="24">
        <v>0</v>
      </c>
      <c r="BU3" s="24">
        <v>9.9314328454614999E-3</v>
      </c>
      <c r="BV3" s="24">
        <v>12.4265759524692</v>
      </c>
      <c r="BW3" s="86">
        <v>0</v>
      </c>
      <c r="BX3" s="24">
        <v>3.0187876854445301</v>
      </c>
      <c r="BY3" s="24">
        <v>487.84553536489199</v>
      </c>
      <c r="BZ3" s="24">
        <v>6.0169454619388496</v>
      </c>
    </row>
    <row r="4" spans="1:78" x14ac:dyDescent="0.3">
      <c r="A4" s="41" t="s">
        <v>2</v>
      </c>
      <c r="B4" s="24">
        <v>1771.5097731999999</v>
      </c>
      <c r="C4" s="24">
        <v>184.33163486999999</v>
      </c>
      <c r="D4" s="24">
        <v>57.10160406</v>
      </c>
      <c r="E4" s="24">
        <v>283.05223058000001</v>
      </c>
      <c r="F4" s="24">
        <v>201.21374059999999</v>
      </c>
      <c r="G4" s="24">
        <v>18.440871980000001</v>
      </c>
      <c r="H4" s="24">
        <v>214.71262010000001</v>
      </c>
      <c r="I4" s="73">
        <v>17.568277330000001</v>
      </c>
      <c r="J4" s="73">
        <v>2.6363851999999999</v>
      </c>
      <c r="K4" s="73">
        <v>11.997822040000001</v>
      </c>
      <c r="L4" s="73"/>
      <c r="M4" s="73">
        <v>1.8623563999999999</v>
      </c>
      <c r="N4" s="24"/>
      <c r="O4" s="26" t="s">
        <v>2</v>
      </c>
      <c r="P4" s="81">
        <v>0</v>
      </c>
      <c r="Q4" s="24">
        <v>0.144481583822483</v>
      </c>
      <c r="R4" s="24">
        <v>17.5683153721655</v>
      </c>
      <c r="S4" s="24">
        <v>17.5683153721655</v>
      </c>
      <c r="T4" s="24">
        <v>56.775718136873898</v>
      </c>
      <c r="U4" s="86">
        <v>2.7216780570005001E-2</v>
      </c>
      <c r="V4" s="24">
        <v>2.6363988104230098</v>
      </c>
      <c r="W4" s="86">
        <v>1.8623638612878199</v>
      </c>
      <c r="X4" s="24">
        <v>1.0227722160309001</v>
      </c>
      <c r="Y4" s="24">
        <v>1771.5091611964399</v>
      </c>
      <c r="Z4" s="24">
        <v>22.1607051256799</v>
      </c>
      <c r="AA4" s="24">
        <v>0.12818647861241</v>
      </c>
      <c r="AB4" s="24">
        <v>3.3323512935200599</v>
      </c>
      <c r="AC4" s="24">
        <v>0</v>
      </c>
      <c r="AD4" s="86">
        <v>0</v>
      </c>
      <c r="AE4" s="24">
        <v>11.997825080683601</v>
      </c>
      <c r="AF4" s="24">
        <v>11.997825080683601</v>
      </c>
      <c r="AG4" s="24">
        <v>409953.87124787102</v>
      </c>
      <c r="AH4" s="24">
        <v>0</v>
      </c>
      <c r="AI4" s="24">
        <v>7.2780889394114698</v>
      </c>
      <c r="AJ4" s="24">
        <v>1.52828204786344</v>
      </c>
      <c r="AK4" s="86">
        <v>3.1200156413926798</v>
      </c>
      <c r="AL4" s="24">
        <v>4.8267269065074903</v>
      </c>
      <c r="AM4" s="24">
        <v>0</v>
      </c>
      <c r="AN4" s="24">
        <v>184.33161549187801</v>
      </c>
      <c r="AO4" s="24">
        <v>0</v>
      </c>
      <c r="AP4" s="24">
        <v>51.391254661397603</v>
      </c>
      <c r="AQ4" s="24">
        <v>5.7101729856644399</v>
      </c>
      <c r="AR4" s="24">
        <v>57.101427647062003</v>
      </c>
      <c r="AS4" s="24">
        <v>0</v>
      </c>
      <c r="AT4" s="24">
        <v>11.620309144771999</v>
      </c>
      <c r="AU4" s="24">
        <v>6.0363998522903202E-2</v>
      </c>
      <c r="AV4" s="24">
        <v>42.378031825923003</v>
      </c>
      <c r="AW4" s="24">
        <v>6.6400511472301596E-2</v>
      </c>
      <c r="AX4" s="24">
        <v>18.209839338172401</v>
      </c>
      <c r="AY4" s="24">
        <v>21.9322904369009</v>
      </c>
      <c r="AZ4" s="24">
        <v>2.0121369731642299E-2</v>
      </c>
      <c r="BA4" s="24">
        <v>0</v>
      </c>
      <c r="BB4" s="24">
        <v>14.1654442037732</v>
      </c>
      <c r="BC4" s="24">
        <v>283.041298703351</v>
      </c>
      <c r="BD4" s="24">
        <v>201.20283113609599</v>
      </c>
      <c r="BE4" s="24">
        <v>81.838467567254696</v>
      </c>
      <c r="BF4" s="24">
        <v>0.16217845312698001</v>
      </c>
      <c r="BG4" s="24">
        <v>0</v>
      </c>
      <c r="BH4" s="24">
        <v>4.8090100696109399</v>
      </c>
      <c r="BI4" s="24">
        <v>1.31795159752421</v>
      </c>
      <c r="BJ4" s="24">
        <v>54.669759530856403</v>
      </c>
      <c r="BK4" s="24">
        <v>3.6218489062319099</v>
      </c>
      <c r="BL4" s="24">
        <v>0.70424902307688098</v>
      </c>
      <c r="BM4" s="24">
        <v>78.111153403109597</v>
      </c>
      <c r="BN4" s="24">
        <v>5.4893404932753498</v>
      </c>
      <c r="BO4" s="24">
        <v>3.01822527929804E-2</v>
      </c>
      <c r="BP4" s="24">
        <v>3.32002590430838</v>
      </c>
      <c r="BQ4" s="24">
        <v>2.0121368849793501E-3</v>
      </c>
      <c r="BR4" s="24">
        <v>18.440897501612099</v>
      </c>
      <c r="BS4" s="24">
        <v>12.6976577457391</v>
      </c>
      <c r="BT4" s="24">
        <v>0</v>
      </c>
      <c r="BU4" s="24">
        <v>4.3740021466183799E-3</v>
      </c>
      <c r="BV4" s="24">
        <v>5.4673243019802999</v>
      </c>
      <c r="BW4" s="86">
        <v>0</v>
      </c>
      <c r="BX4" s="24">
        <v>1.30789361444468</v>
      </c>
      <c r="BY4" s="24">
        <v>214.712561825867</v>
      </c>
      <c r="BZ4" s="24">
        <v>2.6455756037081701</v>
      </c>
    </row>
    <row r="5" spans="1:78" x14ac:dyDescent="0.3">
      <c r="A5" s="41" t="s">
        <v>3</v>
      </c>
      <c r="B5" s="24">
        <v>18433.163665</v>
      </c>
      <c r="C5" s="24">
        <v>5474.1889748000003</v>
      </c>
      <c r="D5" s="24">
        <v>872.99392350000005</v>
      </c>
      <c r="E5" s="24">
        <v>2712.4176351999999</v>
      </c>
      <c r="F5" s="24">
        <v>1775.5510134000001</v>
      </c>
      <c r="G5" s="24">
        <v>419.97734032</v>
      </c>
      <c r="H5" s="24">
        <v>2728.2706859</v>
      </c>
      <c r="I5" s="73">
        <v>223.30132581000001</v>
      </c>
      <c r="J5" s="73">
        <v>33.502987490000002</v>
      </c>
      <c r="K5" s="73">
        <v>152.40577474</v>
      </c>
      <c r="L5" s="73"/>
      <c r="M5" s="73">
        <v>23.66969808</v>
      </c>
      <c r="N5" s="24"/>
      <c r="O5" s="26" t="s">
        <v>3</v>
      </c>
      <c r="P5" s="81">
        <v>0</v>
      </c>
      <c r="Q5" s="24">
        <v>2.7327607339456699</v>
      </c>
      <c r="R5" s="24">
        <v>223.301355116297</v>
      </c>
      <c r="S5" s="24">
        <v>223.301355116297</v>
      </c>
      <c r="T5" s="24">
        <v>716.59578861383295</v>
      </c>
      <c r="U5" s="86">
        <v>0.34193096627328501</v>
      </c>
      <c r="V5" s="24">
        <v>33.502983378896502</v>
      </c>
      <c r="W5" s="86">
        <v>23.669672826970199</v>
      </c>
      <c r="X5" s="24">
        <v>19.340526998760701</v>
      </c>
      <c r="Y5" s="24">
        <v>18433.155284009699</v>
      </c>
      <c r="Z5" s="24">
        <v>280.02619114492899</v>
      </c>
      <c r="AA5" s="24">
        <v>2.4296477399440199</v>
      </c>
      <c r="AB5" s="24">
        <v>42.181814591679498</v>
      </c>
      <c r="AC5" s="24">
        <v>0</v>
      </c>
      <c r="AD5" s="86">
        <v>0</v>
      </c>
      <c r="AE5" s="24">
        <v>152.40590140066399</v>
      </c>
      <c r="AF5" s="24">
        <v>152.40590140066399</v>
      </c>
      <c r="AG5" s="24">
        <v>5209220.8247994604</v>
      </c>
      <c r="AH5" s="24">
        <v>0</v>
      </c>
      <c r="AI5" s="24">
        <v>91.801937284924605</v>
      </c>
      <c r="AJ5" s="24">
        <v>19.2837128961785</v>
      </c>
      <c r="AK5" s="86">
        <v>39.3007901450747</v>
      </c>
      <c r="AL5" s="24">
        <v>60.968649055143999</v>
      </c>
      <c r="AM5" s="24">
        <v>0</v>
      </c>
      <c r="AN5" s="24">
        <v>5474.1863535883003</v>
      </c>
      <c r="AO5" s="24">
        <v>0</v>
      </c>
      <c r="AP5" s="24">
        <v>785.69436843036397</v>
      </c>
      <c r="AQ5" s="24">
        <v>87.2994215770631</v>
      </c>
      <c r="AR5" s="24">
        <v>872.99379000742704</v>
      </c>
      <c r="AS5" s="24">
        <v>0</v>
      </c>
      <c r="AT5" s="24">
        <v>146.86763829416401</v>
      </c>
      <c r="AU5" s="24">
        <v>0.53266492729884196</v>
      </c>
      <c r="AV5" s="24">
        <v>543.91732588887805</v>
      </c>
      <c r="AW5" s="24">
        <v>0.58593136576718097</v>
      </c>
      <c r="AX5" s="24">
        <v>160.68730954266201</v>
      </c>
      <c r="AY5" s="24">
        <v>193.53500486498299</v>
      </c>
      <c r="AZ5" s="24">
        <v>0.177555311278735</v>
      </c>
      <c r="BA5" s="24">
        <v>0</v>
      </c>
      <c r="BB5" s="24">
        <v>124.99876878367699</v>
      </c>
      <c r="BC5" s="24">
        <v>2712.3207458834499</v>
      </c>
      <c r="BD5" s="24">
        <v>1775.4543569300399</v>
      </c>
      <c r="BE5" s="24">
        <v>936.86638895341105</v>
      </c>
      <c r="BF5" s="24">
        <v>1.4310941130186201</v>
      </c>
      <c r="BG5" s="24">
        <v>0</v>
      </c>
      <c r="BH5" s="24">
        <v>42.435656535502602</v>
      </c>
      <c r="BI5" s="24">
        <v>11.629861933713601</v>
      </c>
      <c r="BJ5" s="24">
        <v>482.41691498646901</v>
      </c>
      <c r="BK5" s="24">
        <v>31.959910874198702</v>
      </c>
      <c r="BL5" s="24">
        <v>6.21443432546062</v>
      </c>
      <c r="BM5" s="24">
        <v>689.26858897556701</v>
      </c>
      <c r="BN5" s="24">
        <v>69.160490563941096</v>
      </c>
      <c r="BO5" s="24">
        <v>0.26633264428214698</v>
      </c>
      <c r="BP5" s="24">
        <v>29.296572229853801</v>
      </c>
      <c r="BQ5" s="24">
        <v>1.7755516312813802E-2</v>
      </c>
      <c r="BR5" s="24">
        <v>419.97739804025798</v>
      </c>
      <c r="BS5" s="24">
        <v>160.82817375101899</v>
      </c>
      <c r="BT5" s="24">
        <v>0</v>
      </c>
      <c r="BU5" s="24">
        <v>5.4953536931045398E-2</v>
      </c>
      <c r="BV5" s="24">
        <v>69.943693675423205</v>
      </c>
      <c r="BW5" s="86">
        <v>0</v>
      </c>
      <c r="BX5" s="24">
        <v>21.216907898771399</v>
      </c>
      <c r="BY5" s="24">
        <v>2728.2697522388398</v>
      </c>
      <c r="BZ5" s="24">
        <v>34.220043058753902</v>
      </c>
    </row>
    <row r="6" spans="1:78" x14ac:dyDescent="0.3">
      <c r="A6" s="41" t="s">
        <v>4</v>
      </c>
      <c r="B6" s="24">
        <v>60070.734077000001</v>
      </c>
      <c r="C6" s="24">
        <v>4963.6406016000001</v>
      </c>
      <c r="D6" s="24">
        <v>1576.4116873</v>
      </c>
      <c r="E6" s="24">
        <v>10167.120257</v>
      </c>
      <c r="F6" s="24">
        <v>7377.7486378000003</v>
      </c>
      <c r="G6" s="24">
        <v>357.27943531</v>
      </c>
      <c r="H6" s="24">
        <v>6486.6074789000004</v>
      </c>
      <c r="I6" s="73">
        <v>527.45715809000001</v>
      </c>
      <c r="J6" s="73">
        <v>79.578760720000005</v>
      </c>
      <c r="K6" s="73">
        <v>364.85967085999999</v>
      </c>
      <c r="L6" s="73"/>
      <c r="M6" s="73">
        <v>55.99366646</v>
      </c>
      <c r="N6" s="24"/>
      <c r="O6" s="26" t="s">
        <v>4</v>
      </c>
      <c r="P6" s="81">
        <v>0</v>
      </c>
      <c r="Q6" s="24">
        <v>6.6121303397997497</v>
      </c>
      <c r="R6" s="24">
        <v>527.42052234712298</v>
      </c>
      <c r="S6" s="24">
        <v>527.42052234712298</v>
      </c>
      <c r="T6" s="24">
        <v>1703.3016674683199</v>
      </c>
      <c r="U6" s="86">
        <v>0.81250797331908398</v>
      </c>
      <c r="V6" s="24">
        <v>79.573254457076303</v>
      </c>
      <c r="W6" s="86">
        <v>55.989852124537201</v>
      </c>
      <c r="X6" s="24">
        <v>46.804907637237399</v>
      </c>
      <c r="Y6" s="24">
        <v>60068.015144047102</v>
      </c>
      <c r="Z6" s="24">
        <v>665.65151682333499</v>
      </c>
      <c r="AA6" s="24">
        <v>5.8686715138450296</v>
      </c>
      <c r="AB6" s="24">
        <v>100.28171049826901</v>
      </c>
      <c r="AC6" s="24">
        <v>0</v>
      </c>
      <c r="AD6" s="86">
        <v>0</v>
      </c>
      <c r="AE6" s="24">
        <v>364.835333089269</v>
      </c>
      <c r="AF6" s="24">
        <v>364.835333089269</v>
      </c>
      <c r="AG6" s="24">
        <v>12381172.763109701</v>
      </c>
      <c r="AH6" s="24">
        <v>0</v>
      </c>
      <c r="AI6" s="24">
        <v>218.19831920983901</v>
      </c>
      <c r="AJ6" s="24">
        <v>45.835252582531702</v>
      </c>
      <c r="AK6" s="86">
        <v>93.403875967061197</v>
      </c>
      <c r="AL6" s="24">
        <v>144.926044478927</v>
      </c>
      <c r="AM6" s="24">
        <v>0</v>
      </c>
      <c r="AN6" s="24">
        <v>4963.2020583143403</v>
      </c>
      <c r="AO6" s="24">
        <v>0</v>
      </c>
      <c r="AP6" s="24">
        <v>1418.6642841574701</v>
      </c>
      <c r="AQ6" s="24">
        <v>157.62892712588899</v>
      </c>
      <c r="AR6" s="24">
        <v>1576.2932112833601</v>
      </c>
      <c r="AS6" s="24">
        <v>0</v>
      </c>
      <c r="AT6" s="24">
        <v>349.12009390355598</v>
      </c>
      <c r="AU6" s="24">
        <v>2.2132466496624099</v>
      </c>
      <c r="AV6" s="24">
        <v>1294.0751170385299</v>
      </c>
      <c r="AW6" s="24">
        <v>2.4345739383179801</v>
      </c>
      <c r="AX6" s="24">
        <v>667.66281973842104</v>
      </c>
      <c r="AY6" s="24">
        <v>804.14616905394098</v>
      </c>
      <c r="AZ6" s="24">
        <v>0.73774909453937099</v>
      </c>
      <c r="BA6" s="24">
        <v>0</v>
      </c>
      <c r="BB6" s="24">
        <v>519.37530361524898</v>
      </c>
      <c r="BC6" s="24">
        <v>10166.2447117386</v>
      </c>
      <c r="BD6" s="24">
        <v>7377.0914296441197</v>
      </c>
      <c r="BE6" s="24">
        <v>2789.1532820944999</v>
      </c>
      <c r="BF6" s="24">
        <v>5.9462464097874097</v>
      </c>
      <c r="BG6" s="24">
        <v>0</v>
      </c>
      <c r="BH6" s="24">
        <v>176.321948563413</v>
      </c>
      <c r="BI6" s="24">
        <v>48.322557747504597</v>
      </c>
      <c r="BJ6" s="24">
        <v>2004.4638061456001</v>
      </c>
      <c r="BK6" s="24">
        <v>132.79479689038001</v>
      </c>
      <c r="BL6" s="24">
        <v>25.821210255184901</v>
      </c>
      <c r="BM6" s="24">
        <v>2863.94205788929</v>
      </c>
      <c r="BN6" s="24">
        <v>164.371738417708</v>
      </c>
      <c r="BO6" s="24">
        <v>1.10662330170031</v>
      </c>
      <c r="BP6" s="24">
        <v>121.728545453904</v>
      </c>
      <c r="BQ6" s="24">
        <v>7.3774897218285104E-2</v>
      </c>
      <c r="BR6" s="24">
        <v>357.22257331150701</v>
      </c>
      <c r="BS6" s="24">
        <v>382.36290789972702</v>
      </c>
      <c r="BT6" s="24">
        <v>0</v>
      </c>
      <c r="BU6" s="24">
        <v>0.130582931804445</v>
      </c>
      <c r="BV6" s="24">
        <v>166.37588270940901</v>
      </c>
      <c r="BW6" s="86">
        <v>0</v>
      </c>
      <c r="BX6" s="24">
        <v>51.0590451901585</v>
      </c>
      <c r="BY6" s="24">
        <v>6486.1642880691297</v>
      </c>
      <c r="BZ6" s="24">
        <v>81.448867915504096</v>
      </c>
    </row>
    <row r="7" spans="1:78" x14ac:dyDescent="0.3">
      <c r="A7" s="41" t="s">
        <v>5</v>
      </c>
      <c r="B7" s="24">
        <v>3182.6564026999999</v>
      </c>
      <c r="C7" s="24">
        <v>424.06390736999998</v>
      </c>
      <c r="D7" s="24">
        <v>108.70690562</v>
      </c>
      <c r="E7" s="24">
        <v>556.73395829000003</v>
      </c>
      <c r="F7" s="24">
        <v>344.24133755000003</v>
      </c>
      <c r="G7" s="24">
        <v>39.242222120000001</v>
      </c>
      <c r="H7" s="24">
        <v>434.21080849999998</v>
      </c>
      <c r="I7" s="73">
        <v>34.709546459999999</v>
      </c>
      <c r="J7" s="73">
        <v>5.3136371999999996</v>
      </c>
      <c r="K7" s="73">
        <v>24.857611370000001</v>
      </c>
      <c r="L7" s="73"/>
      <c r="M7" s="73">
        <v>3.699303</v>
      </c>
      <c r="N7" s="24"/>
      <c r="O7" s="26" t="s">
        <v>5</v>
      </c>
      <c r="P7" s="81">
        <v>0</v>
      </c>
      <c r="Q7" s="24">
        <v>1.3364438307886399</v>
      </c>
      <c r="R7" s="24">
        <v>34.709595104958701</v>
      </c>
      <c r="S7" s="24">
        <v>34.709595104958701</v>
      </c>
      <c r="T7" s="24">
        <v>109.260377382231</v>
      </c>
      <c r="U7" s="86">
        <v>5.0515405314329402E-2</v>
      </c>
      <c r="V7" s="24">
        <v>5.3136396087148698</v>
      </c>
      <c r="W7" s="86">
        <v>3.6992951550636302</v>
      </c>
      <c r="X7" s="24">
        <v>9.4606447666131999</v>
      </c>
      <c r="Y7" s="24">
        <v>3182.65547203712</v>
      </c>
      <c r="Z7" s="24">
        <v>43.027353008184598</v>
      </c>
      <c r="AA7" s="24">
        <v>1.18571524871112</v>
      </c>
      <c r="AB7" s="24">
        <v>6.55674933941037</v>
      </c>
      <c r="AC7" s="24">
        <v>0</v>
      </c>
      <c r="AD7" s="86">
        <v>0</v>
      </c>
      <c r="AE7" s="24">
        <v>24.857522150278001</v>
      </c>
      <c r="AF7" s="24">
        <v>24.857522150278001</v>
      </c>
      <c r="AG7" s="24">
        <v>828295.90464568895</v>
      </c>
      <c r="AH7" s="24">
        <v>0</v>
      </c>
      <c r="AI7" s="24">
        <v>13.937106854015401</v>
      </c>
      <c r="AJ7" s="24">
        <v>2.9346206959546199</v>
      </c>
      <c r="AK7" s="86">
        <v>5.9121888441003803</v>
      </c>
      <c r="AL7" s="24">
        <v>9.3450793523702398</v>
      </c>
      <c r="AM7" s="24">
        <v>0</v>
      </c>
      <c r="AN7" s="24">
        <v>424.06379646929702</v>
      </c>
      <c r="AO7" s="24">
        <v>0</v>
      </c>
      <c r="AP7" s="24">
        <v>97.836124406818797</v>
      </c>
      <c r="AQ7" s="24">
        <v>10.870665328461101</v>
      </c>
      <c r="AR7" s="24">
        <v>108.70678973528</v>
      </c>
      <c r="AS7" s="24">
        <v>0</v>
      </c>
      <c r="AT7" s="24">
        <v>22.5974999572854</v>
      </c>
      <c r="AU7" s="24">
        <v>0.10327224325799</v>
      </c>
      <c r="AV7" s="24">
        <v>92.113629064633997</v>
      </c>
      <c r="AW7" s="24">
        <v>0.113599176573686</v>
      </c>
      <c r="AX7" s="24">
        <v>31.153832349520702</v>
      </c>
      <c r="AY7" s="24">
        <v>37.522293909180597</v>
      </c>
      <c r="AZ7" s="24">
        <v>3.4423981326851698E-2</v>
      </c>
      <c r="BA7" s="24">
        <v>0</v>
      </c>
      <c r="BB7" s="24">
        <v>24.234583794925999</v>
      </c>
      <c r="BC7" s="24">
        <v>556.71521299382096</v>
      </c>
      <c r="BD7" s="24">
        <v>344.22265425442401</v>
      </c>
      <c r="BE7" s="24">
        <v>212.492558739397</v>
      </c>
      <c r="BF7" s="24">
        <v>0.27745848862139399</v>
      </c>
      <c r="BG7" s="24">
        <v>0</v>
      </c>
      <c r="BH7" s="24">
        <v>8.22737044814453</v>
      </c>
      <c r="BI7" s="24">
        <v>2.2547797086591999</v>
      </c>
      <c r="BJ7" s="24">
        <v>93.530347503541094</v>
      </c>
      <c r="BK7" s="24">
        <v>6.1963388393767502</v>
      </c>
      <c r="BL7" s="24">
        <v>1.2048448221696699</v>
      </c>
      <c r="BM7" s="24">
        <v>133.63445063575699</v>
      </c>
      <c r="BN7" s="24">
        <v>10.4185921562988</v>
      </c>
      <c r="BO7" s="24">
        <v>5.1636336359176999E-2</v>
      </c>
      <c r="BP7" s="24">
        <v>5.6799796182696998</v>
      </c>
      <c r="BQ7" s="24">
        <v>3.4423987389562202E-3</v>
      </c>
      <c r="BR7" s="24">
        <v>39.242223167270097</v>
      </c>
      <c r="BS7" s="24">
        <v>25.099141683847201</v>
      </c>
      <c r="BT7" s="24">
        <v>0</v>
      </c>
      <c r="BU7" s="24">
        <v>8.1188652187370799E-3</v>
      </c>
      <c r="BV7" s="24">
        <v>11.615338372863301</v>
      </c>
      <c r="BW7" s="86">
        <v>0</v>
      </c>
      <c r="BX7" s="24">
        <v>8.0127509745531498</v>
      </c>
      <c r="BY7" s="24">
        <v>434.21064887536699</v>
      </c>
      <c r="BZ7" s="24">
        <v>6.0580659340652696</v>
      </c>
    </row>
    <row r="8" spans="1:78" x14ac:dyDescent="0.3">
      <c r="A8" s="41" t="s">
        <v>6</v>
      </c>
      <c r="B8" s="24"/>
      <c r="C8" s="24"/>
      <c r="D8" s="24"/>
      <c r="E8" s="24"/>
      <c r="F8" s="24"/>
      <c r="G8" s="24"/>
      <c r="H8" s="24"/>
      <c r="I8" s="73"/>
      <c r="J8" s="73"/>
      <c r="K8" s="73"/>
      <c r="L8" s="73"/>
      <c r="M8" s="73"/>
      <c r="N8" s="24"/>
      <c r="Q8" s="24"/>
    </row>
    <row r="9" spans="1:78" x14ac:dyDescent="0.3">
      <c r="A9" s="41" t="s">
        <v>7</v>
      </c>
      <c r="B9" s="24">
        <v>150.32405410000001</v>
      </c>
      <c r="C9" s="24">
        <v>36.376620580000001</v>
      </c>
      <c r="D9" s="24">
        <v>6.5527113999999997</v>
      </c>
      <c r="E9" s="24">
        <v>25.620312800000001</v>
      </c>
      <c r="F9" s="24">
        <v>14.7982064</v>
      </c>
      <c r="G9" s="24">
        <v>3.1270222400000001</v>
      </c>
      <c r="H9" s="24">
        <v>23.044671099999999</v>
      </c>
      <c r="I9" s="73">
        <v>1.8823593000000001</v>
      </c>
      <c r="J9" s="73">
        <v>0.28292590000000001</v>
      </c>
      <c r="K9" s="73">
        <v>1.2900985199999999</v>
      </c>
      <c r="L9" s="73"/>
      <c r="M9" s="73">
        <v>0.1996185</v>
      </c>
      <c r="N9" s="24"/>
      <c r="O9" s="26" t="s">
        <v>7</v>
      </c>
      <c r="P9" s="81">
        <v>0</v>
      </c>
      <c r="Q9" s="24">
        <v>3.8158316256331398E-2</v>
      </c>
      <c r="R9" s="24">
        <v>1.8804472550465401</v>
      </c>
      <c r="S9" s="24">
        <v>1.8804472550465401</v>
      </c>
      <c r="T9" s="24">
        <v>5.9643692288232204</v>
      </c>
      <c r="U9" s="86">
        <v>2.8187538955780698E-3</v>
      </c>
      <c r="V9" s="24">
        <v>0.282598613745906</v>
      </c>
      <c r="W9" s="86">
        <v>0.19940607203399499</v>
      </c>
      <c r="X9" s="24">
        <v>0.27012348892452998</v>
      </c>
      <c r="Y9" s="24">
        <v>150.14981905565</v>
      </c>
      <c r="Z9" s="24">
        <v>2.3362980971841401</v>
      </c>
      <c r="AA9" s="24">
        <v>3.3854965803006003E-2</v>
      </c>
      <c r="AB9" s="24">
        <v>0.35319572436845798</v>
      </c>
      <c r="AC9" s="24">
        <v>0</v>
      </c>
      <c r="AD9" s="86">
        <v>0</v>
      </c>
      <c r="AE9" s="24">
        <v>1.28834356099362</v>
      </c>
      <c r="AF9" s="24">
        <v>1.28834356099362</v>
      </c>
      <c r="AG9" s="24">
        <v>43945.522176843697</v>
      </c>
      <c r="AH9" s="24">
        <v>0</v>
      </c>
      <c r="AI9" s="24">
        <v>0.76307876221828996</v>
      </c>
      <c r="AJ9" s="24">
        <v>0.16040793065339401</v>
      </c>
      <c r="AK9" s="86">
        <v>0.32576088965172401</v>
      </c>
      <c r="AL9" s="24">
        <v>0.50827941083681905</v>
      </c>
      <c r="AM9" s="24">
        <v>0</v>
      </c>
      <c r="AN9" s="24">
        <v>36.318996125376799</v>
      </c>
      <c r="AO9" s="24">
        <v>0</v>
      </c>
      <c r="AP9" s="24">
        <v>5.8901448767340696</v>
      </c>
      <c r="AQ9" s="24">
        <v>0.65446091370558301</v>
      </c>
      <c r="AR9" s="24">
        <v>6.5446057904396504</v>
      </c>
      <c r="AS9" s="24">
        <v>0</v>
      </c>
      <c r="AT9" s="24">
        <v>1.2258447986904499</v>
      </c>
      <c r="AU9" s="24">
        <v>4.4350145780628998E-3</v>
      </c>
      <c r="AV9" s="24">
        <v>4.6811781487789101</v>
      </c>
      <c r="AW9" s="24">
        <v>4.87843560023589E-3</v>
      </c>
      <c r="AX9" s="24">
        <v>1.3378820196542001</v>
      </c>
      <c r="AY9" s="24">
        <v>1.61137188114882</v>
      </c>
      <c r="AZ9" s="24">
        <v>1.4783239361320999E-3</v>
      </c>
      <c r="BA9" s="24">
        <v>0</v>
      </c>
      <c r="BB9" s="24">
        <v>1.0407386034821999</v>
      </c>
      <c r="BC9" s="24">
        <v>25.596197250615901</v>
      </c>
      <c r="BD9" s="24">
        <v>14.782430709061501</v>
      </c>
      <c r="BE9" s="24">
        <v>10.813766541554299</v>
      </c>
      <c r="BF9" s="24">
        <v>1.1915285195412101E-2</v>
      </c>
      <c r="BG9" s="24">
        <v>0</v>
      </c>
      <c r="BH9" s="24">
        <v>0.35331878282819901</v>
      </c>
      <c r="BI9" s="24">
        <v>9.68303598494243E-2</v>
      </c>
      <c r="BJ9" s="24">
        <v>4.0166036695932998</v>
      </c>
      <c r="BK9" s="24">
        <v>0.26609851353362302</v>
      </c>
      <c r="BL9" s="24">
        <v>5.17414606722994E-2</v>
      </c>
      <c r="BM9" s="24">
        <v>5.7388500691700104</v>
      </c>
      <c r="BN9" s="24">
        <v>0.57351236164090003</v>
      </c>
      <c r="BO9" s="24">
        <v>2.2174871718557902E-3</v>
      </c>
      <c r="BP9" s="24">
        <v>0.24392297050766901</v>
      </c>
      <c r="BQ9" s="24">
        <v>1.4783214008168101E-4</v>
      </c>
      <c r="BR9" s="24">
        <v>3.1240949001581799</v>
      </c>
      <c r="BS9" s="24">
        <v>1.3483193421577699</v>
      </c>
      <c r="BT9" s="24">
        <v>0</v>
      </c>
      <c r="BU9" s="24">
        <v>4.5304170425657298E-4</v>
      </c>
      <c r="BV9" s="24">
        <v>0.59810671467583798</v>
      </c>
      <c r="BW9" s="86">
        <v>0</v>
      </c>
      <c r="BX9" s="24">
        <v>0.25672278853816999</v>
      </c>
      <c r="BY9" s="24">
        <v>23.017458952694302</v>
      </c>
      <c r="BZ9" s="24">
        <v>0.298917555396087</v>
      </c>
    </row>
    <row r="10" spans="1:78" x14ac:dyDescent="0.3">
      <c r="A10" s="41" t="s">
        <v>8</v>
      </c>
      <c r="B10" s="24"/>
      <c r="C10" s="24"/>
      <c r="D10" s="24"/>
      <c r="E10" s="24"/>
      <c r="F10" s="24"/>
      <c r="G10" s="24"/>
      <c r="H10" s="24"/>
      <c r="I10" s="73"/>
      <c r="J10" s="73"/>
      <c r="K10" s="73"/>
      <c r="L10" s="73"/>
      <c r="M10" s="73"/>
      <c r="N10" s="24"/>
      <c r="Q10" s="24"/>
    </row>
    <row r="11" spans="1:78" x14ac:dyDescent="0.3">
      <c r="A11" s="41" t="s">
        <v>9</v>
      </c>
      <c r="B11" s="24">
        <v>83822.105519000004</v>
      </c>
      <c r="C11" s="24">
        <v>27576.932609</v>
      </c>
      <c r="D11" s="24">
        <v>4083.3240986000001</v>
      </c>
      <c r="E11" s="24">
        <v>8018.3500468000002</v>
      </c>
      <c r="F11" s="24">
        <v>2878.4146549000002</v>
      </c>
      <c r="G11" s="24">
        <v>2147.9468102999999</v>
      </c>
      <c r="H11" s="24">
        <v>10424.774705</v>
      </c>
      <c r="I11" s="73">
        <v>261.69987225</v>
      </c>
      <c r="J11" s="73">
        <v>373.13735438999998</v>
      </c>
      <c r="K11" s="73">
        <v>568.88970861999996</v>
      </c>
      <c r="L11" s="73"/>
      <c r="M11" s="73">
        <v>12.24558515</v>
      </c>
      <c r="N11" s="24"/>
      <c r="O11" s="26" t="s">
        <v>9</v>
      </c>
      <c r="P11" s="81">
        <v>0</v>
      </c>
      <c r="Q11" s="24">
        <v>8.1619621048649393E-2</v>
      </c>
      <c r="R11" s="24">
        <v>261.64015888555298</v>
      </c>
      <c r="S11" s="24">
        <v>261.64015888555298</v>
      </c>
      <c r="T11" s="24">
        <v>400.74003203266699</v>
      </c>
      <c r="U11" s="86">
        <v>0.18184153317042101</v>
      </c>
      <c r="V11" s="24">
        <v>373.06472137778701</v>
      </c>
      <c r="W11" s="86">
        <v>12.2421769556562</v>
      </c>
      <c r="X11" s="24">
        <v>2816.9203541111701</v>
      </c>
      <c r="Y11" s="24">
        <v>83805.235124267594</v>
      </c>
      <c r="Z11" s="24">
        <v>2483.6341239973599</v>
      </c>
      <c r="AA11" s="24">
        <v>1168.64441945817</v>
      </c>
      <c r="AB11" s="24">
        <v>353.431937755641</v>
      </c>
      <c r="AC11" s="24">
        <v>0</v>
      </c>
      <c r="AD11" s="86">
        <v>0</v>
      </c>
      <c r="AE11" s="24">
        <v>568.77411851120098</v>
      </c>
      <c r="AF11" s="24">
        <v>568.77411851120098</v>
      </c>
      <c r="AG11" s="24">
        <v>24321917.3726881</v>
      </c>
      <c r="AH11" s="24">
        <v>0</v>
      </c>
      <c r="AI11" s="24">
        <v>289.688852683839</v>
      </c>
      <c r="AJ11" s="24">
        <v>244.324441383551</v>
      </c>
      <c r="AK11" s="86">
        <v>25.207276020281199</v>
      </c>
      <c r="AL11" s="24">
        <v>31.928990055352301</v>
      </c>
      <c r="AM11" s="24">
        <v>0</v>
      </c>
      <c r="AN11" s="24">
        <v>27571.602398543801</v>
      </c>
      <c r="AO11" s="24">
        <v>0</v>
      </c>
      <c r="AP11" s="24">
        <v>3674.2614648366998</v>
      </c>
      <c r="AQ11" s="24">
        <v>408.25132330391</v>
      </c>
      <c r="AR11" s="24">
        <v>4082.5127881406102</v>
      </c>
      <c r="AS11" s="24">
        <v>8.6478003241124996E-3</v>
      </c>
      <c r="AT11" s="24">
        <v>401.14002096876101</v>
      </c>
      <c r="AU11" s="24">
        <v>0.86332963390256601</v>
      </c>
      <c r="AV11" s="24">
        <v>3010.7256672225799</v>
      </c>
      <c r="AW11" s="24">
        <v>0.94966315507311005</v>
      </c>
      <c r="AX11" s="24">
        <v>260.43791699002901</v>
      </c>
      <c r="AY11" s="24">
        <v>313.67667463802798</v>
      </c>
      <c r="AZ11" s="24">
        <v>0.28777670123547</v>
      </c>
      <c r="BA11" s="24">
        <v>0</v>
      </c>
      <c r="BB11" s="24">
        <v>202.594850134746</v>
      </c>
      <c r="BC11" s="24">
        <v>8016.53589192854</v>
      </c>
      <c r="BD11" s="24">
        <v>2877.6126780771201</v>
      </c>
      <c r="BE11" s="24">
        <v>5138.9232138514199</v>
      </c>
      <c r="BF11" s="24">
        <v>2.31948380349057</v>
      </c>
      <c r="BG11" s="24">
        <v>0</v>
      </c>
      <c r="BH11" s="24">
        <v>68.778618362902805</v>
      </c>
      <c r="BI11" s="24">
        <v>18.8493792006911</v>
      </c>
      <c r="BJ11" s="24">
        <v>781.88952802316999</v>
      </c>
      <c r="BK11" s="24">
        <v>51.799793318837899</v>
      </c>
      <c r="BL11" s="24">
        <v>10.072197971097401</v>
      </c>
      <c r="BM11" s="24">
        <v>1117.14983656806</v>
      </c>
      <c r="BN11" s="24">
        <v>921.62098130350398</v>
      </c>
      <c r="BO11" s="24">
        <v>0.43166573578200701</v>
      </c>
      <c r="BP11" s="24">
        <v>47.483186182255999</v>
      </c>
      <c r="BQ11" s="24">
        <v>2.8777657810733201E-2</v>
      </c>
      <c r="BR11" s="24">
        <v>2147.52506636313</v>
      </c>
      <c r="BS11" s="24">
        <v>1525.43571315694</v>
      </c>
      <c r="BT11" s="24">
        <v>0</v>
      </c>
      <c r="BU11" s="24">
        <v>2.92243206203881E-2</v>
      </c>
      <c r="BV11" s="24">
        <v>902.27121362333901</v>
      </c>
      <c r="BW11" s="86">
        <v>0</v>
      </c>
      <c r="BX11" s="24">
        <v>100.228320313658</v>
      </c>
      <c r="BY11" s="24">
        <v>10422.6715632548</v>
      </c>
      <c r="BZ11" s="24">
        <v>20.768155448208301</v>
      </c>
    </row>
    <row r="12" spans="1:78" x14ac:dyDescent="0.3">
      <c r="A12" s="41" t="s">
        <v>10</v>
      </c>
      <c r="B12" s="24">
        <v>20711.194971000001</v>
      </c>
      <c r="C12" s="24">
        <v>3064.573108</v>
      </c>
      <c r="D12" s="24">
        <v>675.09214132</v>
      </c>
      <c r="E12" s="24">
        <v>3324.6164629</v>
      </c>
      <c r="F12" s="24">
        <v>2319.8952306000001</v>
      </c>
      <c r="G12" s="24">
        <v>228.71619981000001</v>
      </c>
      <c r="H12" s="24">
        <v>2436.2702626999999</v>
      </c>
      <c r="I12" s="73">
        <v>199.78769878</v>
      </c>
      <c r="J12" s="73">
        <v>29.92487422</v>
      </c>
      <c r="K12" s="73">
        <v>135.81250907</v>
      </c>
      <c r="L12" s="73"/>
      <c r="M12" s="73">
        <v>21.167965859999999</v>
      </c>
      <c r="N12" s="24"/>
      <c r="O12" s="26" t="s">
        <v>10</v>
      </c>
      <c r="P12" s="81">
        <v>0</v>
      </c>
      <c r="Q12" s="24">
        <v>1.42076367952622</v>
      </c>
      <c r="R12" s="24">
        <v>199.687989606858</v>
      </c>
      <c r="S12" s="24">
        <v>199.687989606858</v>
      </c>
      <c r="T12" s="24">
        <v>645.02995255278597</v>
      </c>
      <c r="U12" s="86">
        <v>0.309591093354674</v>
      </c>
      <c r="V12" s="24">
        <v>29.910075963622599</v>
      </c>
      <c r="W12" s="86">
        <v>21.1574872292388</v>
      </c>
      <c r="X12" s="24">
        <v>10.05745204676</v>
      </c>
      <c r="Y12" s="24">
        <v>20700.8790603901</v>
      </c>
      <c r="Z12" s="24">
        <v>251.68837356057099</v>
      </c>
      <c r="AA12" s="24">
        <v>1.2605150453810401</v>
      </c>
      <c r="AB12" s="24">
        <v>37.828967216998898</v>
      </c>
      <c r="AC12" s="24">
        <v>0</v>
      </c>
      <c r="AD12" s="86">
        <v>0</v>
      </c>
      <c r="AE12" s="24">
        <v>135.74583665430899</v>
      </c>
      <c r="AF12" s="24">
        <v>135.74583665430899</v>
      </c>
      <c r="AG12" s="24">
        <v>4649732.2870020997</v>
      </c>
      <c r="AH12" s="24">
        <v>0</v>
      </c>
      <c r="AI12" s="24">
        <v>82.700908726002993</v>
      </c>
      <c r="AJ12" s="24">
        <v>17.364128920562301</v>
      </c>
      <c r="AK12" s="86">
        <v>35.465425931372302</v>
      </c>
      <c r="AL12" s="24">
        <v>54.824585558863902</v>
      </c>
      <c r="AM12" s="24">
        <v>0</v>
      </c>
      <c r="AN12" s="24">
        <v>3062.9580016865302</v>
      </c>
      <c r="AO12" s="24">
        <v>0</v>
      </c>
      <c r="AP12" s="24">
        <v>607.27882700882401</v>
      </c>
      <c r="AQ12" s="24">
        <v>67.475307274701393</v>
      </c>
      <c r="AR12" s="24">
        <v>674.75413428352499</v>
      </c>
      <c r="AS12" s="24">
        <v>0</v>
      </c>
      <c r="AT12" s="24">
        <v>131.96840101798401</v>
      </c>
      <c r="AU12" s="24">
        <v>0.69562487012020602</v>
      </c>
      <c r="AV12" s="24">
        <v>479.254433590502</v>
      </c>
      <c r="AW12" s="24">
        <v>0.76518546569883705</v>
      </c>
      <c r="AX12" s="24">
        <v>209.84684411668999</v>
      </c>
      <c r="AY12" s="24">
        <v>252.743706851414</v>
      </c>
      <c r="AZ12" s="24">
        <v>0.23187546817903701</v>
      </c>
      <c r="BA12" s="24">
        <v>0</v>
      </c>
      <c r="BB12" s="24">
        <v>163.239951035345</v>
      </c>
      <c r="BC12" s="24">
        <v>3322.8313104604899</v>
      </c>
      <c r="BD12" s="24">
        <v>2318.6245837178699</v>
      </c>
      <c r="BE12" s="24">
        <v>1004.20672674261</v>
      </c>
      <c r="BF12" s="24">
        <v>1.86890917519579</v>
      </c>
      <c r="BG12" s="24">
        <v>0</v>
      </c>
      <c r="BH12" s="24">
        <v>55.418097433268798</v>
      </c>
      <c r="BI12" s="24">
        <v>15.1878354249684</v>
      </c>
      <c r="BJ12" s="24">
        <v>630.00432403533898</v>
      </c>
      <c r="BK12" s="24">
        <v>41.737517573593003</v>
      </c>
      <c r="BL12" s="24">
        <v>8.1156524391386498</v>
      </c>
      <c r="BM12" s="24">
        <v>900.13869023407506</v>
      </c>
      <c r="BN12" s="24">
        <v>62.394916904581898</v>
      </c>
      <c r="BO12" s="24">
        <v>0.34781274403787499</v>
      </c>
      <c r="BP12" s="24">
        <v>38.259369290717999</v>
      </c>
      <c r="BQ12" s="24">
        <v>2.3187560089728099E-2</v>
      </c>
      <c r="BR12" s="24">
        <v>228.60012699504401</v>
      </c>
      <c r="BS12" s="24">
        <v>144.12043402627401</v>
      </c>
      <c r="BT12" s="24">
        <v>0</v>
      </c>
      <c r="BU12" s="24">
        <v>4.9757506011675598E-2</v>
      </c>
      <c r="BV12" s="24">
        <v>61.886701034153702</v>
      </c>
      <c r="BW12" s="86">
        <v>0</v>
      </c>
      <c r="BX12" s="24">
        <v>13.7129990531721</v>
      </c>
      <c r="BY12" s="24">
        <v>2435.06672189244</v>
      </c>
      <c r="BZ12" s="24">
        <v>29.854981760544401</v>
      </c>
    </row>
    <row r="13" spans="1:78" x14ac:dyDescent="0.3">
      <c r="A13" s="41" t="s">
        <v>12</v>
      </c>
      <c r="B13" s="24">
        <v>7336.4804409999997</v>
      </c>
      <c r="C13" s="24">
        <v>1041.074797</v>
      </c>
      <c r="D13" s="24">
        <v>235.75662901000001</v>
      </c>
      <c r="E13" s="24">
        <v>1173.4944711000001</v>
      </c>
      <c r="F13" s="24">
        <v>801.74500244000001</v>
      </c>
      <c r="G13" s="24">
        <v>62.108463440000001</v>
      </c>
      <c r="H13" s="24">
        <v>930.26475640000001</v>
      </c>
      <c r="I13" s="73">
        <v>70.321425910000002</v>
      </c>
      <c r="J13" s="73">
        <v>11.295738</v>
      </c>
      <c r="K13" s="73">
        <v>56.190878140000002</v>
      </c>
      <c r="L13" s="73"/>
      <c r="M13" s="73">
        <v>7.5951143999999999</v>
      </c>
      <c r="N13" s="24"/>
      <c r="O13" s="26" t="s">
        <v>12</v>
      </c>
      <c r="P13" s="81">
        <v>0</v>
      </c>
      <c r="Q13" s="24">
        <v>8.0186769413361105</v>
      </c>
      <c r="R13" s="24">
        <v>70.321486092309698</v>
      </c>
      <c r="S13" s="24">
        <v>70.321486092309698</v>
      </c>
      <c r="T13" s="24">
        <v>206.650303300319</v>
      </c>
      <c r="U13" s="86">
        <v>8.5890800192243003E-2</v>
      </c>
      <c r="V13" s="24">
        <v>11.2957442250861</v>
      </c>
      <c r="W13" s="86">
        <v>7.5950803951317498</v>
      </c>
      <c r="X13" s="24">
        <v>56.763877441315699</v>
      </c>
      <c r="Y13" s="24">
        <v>7336.4773906094097</v>
      </c>
      <c r="Z13" s="24">
        <v>83.356012580531996</v>
      </c>
      <c r="AA13" s="24">
        <v>7.1143077997982704</v>
      </c>
      <c r="AB13" s="24">
        <v>13.1478923680351</v>
      </c>
      <c r="AC13" s="24">
        <v>0</v>
      </c>
      <c r="AD13" s="86">
        <v>0</v>
      </c>
      <c r="AE13" s="24">
        <v>56.190943392670697</v>
      </c>
      <c r="AF13" s="24">
        <v>56.190943392670697</v>
      </c>
      <c r="AG13" s="24">
        <v>1770864.97095079</v>
      </c>
      <c r="AH13" s="24">
        <v>0</v>
      </c>
      <c r="AI13" s="24">
        <v>26.0021526380837</v>
      </c>
      <c r="AJ13" s="24">
        <v>5.5169303054831103</v>
      </c>
      <c r="AK13" s="86">
        <v>10.70454062578</v>
      </c>
      <c r="AL13" s="24">
        <v>17.967626435445901</v>
      </c>
      <c r="AM13" s="24">
        <v>0</v>
      </c>
      <c r="AN13" s="24">
        <v>1041.0744231882099</v>
      </c>
      <c r="AO13" s="24">
        <v>0</v>
      </c>
      <c r="AP13" s="24">
        <v>212.180753010686</v>
      </c>
      <c r="AQ13" s="24">
        <v>23.575644857443599</v>
      </c>
      <c r="AR13" s="24">
        <v>235.75639786812999</v>
      </c>
      <c r="AS13" s="24">
        <v>0</v>
      </c>
      <c r="AT13" s="24">
        <v>43.960696855657801</v>
      </c>
      <c r="AU13" s="24">
        <v>0.24052330120096699</v>
      </c>
      <c r="AV13" s="24">
        <v>229.007585876089</v>
      </c>
      <c r="AW13" s="24">
        <v>0.26457575356735302</v>
      </c>
      <c r="AX13" s="24">
        <v>72.557900648710003</v>
      </c>
      <c r="AY13" s="24">
        <v>87.390166945000104</v>
      </c>
      <c r="AZ13" s="24">
        <v>8.0174696671571899E-2</v>
      </c>
      <c r="BA13" s="24">
        <v>0</v>
      </c>
      <c r="BB13" s="24">
        <v>56.442829742555197</v>
      </c>
      <c r="BC13" s="24">
        <v>1173.4508672147299</v>
      </c>
      <c r="BD13" s="24">
        <v>801.70148665839895</v>
      </c>
      <c r="BE13" s="24">
        <v>371.74938055633601</v>
      </c>
      <c r="BF13" s="24">
        <v>0.64620250004133595</v>
      </c>
      <c r="BG13" s="24">
        <v>0</v>
      </c>
      <c r="BH13" s="24">
        <v>19.1617034011805</v>
      </c>
      <c r="BI13" s="24">
        <v>5.25142712897589</v>
      </c>
      <c r="BJ13" s="24">
        <v>217.83406383482901</v>
      </c>
      <c r="BK13" s="24">
        <v>14.431406052789599</v>
      </c>
      <c r="BL13" s="24">
        <v>2.8061045982903101</v>
      </c>
      <c r="BM13" s="24">
        <v>311.23734166680401</v>
      </c>
      <c r="BN13" s="24">
        <v>18.951747095994701</v>
      </c>
      <c r="BO13" s="24">
        <v>0.12026150300104101</v>
      </c>
      <c r="BP13" s="24">
        <v>13.228787413813</v>
      </c>
      <c r="BQ13" s="24">
        <v>8.0174709678841691E-3</v>
      </c>
      <c r="BR13" s="24">
        <v>62.108610561241598</v>
      </c>
      <c r="BS13" s="24">
        <v>50.913653814859998</v>
      </c>
      <c r="BT13" s="24">
        <v>0</v>
      </c>
      <c r="BU13" s="24">
        <v>1.3804141296472E-2</v>
      </c>
      <c r="BV13" s="24">
        <v>27.643758028347001</v>
      </c>
      <c r="BW13" s="86">
        <v>0</v>
      </c>
      <c r="BX13" s="24">
        <v>43.667181845665397</v>
      </c>
      <c r="BY13" s="24">
        <v>930.26454383615203</v>
      </c>
      <c r="BZ13" s="24">
        <v>16.474132532228801</v>
      </c>
    </row>
    <row r="14" spans="1:78" x14ac:dyDescent="0.3">
      <c r="A14" s="41" t="s">
        <v>13</v>
      </c>
      <c r="B14" s="24">
        <v>407.88875410000003</v>
      </c>
      <c r="C14" s="24">
        <v>73.677998540000004</v>
      </c>
      <c r="D14" s="24">
        <v>13.98883419</v>
      </c>
      <c r="E14" s="24">
        <v>62.84720935</v>
      </c>
      <c r="F14" s="24">
        <v>43.781079239999997</v>
      </c>
      <c r="G14" s="24">
        <v>4.0381853000000003</v>
      </c>
      <c r="H14" s="24">
        <v>52.177370179999997</v>
      </c>
      <c r="I14" s="73">
        <v>3.9255929100000002</v>
      </c>
      <c r="J14" s="73">
        <v>0.63381359999999998</v>
      </c>
      <c r="K14" s="73">
        <v>3.1663600299999999</v>
      </c>
      <c r="L14" s="73"/>
      <c r="M14" s="73">
        <v>0.42443835000000002</v>
      </c>
      <c r="N14" s="24"/>
      <c r="O14" s="26" t="s">
        <v>13</v>
      </c>
      <c r="P14" s="81">
        <v>0</v>
      </c>
      <c r="Q14" s="24">
        <v>0.80767259154307003</v>
      </c>
      <c r="R14" s="24">
        <v>3.92246247140528</v>
      </c>
      <c r="S14" s="24">
        <v>3.92246247140528</v>
      </c>
      <c r="T14" s="24">
        <v>9.6513408166470995</v>
      </c>
      <c r="U14" s="86">
        <v>3.2501356575340098E-3</v>
      </c>
      <c r="V14" s="24">
        <v>0.63336335904718399</v>
      </c>
      <c r="W14" s="86">
        <v>0.424113376820207</v>
      </c>
      <c r="X14" s="24">
        <v>5.7175213359127399</v>
      </c>
      <c r="Y14" s="24">
        <v>407.52139861219001</v>
      </c>
      <c r="Z14" s="24">
        <v>4.0488491956150003</v>
      </c>
      <c r="AA14" s="24">
        <v>0.71658677730451903</v>
      </c>
      <c r="AB14" s="24">
        <v>0.67295768312637405</v>
      </c>
      <c r="AC14" s="24">
        <v>0</v>
      </c>
      <c r="AD14" s="86">
        <v>0</v>
      </c>
      <c r="AE14" s="24">
        <v>3.16427351975396</v>
      </c>
      <c r="AF14" s="24">
        <v>3.16427351975396</v>
      </c>
      <c r="AG14" s="24">
        <v>99247.970519794704</v>
      </c>
      <c r="AH14" s="24">
        <v>0</v>
      </c>
      <c r="AI14" s="24">
        <v>1.1861514650440601</v>
      </c>
      <c r="AJ14" s="24">
        <v>0.25502223604027802</v>
      </c>
      <c r="AK14" s="86">
        <v>0.46228123846272801</v>
      </c>
      <c r="AL14" s="24">
        <v>0.86224099062484405</v>
      </c>
      <c r="AM14" s="24">
        <v>0</v>
      </c>
      <c r="AN14" s="24">
        <v>73.652719015415798</v>
      </c>
      <c r="AO14" s="24">
        <v>0</v>
      </c>
      <c r="AP14" s="24">
        <v>12.5820710439436</v>
      </c>
      <c r="AQ14" s="24">
        <v>1.3980133644185</v>
      </c>
      <c r="AR14" s="24">
        <v>13.980084408362099</v>
      </c>
      <c r="AS14" s="24">
        <v>0</v>
      </c>
      <c r="AT14" s="24">
        <v>2.1494404139177701</v>
      </c>
      <c r="AU14" s="24">
        <v>1.31201964318193E-2</v>
      </c>
      <c r="AV14" s="24">
        <v>15.0176361546983</v>
      </c>
      <c r="AW14" s="24">
        <v>1.4432313034276299E-2</v>
      </c>
      <c r="AX14" s="24">
        <v>3.9579484890072001</v>
      </c>
      <c r="AY14" s="24">
        <v>4.7670312009127098</v>
      </c>
      <c r="AZ14" s="24">
        <v>4.3734282423099997E-3</v>
      </c>
      <c r="BA14" s="24">
        <v>0</v>
      </c>
      <c r="BB14" s="24">
        <v>3.0788916262945198</v>
      </c>
      <c r="BC14" s="24">
        <v>62.781043630571403</v>
      </c>
      <c r="BD14" s="24">
        <v>43.7318789067279</v>
      </c>
      <c r="BE14" s="24">
        <v>19.0491647238435</v>
      </c>
      <c r="BF14" s="24">
        <v>3.5249807922309098E-2</v>
      </c>
      <c r="BG14" s="24">
        <v>0</v>
      </c>
      <c r="BH14" s="24">
        <v>1.04524787116189</v>
      </c>
      <c r="BI14" s="24">
        <v>0.28645848310983901</v>
      </c>
      <c r="BJ14" s="24">
        <v>11.8825919740736</v>
      </c>
      <c r="BK14" s="24">
        <v>0.78721569470394603</v>
      </c>
      <c r="BL14" s="24">
        <v>0.15306846012665501</v>
      </c>
      <c r="BM14" s="24">
        <v>16.977635873609</v>
      </c>
      <c r="BN14" s="24">
        <v>0.82567180764232095</v>
      </c>
      <c r="BO14" s="24">
        <v>6.5602336899309296E-3</v>
      </c>
      <c r="BP14" s="24">
        <v>0.72161591075690101</v>
      </c>
      <c r="BQ14" s="24">
        <v>4.3734365096424603E-4</v>
      </c>
      <c r="BR14" s="24">
        <v>4.0365789822362501</v>
      </c>
      <c r="BS14" s="24">
        <v>2.6493954323814801</v>
      </c>
      <c r="BT14" s="24">
        <v>0</v>
      </c>
      <c r="BU14" s="24">
        <v>5.2222410118553495E-4</v>
      </c>
      <c r="BV14" s="24">
        <v>1.7387644395967701</v>
      </c>
      <c r="BW14" s="86">
        <v>0</v>
      </c>
      <c r="BX14" s="24">
        <v>4.2887053784090297</v>
      </c>
      <c r="BY14" s="24">
        <v>52.140111994797103</v>
      </c>
      <c r="BZ14" s="24">
        <v>1.16511379802521</v>
      </c>
    </row>
    <row r="15" spans="1:78" x14ac:dyDescent="0.3">
      <c r="A15" s="41" t="s">
        <v>14</v>
      </c>
      <c r="B15" s="24">
        <v>77.095188399999998</v>
      </c>
      <c r="C15" s="24">
        <v>10.22360351</v>
      </c>
      <c r="D15" s="24">
        <v>2.3433600600000002</v>
      </c>
      <c r="E15" s="24">
        <v>12.39095672</v>
      </c>
      <c r="F15" s="24">
        <v>8.8239857500000003</v>
      </c>
      <c r="G15" s="24">
        <v>0.60189725000000005</v>
      </c>
      <c r="H15" s="24">
        <v>9.1412206200000004</v>
      </c>
      <c r="I15" s="73">
        <v>0.70849644000000001</v>
      </c>
      <c r="J15" s="73">
        <v>0.11143665</v>
      </c>
      <c r="K15" s="73">
        <v>0.53955752999999995</v>
      </c>
      <c r="L15" s="73"/>
      <c r="M15" s="73">
        <v>7.6059299999999996E-2</v>
      </c>
      <c r="N15" s="24"/>
      <c r="O15" s="26" t="s">
        <v>14</v>
      </c>
      <c r="P15" s="81">
        <v>0</v>
      </c>
      <c r="Q15" s="24">
        <v>8.5544060599546903E-2</v>
      </c>
      <c r="R15" s="24">
        <v>0.70849702592767705</v>
      </c>
      <c r="S15" s="24">
        <v>0.70849702592767705</v>
      </c>
      <c r="T15" s="24">
        <v>1.9925655187751099</v>
      </c>
      <c r="U15" s="86">
        <v>8.1372027504863901E-4</v>
      </c>
      <c r="V15" s="24">
        <v>0.111436702969714</v>
      </c>
      <c r="W15" s="86">
        <v>7.6059520775056899E-2</v>
      </c>
      <c r="X15" s="24">
        <v>0.60556704308382503</v>
      </c>
      <c r="Y15" s="24">
        <v>77.095160524038604</v>
      </c>
      <c r="Z15" s="24">
        <v>0.80668774309099001</v>
      </c>
      <c r="AA15" s="24">
        <v>7.5896842765257294E-2</v>
      </c>
      <c r="AB15" s="24">
        <v>0.12789340762578699</v>
      </c>
      <c r="AC15" s="24">
        <v>0</v>
      </c>
      <c r="AD15" s="86">
        <v>0</v>
      </c>
      <c r="AE15" s="24">
        <v>0.53955370112600998</v>
      </c>
      <c r="AF15" s="24">
        <v>0.53955370112600998</v>
      </c>
      <c r="AG15" s="24">
        <v>17418.277343650901</v>
      </c>
      <c r="AH15" s="24">
        <v>0</v>
      </c>
      <c r="AI15" s="24">
        <v>0.25018045515523202</v>
      </c>
      <c r="AJ15" s="24">
        <v>5.3145361172969099E-2</v>
      </c>
      <c r="AK15" s="86">
        <v>0.102500293403274</v>
      </c>
      <c r="AL15" s="24">
        <v>0.17368559156070601</v>
      </c>
      <c r="AM15" s="24">
        <v>0</v>
      </c>
      <c r="AN15" s="24">
        <v>10.2236040057981</v>
      </c>
      <c r="AO15" s="24">
        <v>0</v>
      </c>
      <c r="AP15" s="24">
        <v>2.1090116569387698</v>
      </c>
      <c r="AQ15" s="24">
        <v>0.23433559196856199</v>
      </c>
      <c r="AR15" s="24">
        <v>2.3433472489073299</v>
      </c>
      <c r="AS15" s="24">
        <v>0</v>
      </c>
      <c r="AT15" s="24">
        <v>0.42570073314704199</v>
      </c>
      <c r="AU15" s="24">
        <v>2.6472006261126402E-3</v>
      </c>
      <c r="AV15" s="24">
        <v>2.29022520345905</v>
      </c>
      <c r="AW15" s="24">
        <v>2.9118986755733299E-3</v>
      </c>
      <c r="AX15" s="24">
        <v>0.79857041287058295</v>
      </c>
      <c r="AY15" s="24">
        <v>0.96181407320447299</v>
      </c>
      <c r="AZ15" s="24">
        <v>8.8240072311601204E-4</v>
      </c>
      <c r="BA15" s="24">
        <v>0</v>
      </c>
      <c r="BB15" s="24">
        <v>0.62120846354381898</v>
      </c>
      <c r="BC15" s="24">
        <v>12.390476351570999</v>
      </c>
      <c r="BD15" s="24">
        <v>8.8235065493807792</v>
      </c>
      <c r="BE15" s="24">
        <v>3.56696980219029</v>
      </c>
      <c r="BF15" s="24">
        <v>7.1121447113874203E-3</v>
      </c>
      <c r="BG15" s="24">
        <v>0</v>
      </c>
      <c r="BH15" s="24">
        <v>0.2108930372526</v>
      </c>
      <c r="BI15" s="24">
        <v>5.7797056829643298E-2</v>
      </c>
      <c r="BJ15" s="24">
        <v>2.3974759282836402</v>
      </c>
      <c r="BK15" s="24">
        <v>0.158831517275969</v>
      </c>
      <c r="BL15" s="24">
        <v>3.0884023655593899E-2</v>
      </c>
      <c r="BM15" s="24">
        <v>3.4254705490059898</v>
      </c>
      <c r="BN15" s="24">
        <v>0.18160658969625801</v>
      </c>
      <c r="BO15" s="24">
        <v>1.32361061966412E-3</v>
      </c>
      <c r="BP15" s="24">
        <v>0.14559599199722201</v>
      </c>
      <c r="BQ15" s="24">
        <v>8.8240105380931095E-5</v>
      </c>
      <c r="BR15" s="24">
        <v>0.601895242976901</v>
      </c>
      <c r="BS15" s="24">
        <v>0.49607744495180101</v>
      </c>
      <c r="BT15" s="24">
        <v>0</v>
      </c>
      <c r="BU15" s="24">
        <v>1.30780645418519E-4</v>
      </c>
      <c r="BV15" s="24">
        <v>0.27504890908381402</v>
      </c>
      <c r="BW15" s="86">
        <v>0</v>
      </c>
      <c r="BX15" s="24">
        <v>0.46376611492914899</v>
      </c>
      <c r="BY15" s="24">
        <v>9.1412189354982694</v>
      </c>
      <c r="BZ15" s="24">
        <v>0.16636252163616</v>
      </c>
    </row>
    <row r="16" spans="1:78" x14ac:dyDescent="0.3">
      <c r="A16" s="41" t="s">
        <v>15</v>
      </c>
      <c r="B16" s="24">
        <v>1346.8519037999999</v>
      </c>
      <c r="C16" s="24">
        <v>106.53913188</v>
      </c>
      <c r="D16" s="24">
        <v>33.046922809999998</v>
      </c>
      <c r="E16" s="24">
        <v>231.25038212000001</v>
      </c>
      <c r="F16" s="24">
        <v>168.55113989</v>
      </c>
      <c r="G16" s="24">
        <v>6.1279560000000002</v>
      </c>
      <c r="H16" s="24">
        <v>140.60674116999999</v>
      </c>
      <c r="I16" s="73">
        <v>11.34534416</v>
      </c>
      <c r="J16" s="73">
        <v>1.7229789</v>
      </c>
      <c r="K16" s="73">
        <v>7.97268986</v>
      </c>
      <c r="L16" s="73"/>
      <c r="M16" s="73">
        <v>1.2065503500000001</v>
      </c>
      <c r="N16" s="24"/>
      <c r="O16" s="26" t="s">
        <v>15</v>
      </c>
      <c r="P16" s="81">
        <v>0</v>
      </c>
      <c r="Q16" s="24">
        <v>0.29799065777322098</v>
      </c>
      <c r="R16" s="24">
        <v>11.345229933144299</v>
      </c>
      <c r="S16" s="24">
        <v>11.345229933144299</v>
      </c>
      <c r="T16" s="24">
        <v>36.098136059127903</v>
      </c>
      <c r="U16" s="86">
        <v>1.6942224438322901E-2</v>
      </c>
      <c r="V16" s="24">
        <v>1.72300450415247</v>
      </c>
      <c r="W16" s="86">
        <v>1.20655806890166</v>
      </c>
      <c r="X16" s="24">
        <v>2.1094689333928498</v>
      </c>
      <c r="Y16" s="24">
        <v>1346.8513403550501</v>
      </c>
      <c r="Z16" s="24">
        <v>14.1638913444203</v>
      </c>
      <c r="AA16" s="24">
        <v>0.26438085013640999</v>
      </c>
      <c r="AB16" s="24">
        <v>2.1467425491790499</v>
      </c>
      <c r="AC16" s="24">
        <v>0</v>
      </c>
      <c r="AD16" s="86">
        <v>0</v>
      </c>
      <c r="AE16" s="24">
        <v>7.9726675801165099</v>
      </c>
      <c r="AF16" s="24">
        <v>7.9726675801165099</v>
      </c>
      <c r="AG16" s="24">
        <v>268316.60763350298</v>
      </c>
      <c r="AH16" s="24">
        <v>0</v>
      </c>
      <c r="AI16" s="24">
        <v>4.6139700087567501</v>
      </c>
      <c r="AJ16" s="24">
        <v>0.97041939447863401</v>
      </c>
      <c r="AK16" s="86">
        <v>1.9657725671647599</v>
      </c>
      <c r="AL16" s="24">
        <v>3.0798375130541098</v>
      </c>
      <c r="AM16" s="24">
        <v>0</v>
      </c>
      <c r="AN16" s="24">
        <v>106.53906755512899</v>
      </c>
      <c r="AO16" s="24">
        <v>0</v>
      </c>
      <c r="AP16" s="24">
        <v>29.7420954932015</v>
      </c>
      <c r="AQ16" s="24">
        <v>3.3046909395547699</v>
      </c>
      <c r="AR16" s="24">
        <v>33.0467864327562</v>
      </c>
      <c r="AS16" s="24">
        <v>0</v>
      </c>
      <c r="AT16" s="24">
        <v>7.4340273669648402</v>
      </c>
      <c r="AU16" s="24">
        <v>5.0565089369863897E-2</v>
      </c>
      <c r="AV16" s="24">
        <v>29.000686077812102</v>
      </c>
      <c r="AW16" s="24">
        <v>5.5622006316241902E-2</v>
      </c>
      <c r="AX16" s="24">
        <v>15.2538712610988</v>
      </c>
      <c r="AY16" s="24">
        <v>18.3720683212354</v>
      </c>
      <c r="AZ16" s="24">
        <v>1.6855132525339302E-2</v>
      </c>
      <c r="BA16" s="24">
        <v>0</v>
      </c>
      <c r="BB16" s="24">
        <v>11.8659966820439</v>
      </c>
      <c r="BC16" s="24">
        <v>231.241208672982</v>
      </c>
      <c r="BD16" s="24">
        <v>168.54198734546901</v>
      </c>
      <c r="BE16" s="24">
        <v>62.699221327513101</v>
      </c>
      <c r="BF16" s="24">
        <v>0.13585178436592299</v>
      </c>
      <c r="BG16" s="24">
        <v>0</v>
      </c>
      <c r="BH16" s="24">
        <v>4.0283681498261101</v>
      </c>
      <c r="BI16" s="24">
        <v>1.10400696881011</v>
      </c>
      <c r="BJ16" s="24">
        <v>45.795324658145702</v>
      </c>
      <c r="BK16" s="24">
        <v>3.03391546376979</v>
      </c>
      <c r="BL16" s="24">
        <v>0.58992737093316105</v>
      </c>
      <c r="BM16" s="24">
        <v>65.431547920214697</v>
      </c>
      <c r="BN16" s="24">
        <v>3.46184408895297</v>
      </c>
      <c r="BO16" s="24">
        <v>2.5283073904440598E-2</v>
      </c>
      <c r="BP16" s="24">
        <v>2.7810979458434599</v>
      </c>
      <c r="BQ16" s="24">
        <v>1.68551706652998E-3</v>
      </c>
      <c r="BR16" s="24">
        <v>6.1279739854605202</v>
      </c>
      <c r="BS16" s="24">
        <v>8.2024645018925497</v>
      </c>
      <c r="BT16" s="24">
        <v>0</v>
      </c>
      <c r="BU16" s="24">
        <v>2.72229631609649E-3</v>
      </c>
      <c r="BV16" s="24">
        <v>3.6891825866838599</v>
      </c>
      <c r="BW16" s="86">
        <v>0</v>
      </c>
      <c r="BX16" s="24">
        <v>1.9018984480563501</v>
      </c>
      <c r="BY16" s="24">
        <v>140.60671020794999</v>
      </c>
      <c r="BZ16" s="24">
        <v>1.87037652317002</v>
      </c>
    </row>
    <row r="17" spans="1:78" x14ac:dyDescent="0.3">
      <c r="A17" s="41" t="s">
        <v>16</v>
      </c>
      <c r="B17" s="24">
        <v>20244.130090999999</v>
      </c>
      <c r="C17" s="24">
        <v>4054.8212311000002</v>
      </c>
      <c r="D17" s="24">
        <v>699.71855753</v>
      </c>
      <c r="E17" s="24">
        <v>3019.2783758</v>
      </c>
      <c r="F17" s="24">
        <v>2000.3027999000001</v>
      </c>
      <c r="G17" s="24">
        <v>142.59487554</v>
      </c>
      <c r="H17" s="24">
        <v>2786.4273901000001</v>
      </c>
      <c r="I17" s="73">
        <v>188.80024137999999</v>
      </c>
      <c r="J17" s="73">
        <v>33.364077600000002</v>
      </c>
      <c r="K17" s="73">
        <v>184.17995321000001</v>
      </c>
      <c r="L17" s="73"/>
      <c r="M17" s="73">
        <v>20.964352399999999</v>
      </c>
      <c r="N17" s="24"/>
      <c r="O17" s="26" t="s">
        <v>16</v>
      </c>
      <c r="P17" s="81">
        <v>0</v>
      </c>
      <c r="Q17" s="24">
        <v>55.354703378838899</v>
      </c>
      <c r="R17" s="24">
        <v>188.79947362087</v>
      </c>
      <c r="S17" s="24">
        <v>188.79947362087</v>
      </c>
      <c r="T17" s="24">
        <v>451.97873117445698</v>
      </c>
      <c r="U17" s="86">
        <v>0.121388828721594</v>
      </c>
      <c r="V17" s="24">
        <v>33.364038472395997</v>
      </c>
      <c r="W17" s="86">
        <v>20.964308948126298</v>
      </c>
      <c r="X17" s="24">
        <v>391.85397692558797</v>
      </c>
      <c r="Y17" s="24">
        <v>20244.136965227499</v>
      </c>
      <c r="Z17" s="24">
        <v>195.92061462565101</v>
      </c>
      <c r="AA17" s="24">
        <v>49.111728309766903</v>
      </c>
      <c r="AB17" s="24">
        <v>33.899225895414901</v>
      </c>
      <c r="AC17" s="24">
        <v>0</v>
      </c>
      <c r="AD17" s="86">
        <v>0</v>
      </c>
      <c r="AE17" s="24">
        <v>184.179859397401</v>
      </c>
      <c r="AF17" s="24">
        <v>184.179859397401</v>
      </c>
      <c r="AG17" s="24">
        <v>5284422.6922446899</v>
      </c>
      <c r="AH17" s="24">
        <v>0</v>
      </c>
      <c r="AI17" s="24">
        <v>54.406680088566198</v>
      </c>
      <c r="AJ17" s="24">
        <v>11.836213313276501</v>
      </c>
      <c r="AK17" s="86">
        <v>20.124982056221</v>
      </c>
      <c r="AL17" s="24">
        <v>41.313930946543401</v>
      </c>
      <c r="AM17" s="24">
        <v>0</v>
      </c>
      <c r="AN17" s="24">
        <v>4054.8221114767098</v>
      </c>
      <c r="AO17" s="24">
        <v>0</v>
      </c>
      <c r="AP17" s="24">
        <v>629.746985807746</v>
      </c>
      <c r="AQ17" s="24">
        <v>69.9717649520219</v>
      </c>
      <c r="AR17" s="24">
        <v>699.718750759768</v>
      </c>
      <c r="AS17" s="24">
        <v>0</v>
      </c>
      <c r="AT17" s="24">
        <v>104.55664423921201</v>
      </c>
      <c r="AU17" s="24">
        <v>0.60009078919955605</v>
      </c>
      <c r="AV17" s="24">
        <v>878.20393660212596</v>
      </c>
      <c r="AW17" s="24">
        <v>0.66010033444115501</v>
      </c>
      <c r="AX17" s="24">
        <v>181.02740708896201</v>
      </c>
      <c r="AY17" s="24">
        <v>218.03287201618201</v>
      </c>
      <c r="AZ17" s="24">
        <v>0.200030780050375</v>
      </c>
      <c r="BA17" s="24">
        <v>0</v>
      </c>
      <c r="BB17" s="24">
        <v>140.82127835006</v>
      </c>
      <c r="BC17" s="24">
        <v>3019.1680159716002</v>
      </c>
      <c r="BD17" s="24">
        <v>2000.1931248523699</v>
      </c>
      <c r="BE17" s="24">
        <v>1018.9748911192301</v>
      </c>
      <c r="BF17" s="24">
        <v>1.6122364776754401</v>
      </c>
      <c r="BG17" s="24">
        <v>0</v>
      </c>
      <c r="BH17" s="24">
        <v>47.807202963011903</v>
      </c>
      <c r="BI17" s="24">
        <v>13.101994609699201</v>
      </c>
      <c r="BJ17" s="24">
        <v>543.48190633663398</v>
      </c>
      <c r="BK17" s="24">
        <v>36.005428639141897</v>
      </c>
      <c r="BL17" s="24">
        <v>7.0010575604755401</v>
      </c>
      <c r="BM17" s="24">
        <v>776.51648307676896</v>
      </c>
      <c r="BN17" s="24">
        <v>36.261125850544701</v>
      </c>
      <c r="BO17" s="24">
        <v>0.30004456940976698</v>
      </c>
      <c r="BP17" s="24">
        <v>33.004988133622099</v>
      </c>
      <c r="BQ17" s="24">
        <v>2.0003127035830601E-2</v>
      </c>
      <c r="BR17" s="24">
        <v>142.59446522594601</v>
      </c>
      <c r="BS17" s="24">
        <v>135.06351795795899</v>
      </c>
      <c r="BT17" s="24">
        <v>0</v>
      </c>
      <c r="BU17" s="24">
        <v>1.9509768114953301E-2</v>
      </c>
      <c r="BV17" s="24">
        <v>99.5457901820686</v>
      </c>
      <c r="BW17" s="86">
        <v>0</v>
      </c>
      <c r="BX17" s="24">
        <v>291.87191392152602</v>
      </c>
      <c r="BY17" s="24">
        <v>2786.4248908436498</v>
      </c>
      <c r="BZ17" s="24">
        <v>70.577284470184097</v>
      </c>
    </row>
    <row r="18" spans="1:78" x14ac:dyDescent="0.3">
      <c r="A18" s="41" t="s">
        <v>17</v>
      </c>
      <c r="B18" s="24">
        <v>2500.4812947</v>
      </c>
      <c r="C18" s="24">
        <v>521.47928972</v>
      </c>
      <c r="D18" s="24">
        <v>99.416261849999998</v>
      </c>
      <c r="E18" s="24">
        <v>426.11885647999998</v>
      </c>
      <c r="F18" s="24">
        <v>259.94976535000001</v>
      </c>
      <c r="G18" s="24">
        <v>43.910825449999997</v>
      </c>
      <c r="H18" s="24">
        <v>357.98367106000001</v>
      </c>
      <c r="I18" s="73">
        <v>29.234047799999999</v>
      </c>
      <c r="J18" s="73">
        <v>4.3949274000000003</v>
      </c>
      <c r="K18" s="73">
        <v>20.04605132</v>
      </c>
      <c r="L18" s="73"/>
      <c r="M18" s="73">
        <v>3.100355</v>
      </c>
      <c r="N18" s="24"/>
      <c r="O18" s="26" t="s">
        <v>17</v>
      </c>
      <c r="P18" s="81">
        <v>0</v>
      </c>
      <c r="Q18" s="24">
        <v>0.62351571101925196</v>
      </c>
      <c r="R18" s="24">
        <v>29.227652092320898</v>
      </c>
      <c r="S18" s="24">
        <v>29.227652092320898</v>
      </c>
      <c r="T18" s="24">
        <v>92.580772991947597</v>
      </c>
      <c r="U18" s="86">
        <v>4.36978801332914E-2</v>
      </c>
      <c r="V18" s="24">
        <v>4.3940013524470896</v>
      </c>
      <c r="W18" s="86">
        <v>3.0996585867575801</v>
      </c>
      <c r="X18" s="24">
        <v>4.41384307842391</v>
      </c>
      <c r="Y18" s="24">
        <v>2500.0029872627902</v>
      </c>
      <c r="Z18" s="24">
        <v>36.275784308854298</v>
      </c>
      <c r="AA18" s="24">
        <v>0.55319150946278794</v>
      </c>
      <c r="AB18" s="24">
        <v>5.4866335960508597</v>
      </c>
      <c r="AC18" s="24">
        <v>0</v>
      </c>
      <c r="AD18" s="86">
        <v>0</v>
      </c>
      <c r="AE18" s="24">
        <v>20.041769910282898</v>
      </c>
      <c r="AF18" s="24">
        <v>20.041769910282898</v>
      </c>
      <c r="AG18" s="24">
        <v>683313.482414281</v>
      </c>
      <c r="AH18" s="24">
        <v>0</v>
      </c>
      <c r="AI18" s="24">
        <v>11.842645718123601</v>
      </c>
      <c r="AJ18" s="24">
        <v>2.48971564631987</v>
      </c>
      <c r="AK18" s="86">
        <v>5.0538195348056796</v>
      </c>
      <c r="AL18" s="24">
        <v>7.8913050383108096</v>
      </c>
      <c r="AM18" s="24">
        <v>0</v>
      </c>
      <c r="AN18" s="24">
        <v>521.35828731736001</v>
      </c>
      <c r="AO18" s="24">
        <v>0</v>
      </c>
      <c r="AP18" s="24">
        <v>89.454902958051505</v>
      </c>
      <c r="AQ18" s="24">
        <v>9.9394406763780196</v>
      </c>
      <c r="AR18" s="24">
        <v>99.394343634429504</v>
      </c>
      <c r="AS18" s="24">
        <v>0</v>
      </c>
      <c r="AT18" s="24">
        <v>19.0345027949095</v>
      </c>
      <c r="AU18" s="24">
        <v>7.7971451468002606E-2</v>
      </c>
      <c r="AV18" s="24">
        <v>72.973673469799394</v>
      </c>
      <c r="AW18" s="24">
        <v>8.5768173195103506E-2</v>
      </c>
      <c r="AX18" s="24">
        <v>23.521339638552199</v>
      </c>
      <c r="AY18" s="24">
        <v>28.329564642272501</v>
      </c>
      <c r="AZ18" s="24">
        <v>2.5990492126743699E-2</v>
      </c>
      <c r="BA18" s="24">
        <v>0</v>
      </c>
      <c r="BB18" s="24">
        <v>18.297263843648199</v>
      </c>
      <c r="BC18" s="24">
        <v>426.02101712340902</v>
      </c>
      <c r="BD18" s="24">
        <v>259.89028921234302</v>
      </c>
      <c r="BE18" s="24">
        <v>166.13072791106501</v>
      </c>
      <c r="BF18" s="24">
        <v>0.20948274828177199</v>
      </c>
      <c r="BG18" s="24">
        <v>0</v>
      </c>
      <c r="BH18" s="24">
        <v>6.2117090009204299</v>
      </c>
      <c r="BI18" s="24">
        <v>1.70237894475768</v>
      </c>
      <c r="BJ18" s="24">
        <v>70.616009193273698</v>
      </c>
      <c r="BK18" s="24">
        <v>4.6782764595975399</v>
      </c>
      <c r="BL18" s="24">
        <v>0.909668802945375</v>
      </c>
      <c r="BM18" s="24">
        <v>100.894866096771</v>
      </c>
      <c r="BN18" s="24">
        <v>8.8979230488899095</v>
      </c>
      <c r="BO18" s="24">
        <v>3.8985637218428397E-2</v>
      </c>
      <c r="BP18" s="24">
        <v>4.2884150421358296</v>
      </c>
      <c r="BQ18" s="24">
        <v>2.5990451782161202E-3</v>
      </c>
      <c r="BR18" s="24">
        <v>43.899582995750499</v>
      </c>
      <c r="BS18" s="24">
        <v>20.948564289101299</v>
      </c>
      <c r="BT18" s="24">
        <v>0</v>
      </c>
      <c r="BU18" s="24">
        <v>7.0230758319460703E-3</v>
      </c>
      <c r="BV18" s="24">
        <v>9.3162227289873591</v>
      </c>
      <c r="BW18" s="86">
        <v>0</v>
      </c>
      <c r="BX18" s="24">
        <v>4.1469868163891501</v>
      </c>
      <c r="BY18" s="24">
        <v>357.90631877731602</v>
      </c>
      <c r="BZ18" s="24">
        <v>4.6683976988679197</v>
      </c>
    </row>
    <row r="19" spans="1:78" x14ac:dyDescent="0.3">
      <c r="A19" s="41" t="s">
        <v>18</v>
      </c>
      <c r="B19" s="24">
        <v>34127.425624000003</v>
      </c>
      <c r="C19" s="24">
        <v>11674.996057</v>
      </c>
      <c r="D19" s="24">
        <v>1716.3903522000001</v>
      </c>
      <c r="E19" s="24">
        <v>3326.7421481000001</v>
      </c>
      <c r="F19" s="24">
        <v>1221.2125163000001</v>
      </c>
      <c r="G19" s="24">
        <v>914.70102428999996</v>
      </c>
      <c r="H19" s="24">
        <v>4416.0807693999996</v>
      </c>
      <c r="I19" s="73">
        <v>134.79327221</v>
      </c>
      <c r="J19" s="73">
        <v>148.20672536999999</v>
      </c>
      <c r="K19" s="73">
        <v>241.43374936000001</v>
      </c>
      <c r="L19" s="73"/>
      <c r="M19" s="73">
        <v>8.3444999600000003</v>
      </c>
      <c r="N19" s="24"/>
      <c r="O19" s="26" t="s">
        <v>18</v>
      </c>
      <c r="P19" s="81">
        <v>0</v>
      </c>
      <c r="Q19" s="24">
        <v>0.20545138881400399</v>
      </c>
      <c r="R19" s="24">
        <v>134.80388493914799</v>
      </c>
      <c r="S19" s="24">
        <v>134.80388493914799</v>
      </c>
      <c r="T19" s="24">
        <v>265.16534090738401</v>
      </c>
      <c r="U19" s="86">
        <v>0.123370039630692</v>
      </c>
      <c r="V19" s="24">
        <v>148.22804018214401</v>
      </c>
      <c r="W19" s="86">
        <v>8.34472035616038</v>
      </c>
      <c r="X19" s="24">
        <v>1081.55288276539</v>
      </c>
      <c r="Y19" s="24">
        <v>34131.826152011301</v>
      </c>
      <c r="Z19" s="24">
        <v>995.97505240111502</v>
      </c>
      <c r="AA19" s="24">
        <v>448.34363270715397</v>
      </c>
      <c r="AB19" s="24">
        <v>142.07324328439901</v>
      </c>
      <c r="AC19" s="24">
        <v>0</v>
      </c>
      <c r="AD19" s="86">
        <v>0</v>
      </c>
      <c r="AE19" s="24">
        <v>241.464254717583</v>
      </c>
      <c r="AF19" s="24">
        <v>241.464254717583</v>
      </c>
      <c r="AG19" s="24">
        <v>10128674.4399909</v>
      </c>
      <c r="AH19" s="24">
        <v>0</v>
      </c>
      <c r="AI19" s="24">
        <v>125.39653451022301</v>
      </c>
      <c r="AJ19" s="24">
        <v>96.702574150271502</v>
      </c>
      <c r="AK19" s="86">
        <v>15.802828897735401</v>
      </c>
      <c r="AL19" s="24">
        <v>21.7163230963945</v>
      </c>
      <c r="AM19" s="24">
        <v>0</v>
      </c>
      <c r="AN19" s="24">
        <v>11676.574148240499</v>
      </c>
      <c r="AO19" s="24">
        <v>0</v>
      </c>
      <c r="AP19" s="24">
        <v>1544.95558834744</v>
      </c>
      <c r="AQ19" s="24">
        <v>171.66196625796701</v>
      </c>
      <c r="AR19" s="24">
        <v>1716.6175546054101</v>
      </c>
      <c r="AS19" s="24">
        <v>3.3165297602153901E-3</v>
      </c>
      <c r="AT19" s="24">
        <v>176.63338463798701</v>
      </c>
      <c r="AU19" s="24">
        <v>0.36639469843570999</v>
      </c>
      <c r="AV19" s="24">
        <v>1236.7597965662901</v>
      </c>
      <c r="AW19" s="24">
        <v>0.403033697026626</v>
      </c>
      <c r="AX19" s="24">
        <v>110.52902682041599</v>
      </c>
      <c r="AY19" s="24">
        <v>133.12336189445301</v>
      </c>
      <c r="AZ19" s="24">
        <v>0.12213151970854801</v>
      </c>
      <c r="BA19" s="24">
        <v>0</v>
      </c>
      <c r="BB19" s="24">
        <v>85.980579938998105</v>
      </c>
      <c r="BC19" s="24">
        <v>3327.0541295422099</v>
      </c>
      <c r="BD19" s="24">
        <v>1221.24918902633</v>
      </c>
      <c r="BE19" s="24">
        <v>2105.8049405158799</v>
      </c>
      <c r="BF19" s="24">
        <v>0.98438069138863604</v>
      </c>
      <c r="BG19" s="24">
        <v>0</v>
      </c>
      <c r="BH19" s="24">
        <v>29.189434702425601</v>
      </c>
      <c r="BI19" s="24">
        <v>7.9996182789265697</v>
      </c>
      <c r="BJ19" s="24">
        <v>331.83131292900498</v>
      </c>
      <c r="BK19" s="24">
        <v>21.9836732843576</v>
      </c>
      <c r="BL19" s="24">
        <v>4.2746058395299702</v>
      </c>
      <c r="BM19" s="24">
        <v>474.11453182922997</v>
      </c>
      <c r="BN19" s="24">
        <v>364.24561176946099</v>
      </c>
      <c r="BO19" s="24">
        <v>0.18319750806417601</v>
      </c>
      <c r="BP19" s="24">
        <v>20.151692247755399</v>
      </c>
      <c r="BQ19" s="24">
        <v>1.22131466136234E-2</v>
      </c>
      <c r="BR19" s="24">
        <v>914.82474288346395</v>
      </c>
      <c r="BS19" s="24">
        <v>609.88431232529001</v>
      </c>
      <c r="BT19" s="24">
        <v>0</v>
      </c>
      <c r="BU19" s="24">
        <v>1.98274949508137E-2</v>
      </c>
      <c r="BV19" s="24">
        <v>356.65287225804099</v>
      </c>
      <c r="BW19" s="86">
        <v>0</v>
      </c>
      <c r="BX19" s="24">
        <v>40.437083848861903</v>
      </c>
      <c r="BY19" s="24">
        <v>4416.6378634195798</v>
      </c>
      <c r="BZ19" s="24">
        <v>13.0591700650871</v>
      </c>
    </row>
    <row r="20" spans="1:78" x14ac:dyDescent="0.3">
      <c r="A20" s="41" t="s">
        <v>19</v>
      </c>
      <c r="B20" s="24"/>
      <c r="C20" s="24"/>
      <c r="D20" s="24"/>
      <c r="E20" s="24"/>
      <c r="F20" s="24"/>
      <c r="G20" s="24"/>
      <c r="H20" s="24"/>
      <c r="I20" s="73"/>
      <c r="J20" s="73"/>
      <c r="K20" s="73"/>
      <c r="L20" s="73"/>
      <c r="M20" s="73"/>
      <c r="N20" s="24"/>
      <c r="Q20" s="24"/>
    </row>
    <row r="21" spans="1:78" x14ac:dyDescent="0.3">
      <c r="A21" s="41" t="s">
        <v>20</v>
      </c>
      <c r="B21" s="24">
        <v>294.27358609999999</v>
      </c>
      <c r="C21" s="24">
        <v>75.12163468</v>
      </c>
      <c r="D21" s="24">
        <v>13.23729383</v>
      </c>
      <c r="E21" s="24">
        <v>49.914975269999999</v>
      </c>
      <c r="F21" s="24">
        <v>28.457926969999999</v>
      </c>
      <c r="G21" s="24">
        <v>6.4671539999999998</v>
      </c>
      <c r="H21" s="24">
        <v>45.97636198</v>
      </c>
      <c r="I21" s="73">
        <v>3.7601285999999998</v>
      </c>
      <c r="J21" s="73">
        <v>0.56455460000000002</v>
      </c>
      <c r="K21" s="73">
        <v>2.5704830200000002</v>
      </c>
      <c r="L21" s="73"/>
      <c r="M21" s="73">
        <v>0.3986382</v>
      </c>
      <c r="N21" s="24"/>
      <c r="O21" s="26" t="s">
        <v>20</v>
      </c>
      <c r="P21" s="81">
        <v>0</v>
      </c>
      <c r="Q21" s="24">
        <v>3.8969271786901197E-2</v>
      </c>
      <c r="R21" s="24">
        <v>3.7601500418637799</v>
      </c>
      <c r="S21" s="24">
        <v>3.7601500418637799</v>
      </c>
      <c r="T21" s="24">
        <v>12.114133735346099</v>
      </c>
      <c r="U21" s="86">
        <v>5.7928294332247497E-3</v>
      </c>
      <c r="V21" s="24">
        <v>0.56455486958075796</v>
      </c>
      <c r="W21" s="86">
        <v>0.39863528008377502</v>
      </c>
      <c r="X21" s="24">
        <v>0.27586436349807297</v>
      </c>
      <c r="Y21" s="24">
        <v>294.27351069517198</v>
      </c>
      <c r="Z21" s="24">
        <v>4.7313644594288897</v>
      </c>
      <c r="AA21" s="24">
        <v>3.4574485914118901E-2</v>
      </c>
      <c r="AB21" s="24">
        <v>0.71213213962796995</v>
      </c>
      <c r="AC21" s="24">
        <v>0</v>
      </c>
      <c r="AD21" s="86">
        <v>0</v>
      </c>
      <c r="AE21" s="24">
        <v>2.5704640379194901</v>
      </c>
      <c r="AF21" s="24">
        <v>2.5704640379194901</v>
      </c>
      <c r="AG21" s="24">
        <v>87782.754860364701</v>
      </c>
      <c r="AH21" s="24">
        <v>0</v>
      </c>
      <c r="AI21" s="24">
        <v>1.55238647618291</v>
      </c>
      <c r="AJ21" s="24">
        <v>0.326038123342758</v>
      </c>
      <c r="AK21" s="86">
        <v>0.66499915575979496</v>
      </c>
      <c r="AL21" s="24">
        <v>1.03031033795752</v>
      </c>
      <c r="AM21" s="24">
        <v>0</v>
      </c>
      <c r="AN21" s="24">
        <v>75.121624255251106</v>
      </c>
      <c r="AO21" s="24">
        <v>0</v>
      </c>
      <c r="AP21" s="24">
        <v>11.913565700491</v>
      </c>
      <c r="AQ21" s="24">
        <v>1.3237340520401</v>
      </c>
      <c r="AR21" s="24">
        <v>13.237299752531101</v>
      </c>
      <c r="AS21" s="24">
        <v>0</v>
      </c>
      <c r="AT21" s="24">
        <v>2.4812057898885</v>
      </c>
      <c r="AU21" s="24">
        <v>8.5374585117699194E-3</v>
      </c>
      <c r="AV21" s="24">
        <v>9.1233772625208704</v>
      </c>
      <c r="AW21" s="24">
        <v>9.3910810915083399E-3</v>
      </c>
      <c r="AX21" s="24">
        <v>2.5754407314935701</v>
      </c>
      <c r="AY21" s="24">
        <v>3.1019129505007199</v>
      </c>
      <c r="AZ21" s="24">
        <v>2.8458084073259499E-3</v>
      </c>
      <c r="BA21" s="24">
        <v>0</v>
      </c>
      <c r="BB21" s="24">
        <v>2.0034366749891102</v>
      </c>
      <c r="BC21" s="24">
        <v>49.9134238832211</v>
      </c>
      <c r="BD21" s="24">
        <v>28.4563819347762</v>
      </c>
      <c r="BE21" s="24">
        <v>21.4570419484449</v>
      </c>
      <c r="BF21" s="24">
        <v>2.2937000722013701E-2</v>
      </c>
      <c r="BG21" s="24">
        <v>0</v>
      </c>
      <c r="BH21" s="24">
        <v>0.68014388465417697</v>
      </c>
      <c r="BI21" s="24">
        <v>0.186400171960515</v>
      </c>
      <c r="BJ21" s="24">
        <v>7.7320169535431003</v>
      </c>
      <c r="BK21" s="24">
        <v>0.51224305957439698</v>
      </c>
      <c r="BL21" s="24">
        <v>9.9603118437804797E-2</v>
      </c>
      <c r="BM21" s="24">
        <v>11.047364649988699</v>
      </c>
      <c r="BN21" s="24">
        <v>1.1701429390371301</v>
      </c>
      <c r="BO21" s="24">
        <v>4.2686926040443798E-3</v>
      </c>
      <c r="BP21" s="24">
        <v>0.46955511830552699</v>
      </c>
      <c r="BQ21" s="24">
        <v>2.8457999195312899E-4</v>
      </c>
      <c r="BR21" s="24">
        <v>6.46716146320761</v>
      </c>
      <c r="BS21" s="24">
        <v>2.71439626192827</v>
      </c>
      <c r="BT21" s="24">
        <v>0</v>
      </c>
      <c r="BU21" s="24">
        <v>9.3105870327000496E-4</v>
      </c>
      <c r="BV21" s="24">
        <v>1.1749773918944799</v>
      </c>
      <c r="BW21" s="86">
        <v>0</v>
      </c>
      <c r="BX21" s="24">
        <v>0.32133884240810801</v>
      </c>
      <c r="BY21" s="24">
        <v>45.976350358526602</v>
      </c>
      <c r="BZ21" s="24">
        <v>0.57192527329265797</v>
      </c>
    </row>
    <row r="22" spans="1:78" x14ac:dyDescent="0.3">
      <c r="A22" s="41" t="s">
        <v>128</v>
      </c>
      <c r="B22" s="24"/>
      <c r="C22" s="24"/>
      <c r="D22" s="24"/>
      <c r="E22" s="24"/>
      <c r="F22" s="24"/>
      <c r="G22" s="24"/>
      <c r="H22" s="24"/>
      <c r="I22" s="73"/>
      <c r="J22" s="73"/>
      <c r="K22" s="73"/>
      <c r="L22" s="73"/>
      <c r="M22" s="73"/>
      <c r="N22" s="24"/>
      <c r="Q22" s="24"/>
    </row>
    <row r="23" spans="1:78" x14ac:dyDescent="0.3">
      <c r="A23" s="41" t="s">
        <v>22</v>
      </c>
      <c r="B23" s="24">
        <v>292.6891124</v>
      </c>
      <c r="C23" s="24">
        <v>28.81486958</v>
      </c>
      <c r="D23" s="24">
        <v>7.7086318800000004</v>
      </c>
      <c r="E23" s="24">
        <v>49.037554649999997</v>
      </c>
      <c r="F23" s="24">
        <v>35.258760109999997</v>
      </c>
      <c r="G23" s="24">
        <v>1.4720088099999999</v>
      </c>
      <c r="H23" s="24">
        <v>32.290594259999999</v>
      </c>
      <c r="I23" s="73">
        <v>2.5175537000000001</v>
      </c>
      <c r="J23" s="73">
        <v>0.39376319999999998</v>
      </c>
      <c r="K23" s="73">
        <v>1.8948050999999999</v>
      </c>
      <c r="L23" s="73"/>
      <c r="M23" s="73">
        <v>0.26989859999999999</v>
      </c>
      <c r="N23" s="24"/>
      <c r="O23" s="26" t="s">
        <v>22</v>
      </c>
      <c r="P23" s="81">
        <v>0</v>
      </c>
      <c r="Q23" s="24">
        <v>0.180603644327232</v>
      </c>
      <c r="R23" s="24">
        <v>2.5175395753983998</v>
      </c>
      <c r="S23" s="24">
        <v>2.5175395753983998</v>
      </c>
      <c r="T23" s="24">
        <v>7.6931588058664904</v>
      </c>
      <c r="U23" s="86">
        <v>3.4046313523040999E-3</v>
      </c>
      <c r="V23" s="24">
        <v>0.39376187784343802</v>
      </c>
      <c r="W23" s="86">
        <v>0.269900438130877</v>
      </c>
      <c r="X23" s="24">
        <v>1.2784654468713601</v>
      </c>
      <c r="Y23" s="24">
        <v>292.68901227423203</v>
      </c>
      <c r="Z23" s="24">
        <v>3.0606963290431302</v>
      </c>
      <c r="AA23" s="24">
        <v>0.160231440996048</v>
      </c>
      <c r="AB23" s="24">
        <v>0.47343200355892101</v>
      </c>
      <c r="AC23" s="24">
        <v>0</v>
      </c>
      <c r="AD23" s="86">
        <v>0</v>
      </c>
      <c r="AE23" s="24">
        <v>1.8948084233579701</v>
      </c>
      <c r="AF23" s="24">
        <v>1.8948084233579701</v>
      </c>
      <c r="AG23" s="24">
        <v>61538.936375711601</v>
      </c>
      <c r="AH23" s="24">
        <v>0</v>
      </c>
      <c r="AI23" s="24">
        <v>0.97569157815329799</v>
      </c>
      <c r="AJ23" s="24">
        <v>0.206101865609219</v>
      </c>
      <c r="AK23" s="86">
        <v>0.408761451282252</v>
      </c>
      <c r="AL23" s="24">
        <v>0.66260333828050499</v>
      </c>
      <c r="AM23" s="24">
        <v>0</v>
      </c>
      <c r="AN23" s="24">
        <v>28.814858799473001</v>
      </c>
      <c r="AO23" s="24">
        <v>0</v>
      </c>
      <c r="AP23" s="24">
        <v>6.9377330974387696</v>
      </c>
      <c r="AQ23" s="24">
        <v>0.77085602164938805</v>
      </c>
      <c r="AR23" s="24">
        <v>7.7085891190881597</v>
      </c>
      <c r="AS23" s="24">
        <v>0</v>
      </c>
      <c r="AT23" s="24">
        <v>1.61033998054421</v>
      </c>
      <c r="AU23" s="24">
        <v>1.05776654155436E-2</v>
      </c>
      <c r="AV23" s="24">
        <v>7.3489088602655404</v>
      </c>
      <c r="AW23" s="24">
        <v>1.1635351554534001E-2</v>
      </c>
      <c r="AX23" s="24">
        <v>3.1909173762793701</v>
      </c>
      <c r="AY23" s="24">
        <v>3.8432019929782699</v>
      </c>
      <c r="AZ23" s="24">
        <v>3.52587818361194E-3</v>
      </c>
      <c r="BA23" s="24">
        <v>0</v>
      </c>
      <c r="BB23" s="24">
        <v>2.4822145427889502</v>
      </c>
      <c r="BC23" s="24">
        <v>49.035637679745498</v>
      </c>
      <c r="BD23" s="24">
        <v>35.256846473982698</v>
      </c>
      <c r="BE23" s="24">
        <v>13.778791205762801</v>
      </c>
      <c r="BF23" s="24">
        <v>2.8418592348859299E-2</v>
      </c>
      <c r="BG23" s="24">
        <v>0</v>
      </c>
      <c r="BH23" s="24">
        <v>0.84268356509421904</v>
      </c>
      <c r="BI23" s="24">
        <v>0.230945718899673</v>
      </c>
      <c r="BJ23" s="24">
        <v>9.5798030170251902</v>
      </c>
      <c r="BK23" s="24">
        <v>0.63465856468085302</v>
      </c>
      <c r="BL23" s="24">
        <v>0.12340656426197499</v>
      </c>
      <c r="BM23" s="24">
        <v>13.6874475437755</v>
      </c>
      <c r="BN23" s="24">
        <v>0.72171296673556096</v>
      </c>
      <c r="BO23" s="24">
        <v>5.2888327077718397E-3</v>
      </c>
      <c r="BP23" s="24">
        <v>0.58176868003769899</v>
      </c>
      <c r="BQ23" s="24">
        <v>3.5258795063851302E-4</v>
      </c>
      <c r="BR23" s="24">
        <v>1.47201573218252</v>
      </c>
      <c r="BS23" s="24">
        <v>1.82149298307776</v>
      </c>
      <c r="BT23" s="24">
        <v>0</v>
      </c>
      <c r="BU23" s="24">
        <v>5.47213962649294E-4</v>
      </c>
      <c r="BV23" s="24">
        <v>0.90726573222484896</v>
      </c>
      <c r="BW23" s="86">
        <v>0</v>
      </c>
      <c r="BX23" s="24">
        <v>1.01334642193157</v>
      </c>
      <c r="BY23" s="24">
        <v>32.290587586875802</v>
      </c>
      <c r="BZ23" s="24">
        <v>0.50557439813378702</v>
      </c>
    </row>
    <row r="24" spans="1:78" x14ac:dyDescent="0.3">
      <c r="A24" s="41" t="s">
        <v>23</v>
      </c>
      <c r="B24" s="24">
        <v>2495.7907261</v>
      </c>
      <c r="C24" s="24">
        <v>303.93827016</v>
      </c>
      <c r="D24" s="24">
        <v>70.427479570000003</v>
      </c>
      <c r="E24" s="24">
        <v>407.02755905999999</v>
      </c>
      <c r="F24" s="24">
        <v>287.40810176999997</v>
      </c>
      <c r="G24" s="24">
        <v>13.37729405</v>
      </c>
      <c r="H24" s="24">
        <v>291.93661979000001</v>
      </c>
      <c r="I24" s="73">
        <v>21.853674120000001</v>
      </c>
      <c r="J24" s="73">
        <v>3.5401473000000001</v>
      </c>
      <c r="K24" s="73">
        <v>17.789797780000001</v>
      </c>
      <c r="L24" s="73"/>
      <c r="M24" s="73">
        <v>2.36595735</v>
      </c>
      <c r="N24" s="24"/>
      <c r="O24" s="26" t="s">
        <v>23</v>
      </c>
      <c r="P24" s="81">
        <v>0</v>
      </c>
      <c r="Q24" s="24">
        <v>2.7902821654943502</v>
      </c>
      <c r="R24" s="24">
        <v>21.844349993235902</v>
      </c>
      <c r="S24" s="24">
        <v>21.844349993235902</v>
      </c>
      <c r="T24" s="24">
        <v>63.364115187089702</v>
      </c>
      <c r="U24" s="86">
        <v>2.5754343266037202E-2</v>
      </c>
      <c r="V24" s="24">
        <v>3.53881171790613</v>
      </c>
      <c r="W24" s="86">
        <v>2.3649768474611901</v>
      </c>
      <c r="X24" s="24">
        <v>19.752266494838398</v>
      </c>
      <c r="Y24" s="24">
        <v>2494.68822346048</v>
      </c>
      <c r="Z24" s="24">
        <v>25.6782087283189</v>
      </c>
      <c r="AA24" s="24">
        <v>2.4755876294383099</v>
      </c>
      <c r="AB24" s="24">
        <v>4.0765495620562398</v>
      </c>
      <c r="AC24" s="24">
        <v>0</v>
      </c>
      <c r="AD24" s="86">
        <v>0</v>
      </c>
      <c r="AE24" s="24">
        <v>17.7835885848156</v>
      </c>
      <c r="AF24" s="24">
        <v>17.7835885848156</v>
      </c>
      <c r="AG24" s="24">
        <v>555324.86246135004</v>
      </c>
      <c r="AH24" s="24">
        <v>0</v>
      </c>
      <c r="AI24" s="24">
        <v>7.9513055250913496</v>
      </c>
      <c r="AJ24" s="24">
        <v>1.68960340114287</v>
      </c>
      <c r="AK24" s="86">
        <v>3.2534625550197198</v>
      </c>
      <c r="AL24" s="24">
        <v>5.5269811888864897</v>
      </c>
      <c r="AM24" s="24">
        <v>0</v>
      </c>
      <c r="AN24" s="24">
        <v>303.86243952446301</v>
      </c>
      <c r="AO24" s="24">
        <v>0</v>
      </c>
      <c r="AP24" s="24">
        <v>63.361054669113699</v>
      </c>
      <c r="AQ24" s="24">
        <v>7.0401367130188399</v>
      </c>
      <c r="AR24" s="24">
        <v>70.401191382132595</v>
      </c>
      <c r="AS24" s="24">
        <v>0</v>
      </c>
      <c r="AT24" s="24">
        <v>13.553146873901101</v>
      </c>
      <c r="AU24" s="24">
        <v>8.6179951829009505E-2</v>
      </c>
      <c r="AV24" s="24">
        <v>73.527657041948402</v>
      </c>
      <c r="AW24" s="24">
        <v>9.4798499864966801E-2</v>
      </c>
      <c r="AX24" s="24">
        <v>25.997705429432798</v>
      </c>
      <c r="AY24" s="24">
        <v>31.312161907438899</v>
      </c>
      <c r="AZ24" s="24">
        <v>2.8726739529423399E-2</v>
      </c>
      <c r="BA24" s="24">
        <v>0</v>
      </c>
      <c r="BB24" s="24">
        <v>20.223634980737099</v>
      </c>
      <c r="BC24" s="24">
        <v>406.820574903134</v>
      </c>
      <c r="BD24" s="24">
        <v>287.25203342592698</v>
      </c>
      <c r="BE24" s="24">
        <v>119.568541477206</v>
      </c>
      <c r="BF24" s="24">
        <v>0.23153727409513999</v>
      </c>
      <c r="BG24" s="24">
        <v>0</v>
      </c>
      <c r="BH24" s="24">
        <v>6.8656899970788698</v>
      </c>
      <c r="BI24" s="24">
        <v>1.88159665338381</v>
      </c>
      <c r="BJ24" s="24">
        <v>78.050585933409394</v>
      </c>
      <c r="BK24" s="24">
        <v>5.17081268980417</v>
      </c>
      <c r="BL24" s="24">
        <v>1.0054377750954799</v>
      </c>
      <c r="BM24" s="24">
        <v>111.517282582935</v>
      </c>
      <c r="BN24" s="24">
        <v>5.7655504129649398</v>
      </c>
      <c r="BO24" s="24">
        <v>4.3090493118823597E-2</v>
      </c>
      <c r="BP24" s="24">
        <v>4.7399198399444398</v>
      </c>
      <c r="BQ24" s="24">
        <v>2.8726782299089999E-3</v>
      </c>
      <c r="BR24" s="24">
        <v>13.3724584246873</v>
      </c>
      <c r="BS24" s="24">
        <v>15.819374427700801</v>
      </c>
      <c r="BT24" s="24">
        <v>0</v>
      </c>
      <c r="BU24" s="24">
        <v>4.1385693231391603E-3</v>
      </c>
      <c r="BV24" s="24">
        <v>8.8189620321103206</v>
      </c>
      <c r="BW24" s="86">
        <v>0</v>
      </c>
      <c r="BX24" s="24">
        <v>15.111056253218401</v>
      </c>
      <c r="BY24" s="24">
        <v>291.824813681884</v>
      </c>
      <c r="BZ24" s="24">
        <v>5.3542719075502703</v>
      </c>
    </row>
    <row r="25" spans="1:78" x14ac:dyDescent="0.3">
      <c r="A25" s="41" t="s">
        <v>24</v>
      </c>
      <c r="B25" s="24">
        <v>3941.3686520000001</v>
      </c>
      <c r="C25" s="24">
        <v>1100.3685042</v>
      </c>
      <c r="D25" s="24">
        <v>176.99512369999999</v>
      </c>
      <c r="E25" s="24">
        <v>602.12990213</v>
      </c>
      <c r="F25" s="24">
        <v>388.95207397000001</v>
      </c>
      <c r="G25" s="24">
        <v>83.524392820000003</v>
      </c>
      <c r="H25" s="24">
        <v>565.40397814000005</v>
      </c>
      <c r="I25" s="73">
        <v>46.460811960000001</v>
      </c>
      <c r="J25" s="73">
        <v>6.9467784999999997</v>
      </c>
      <c r="K25" s="73">
        <v>31.450068179999999</v>
      </c>
      <c r="L25" s="73"/>
      <c r="M25" s="73">
        <v>4.9203524999999999</v>
      </c>
      <c r="N25" s="24"/>
      <c r="O25" s="26" t="s">
        <v>24</v>
      </c>
      <c r="P25" s="81">
        <v>0</v>
      </c>
      <c r="Q25" s="24">
        <v>0.14765634943533201</v>
      </c>
      <c r="R25" s="24">
        <v>46.460746389661303</v>
      </c>
      <c r="S25" s="24">
        <v>46.460746389661303</v>
      </c>
      <c r="T25" s="24">
        <v>150.74626953011401</v>
      </c>
      <c r="U25" s="86">
        <v>7.2678852282586706E-2</v>
      </c>
      <c r="V25" s="24">
        <v>6.9467976989510403</v>
      </c>
      <c r="W25" s="86">
        <v>4.9203336241551199</v>
      </c>
      <c r="X25" s="24">
        <v>1.0449419732082199</v>
      </c>
      <c r="Y25" s="24">
        <v>3941.3673364564002</v>
      </c>
      <c r="Z25" s="24">
        <v>58.754347735948102</v>
      </c>
      <c r="AA25" s="24">
        <v>0.131343859906251</v>
      </c>
      <c r="AB25" s="24">
        <v>8.8156395883007299</v>
      </c>
      <c r="AC25" s="24">
        <v>0</v>
      </c>
      <c r="AD25" s="86">
        <v>0</v>
      </c>
      <c r="AE25" s="24">
        <v>31.450224808078101</v>
      </c>
      <c r="AF25" s="24">
        <v>31.450224808078101</v>
      </c>
      <c r="AG25" s="24">
        <v>1079715.8929421201</v>
      </c>
      <c r="AH25" s="24">
        <v>0</v>
      </c>
      <c r="AI25" s="24">
        <v>19.339565561793499</v>
      </c>
      <c r="AJ25" s="24">
        <v>4.0591987376455201</v>
      </c>
      <c r="AK25" s="86">
        <v>8.3044899709461806</v>
      </c>
      <c r="AL25" s="24">
        <v>12.802885261388299</v>
      </c>
      <c r="AM25" s="24">
        <v>0</v>
      </c>
      <c r="AN25" s="24">
        <v>1100.36808995959</v>
      </c>
      <c r="AO25" s="24">
        <v>0</v>
      </c>
      <c r="AP25" s="24">
        <v>159.295724478469</v>
      </c>
      <c r="AQ25" s="24">
        <v>17.6995438294636</v>
      </c>
      <c r="AR25" s="24">
        <v>176.99526830793201</v>
      </c>
      <c r="AS25" s="24">
        <v>0</v>
      </c>
      <c r="AT25" s="24">
        <v>30.800548925476601</v>
      </c>
      <c r="AU25" s="24">
        <v>0.116685721583139</v>
      </c>
      <c r="AV25" s="24">
        <v>110.162106208531</v>
      </c>
      <c r="AW25" s="24">
        <v>0.128353831445846</v>
      </c>
      <c r="AX25" s="24">
        <v>35.200152044731702</v>
      </c>
      <c r="AY25" s="24">
        <v>42.395757515170502</v>
      </c>
      <c r="AZ25" s="24">
        <v>3.88952697418938E-2</v>
      </c>
      <c r="BA25" s="24">
        <v>0</v>
      </c>
      <c r="BB25" s="24">
        <v>27.382218404404799</v>
      </c>
      <c r="BC25" s="24">
        <v>602.10872992856196</v>
      </c>
      <c r="BD25" s="24">
        <v>388.93096706321398</v>
      </c>
      <c r="BE25" s="24">
        <v>213.17776286534701</v>
      </c>
      <c r="BF25" s="24">
        <v>0.31349539306095198</v>
      </c>
      <c r="BG25" s="24">
        <v>0</v>
      </c>
      <c r="BH25" s="24">
        <v>9.2959498126842899</v>
      </c>
      <c r="BI25" s="24">
        <v>2.5476401646742399</v>
      </c>
      <c r="BJ25" s="24">
        <v>105.678254212095</v>
      </c>
      <c r="BK25" s="24">
        <v>7.0011321131852897</v>
      </c>
      <c r="BL25" s="24">
        <v>1.3613374071859601</v>
      </c>
      <c r="BM25" s="24">
        <v>150.991164165302</v>
      </c>
      <c r="BN25" s="24">
        <v>14.6073577188254</v>
      </c>
      <c r="BO25" s="24">
        <v>5.8342815762165302E-2</v>
      </c>
      <c r="BP25" s="24">
        <v>6.4176986710318102</v>
      </c>
      <c r="BQ25" s="24">
        <v>3.8895211539873302E-3</v>
      </c>
      <c r="BR25" s="24">
        <v>83.5244941448546</v>
      </c>
      <c r="BS25" s="24">
        <v>33.565564890506998</v>
      </c>
      <c r="BT25" s="24">
        <v>0</v>
      </c>
      <c r="BU25" s="24">
        <v>1.1680549962394E-2</v>
      </c>
      <c r="BV25" s="24">
        <v>14.272396614356101</v>
      </c>
      <c r="BW25" s="86">
        <v>0</v>
      </c>
      <c r="BX25" s="24">
        <v>2.2465950226729898</v>
      </c>
      <c r="BY25" s="24">
        <v>565.40380822720795</v>
      </c>
      <c r="BZ25" s="24">
        <v>6.8086993237096101</v>
      </c>
    </row>
    <row r="26" spans="1:78" x14ac:dyDescent="0.3">
      <c r="A26" s="41" t="s">
        <v>25</v>
      </c>
      <c r="B26" s="24">
        <v>5528.0367763000004</v>
      </c>
      <c r="C26" s="24">
        <v>918.19728596000004</v>
      </c>
      <c r="D26" s="24">
        <v>181.75972467</v>
      </c>
      <c r="E26" s="24">
        <v>860.13737244000004</v>
      </c>
      <c r="F26" s="24">
        <v>611.87312850000001</v>
      </c>
      <c r="G26" s="24">
        <v>55.313472070000003</v>
      </c>
      <c r="H26" s="24">
        <v>659.02977906000001</v>
      </c>
      <c r="I26" s="73">
        <v>51.817149219999997</v>
      </c>
      <c r="J26" s="73">
        <v>8.05105833</v>
      </c>
      <c r="K26" s="73">
        <v>38.364225709999999</v>
      </c>
      <c r="L26" s="73"/>
      <c r="M26" s="73">
        <v>5.5437673199999997</v>
      </c>
      <c r="N26" s="24"/>
      <c r="O26" s="26" t="s">
        <v>25</v>
      </c>
      <c r="P26" s="81">
        <v>0</v>
      </c>
      <c r="Q26" s="24">
        <v>5.7181678003762801</v>
      </c>
      <c r="R26" s="24">
        <v>51.822919861502903</v>
      </c>
      <c r="S26" s="24">
        <v>51.822919861502903</v>
      </c>
      <c r="T26" s="24">
        <v>146.02804145912199</v>
      </c>
      <c r="U26" s="86">
        <v>6.0607928412115201E-2</v>
      </c>
      <c r="V26" s="24">
        <v>8.0520415963615708</v>
      </c>
      <c r="W26" s="86">
        <v>5.5444263708020598</v>
      </c>
      <c r="X26" s="24">
        <v>40.477718841096497</v>
      </c>
      <c r="Y26" s="24">
        <v>5528.7692187238499</v>
      </c>
      <c r="Z26" s="24">
        <v>58.9205554871088</v>
      </c>
      <c r="AA26" s="24">
        <v>5.0743153740416203</v>
      </c>
      <c r="AB26" s="24">
        <v>9.2976416812083595</v>
      </c>
      <c r="AC26" s="24">
        <v>0</v>
      </c>
      <c r="AD26" s="86">
        <v>0</v>
      </c>
      <c r="AE26" s="24">
        <v>38.368390770937602</v>
      </c>
      <c r="AF26" s="24">
        <v>38.368390770937602</v>
      </c>
      <c r="AG26" s="24">
        <v>1256592.0133070899</v>
      </c>
      <c r="AH26" s="24">
        <v>0</v>
      </c>
      <c r="AI26" s="24">
        <v>18.370990206345699</v>
      </c>
      <c r="AJ26" s="24">
        <v>3.8981887450605401</v>
      </c>
      <c r="AK26" s="86">
        <v>7.5599852293586798</v>
      </c>
      <c r="AL26" s="24">
        <v>12.699336033073701</v>
      </c>
      <c r="AM26" s="24">
        <v>0</v>
      </c>
      <c r="AN26" s="24">
        <v>918.24740941197194</v>
      </c>
      <c r="AO26" s="24">
        <v>0</v>
      </c>
      <c r="AP26" s="24">
        <v>163.599052257918</v>
      </c>
      <c r="AQ26" s="24">
        <v>18.177706152579599</v>
      </c>
      <c r="AR26" s="24">
        <v>181.77675841049799</v>
      </c>
      <c r="AS26" s="24">
        <v>0</v>
      </c>
      <c r="AT26" s="24">
        <v>31.076262775005102</v>
      </c>
      <c r="AU26" s="24">
        <v>0.183589472564471</v>
      </c>
      <c r="AV26" s="24">
        <v>162.33765815013399</v>
      </c>
      <c r="AW26" s="24">
        <v>0.201949422201645</v>
      </c>
      <c r="AX26" s="24">
        <v>55.3829694954171</v>
      </c>
      <c r="AY26" s="24">
        <v>66.704355670563302</v>
      </c>
      <c r="AZ26" s="24">
        <v>6.1196683028599402E-2</v>
      </c>
      <c r="BA26" s="24">
        <v>0</v>
      </c>
      <c r="BB26" s="24">
        <v>43.08245079804</v>
      </c>
      <c r="BC26" s="24">
        <v>860.231640678345</v>
      </c>
      <c r="BD26" s="24">
        <v>611.93356103328995</v>
      </c>
      <c r="BE26" s="24">
        <v>248.298079645055</v>
      </c>
      <c r="BF26" s="24">
        <v>0.49324441788477502</v>
      </c>
      <c r="BG26" s="24">
        <v>0</v>
      </c>
      <c r="BH26" s="24">
        <v>14.625993883992701</v>
      </c>
      <c r="BI26" s="24">
        <v>4.0083737943771096</v>
      </c>
      <c r="BJ26" s="24">
        <v>166.27131194420099</v>
      </c>
      <c r="BK26" s="24">
        <v>11.0153898670172</v>
      </c>
      <c r="BL26" s="24">
        <v>2.1418789403363099</v>
      </c>
      <c r="BM26" s="24">
        <v>237.56547730396699</v>
      </c>
      <c r="BN26" s="24">
        <v>13.3852563657976</v>
      </c>
      <c r="BO26" s="24">
        <v>9.17961223172781E-2</v>
      </c>
      <c r="BP26" s="24">
        <v>10.097463542000799</v>
      </c>
      <c r="BQ26" s="24">
        <v>6.1196753796965301E-3</v>
      </c>
      <c r="BR26" s="24">
        <v>55.3166767277677</v>
      </c>
      <c r="BS26" s="24">
        <v>36.009179650123698</v>
      </c>
      <c r="BT26" s="24">
        <v>0</v>
      </c>
      <c r="BU26" s="24">
        <v>9.73903589077409E-3</v>
      </c>
      <c r="BV26" s="24">
        <v>19.5874237885679</v>
      </c>
      <c r="BW26" s="86">
        <v>0</v>
      </c>
      <c r="BX26" s="24">
        <v>31.123742177428799</v>
      </c>
      <c r="BY26" s="24">
        <v>659.10410670194005</v>
      </c>
      <c r="BZ26" s="24">
        <v>11.6882575706059</v>
      </c>
    </row>
    <row r="27" spans="1:78" x14ac:dyDescent="0.3">
      <c r="A27" s="41" t="s">
        <v>26</v>
      </c>
      <c r="B27" s="24">
        <v>8522.3058340000007</v>
      </c>
      <c r="C27" s="24">
        <v>1282.5410962000001</v>
      </c>
      <c r="D27" s="24">
        <v>276.00993254000002</v>
      </c>
      <c r="E27" s="24">
        <v>1339.5942603999999</v>
      </c>
      <c r="F27" s="24">
        <v>919.34715080000001</v>
      </c>
      <c r="G27" s="24">
        <v>68.586080359999997</v>
      </c>
      <c r="H27" s="24">
        <v>1087.7715134</v>
      </c>
      <c r="I27" s="73">
        <v>80.65888966</v>
      </c>
      <c r="J27" s="73">
        <v>13.1739672</v>
      </c>
      <c r="K27" s="73">
        <v>66.844337800000005</v>
      </c>
      <c r="L27" s="73"/>
      <c r="M27" s="73">
        <v>8.7528126000000004</v>
      </c>
      <c r="N27" s="24"/>
      <c r="O27" s="26" t="s">
        <v>26</v>
      </c>
      <c r="P27" s="81">
        <v>0</v>
      </c>
      <c r="Q27" s="24">
        <v>11.3778439953879</v>
      </c>
      <c r="R27" s="24">
        <v>80.658883674234005</v>
      </c>
      <c r="S27" s="24">
        <v>80.658883674234005</v>
      </c>
      <c r="T27" s="24">
        <v>230.988964177648</v>
      </c>
      <c r="U27" s="86">
        <v>9.1762519606254395E-2</v>
      </c>
      <c r="V27" s="24">
        <v>13.173996673305</v>
      </c>
      <c r="W27" s="86">
        <v>8.7528007448950191</v>
      </c>
      <c r="X27" s="24">
        <v>80.543320854070501</v>
      </c>
      <c r="Y27" s="24">
        <v>8522.3043154373099</v>
      </c>
      <c r="Z27" s="24">
        <v>94.042384053539195</v>
      </c>
      <c r="AA27" s="24">
        <v>10.094539351014401</v>
      </c>
      <c r="AB27" s="24">
        <v>15.024796671952201</v>
      </c>
      <c r="AC27" s="24">
        <v>0</v>
      </c>
      <c r="AD27" s="86">
        <v>0</v>
      </c>
      <c r="AE27" s="24">
        <v>66.844455880399195</v>
      </c>
      <c r="AF27" s="24">
        <v>66.844455880399195</v>
      </c>
      <c r="AG27" s="24">
        <v>2069260.9023297301</v>
      </c>
      <c r="AH27" s="24">
        <v>0</v>
      </c>
      <c r="AI27" s="24">
        <v>28.907313055495798</v>
      </c>
      <c r="AJ27" s="24">
        <v>6.1520053055363597</v>
      </c>
      <c r="AK27" s="86">
        <v>11.7553451498044</v>
      </c>
      <c r="AL27" s="24">
        <v>20.212497510651001</v>
      </c>
      <c r="AM27" s="24">
        <v>0</v>
      </c>
      <c r="AN27" s="24">
        <v>1282.5408052381799</v>
      </c>
      <c r="AO27" s="24">
        <v>0</v>
      </c>
      <c r="AP27" s="24">
        <v>248.40863426974599</v>
      </c>
      <c r="AQ27" s="24">
        <v>27.6009953647822</v>
      </c>
      <c r="AR27" s="24">
        <v>276.00962963452798</v>
      </c>
      <c r="AS27" s="24">
        <v>0</v>
      </c>
      <c r="AT27" s="24">
        <v>49.675060972679198</v>
      </c>
      <c r="AU27" s="24">
        <v>0.27580418767946902</v>
      </c>
      <c r="AV27" s="24">
        <v>280.07351845433902</v>
      </c>
      <c r="AW27" s="24">
        <v>0.30338402530906</v>
      </c>
      <c r="AX27" s="24">
        <v>83.200899265309701</v>
      </c>
      <c r="AY27" s="24">
        <v>100.208768553271</v>
      </c>
      <c r="AZ27" s="24">
        <v>9.1934818146243602E-2</v>
      </c>
      <c r="BA27" s="24">
        <v>0</v>
      </c>
      <c r="BB27" s="24">
        <v>64.722024394142295</v>
      </c>
      <c r="BC27" s="24">
        <v>1339.5443499957501</v>
      </c>
      <c r="BD27" s="24">
        <v>919.297324085936</v>
      </c>
      <c r="BE27" s="24">
        <v>420.247025909819</v>
      </c>
      <c r="BF27" s="24">
        <v>0.74098996786763405</v>
      </c>
      <c r="BG27" s="24">
        <v>0</v>
      </c>
      <c r="BH27" s="24">
        <v>21.972391188125901</v>
      </c>
      <c r="BI27" s="24">
        <v>6.0217154604628496</v>
      </c>
      <c r="BJ27" s="24">
        <v>249.786578592018</v>
      </c>
      <c r="BK27" s="24">
        <v>16.5482482624822</v>
      </c>
      <c r="BL27" s="24">
        <v>3.2177138731350201</v>
      </c>
      <c r="BM27" s="24">
        <v>356.89055672216699</v>
      </c>
      <c r="BN27" s="24">
        <v>20.852492128525</v>
      </c>
      <c r="BO27" s="24">
        <v>0.137902225014743</v>
      </c>
      <c r="BP27" s="24">
        <v>15.169219067775501</v>
      </c>
      <c r="BQ27" s="24">
        <v>9.1934830271664502E-3</v>
      </c>
      <c r="BR27" s="24">
        <v>68.586222708708704</v>
      </c>
      <c r="BS27" s="24">
        <v>58.423986701182102</v>
      </c>
      <c r="BT27" s="24">
        <v>0</v>
      </c>
      <c r="BU27" s="24">
        <v>1.4747753047129299E-2</v>
      </c>
      <c r="BV27" s="24">
        <v>33.3952312970695</v>
      </c>
      <c r="BW27" s="86">
        <v>0</v>
      </c>
      <c r="BX27" s="24">
        <v>61.348937684617802</v>
      </c>
      <c r="BY27" s="24">
        <v>1087.7715349129401</v>
      </c>
      <c r="BZ27" s="24">
        <v>20.620304422311801</v>
      </c>
    </row>
    <row r="28" spans="1:78" x14ac:dyDescent="0.3">
      <c r="A28" s="41" t="s">
        <v>27</v>
      </c>
      <c r="B28" s="24">
        <v>7029.2092499</v>
      </c>
      <c r="C28" s="24">
        <v>1615.8709008999999</v>
      </c>
      <c r="D28" s="24">
        <v>311.01036733000001</v>
      </c>
      <c r="E28" s="24">
        <v>1258.2109668000001</v>
      </c>
      <c r="F28" s="24">
        <v>677.48388739999996</v>
      </c>
      <c r="G28" s="24">
        <v>154.4235688</v>
      </c>
      <c r="H28" s="24">
        <v>1128.8560963</v>
      </c>
      <c r="I28" s="73">
        <v>92.74867519</v>
      </c>
      <c r="J28" s="73">
        <v>13.86922545</v>
      </c>
      <c r="K28" s="73">
        <v>62.800556350000001</v>
      </c>
      <c r="L28" s="73"/>
      <c r="M28" s="73">
        <v>9.8226958500000006</v>
      </c>
      <c r="N28" s="24"/>
      <c r="O28" s="26" t="s">
        <v>27</v>
      </c>
      <c r="P28" s="81">
        <v>0</v>
      </c>
      <c r="Q28" s="24">
        <v>0.270900504854026</v>
      </c>
      <c r="R28" s="24">
        <v>92.752313549842995</v>
      </c>
      <c r="S28" s="24">
        <v>92.752313549842995</v>
      </c>
      <c r="T28" s="24">
        <v>301.11164744489798</v>
      </c>
      <c r="U28" s="86">
        <v>0.14521382066892599</v>
      </c>
      <c r="V28" s="24">
        <v>13.8697658141954</v>
      </c>
      <c r="W28" s="86">
        <v>9.8230443278591206</v>
      </c>
      <c r="X28" s="24">
        <v>1.91769684406157</v>
      </c>
      <c r="Y28" s="24">
        <v>7029.5063705859302</v>
      </c>
      <c r="Z28" s="24">
        <v>117.35202621262199</v>
      </c>
      <c r="AA28" s="24">
        <v>0.24034749294796501</v>
      </c>
      <c r="AB28" s="24">
        <v>17.605939910914501</v>
      </c>
      <c r="AC28" s="24">
        <v>0</v>
      </c>
      <c r="AD28" s="86">
        <v>0</v>
      </c>
      <c r="AE28" s="24">
        <v>62.8028711523691</v>
      </c>
      <c r="AF28" s="24">
        <v>62.8028711523691</v>
      </c>
      <c r="AG28" s="24">
        <v>2155774.08560326</v>
      </c>
      <c r="AH28" s="24">
        <v>0</v>
      </c>
      <c r="AI28" s="24">
        <v>38.631846015767401</v>
      </c>
      <c r="AJ28" s="24">
        <v>8.1083117522164692</v>
      </c>
      <c r="AK28" s="86">
        <v>16.589879351814801</v>
      </c>
      <c r="AL28" s="24">
        <v>25.572422452950601</v>
      </c>
      <c r="AM28" s="24">
        <v>0</v>
      </c>
      <c r="AN28" s="24">
        <v>1615.97570032573</v>
      </c>
      <c r="AO28" s="24">
        <v>0</v>
      </c>
      <c r="AP28" s="24">
        <v>279.92274071991898</v>
      </c>
      <c r="AQ28" s="24">
        <v>31.102472000749501</v>
      </c>
      <c r="AR28" s="24">
        <v>311.02521272066798</v>
      </c>
      <c r="AS28" s="24">
        <v>0</v>
      </c>
      <c r="AT28" s="24">
        <v>61.518421680087201</v>
      </c>
      <c r="AU28" s="24">
        <v>0.20325377536004199</v>
      </c>
      <c r="AV28" s="24">
        <v>219.81039966103901</v>
      </c>
      <c r="AW28" s="24">
        <v>0.22357909467197901</v>
      </c>
      <c r="AX28" s="24">
        <v>61.3148929931601</v>
      </c>
      <c r="AY28" s="24">
        <v>73.848881429917796</v>
      </c>
      <c r="AZ28" s="24">
        <v>6.7751277192634296E-2</v>
      </c>
      <c r="BA28" s="24">
        <v>0</v>
      </c>
      <c r="BB28" s="24">
        <v>47.696895782006898</v>
      </c>
      <c r="BC28" s="24">
        <v>1258.21545603101</v>
      </c>
      <c r="BD28" s="24">
        <v>677.47606990801205</v>
      </c>
      <c r="BE28" s="24">
        <v>580.73938612300606</v>
      </c>
      <c r="BF28" s="24">
        <v>0.54607556562332904</v>
      </c>
      <c r="BG28" s="24">
        <v>0</v>
      </c>
      <c r="BH28" s="24">
        <v>16.1925488626906</v>
      </c>
      <c r="BI28" s="24">
        <v>4.4377024443746302</v>
      </c>
      <c r="BJ28" s="24">
        <v>184.08019995921401</v>
      </c>
      <c r="BK28" s="24">
        <v>12.195213390873899</v>
      </c>
      <c r="BL28" s="24">
        <v>2.3712957731884798</v>
      </c>
      <c r="BM28" s="24">
        <v>263.01042224022598</v>
      </c>
      <c r="BN28" s="24">
        <v>29.1809098143871</v>
      </c>
      <c r="BO28" s="24">
        <v>0.10162663194387</v>
      </c>
      <c r="BP28" s="24">
        <v>11.178955571355299</v>
      </c>
      <c r="BQ28" s="24">
        <v>6.7751162111366397E-3</v>
      </c>
      <c r="BR28" s="24">
        <v>154.43094820130401</v>
      </c>
      <c r="BS28" s="24">
        <v>67.032081561336597</v>
      </c>
      <c r="BT28" s="24">
        <v>0</v>
      </c>
      <c r="BU28" s="24">
        <v>2.3338399663120499E-2</v>
      </c>
      <c r="BV28" s="24">
        <v>28.484269813342099</v>
      </c>
      <c r="BW28" s="86">
        <v>0</v>
      </c>
      <c r="BX28" s="24">
        <v>4.3642985173233599</v>
      </c>
      <c r="BY28" s="24">
        <v>1128.8991146238</v>
      </c>
      <c r="BZ28" s="24">
        <v>13.578441557689899</v>
      </c>
    </row>
    <row r="29" spans="1:78" x14ac:dyDescent="0.3">
      <c r="A29" s="41" t="s">
        <v>28</v>
      </c>
      <c r="B29" s="24">
        <v>398.41591779999999</v>
      </c>
      <c r="C29" s="24">
        <v>43.025158040000001</v>
      </c>
      <c r="D29" s="24">
        <v>11.609938489999999</v>
      </c>
      <c r="E29" s="24">
        <v>67.439704169999999</v>
      </c>
      <c r="F29" s="24">
        <v>46.370733690000002</v>
      </c>
      <c r="G29" s="24">
        <v>3.0661257399999999</v>
      </c>
      <c r="H29" s="24">
        <v>47.381770770000003</v>
      </c>
      <c r="I29" s="73">
        <v>3.7496584999999998</v>
      </c>
      <c r="J29" s="73">
        <v>0.57903039999999995</v>
      </c>
      <c r="K29" s="73">
        <v>2.7400771000000002</v>
      </c>
      <c r="L29" s="73"/>
      <c r="M29" s="73">
        <v>0.40057379999999998</v>
      </c>
      <c r="N29" s="24"/>
      <c r="O29" s="26" t="s">
        <v>28</v>
      </c>
      <c r="P29" s="81">
        <v>0</v>
      </c>
      <c r="Q29" s="24">
        <v>0.18059909882769201</v>
      </c>
      <c r="R29" s="24">
        <v>3.7496700405694501</v>
      </c>
      <c r="S29" s="24">
        <v>3.7496700405694501</v>
      </c>
      <c r="T29" s="24">
        <v>11.738631769705099</v>
      </c>
      <c r="U29" s="86">
        <v>5.3620348447119296E-3</v>
      </c>
      <c r="V29" s="24">
        <v>0.579029306382711</v>
      </c>
      <c r="W29" s="86">
        <v>0.40057525076186201</v>
      </c>
      <c r="X29" s="24">
        <v>1.2784652700386301</v>
      </c>
      <c r="Y29" s="24">
        <v>398.41578509344799</v>
      </c>
      <c r="Z29" s="24">
        <v>4.6360606395608297</v>
      </c>
      <c r="AA29" s="24">
        <v>0.160231440996048</v>
      </c>
      <c r="AB29" s="24">
        <v>0.70947856612377802</v>
      </c>
      <c r="AC29" s="24">
        <v>0</v>
      </c>
      <c r="AD29" s="86">
        <v>0</v>
      </c>
      <c r="AE29" s="24">
        <v>2.7400816379238999</v>
      </c>
      <c r="AF29" s="24">
        <v>2.7400816379238999</v>
      </c>
      <c r="AG29" s="24">
        <v>90350.700013778798</v>
      </c>
      <c r="AH29" s="24">
        <v>0</v>
      </c>
      <c r="AI29" s="24">
        <v>1.49495871054966</v>
      </c>
      <c r="AJ29" s="24">
        <v>0.315060547901585</v>
      </c>
      <c r="AK29" s="86">
        <v>0.63196775180470299</v>
      </c>
      <c r="AL29" s="24">
        <v>1.0059803216763901</v>
      </c>
      <c r="AM29" s="24">
        <v>0</v>
      </c>
      <c r="AN29" s="24">
        <v>43.025142280791599</v>
      </c>
      <c r="AO29" s="24">
        <v>0</v>
      </c>
      <c r="AP29" s="24">
        <v>10.448942453854499</v>
      </c>
      <c r="AQ29" s="24">
        <v>1.16098668739011</v>
      </c>
      <c r="AR29" s="24">
        <v>11.609929141244599</v>
      </c>
      <c r="AS29" s="24">
        <v>0</v>
      </c>
      <c r="AT29" s="24">
        <v>2.4360520934539198</v>
      </c>
      <c r="AU29" s="24">
        <v>1.3911273885701301E-2</v>
      </c>
      <c r="AV29" s="24">
        <v>10.265770674118199</v>
      </c>
      <c r="AW29" s="24">
        <v>1.5302389259081599E-2</v>
      </c>
      <c r="AX29" s="24">
        <v>4.1965513098210403</v>
      </c>
      <c r="AY29" s="24">
        <v>5.0544076456290599</v>
      </c>
      <c r="AZ29" s="24">
        <v>4.6370502157773701E-3</v>
      </c>
      <c r="BA29" s="24">
        <v>0</v>
      </c>
      <c r="BB29" s="24">
        <v>3.26449820047729</v>
      </c>
      <c r="BC29" s="24">
        <v>67.4371841719164</v>
      </c>
      <c r="BD29" s="24">
        <v>46.368218966362903</v>
      </c>
      <c r="BE29" s="24">
        <v>21.0689652055534</v>
      </c>
      <c r="BF29" s="24">
        <v>3.7374844160783002E-2</v>
      </c>
      <c r="BG29" s="24">
        <v>0</v>
      </c>
      <c r="BH29" s="24">
        <v>1.10826037688012</v>
      </c>
      <c r="BI29" s="24">
        <v>0.30372812601619298</v>
      </c>
      <c r="BJ29" s="24">
        <v>12.5989261286286</v>
      </c>
      <c r="BK29" s="24">
        <v>0.83467309313976701</v>
      </c>
      <c r="BL29" s="24">
        <v>0.162297965685058</v>
      </c>
      <c r="BM29" s="24">
        <v>18.001114546646999</v>
      </c>
      <c r="BN29" s="24">
        <v>1.1142650921256401</v>
      </c>
      <c r="BO29" s="24">
        <v>6.9556037632897303E-3</v>
      </c>
      <c r="BP29" s="24">
        <v>0.76511670717659497</v>
      </c>
      <c r="BQ29" s="24">
        <v>4.6370497748529697E-4</v>
      </c>
      <c r="BR29" s="24">
        <v>3.0661268164707201</v>
      </c>
      <c r="BS29" s="24">
        <v>2.7197899011266702</v>
      </c>
      <c r="BT29" s="24">
        <v>0</v>
      </c>
      <c r="BU29" s="24">
        <v>8.6175136304061505E-4</v>
      </c>
      <c r="BV29" s="24">
        <v>1.2861755268793</v>
      </c>
      <c r="BW29" s="86">
        <v>0</v>
      </c>
      <c r="BX29" s="24">
        <v>1.0530729260470499</v>
      </c>
      <c r="BY29" s="24">
        <v>47.381758296268103</v>
      </c>
      <c r="BZ29" s="24">
        <v>0.68467949330621602</v>
      </c>
    </row>
    <row r="30" spans="1:78" x14ac:dyDescent="0.3">
      <c r="A30" s="41" t="s">
        <v>29</v>
      </c>
      <c r="B30" s="24"/>
      <c r="C30" s="24"/>
      <c r="D30" s="24"/>
      <c r="E30" s="24"/>
      <c r="F30" s="24"/>
      <c r="G30" s="24"/>
      <c r="H30" s="24"/>
      <c r="I30" s="73"/>
      <c r="J30" s="73"/>
      <c r="K30" s="73"/>
      <c r="L30" s="73"/>
      <c r="M30" s="73"/>
      <c r="N30" s="24"/>
      <c r="Q30" s="24"/>
    </row>
    <row r="31" spans="1:78" x14ac:dyDescent="0.3">
      <c r="A31" s="41" t="s">
        <v>30</v>
      </c>
      <c r="B31" s="24">
        <v>111.5924565</v>
      </c>
      <c r="C31" s="24">
        <v>24.84582056</v>
      </c>
      <c r="D31" s="24">
        <v>4.4554089299999999</v>
      </c>
      <c r="E31" s="24">
        <v>17.931290319999999</v>
      </c>
      <c r="F31" s="24">
        <v>11.77972748</v>
      </c>
      <c r="G31" s="24">
        <v>1.9262099500000001</v>
      </c>
      <c r="H31" s="24">
        <v>15.254199229999999</v>
      </c>
      <c r="I31" s="73">
        <v>1.2484976999999999</v>
      </c>
      <c r="J31" s="73">
        <v>0.1873283</v>
      </c>
      <c r="K31" s="73">
        <v>0.85215050999999997</v>
      </c>
      <c r="L31" s="73"/>
      <c r="M31" s="73">
        <v>0.13233929999999999</v>
      </c>
      <c r="N31" s="24"/>
      <c r="O31" s="26" t="s">
        <v>30</v>
      </c>
      <c r="P31" s="81">
        <v>0</v>
      </c>
      <c r="Q31" s="24">
        <v>1.9484827956811401E-2</v>
      </c>
      <c r="R31" s="24">
        <v>1.24849696621703</v>
      </c>
      <c r="S31" s="24">
        <v>1.24849696621703</v>
      </c>
      <c r="T31" s="24">
        <v>3.9838236329965699</v>
      </c>
      <c r="U31" s="86">
        <v>1.8933054768762701E-3</v>
      </c>
      <c r="V31" s="24">
        <v>0.187328350156936</v>
      </c>
      <c r="W31" s="86">
        <v>0.132338787726516</v>
      </c>
      <c r="X31" s="24">
        <v>0.137933065912685</v>
      </c>
      <c r="Y31" s="24">
        <v>111.592425359766</v>
      </c>
      <c r="Z31" s="24">
        <v>1.5583447143471201</v>
      </c>
      <c r="AA31" s="24">
        <v>1.7287309247838001E-2</v>
      </c>
      <c r="AB31" s="24">
        <v>0.23509624227252399</v>
      </c>
      <c r="AC31" s="24">
        <v>0</v>
      </c>
      <c r="AD31" s="86">
        <v>0</v>
      </c>
      <c r="AE31" s="24">
        <v>0.85214710440979502</v>
      </c>
      <c r="AF31" s="24">
        <v>0.85214710440979502</v>
      </c>
      <c r="AG31" s="24">
        <v>29125.700927594698</v>
      </c>
      <c r="AH31" s="24">
        <v>0</v>
      </c>
      <c r="AI31" s="24">
        <v>0.51007870201778005</v>
      </c>
      <c r="AJ31" s="24">
        <v>0.10717896108798</v>
      </c>
      <c r="AK31" s="86">
        <v>0.21811030442586599</v>
      </c>
      <c r="AL31" s="24">
        <v>0.33917914057220899</v>
      </c>
      <c r="AM31" s="24">
        <v>0</v>
      </c>
      <c r="AN31" s="24">
        <v>24.845810744225201</v>
      </c>
      <c r="AO31" s="24">
        <v>0</v>
      </c>
      <c r="AP31" s="24">
        <v>4.0098769710698399</v>
      </c>
      <c r="AQ31" s="24">
        <v>0.44554094479075301</v>
      </c>
      <c r="AR31" s="24">
        <v>4.4554179158606004</v>
      </c>
      <c r="AS31" s="24">
        <v>0</v>
      </c>
      <c r="AT31" s="24">
        <v>0.81744855189404497</v>
      </c>
      <c r="AU31" s="24">
        <v>3.5339095112904202E-3</v>
      </c>
      <c r="AV31" s="24">
        <v>3.06683306304667</v>
      </c>
      <c r="AW31" s="24">
        <v>3.8872938816228199E-3</v>
      </c>
      <c r="AX31" s="24">
        <v>1.06606469463229</v>
      </c>
      <c r="AY31" s="24">
        <v>1.2839894839531001</v>
      </c>
      <c r="AZ31" s="24">
        <v>1.17797538539548E-3</v>
      </c>
      <c r="BA31" s="24">
        <v>0</v>
      </c>
      <c r="BB31" s="24">
        <v>0.829291710070162</v>
      </c>
      <c r="BC31" s="24">
        <v>17.930647428583999</v>
      </c>
      <c r="BD31" s="24">
        <v>11.779086721561701</v>
      </c>
      <c r="BE31" s="24">
        <v>6.15156070702227</v>
      </c>
      <c r="BF31" s="24">
        <v>9.49444380142969E-3</v>
      </c>
      <c r="BG31" s="24">
        <v>0</v>
      </c>
      <c r="BH31" s="24">
        <v>0.28153526568450699</v>
      </c>
      <c r="BI31" s="24">
        <v>7.7157349382981397E-2</v>
      </c>
      <c r="BJ31" s="24">
        <v>3.2005510452663999</v>
      </c>
      <c r="BK31" s="24">
        <v>0.21203548339092901</v>
      </c>
      <c r="BL31" s="24">
        <v>4.1229142898085797E-2</v>
      </c>
      <c r="BM31" s="24">
        <v>4.5728892122334397</v>
      </c>
      <c r="BN31" s="24">
        <v>0.38389371901872199</v>
      </c>
      <c r="BO31" s="24">
        <v>1.7669610939334301E-3</v>
      </c>
      <c r="BP31" s="24">
        <v>0.194364953124224</v>
      </c>
      <c r="BQ31" s="24">
        <v>1.17797251938689E-4</v>
      </c>
      <c r="BR31" s="24">
        <v>1.92621802168245</v>
      </c>
      <c r="BS31" s="24">
        <v>0.89683152779179498</v>
      </c>
      <c r="BT31" s="24">
        <v>0</v>
      </c>
      <c r="BU31" s="24">
        <v>3.0429295078953001E-4</v>
      </c>
      <c r="BV31" s="24">
        <v>0.39329442774208101</v>
      </c>
      <c r="BW31" s="86">
        <v>0</v>
      </c>
      <c r="BX31" s="24">
        <v>0.140305868384067</v>
      </c>
      <c r="BY31" s="24">
        <v>15.254196112149099</v>
      </c>
      <c r="BZ31" s="24">
        <v>0.19417450180062501</v>
      </c>
    </row>
    <row r="32" spans="1:78" x14ac:dyDescent="0.3">
      <c r="A32" s="41" t="s">
        <v>31</v>
      </c>
      <c r="B32" s="24">
        <v>260.32920430000001</v>
      </c>
      <c r="C32" s="24">
        <v>40.098966799999999</v>
      </c>
      <c r="D32" s="24">
        <v>9.0129677299999997</v>
      </c>
      <c r="E32" s="24">
        <v>40.626597789999998</v>
      </c>
      <c r="F32" s="24">
        <v>27.190067070000001</v>
      </c>
      <c r="G32" s="24">
        <v>2.6300429900000002</v>
      </c>
      <c r="H32" s="24">
        <v>34.6253101</v>
      </c>
      <c r="I32" s="73">
        <v>2.6105901299999998</v>
      </c>
      <c r="J32" s="73">
        <v>0.42039396000000001</v>
      </c>
      <c r="K32" s="73">
        <v>2.09662609</v>
      </c>
      <c r="L32" s="73"/>
      <c r="M32" s="73">
        <v>0.28213208000000001</v>
      </c>
      <c r="N32" s="24"/>
      <c r="O32" s="26" t="s">
        <v>31</v>
      </c>
      <c r="P32" s="81">
        <v>0</v>
      </c>
      <c r="Q32" s="24">
        <v>0.25284200343590302</v>
      </c>
      <c r="R32" s="24">
        <v>2.6106006291638399</v>
      </c>
      <c r="S32" s="24">
        <v>2.6106006291638399</v>
      </c>
      <c r="T32" s="24">
        <v>7.9383562459696702</v>
      </c>
      <c r="U32" s="86">
        <v>3.3964514706041199E-3</v>
      </c>
      <c r="V32" s="24">
        <v>0.42039480849528998</v>
      </c>
      <c r="W32" s="86">
        <v>0.28213189169397601</v>
      </c>
      <c r="X32" s="24">
        <v>1.78985314638138</v>
      </c>
      <c r="Y32" s="24">
        <v>260.32913154428201</v>
      </c>
      <c r="Z32" s="24">
        <v>3.1822006987879998</v>
      </c>
      <c r="AA32" s="24">
        <v>0.224326470153276</v>
      </c>
      <c r="AB32" s="24">
        <v>0.49756189379784699</v>
      </c>
      <c r="AC32" s="24">
        <v>0</v>
      </c>
      <c r="AD32" s="86">
        <v>0</v>
      </c>
      <c r="AE32" s="24">
        <v>2.0966186508815698</v>
      </c>
      <c r="AF32" s="24">
        <v>2.0966186508815698</v>
      </c>
      <c r="AG32" s="24">
        <v>65908.671999647195</v>
      </c>
      <c r="AH32" s="24">
        <v>0</v>
      </c>
      <c r="AI32" s="24">
        <v>1.0024522786642101</v>
      </c>
      <c r="AJ32" s="24">
        <v>0.21226690894337899</v>
      </c>
      <c r="AK32" s="86">
        <v>0.41601171464598702</v>
      </c>
      <c r="AL32" s="24">
        <v>0.68726915187089699</v>
      </c>
      <c r="AM32" s="24">
        <v>0</v>
      </c>
      <c r="AN32" s="24">
        <v>40.098959528651797</v>
      </c>
      <c r="AO32" s="24">
        <v>0</v>
      </c>
      <c r="AP32" s="24">
        <v>8.1116342752580799</v>
      </c>
      <c r="AQ32" s="24">
        <v>0.90129515368971003</v>
      </c>
      <c r="AR32" s="24">
        <v>9.0129294289477802</v>
      </c>
      <c r="AS32" s="24">
        <v>0</v>
      </c>
      <c r="AT32" s="24">
        <v>1.6764592277209101</v>
      </c>
      <c r="AU32" s="24">
        <v>8.1570253035488892E-3</v>
      </c>
      <c r="AV32" s="24">
        <v>8.2464884703781394</v>
      </c>
      <c r="AW32" s="24">
        <v>8.9726902450988494E-3</v>
      </c>
      <c r="AX32" s="24">
        <v>2.4607007390995199</v>
      </c>
      <c r="AY32" s="24">
        <v>2.9637160005952401</v>
      </c>
      <c r="AZ32" s="24">
        <v>2.71899678676344E-3</v>
      </c>
      <c r="BA32" s="24">
        <v>0</v>
      </c>
      <c r="BB32" s="24">
        <v>1.9141803491018901</v>
      </c>
      <c r="BC32" s="24">
        <v>40.625118200587501</v>
      </c>
      <c r="BD32" s="24">
        <v>27.188592023457101</v>
      </c>
      <c r="BE32" s="24">
        <v>13.4365261771303</v>
      </c>
      <c r="BF32" s="24">
        <v>2.1915161736580702E-2</v>
      </c>
      <c r="BG32" s="24">
        <v>0</v>
      </c>
      <c r="BH32" s="24">
        <v>0.64984321830718095</v>
      </c>
      <c r="BI32" s="24">
        <v>0.17809553729393601</v>
      </c>
      <c r="BJ32" s="24">
        <v>7.3875390355881096</v>
      </c>
      <c r="BK32" s="24">
        <v>0.489420680456577</v>
      </c>
      <c r="BL32" s="24">
        <v>9.5165495461234401E-2</v>
      </c>
      <c r="BM32" s="24">
        <v>10.555180696329799</v>
      </c>
      <c r="BN32" s="24">
        <v>0.73559016655698595</v>
      </c>
      <c r="BO32" s="24">
        <v>4.0785300682881602E-3</v>
      </c>
      <c r="BP32" s="24">
        <v>0.44863596730545502</v>
      </c>
      <c r="BQ32" s="24">
        <v>2.7189977788433402E-4</v>
      </c>
      <c r="BR32" s="24">
        <v>2.6300506115070199</v>
      </c>
      <c r="BS32" s="24">
        <v>1.9212245972578901</v>
      </c>
      <c r="BT32" s="24">
        <v>0</v>
      </c>
      <c r="BU32" s="24">
        <v>5.4589860403335497E-4</v>
      </c>
      <c r="BV32" s="24">
        <v>1.0048750445675301</v>
      </c>
      <c r="BW32" s="86">
        <v>0</v>
      </c>
      <c r="BX32" s="24">
        <v>1.3908646009557</v>
      </c>
      <c r="BY32" s="24">
        <v>34.625300572650502</v>
      </c>
      <c r="BZ32" s="24">
        <v>0.58242283890827096</v>
      </c>
    </row>
    <row r="33" spans="1:78" x14ac:dyDescent="0.3">
      <c r="A33" s="41" t="s">
        <v>32</v>
      </c>
      <c r="B33" s="24">
        <v>162.51509870000001</v>
      </c>
      <c r="C33" s="24">
        <v>21.951685879999999</v>
      </c>
      <c r="D33" s="24">
        <v>5.5735111899999996</v>
      </c>
      <c r="E33" s="24">
        <v>29.75947451</v>
      </c>
      <c r="F33" s="24">
        <v>17.765506649999999</v>
      </c>
      <c r="G33" s="24">
        <v>2.2077454300000001</v>
      </c>
      <c r="H33" s="24">
        <v>22.455221600000002</v>
      </c>
      <c r="I33" s="73">
        <v>1.8350251099999999</v>
      </c>
      <c r="J33" s="73">
        <v>0.27566970000000002</v>
      </c>
      <c r="K33" s="73">
        <v>1.2564440100000001</v>
      </c>
      <c r="L33" s="73"/>
      <c r="M33" s="73">
        <v>0.19458120000000001</v>
      </c>
      <c r="N33" s="24"/>
      <c r="O33" s="26" t="s">
        <v>32</v>
      </c>
      <c r="P33" s="81">
        <v>0</v>
      </c>
      <c r="Q33" s="24">
        <v>1.8060358030611099E-2</v>
      </c>
      <c r="R33" s="24">
        <v>1.83501687166189</v>
      </c>
      <c r="S33" s="24">
        <v>1.83501687166189</v>
      </c>
      <c r="T33" s="24">
        <v>5.9220696489690603</v>
      </c>
      <c r="U33" s="86">
        <v>2.8335338470543399E-3</v>
      </c>
      <c r="V33" s="24">
        <v>0.27566945212766902</v>
      </c>
      <c r="W33" s="86">
        <v>0.19458060030392901</v>
      </c>
      <c r="X33" s="24">
        <v>0.12784652700386301</v>
      </c>
      <c r="Y33" s="24">
        <v>162.51506363090201</v>
      </c>
      <c r="Z33" s="24">
        <v>2.3125754795879501</v>
      </c>
      <c r="AA33" s="24">
        <v>1.60231440996048E-2</v>
      </c>
      <c r="AB33" s="24">
        <v>0.34799565457100801</v>
      </c>
      <c r="AC33" s="24">
        <v>0</v>
      </c>
      <c r="AD33" s="86">
        <v>0</v>
      </c>
      <c r="AE33" s="24">
        <v>1.2564370324994301</v>
      </c>
      <c r="AF33" s="24">
        <v>1.2564370324994301</v>
      </c>
      <c r="AG33" s="24">
        <v>42871.962464106</v>
      </c>
      <c r="AH33" s="24">
        <v>0</v>
      </c>
      <c r="AI33" s="24">
        <v>0.75896326193664998</v>
      </c>
      <c r="AJ33" s="24">
        <v>0.159390213409392</v>
      </c>
      <c r="AK33" s="86">
        <v>0.32517420149506399</v>
      </c>
      <c r="AL33" s="24">
        <v>0.50361771781940801</v>
      </c>
      <c r="AM33" s="24">
        <v>0</v>
      </c>
      <c r="AN33" s="24">
        <v>21.951676670138902</v>
      </c>
      <c r="AO33" s="24">
        <v>0</v>
      </c>
      <c r="AP33" s="24">
        <v>5.0161567927159201</v>
      </c>
      <c r="AQ33" s="24">
        <v>0.55734789265695495</v>
      </c>
      <c r="AR33" s="24">
        <v>5.57350468537288</v>
      </c>
      <c r="AS33" s="24">
        <v>0</v>
      </c>
      <c r="AT33" s="24">
        <v>1.2127265586401801</v>
      </c>
      <c r="AU33" s="24">
        <v>5.3296531578454201E-3</v>
      </c>
      <c r="AV33" s="24">
        <v>4.4501254058433499</v>
      </c>
      <c r="AW33" s="24">
        <v>5.8625729040934303E-3</v>
      </c>
      <c r="AX33" s="24">
        <v>1.60777779614962</v>
      </c>
      <c r="AY33" s="24">
        <v>1.93643909456174</v>
      </c>
      <c r="AZ33" s="24">
        <v>1.77655373490522E-3</v>
      </c>
      <c r="BA33" s="24">
        <v>0</v>
      </c>
      <c r="BB33" s="24">
        <v>1.2506906529539099</v>
      </c>
      <c r="BC33" s="24">
        <v>29.758507514894902</v>
      </c>
      <c r="BD33" s="24">
        <v>17.764542226668201</v>
      </c>
      <c r="BE33" s="24">
        <v>11.9939652882267</v>
      </c>
      <c r="BF33" s="24">
        <v>1.43190396666611E-2</v>
      </c>
      <c r="BG33" s="24">
        <v>0</v>
      </c>
      <c r="BH33" s="24">
        <v>0.42459538021461901</v>
      </c>
      <c r="BI33" s="24">
        <v>0.11636421457585799</v>
      </c>
      <c r="BJ33" s="24">
        <v>4.8268866879412702</v>
      </c>
      <c r="BK33" s="24">
        <v>0.31977949370855902</v>
      </c>
      <c r="BL33" s="24">
        <v>6.2179567563396598E-2</v>
      </c>
      <c r="BM33" s="24">
        <v>6.8965686161036599</v>
      </c>
      <c r="BN33" s="24">
        <v>0.57216687185965298</v>
      </c>
      <c r="BO33" s="24">
        <v>2.6648391452680502E-3</v>
      </c>
      <c r="BP33" s="24">
        <v>0.293130408902263</v>
      </c>
      <c r="BQ33" s="24">
        <v>1.7765538451363199E-4</v>
      </c>
      <c r="BR33" s="24">
        <v>2.2077496607637901</v>
      </c>
      <c r="BS33" s="24">
        <v>1.3263316862262899</v>
      </c>
      <c r="BT33" s="24">
        <v>0</v>
      </c>
      <c r="BU33" s="24">
        <v>4.55415476792495E-4</v>
      </c>
      <c r="BV33" s="24">
        <v>0.573372208982732</v>
      </c>
      <c r="BW33" s="86">
        <v>0</v>
      </c>
      <c r="BX33" s="24">
        <v>0.15194723750062</v>
      </c>
      <c r="BY33" s="24">
        <v>22.4552144270463</v>
      </c>
      <c r="BZ33" s="24">
        <v>0.27868452639649</v>
      </c>
    </row>
    <row r="34" spans="1:78" x14ac:dyDescent="0.3">
      <c r="A34" s="41" t="s">
        <v>33</v>
      </c>
      <c r="B34" s="24">
        <v>4569.3817079999999</v>
      </c>
      <c r="C34" s="24">
        <v>1054.2825061000001</v>
      </c>
      <c r="D34" s="24">
        <v>191.50688369</v>
      </c>
      <c r="E34" s="24">
        <v>753.03216676</v>
      </c>
      <c r="F34" s="24">
        <v>455.34040275000001</v>
      </c>
      <c r="G34" s="24">
        <v>85.677764030000006</v>
      </c>
      <c r="H34" s="24">
        <v>670.72753008999996</v>
      </c>
      <c r="I34" s="73">
        <v>54.24470522</v>
      </c>
      <c r="J34" s="73">
        <v>8.2238486399999999</v>
      </c>
      <c r="K34" s="73">
        <v>37.944678189999998</v>
      </c>
      <c r="L34" s="73"/>
      <c r="M34" s="73">
        <v>5.7656077200000002</v>
      </c>
      <c r="N34" s="24"/>
      <c r="O34" s="26" t="s">
        <v>33</v>
      </c>
      <c r="P34" s="81">
        <v>0</v>
      </c>
      <c r="Q34" s="24">
        <v>2.3036367593710199</v>
      </c>
      <c r="R34" s="24">
        <v>54.224086055666902</v>
      </c>
      <c r="S34" s="24">
        <v>54.224086055666902</v>
      </c>
      <c r="T34" s="24">
        <v>167.35577746374699</v>
      </c>
      <c r="U34" s="86">
        <v>7.6924474000451895E-2</v>
      </c>
      <c r="V34" s="24">
        <v>8.2207314938843705</v>
      </c>
      <c r="W34" s="86">
        <v>5.7633832747905602</v>
      </c>
      <c r="X34" s="24">
        <v>16.307386140092699</v>
      </c>
      <c r="Y34" s="24">
        <v>4567.7283425100604</v>
      </c>
      <c r="Z34" s="24">
        <v>65.998293966008006</v>
      </c>
      <c r="AA34" s="24">
        <v>2.0438261429950799</v>
      </c>
      <c r="AB34" s="24">
        <v>10.0780551501506</v>
      </c>
      <c r="AC34" s="24">
        <v>0</v>
      </c>
      <c r="AD34" s="86">
        <v>0</v>
      </c>
      <c r="AE34" s="24">
        <v>37.930171323042103</v>
      </c>
      <c r="AF34" s="24">
        <v>37.930171323042103</v>
      </c>
      <c r="AG34" s="24">
        <v>1279595.16490241</v>
      </c>
      <c r="AH34" s="24">
        <v>0</v>
      </c>
      <c r="AI34" s="24">
        <v>21.331019151606299</v>
      </c>
      <c r="AJ34" s="24">
        <v>4.4934185305963998</v>
      </c>
      <c r="AK34" s="86">
        <v>9.03342007947521</v>
      </c>
      <c r="AL34" s="24">
        <v>14.3276709254385</v>
      </c>
      <c r="AM34" s="24">
        <v>0</v>
      </c>
      <c r="AN34" s="24">
        <v>1053.91545883144</v>
      </c>
      <c r="AO34" s="24">
        <v>0</v>
      </c>
      <c r="AP34" s="24">
        <v>172.293461047085</v>
      </c>
      <c r="AQ34" s="24">
        <v>19.143688698556499</v>
      </c>
      <c r="AR34" s="24">
        <v>191.43714974564099</v>
      </c>
      <c r="AS34" s="24">
        <v>0</v>
      </c>
      <c r="AT34" s="24">
        <v>34.670032329293299</v>
      </c>
      <c r="AU34" s="24">
        <v>0.13655353031630801</v>
      </c>
      <c r="AV34" s="24">
        <v>143.65205126969599</v>
      </c>
      <c r="AW34" s="24">
        <v>0.150207936088008</v>
      </c>
      <c r="AX34" s="24">
        <v>41.193537084497599</v>
      </c>
      <c r="AY34" s="24">
        <v>49.6143172561274</v>
      </c>
      <c r="AZ34" s="24">
        <v>4.5517762529142303E-2</v>
      </c>
      <c r="BA34" s="24">
        <v>0</v>
      </c>
      <c r="BB34" s="24">
        <v>32.044464348506601</v>
      </c>
      <c r="BC34" s="24">
        <v>752.71815592177995</v>
      </c>
      <c r="BD34" s="24">
        <v>455.15269044340403</v>
      </c>
      <c r="BE34" s="24">
        <v>297.56546547837502</v>
      </c>
      <c r="BF34" s="24">
        <v>0.36687220588964697</v>
      </c>
      <c r="BG34" s="24">
        <v>0</v>
      </c>
      <c r="BH34" s="24">
        <v>10.8787320998473</v>
      </c>
      <c r="BI34" s="24">
        <v>2.9814186841713601</v>
      </c>
      <c r="BJ34" s="24">
        <v>123.67166983580999</v>
      </c>
      <c r="BK34" s="24">
        <v>8.1931986639990697</v>
      </c>
      <c r="BL34" s="24">
        <v>1.5931257461267501</v>
      </c>
      <c r="BM34" s="24">
        <v>176.69983123618599</v>
      </c>
      <c r="BN34" s="24">
        <v>15.9231125840149</v>
      </c>
      <c r="BO34" s="24">
        <v>6.8276713129075101E-2</v>
      </c>
      <c r="BP34" s="24">
        <v>7.5104155712451099</v>
      </c>
      <c r="BQ34" s="24">
        <v>4.5517689335692196E-3</v>
      </c>
      <c r="BR34" s="24">
        <v>85.645382866780196</v>
      </c>
      <c r="BS34" s="24">
        <v>38.605693633231297</v>
      </c>
      <c r="BT34" s="24">
        <v>0</v>
      </c>
      <c r="BU34" s="24">
        <v>1.2363507799806999E-2</v>
      </c>
      <c r="BV34" s="24">
        <v>18.056692378737001</v>
      </c>
      <c r="BW34" s="86">
        <v>0</v>
      </c>
      <c r="BX34" s="24">
        <v>13.6055126851039</v>
      </c>
      <c r="BY34" s="24">
        <v>670.472376306927</v>
      </c>
      <c r="BZ34" s="24">
        <v>9.5137116578740795</v>
      </c>
    </row>
    <row r="35" spans="1:78" x14ac:dyDescent="0.3">
      <c r="A35" s="41" t="s">
        <v>34</v>
      </c>
      <c r="B35" s="24">
        <v>20739.232565999999</v>
      </c>
      <c r="C35" s="24">
        <v>4923.2754732000003</v>
      </c>
      <c r="D35" s="24">
        <v>830.47395706999998</v>
      </c>
      <c r="E35" s="24">
        <v>3220.6702777</v>
      </c>
      <c r="F35" s="24">
        <v>2074.8206412</v>
      </c>
      <c r="G35" s="24">
        <v>313.43453517</v>
      </c>
      <c r="H35" s="24">
        <v>2944.8946252000001</v>
      </c>
      <c r="I35" s="73">
        <v>225.3319971</v>
      </c>
      <c r="J35" s="73">
        <v>35.817810450000003</v>
      </c>
      <c r="K35" s="73">
        <v>175.90601459000001</v>
      </c>
      <c r="L35" s="73"/>
      <c r="M35" s="73">
        <v>24.265754699999999</v>
      </c>
      <c r="N35" s="24"/>
      <c r="O35" s="26" t="s">
        <v>34</v>
      </c>
      <c r="P35" s="81">
        <v>0</v>
      </c>
      <c r="Q35" s="24">
        <v>21.915942674585601</v>
      </c>
      <c r="R35" s="24">
        <v>225.33151005239901</v>
      </c>
      <c r="S35" s="24">
        <v>225.33151005239901</v>
      </c>
      <c r="T35" s="24">
        <v>672.63855837861001</v>
      </c>
      <c r="U35" s="86">
        <v>0.28692852762148802</v>
      </c>
      <c r="V35" s="24">
        <v>35.8178209464795</v>
      </c>
      <c r="W35" s="86">
        <v>24.265756599129698</v>
      </c>
      <c r="X35" s="24">
        <v>155.141765116839</v>
      </c>
      <c r="Y35" s="24">
        <v>20739.227484581399</v>
      </c>
      <c r="Z35" s="24">
        <v>269.81458085358202</v>
      </c>
      <c r="AA35" s="24">
        <v>19.444201904059199</v>
      </c>
      <c r="AB35" s="24">
        <v>42.2269023748077</v>
      </c>
      <c r="AC35" s="24">
        <v>0</v>
      </c>
      <c r="AD35" s="86">
        <v>0</v>
      </c>
      <c r="AE35" s="24">
        <v>175.905950296393</v>
      </c>
      <c r="AF35" s="24">
        <v>175.905950296393</v>
      </c>
      <c r="AG35" s="24">
        <v>5608430.1089193402</v>
      </c>
      <c r="AH35" s="24">
        <v>0</v>
      </c>
      <c r="AI35" s="24">
        <v>84.908840964875907</v>
      </c>
      <c r="AJ35" s="24">
        <v>17.982909669853601</v>
      </c>
      <c r="AK35" s="86">
        <v>35.2067075327789</v>
      </c>
      <c r="AL35" s="24">
        <v>58.260695788973599</v>
      </c>
      <c r="AM35" s="24">
        <v>0</v>
      </c>
      <c r="AN35" s="24">
        <v>4923.2733380732698</v>
      </c>
      <c r="AO35" s="24">
        <v>0</v>
      </c>
      <c r="AP35" s="24">
        <v>747.42599211847596</v>
      </c>
      <c r="AQ35" s="24">
        <v>83.047317369665507</v>
      </c>
      <c r="AR35" s="24">
        <v>830.47330948814204</v>
      </c>
      <c r="AS35" s="24">
        <v>0</v>
      </c>
      <c r="AT35" s="24">
        <v>142.16023045767901</v>
      </c>
      <c r="AU35" s="24">
        <v>0.62244569453859999</v>
      </c>
      <c r="AV35" s="24">
        <v>703.65795131467098</v>
      </c>
      <c r="AW35" s="24">
        <v>0.68469153755849099</v>
      </c>
      <c r="AX35" s="24">
        <v>187.77119275561199</v>
      </c>
      <c r="AY35" s="24">
        <v>226.15533777564599</v>
      </c>
      <c r="AZ35" s="24">
        <v>0.207482025827146</v>
      </c>
      <c r="BA35" s="24">
        <v>0</v>
      </c>
      <c r="BB35" s="24">
        <v>146.067330257885</v>
      </c>
      <c r="BC35" s="24">
        <v>3220.5573956803701</v>
      </c>
      <c r="BD35" s="24">
        <v>2074.7080465398999</v>
      </c>
      <c r="BE35" s="24">
        <v>1145.8493491404699</v>
      </c>
      <c r="BF35" s="24">
        <v>1.6723043668049999</v>
      </c>
      <c r="BG35" s="24">
        <v>0</v>
      </c>
      <c r="BH35" s="24">
        <v>49.588194072873698</v>
      </c>
      <c r="BI35" s="24">
        <v>13.590063033449599</v>
      </c>
      <c r="BJ35" s="24">
        <v>563.72859196305001</v>
      </c>
      <c r="BK35" s="24">
        <v>37.346744192198898</v>
      </c>
      <c r="BL35" s="24">
        <v>7.2618765080992196</v>
      </c>
      <c r="BM35" s="24">
        <v>805.44528756538</v>
      </c>
      <c r="BN35" s="24">
        <v>62.261306911668903</v>
      </c>
      <c r="BO35" s="24">
        <v>0.311224009986937</v>
      </c>
      <c r="BP35" s="24">
        <v>34.234532592580301</v>
      </c>
      <c r="BQ35" s="24">
        <v>2.0748188406995199E-2</v>
      </c>
      <c r="BR35" s="24">
        <v>313.43404741480498</v>
      </c>
      <c r="BS35" s="24">
        <v>163.09891501403601</v>
      </c>
      <c r="BT35" s="24">
        <v>0</v>
      </c>
      <c r="BU35" s="24">
        <v>4.6113798807616901E-2</v>
      </c>
      <c r="BV35" s="24">
        <v>85.654564283253293</v>
      </c>
      <c r="BW35" s="86">
        <v>0</v>
      </c>
      <c r="BX35" s="24">
        <v>120.406445377648</v>
      </c>
      <c r="BY35" s="24">
        <v>2944.8937030484399</v>
      </c>
      <c r="BZ35" s="24">
        <v>49.799920399880897</v>
      </c>
    </row>
    <row r="36" spans="1:78" x14ac:dyDescent="0.3">
      <c r="A36" s="41" t="s">
        <v>35</v>
      </c>
      <c r="B36" s="24">
        <v>57.733026199999998</v>
      </c>
      <c r="C36" s="24">
        <v>6.50360578</v>
      </c>
      <c r="D36" s="24">
        <v>1.57491592</v>
      </c>
      <c r="E36" s="24">
        <v>9.5385138900000008</v>
      </c>
      <c r="F36" s="24">
        <v>6.7818374199999996</v>
      </c>
      <c r="G36" s="24">
        <v>0.29199199999999997</v>
      </c>
      <c r="H36" s="24">
        <v>6.5827404700000001</v>
      </c>
      <c r="I36" s="73">
        <v>0.49961643</v>
      </c>
      <c r="J36" s="73">
        <v>7.9974799999999999E-2</v>
      </c>
      <c r="K36" s="73">
        <v>0.39615952999999998</v>
      </c>
      <c r="L36" s="73"/>
      <c r="M36" s="73">
        <v>5.3908699999999997E-2</v>
      </c>
      <c r="N36" s="24"/>
      <c r="O36" s="26" t="s">
        <v>35</v>
      </c>
      <c r="P36" s="81">
        <v>0</v>
      </c>
      <c r="Q36" s="24">
        <v>5.4181202134074E-2</v>
      </c>
      <c r="R36" s="24">
        <v>0.49961262382909699</v>
      </c>
      <c r="S36" s="24">
        <v>0.49961262382909699</v>
      </c>
      <c r="T36" s="24">
        <v>1.4759358908050699</v>
      </c>
      <c r="U36" s="86">
        <v>6.1885077460495895E-4</v>
      </c>
      <c r="V36" s="24">
        <v>7.9974735239008499E-2</v>
      </c>
      <c r="W36" s="86">
        <v>5.39090880323638E-2</v>
      </c>
      <c r="X36" s="24">
        <v>0.38353993467705</v>
      </c>
      <c r="Y36" s="24">
        <v>57.733007049278797</v>
      </c>
      <c r="Z36" s="24">
        <v>0.59422400590618196</v>
      </c>
      <c r="AA36" s="24">
        <v>4.8069432298814399E-2</v>
      </c>
      <c r="AB36" s="24">
        <v>9.3483749246515299E-2</v>
      </c>
      <c r="AC36" s="24">
        <v>0</v>
      </c>
      <c r="AD36" s="86">
        <v>0</v>
      </c>
      <c r="AE36" s="24">
        <v>0.39616159132922102</v>
      </c>
      <c r="AF36" s="24">
        <v>0.39616159132922102</v>
      </c>
      <c r="AG36" s="24">
        <v>12532.835101991301</v>
      </c>
      <c r="AH36" s="24">
        <v>0</v>
      </c>
      <c r="AI36" s="24">
        <v>0.18591379909720701</v>
      </c>
      <c r="AJ36" s="24">
        <v>3.94215635245291E-2</v>
      </c>
      <c r="AK36" s="86">
        <v>7.6722970588611994E-2</v>
      </c>
      <c r="AL36" s="24">
        <v>0.12816197150085101</v>
      </c>
      <c r="AM36" s="24">
        <v>0</v>
      </c>
      <c r="AN36" s="24">
        <v>6.5036040719368096</v>
      </c>
      <c r="AO36" s="24">
        <v>0</v>
      </c>
      <c r="AP36" s="24">
        <v>1.4174177042168901</v>
      </c>
      <c r="AQ36" s="24">
        <v>0.15749023628036099</v>
      </c>
      <c r="AR36" s="24">
        <v>1.5749079404972499</v>
      </c>
      <c r="AS36" s="24">
        <v>0</v>
      </c>
      <c r="AT36" s="24">
        <v>0.31328653764116399</v>
      </c>
      <c r="AU36" s="24">
        <v>2.03456229986166E-3</v>
      </c>
      <c r="AV36" s="24">
        <v>1.6047759860447399</v>
      </c>
      <c r="AW36" s="24">
        <v>2.23800007716177E-3</v>
      </c>
      <c r="AX36" s="24">
        <v>0.61375613573857501</v>
      </c>
      <c r="AY36" s="24">
        <v>0.73921978427773805</v>
      </c>
      <c r="AZ36" s="24">
        <v>6.7818350171133703E-4</v>
      </c>
      <c r="BA36" s="24">
        <v>0</v>
      </c>
      <c r="BB36" s="24">
        <v>0.47744098502510501</v>
      </c>
      <c r="BC36" s="24">
        <v>9.5381453211858602</v>
      </c>
      <c r="BD36" s="24">
        <v>6.7814693399912898</v>
      </c>
      <c r="BE36" s="24">
        <v>2.75667598119457</v>
      </c>
      <c r="BF36" s="24">
        <v>5.4661909092412198E-3</v>
      </c>
      <c r="BG36" s="24">
        <v>0</v>
      </c>
      <c r="BH36" s="24">
        <v>0.16208571570297101</v>
      </c>
      <c r="BI36" s="24">
        <v>4.4421135711018099E-2</v>
      </c>
      <c r="BJ36" s="24">
        <v>1.84262482294129</v>
      </c>
      <c r="BK36" s="24">
        <v>0.122073281634947</v>
      </c>
      <c r="BL36" s="24">
        <v>2.3736614913165401E-2</v>
      </c>
      <c r="BM36" s="24">
        <v>2.6327086536924602</v>
      </c>
      <c r="BN36" s="24">
        <v>0.13578020624238701</v>
      </c>
      <c r="BO36" s="24">
        <v>1.01728048854423E-3</v>
      </c>
      <c r="BP36" s="24">
        <v>0.111900174716292</v>
      </c>
      <c r="BQ36" s="24">
        <v>6.7818361194243697E-5</v>
      </c>
      <c r="BR36" s="24">
        <v>0.29199234114320599</v>
      </c>
      <c r="BS36" s="24">
        <v>0.36169809236462203</v>
      </c>
      <c r="BT36" s="24">
        <v>0</v>
      </c>
      <c r="BU36" s="24">
        <v>9.9465979887233594E-5</v>
      </c>
      <c r="BV36" s="24">
        <v>0.194245715819375</v>
      </c>
      <c r="BW36" s="86">
        <v>0</v>
      </c>
      <c r="BX36" s="24">
        <v>0.295829107339737</v>
      </c>
      <c r="BY36" s="24">
        <v>6.5827391325914704</v>
      </c>
      <c r="BZ36" s="24">
        <v>0.11483770748028201</v>
      </c>
    </row>
    <row r="37" spans="1:78" x14ac:dyDescent="0.3">
      <c r="A37" s="41" t="s">
        <v>36</v>
      </c>
      <c r="B37" s="24">
        <v>14580.860999</v>
      </c>
      <c r="C37" s="24">
        <v>3547.0168724</v>
      </c>
      <c r="D37" s="24">
        <v>581.87729883999998</v>
      </c>
      <c r="E37" s="24">
        <v>2066.8217459000002</v>
      </c>
      <c r="F37" s="24">
        <v>1311.1966038</v>
      </c>
      <c r="G37" s="24">
        <v>156.80801043</v>
      </c>
      <c r="H37" s="24">
        <v>2182.2297153</v>
      </c>
      <c r="I37" s="73">
        <v>148.46140176</v>
      </c>
      <c r="J37" s="73">
        <v>26.139606000000001</v>
      </c>
      <c r="K37" s="73">
        <v>143.80213620000001</v>
      </c>
      <c r="L37" s="73"/>
      <c r="M37" s="73">
        <v>16.467738600000001</v>
      </c>
      <c r="N37" s="24"/>
      <c r="O37" s="26" t="s">
        <v>36</v>
      </c>
      <c r="P37" s="81">
        <v>0</v>
      </c>
      <c r="Q37" s="24">
        <v>41.108670941027398</v>
      </c>
      <c r="R37" s="24">
        <v>148.46080204816201</v>
      </c>
      <c r="S37" s="24">
        <v>148.46080204816201</v>
      </c>
      <c r="T37" s="24">
        <v>366.020383164404</v>
      </c>
      <c r="U37" s="86">
        <v>0.104838962287956</v>
      </c>
      <c r="V37" s="24">
        <v>26.139674789527401</v>
      </c>
      <c r="W37" s="86">
        <v>16.467723258706801</v>
      </c>
      <c r="X37" s="24">
        <v>291.00660992185698</v>
      </c>
      <c r="Y37" s="24">
        <v>14580.856344846899</v>
      </c>
      <c r="Z37" s="24">
        <v>157.321856006937</v>
      </c>
      <c r="AA37" s="24">
        <v>36.472365019385201</v>
      </c>
      <c r="AB37" s="24">
        <v>26.946486414590101</v>
      </c>
      <c r="AC37" s="24">
        <v>0</v>
      </c>
      <c r="AD37" s="86">
        <v>0</v>
      </c>
      <c r="AE37" s="24">
        <v>143.802192005509</v>
      </c>
      <c r="AF37" s="24">
        <v>143.802192005509</v>
      </c>
      <c r="AG37" s="24">
        <v>4139067.0622993102</v>
      </c>
      <c r="AH37" s="24">
        <v>0</v>
      </c>
      <c r="AI37" s="24">
        <v>44.301726047500701</v>
      </c>
      <c r="AJ37" s="24">
        <v>9.6077736831054299</v>
      </c>
      <c r="AK37" s="86">
        <v>16.620817850586299</v>
      </c>
      <c r="AL37" s="24">
        <v>33.258530241284802</v>
      </c>
      <c r="AM37" s="24">
        <v>0</v>
      </c>
      <c r="AN37" s="24">
        <v>3547.0161840197902</v>
      </c>
      <c r="AO37" s="24">
        <v>0</v>
      </c>
      <c r="AP37" s="24">
        <v>523.68948752459505</v>
      </c>
      <c r="AQ37" s="24">
        <v>58.187721360031297</v>
      </c>
      <c r="AR37" s="24">
        <v>581.87720888462604</v>
      </c>
      <c r="AS37" s="24">
        <v>0</v>
      </c>
      <c r="AT37" s="24">
        <v>83.8450403309688</v>
      </c>
      <c r="AU37" s="24">
        <v>0.39335846955141401</v>
      </c>
      <c r="AV37" s="24">
        <v>674.08193280113699</v>
      </c>
      <c r="AW37" s="24">
        <v>0.43269527891223902</v>
      </c>
      <c r="AX37" s="24">
        <v>118.66327551712099</v>
      </c>
      <c r="AY37" s="24">
        <v>142.92037247088501</v>
      </c>
      <c r="AZ37" s="24">
        <v>0.13111980213517599</v>
      </c>
      <c r="BA37" s="24">
        <v>0</v>
      </c>
      <c r="BB37" s="24">
        <v>92.308206595126705</v>
      </c>
      <c r="BC37" s="24">
        <v>2066.7502638371402</v>
      </c>
      <c r="BD37" s="24">
        <v>1311.1253899690801</v>
      </c>
      <c r="BE37" s="24">
        <v>755.62487386806401</v>
      </c>
      <c r="BF37" s="24">
        <v>1.0568221564509901</v>
      </c>
      <c r="BG37" s="24">
        <v>0</v>
      </c>
      <c r="BH37" s="24">
        <v>31.337587956149999</v>
      </c>
      <c r="BI37" s="24">
        <v>8.5883497191862705</v>
      </c>
      <c r="BJ37" s="24">
        <v>356.25200295419302</v>
      </c>
      <c r="BK37" s="24">
        <v>23.601534174396601</v>
      </c>
      <c r="BL37" s="24">
        <v>4.5891853646169096</v>
      </c>
      <c r="BM37" s="24">
        <v>509.00634931133101</v>
      </c>
      <c r="BN37" s="24">
        <v>29.8751991215304</v>
      </c>
      <c r="BO37" s="24">
        <v>0.196679087947882</v>
      </c>
      <c r="BP37" s="24">
        <v>21.634739110545201</v>
      </c>
      <c r="BQ37" s="24">
        <v>1.31120005291092E-2</v>
      </c>
      <c r="BR37" s="24">
        <v>156.80792767957999</v>
      </c>
      <c r="BS37" s="24">
        <v>107.045476954036</v>
      </c>
      <c r="BT37" s="24">
        <v>0</v>
      </c>
      <c r="BU37" s="24">
        <v>1.6849104586960699E-2</v>
      </c>
      <c r="BV37" s="24">
        <v>76.770680105078796</v>
      </c>
      <c r="BW37" s="86">
        <v>0</v>
      </c>
      <c r="BX37" s="24">
        <v>217.05426576716499</v>
      </c>
      <c r="BY37" s="24">
        <v>2182.2288654464001</v>
      </c>
      <c r="BZ37" s="24">
        <v>53.757887947860098</v>
      </c>
    </row>
    <row r="38" spans="1:78" x14ac:dyDescent="0.3">
      <c r="A38" s="41" t="s">
        <v>37</v>
      </c>
      <c r="B38" s="24">
        <v>6275.9864420000004</v>
      </c>
      <c r="C38" s="24">
        <v>684.44787210000004</v>
      </c>
      <c r="D38" s="24">
        <v>188.44119524999999</v>
      </c>
      <c r="E38" s="24">
        <v>1024.2553399999999</v>
      </c>
      <c r="F38" s="24">
        <v>721.49762394000004</v>
      </c>
      <c r="G38" s="24">
        <v>49.744955840000003</v>
      </c>
      <c r="H38" s="24">
        <v>748.22540330000004</v>
      </c>
      <c r="I38" s="73">
        <v>58.940533879999997</v>
      </c>
      <c r="J38" s="73">
        <v>9.1373514</v>
      </c>
      <c r="K38" s="73">
        <v>43.46647497</v>
      </c>
      <c r="L38" s="73"/>
      <c r="M38" s="73">
        <v>6.3034251000000001</v>
      </c>
      <c r="N38" s="24"/>
      <c r="O38" s="26" t="s">
        <v>37</v>
      </c>
      <c r="P38" s="81">
        <v>0</v>
      </c>
      <c r="Q38" s="24">
        <v>3.4133517133263802</v>
      </c>
      <c r="R38" s="24">
        <v>58.9650479085699</v>
      </c>
      <c r="S38" s="24">
        <v>58.9650479085699</v>
      </c>
      <c r="T38" s="24">
        <v>182.44748749152501</v>
      </c>
      <c r="U38" s="86">
        <v>8.2275028177714496E-2</v>
      </c>
      <c r="V38" s="24">
        <v>9.1410278305615709</v>
      </c>
      <c r="W38" s="86">
        <v>6.30604335176265</v>
      </c>
      <c r="X38" s="24">
        <v>24.1630024453667</v>
      </c>
      <c r="Y38" s="24">
        <v>6278.9255126572798</v>
      </c>
      <c r="Z38" s="24">
        <v>72.273958008598001</v>
      </c>
      <c r="AA38" s="24">
        <v>3.0284153351080501</v>
      </c>
      <c r="AB38" s="24">
        <v>11.109478244276501</v>
      </c>
      <c r="AC38" s="24">
        <v>0</v>
      </c>
      <c r="AD38" s="86">
        <v>0</v>
      </c>
      <c r="AE38" s="24">
        <v>43.483107844419798</v>
      </c>
      <c r="AF38" s="24">
        <v>43.483107844419798</v>
      </c>
      <c r="AG38" s="24">
        <v>1427080.03387181</v>
      </c>
      <c r="AH38" s="24">
        <v>0</v>
      </c>
      <c r="AI38" s="24">
        <v>23.195712507900801</v>
      </c>
      <c r="AJ38" s="24">
        <v>4.8931032659821296</v>
      </c>
      <c r="AK38" s="86">
        <v>9.7696643487606991</v>
      </c>
      <c r="AL38" s="24">
        <v>15.667879419302499</v>
      </c>
      <c r="AM38" s="24">
        <v>0</v>
      </c>
      <c r="AN38" s="24">
        <v>684.64996290723502</v>
      </c>
      <c r="AO38" s="24">
        <v>0</v>
      </c>
      <c r="AP38" s="24">
        <v>169.659769440632</v>
      </c>
      <c r="AQ38" s="24">
        <v>18.851011090350902</v>
      </c>
      <c r="AR38" s="24">
        <v>188.510780530983</v>
      </c>
      <c r="AS38" s="24">
        <v>0</v>
      </c>
      <c r="AT38" s="24">
        <v>37.996943719307502</v>
      </c>
      <c r="AU38" s="24">
        <v>0.216562154356608</v>
      </c>
      <c r="AV38" s="24">
        <v>165.60581304254299</v>
      </c>
      <c r="AW38" s="24">
        <v>0.23821833032953499</v>
      </c>
      <c r="AX38" s="24">
        <v>65.329450001929004</v>
      </c>
      <c r="AY38" s="24">
        <v>78.684084172467493</v>
      </c>
      <c r="AZ38" s="24">
        <v>7.2187663266037205E-2</v>
      </c>
      <c r="BA38" s="24">
        <v>0</v>
      </c>
      <c r="BB38" s="24">
        <v>50.819817347068103</v>
      </c>
      <c r="BC38" s="24">
        <v>1024.7269292810099</v>
      </c>
      <c r="BD38" s="24">
        <v>721.83346014296899</v>
      </c>
      <c r="BE38" s="24">
        <v>302.89346913804701</v>
      </c>
      <c r="BF38" s="24">
        <v>0.58182587013674103</v>
      </c>
      <c r="BG38" s="24">
        <v>0</v>
      </c>
      <c r="BH38" s="24">
        <v>17.252749990354701</v>
      </c>
      <c r="BI38" s="24">
        <v>4.7282686772819202</v>
      </c>
      <c r="BJ38" s="24">
        <v>196.13274745503901</v>
      </c>
      <c r="BK38" s="24">
        <v>12.9937066860673</v>
      </c>
      <c r="BL38" s="24">
        <v>2.5265496673776502</v>
      </c>
      <c r="BM38" s="24">
        <v>280.23089744649599</v>
      </c>
      <c r="BN38" s="24">
        <v>17.235175173205</v>
      </c>
      <c r="BO38" s="24">
        <v>0.10828078286126799</v>
      </c>
      <c r="BP38" s="24">
        <v>11.9108951316434</v>
      </c>
      <c r="BQ38" s="24">
        <v>7.2187662935343901E-3</v>
      </c>
      <c r="BR38" s="24">
        <v>49.757885150217398</v>
      </c>
      <c r="BS38" s="24">
        <v>42.652487204657497</v>
      </c>
      <c r="BT38" s="24">
        <v>0</v>
      </c>
      <c r="BU38" s="24">
        <v>1.32231939942569E-2</v>
      </c>
      <c r="BV38" s="24">
        <v>20.617000120356899</v>
      </c>
      <c r="BW38" s="86">
        <v>0</v>
      </c>
      <c r="BX38" s="24">
        <v>19.5160956383538</v>
      </c>
      <c r="BY38" s="24">
        <v>748.523575786636</v>
      </c>
      <c r="BZ38" s="24">
        <v>11.1955177087473</v>
      </c>
    </row>
    <row r="39" spans="1:78" x14ac:dyDescent="0.3">
      <c r="A39" s="41" t="s">
        <v>129</v>
      </c>
      <c r="B39" s="24">
        <v>214.81705260000001</v>
      </c>
      <c r="C39" s="24">
        <v>31.996549080000001</v>
      </c>
      <c r="D39" s="24">
        <v>7.4096408399999998</v>
      </c>
      <c r="E39" s="24">
        <v>38.527095180000003</v>
      </c>
      <c r="F39" s="24">
        <v>23.797998419999999</v>
      </c>
      <c r="G39" s="24">
        <v>2.9688751799999999</v>
      </c>
      <c r="H39" s="24">
        <v>28.85752866</v>
      </c>
      <c r="I39" s="73">
        <v>2.3764104000000001</v>
      </c>
      <c r="J39" s="73">
        <v>0.3546648</v>
      </c>
      <c r="K39" s="73">
        <v>1.6014600000000001</v>
      </c>
      <c r="L39" s="73"/>
      <c r="M39" s="73">
        <v>0.2515464</v>
      </c>
      <c r="N39" s="24"/>
      <c r="O39" s="26" t="s">
        <v>129</v>
      </c>
      <c r="P39" s="81">
        <v>0</v>
      </c>
      <c r="Q39" s="24">
        <v>0</v>
      </c>
      <c r="R39" s="24">
        <v>2.3764174669382698</v>
      </c>
      <c r="S39" s="24">
        <v>2.3764174669382698</v>
      </c>
      <c r="T39" s="24">
        <v>7.7340355511830499</v>
      </c>
      <c r="U39" s="86">
        <v>3.7419467272937698E-3</v>
      </c>
      <c r="V39" s="24">
        <v>0.35466544892788099</v>
      </c>
      <c r="W39" s="86">
        <v>0.25154385501162302</v>
      </c>
      <c r="X39" s="24">
        <v>0</v>
      </c>
      <c r="Y39" s="24">
        <v>214.81699631276899</v>
      </c>
      <c r="Z39" s="24">
        <v>3.0116773229782199</v>
      </c>
      <c r="AA39" s="24">
        <v>0</v>
      </c>
      <c r="AB39" s="24">
        <v>0.45126067226309902</v>
      </c>
      <c r="AC39" s="24">
        <v>0</v>
      </c>
      <c r="AD39" s="86">
        <v>0</v>
      </c>
      <c r="AE39" s="24">
        <v>1.6014509098651299</v>
      </c>
      <c r="AF39" s="24">
        <v>1.6014509098651299</v>
      </c>
      <c r="AG39" s="24">
        <v>55112.0212922391</v>
      </c>
      <c r="AH39" s="24">
        <v>0</v>
      </c>
      <c r="AI39" s="24">
        <v>0.992712777371759</v>
      </c>
      <c r="AJ39" s="24">
        <v>0.208304734631855</v>
      </c>
      <c r="AK39" s="86">
        <v>0.42671641342490202</v>
      </c>
      <c r="AL39" s="24">
        <v>0.65645039845235498</v>
      </c>
      <c r="AM39" s="24">
        <v>0</v>
      </c>
      <c r="AN39" s="24">
        <v>31.996534488555199</v>
      </c>
      <c r="AO39" s="24">
        <v>0</v>
      </c>
      <c r="AP39" s="24">
        <v>6.6686722553834104</v>
      </c>
      <c r="AQ39" s="24">
        <v>0.74096232190787903</v>
      </c>
      <c r="AR39" s="24">
        <v>7.4096345772912899</v>
      </c>
      <c r="AS39" s="24">
        <v>0</v>
      </c>
      <c r="AT39" s="24">
        <v>1.5785294584345999</v>
      </c>
      <c r="AU39" s="24">
        <v>7.1394441045652202E-3</v>
      </c>
      <c r="AV39" s="24">
        <v>5.5763877130904902</v>
      </c>
      <c r="AW39" s="24">
        <v>7.8532794303256704E-3</v>
      </c>
      <c r="AX39" s="24">
        <v>2.1537178194083899</v>
      </c>
      <c r="AY39" s="24">
        <v>2.5939800591940898</v>
      </c>
      <c r="AZ39" s="24">
        <v>2.3798002612477002E-3</v>
      </c>
      <c r="BA39" s="24">
        <v>0</v>
      </c>
      <c r="BB39" s="24">
        <v>1.67537778953576</v>
      </c>
      <c r="BC39" s="24">
        <v>38.525799059397997</v>
      </c>
      <c r="BD39" s="24">
        <v>23.796707308542299</v>
      </c>
      <c r="BE39" s="24">
        <v>14.7290917508556</v>
      </c>
      <c r="BF39" s="24">
        <v>1.91811956767362E-2</v>
      </c>
      <c r="BG39" s="24">
        <v>0</v>
      </c>
      <c r="BH39" s="24">
        <v>0.56877151848851104</v>
      </c>
      <c r="BI39" s="24">
        <v>0.15587747813290501</v>
      </c>
      <c r="BJ39" s="24">
        <v>6.4659150007991704</v>
      </c>
      <c r="BK39" s="24">
        <v>0.42836423662207801</v>
      </c>
      <c r="BL39" s="24">
        <v>8.3293690923020094E-2</v>
      </c>
      <c r="BM39" s="24">
        <v>9.23838180745933</v>
      </c>
      <c r="BN39" s="24">
        <v>0.75046581315167205</v>
      </c>
      <c r="BO39" s="24">
        <v>3.5697076120085702E-3</v>
      </c>
      <c r="BP39" s="24">
        <v>0.39266650132001701</v>
      </c>
      <c r="BQ39" s="24">
        <v>2.37979574177262E-4</v>
      </c>
      <c r="BR39" s="24">
        <v>2.9688818928884402</v>
      </c>
      <c r="BS39" s="24">
        <v>1.7173536244468299</v>
      </c>
      <c r="BT39" s="24">
        <v>0</v>
      </c>
      <c r="BU39" s="24">
        <v>6.0146443379905897E-4</v>
      </c>
      <c r="BV39" s="24">
        <v>0.72443331236473196</v>
      </c>
      <c r="BW39" s="86">
        <v>0</v>
      </c>
      <c r="BX39" s="24">
        <v>7.59663590932389E-2</v>
      </c>
      <c r="BY39" s="24">
        <v>28.857521123034399</v>
      </c>
      <c r="BZ39" s="24">
        <v>0.34240713071148599</v>
      </c>
    </row>
    <row r="40" spans="1:78" x14ac:dyDescent="0.3">
      <c r="A40" s="41" t="s">
        <v>39</v>
      </c>
      <c r="B40" s="24"/>
      <c r="C40" s="24"/>
      <c r="D40" s="24"/>
      <c r="E40" s="24"/>
      <c r="F40" s="24"/>
      <c r="G40" s="24"/>
      <c r="H40" s="24"/>
      <c r="I40" s="73"/>
      <c r="J40" s="73"/>
      <c r="K40" s="73"/>
      <c r="L40" s="73"/>
      <c r="M40" s="73"/>
      <c r="N40" s="24"/>
      <c r="Q40" s="24"/>
    </row>
    <row r="41" spans="1:78" x14ac:dyDescent="0.3">
      <c r="A41" s="41" t="s">
        <v>40</v>
      </c>
      <c r="B41" s="24">
        <v>3605.4110205000002</v>
      </c>
      <c r="C41" s="24">
        <v>711.73374576000003</v>
      </c>
      <c r="D41" s="24">
        <v>144.54157792999999</v>
      </c>
      <c r="E41" s="24">
        <v>583.47626246000004</v>
      </c>
      <c r="F41" s="24">
        <v>368.31280991</v>
      </c>
      <c r="G41" s="24">
        <v>62.732661190000002</v>
      </c>
      <c r="H41" s="24">
        <v>504.38746162000001</v>
      </c>
      <c r="I41" s="73">
        <v>41.397909839999997</v>
      </c>
      <c r="J41" s="73">
        <v>6.1963432799999998</v>
      </c>
      <c r="K41" s="73">
        <v>28.092210179999999</v>
      </c>
      <c r="L41" s="73"/>
      <c r="M41" s="73">
        <v>4.3853402399999997</v>
      </c>
      <c r="N41" s="24"/>
      <c r="O41" s="26" t="s">
        <v>40</v>
      </c>
      <c r="P41" s="81">
        <v>0</v>
      </c>
      <c r="Q41" s="24">
        <v>0.35072517465235797</v>
      </c>
      <c r="R41" s="24">
        <v>41.380790349714097</v>
      </c>
      <c r="S41" s="24">
        <v>41.380790349714097</v>
      </c>
      <c r="T41" s="24">
        <v>133.24462139205301</v>
      </c>
      <c r="U41" s="86">
        <v>6.3852452389380296E-2</v>
      </c>
      <c r="V41" s="24">
        <v>6.1938020037913502</v>
      </c>
      <c r="W41" s="86">
        <v>4.3835184695841303</v>
      </c>
      <c r="X41" s="24">
        <v>2.4827872289555</v>
      </c>
      <c r="Y41" s="24">
        <v>3604.0138185706301</v>
      </c>
      <c r="Z41" s="24">
        <v>52.012461036567998</v>
      </c>
      <c r="AA41" s="24">
        <v>0.31117096984407799</v>
      </c>
      <c r="AB41" s="24">
        <v>7.82217629194332</v>
      </c>
      <c r="AC41" s="24">
        <v>0</v>
      </c>
      <c r="AD41" s="86">
        <v>0</v>
      </c>
      <c r="AE41" s="24">
        <v>28.0806813961606</v>
      </c>
      <c r="AF41" s="24">
        <v>28.0806813961606</v>
      </c>
      <c r="AG41" s="24">
        <v>962761.392474522</v>
      </c>
      <c r="AH41" s="24">
        <v>0</v>
      </c>
      <c r="AI41" s="24">
        <v>17.079938175001701</v>
      </c>
      <c r="AJ41" s="24">
        <v>3.5865887360354201</v>
      </c>
      <c r="AK41" s="86">
        <v>7.3211498700251996</v>
      </c>
      <c r="AL41" s="24">
        <v>11.328257196757001</v>
      </c>
      <c r="AM41" s="24">
        <v>0</v>
      </c>
      <c r="AN41" s="24">
        <v>711.37055198223004</v>
      </c>
      <c r="AO41" s="24">
        <v>0</v>
      </c>
      <c r="AP41" s="24">
        <v>130.02878010549099</v>
      </c>
      <c r="AQ41" s="24">
        <v>14.447621444358001</v>
      </c>
      <c r="AR41" s="24">
        <v>144.47640154984899</v>
      </c>
      <c r="AS41" s="24">
        <v>0</v>
      </c>
      <c r="AT41" s="24">
        <v>27.273684592668499</v>
      </c>
      <c r="AU41" s="24">
        <v>0.110454270518141</v>
      </c>
      <c r="AV41" s="24">
        <v>99.571483204087301</v>
      </c>
      <c r="AW41" s="24">
        <v>0.1214991117578</v>
      </c>
      <c r="AX41" s="24">
        <v>33.320341936870598</v>
      </c>
      <c r="AY41" s="24">
        <v>40.131683173773801</v>
      </c>
      <c r="AZ41" s="24">
        <v>3.6818150211919198E-2</v>
      </c>
      <c r="BA41" s="24">
        <v>0</v>
      </c>
      <c r="BB41" s="24">
        <v>25.919904506798499</v>
      </c>
      <c r="BC41" s="24">
        <v>583.25000645248701</v>
      </c>
      <c r="BD41" s="24">
        <v>368.16072389159802</v>
      </c>
      <c r="BE41" s="24">
        <v>215.08928256088799</v>
      </c>
      <c r="BF41" s="24">
        <v>0.29675325099070199</v>
      </c>
      <c r="BG41" s="24">
        <v>0</v>
      </c>
      <c r="BH41" s="24">
        <v>8.7995121061304999</v>
      </c>
      <c r="BI41" s="24">
        <v>2.4115859697856501</v>
      </c>
      <c r="BJ41" s="24">
        <v>100.034674404889</v>
      </c>
      <c r="BK41" s="24">
        <v>6.6272571746666902</v>
      </c>
      <c r="BL41" s="24">
        <v>1.28863505459195</v>
      </c>
      <c r="BM41" s="24">
        <v>142.92771816112401</v>
      </c>
      <c r="BN41" s="24">
        <v>12.881158395442601</v>
      </c>
      <c r="BO41" s="24">
        <v>5.5227132723755297E-2</v>
      </c>
      <c r="BP41" s="24">
        <v>6.0749776726907898</v>
      </c>
      <c r="BQ41" s="24">
        <v>3.6818140732044701E-3</v>
      </c>
      <c r="BR41" s="24">
        <v>62.701914551056198</v>
      </c>
      <c r="BS41" s="24">
        <v>29.807058445485499</v>
      </c>
      <c r="BT41" s="24">
        <v>0</v>
      </c>
      <c r="BU41" s="24">
        <v>1.0262631855447299E-2</v>
      </c>
      <c r="BV41" s="24">
        <v>12.843178449891001</v>
      </c>
      <c r="BW41" s="86">
        <v>0</v>
      </c>
      <c r="BX41" s="24">
        <v>3.1299354720547599</v>
      </c>
      <c r="BY41" s="24">
        <v>504.18035042466499</v>
      </c>
      <c r="BZ41" s="24">
        <v>6.2195032638276597</v>
      </c>
    </row>
    <row r="42" spans="1:78" x14ac:dyDescent="0.3">
      <c r="A42" s="41" t="s">
        <v>41</v>
      </c>
      <c r="B42" s="24">
        <v>5482.8326982999997</v>
      </c>
      <c r="C42" s="24">
        <v>1261.5573873999999</v>
      </c>
      <c r="D42" s="24">
        <v>233.66253075</v>
      </c>
      <c r="E42" s="24">
        <v>943.64033867000001</v>
      </c>
      <c r="F42" s="24">
        <v>543.75564194000003</v>
      </c>
      <c r="G42" s="24">
        <v>109.45253888000001</v>
      </c>
      <c r="H42" s="24">
        <v>835.85488167000005</v>
      </c>
      <c r="I42" s="73">
        <v>68.067978139999994</v>
      </c>
      <c r="J42" s="73">
        <v>10.2561129</v>
      </c>
      <c r="K42" s="73">
        <v>46.941358860000001</v>
      </c>
      <c r="L42" s="73"/>
      <c r="M42" s="73">
        <v>7.2235161000000003</v>
      </c>
      <c r="N42" s="24"/>
      <c r="O42" s="26" t="s">
        <v>41</v>
      </c>
      <c r="P42" s="81">
        <v>0</v>
      </c>
      <c r="Q42" s="24">
        <v>0.97524416064749697</v>
      </c>
      <c r="R42" s="24">
        <v>68.067894665923703</v>
      </c>
      <c r="S42" s="24">
        <v>68.067894665923703</v>
      </c>
      <c r="T42" s="24">
        <v>218.825952700606</v>
      </c>
      <c r="U42" s="86">
        <v>0.10416256851592499</v>
      </c>
      <c r="V42" s="24">
        <v>10.2561138933329</v>
      </c>
      <c r="W42" s="86">
        <v>7.2235103965602603</v>
      </c>
      <c r="X42" s="24">
        <v>6.9037103362158696</v>
      </c>
      <c r="Y42" s="24">
        <v>5482.8311707093899</v>
      </c>
      <c r="Z42" s="24">
        <v>85.562874834269707</v>
      </c>
      <c r="AA42" s="24">
        <v>0.86525177010201804</v>
      </c>
      <c r="AB42" s="24">
        <v>12.9005580168058</v>
      </c>
      <c r="AC42" s="24">
        <v>0</v>
      </c>
      <c r="AD42" s="86">
        <v>0</v>
      </c>
      <c r="AE42" s="24">
        <v>46.941301543495499</v>
      </c>
      <c r="AF42" s="24">
        <v>46.941301543495499</v>
      </c>
      <c r="AG42" s="24">
        <v>1595613.54795769</v>
      </c>
      <c r="AH42" s="24">
        <v>0</v>
      </c>
      <c r="AI42" s="24">
        <v>28.0240845054768</v>
      </c>
      <c r="AJ42" s="24">
        <v>5.8877709564054701</v>
      </c>
      <c r="AK42" s="86">
        <v>11.9886669203923</v>
      </c>
      <c r="AL42" s="24">
        <v>18.6256222811223</v>
      </c>
      <c r="AM42" s="24">
        <v>0</v>
      </c>
      <c r="AN42" s="24">
        <v>1261.55700149363</v>
      </c>
      <c r="AO42" s="24">
        <v>0</v>
      </c>
      <c r="AP42" s="24">
        <v>210.29621005638299</v>
      </c>
      <c r="AQ42" s="24">
        <v>23.366208241979301</v>
      </c>
      <c r="AR42" s="24">
        <v>233.66241829836201</v>
      </c>
      <c r="AS42" s="24">
        <v>0</v>
      </c>
      <c r="AT42" s="24">
        <v>44.880100799340802</v>
      </c>
      <c r="AU42" s="24">
        <v>0.16312676499280701</v>
      </c>
      <c r="AV42" s="24">
        <v>167.508508239554</v>
      </c>
      <c r="AW42" s="24">
        <v>0.17943972232786001</v>
      </c>
      <c r="AX42" s="24">
        <v>49.209867226640597</v>
      </c>
      <c r="AY42" s="24">
        <v>59.269346494926602</v>
      </c>
      <c r="AZ42" s="24">
        <v>5.4375545451038003E-2</v>
      </c>
      <c r="BA42" s="24">
        <v>0</v>
      </c>
      <c r="BB42" s="24">
        <v>38.280390438554399</v>
      </c>
      <c r="BC42" s="24">
        <v>943.61066351956799</v>
      </c>
      <c r="BD42" s="24">
        <v>543.72612453358397</v>
      </c>
      <c r="BE42" s="24">
        <v>399.88453898598402</v>
      </c>
      <c r="BF42" s="24">
        <v>0.43826630180172699</v>
      </c>
      <c r="BG42" s="24">
        <v>0</v>
      </c>
      <c r="BH42" s="24">
        <v>12.995753258706801</v>
      </c>
      <c r="BI42" s="24">
        <v>3.5615956094953001</v>
      </c>
      <c r="BJ42" s="24">
        <v>147.73837067411799</v>
      </c>
      <c r="BK42" s="24">
        <v>9.7875892458539298</v>
      </c>
      <c r="BL42" s="24">
        <v>1.90314715190396</v>
      </c>
      <c r="BM42" s="24">
        <v>211.08589008857001</v>
      </c>
      <c r="BN42" s="24">
        <v>21.099748117408399</v>
      </c>
      <c r="BO42" s="24">
        <v>8.1563360395068202E-2</v>
      </c>
      <c r="BP42" s="24">
        <v>8.9719651008338897</v>
      </c>
      <c r="BQ42" s="24">
        <v>5.4375490115026104E-3</v>
      </c>
      <c r="BR42" s="24">
        <v>109.452421792688</v>
      </c>
      <c r="BS42" s="24">
        <v>49.201929567187896</v>
      </c>
      <c r="BT42" s="24">
        <v>0</v>
      </c>
      <c r="BU42" s="24">
        <v>1.6740375833379E-2</v>
      </c>
      <c r="BV42" s="24">
        <v>21.504719537388699</v>
      </c>
      <c r="BW42" s="86">
        <v>0</v>
      </c>
      <c r="BX42" s="24">
        <v>7.2133820635790897</v>
      </c>
      <c r="BY42" s="24">
        <v>835.85471100161396</v>
      </c>
      <c r="BZ42" s="24">
        <v>10.5788646575869</v>
      </c>
    </row>
    <row r="43" spans="1:78" x14ac:dyDescent="0.3">
      <c r="A43" s="41" t="s">
        <v>42</v>
      </c>
      <c r="B43" s="24">
        <v>2036.9366345000001</v>
      </c>
      <c r="C43" s="24">
        <v>519.59037952000006</v>
      </c>
      <c r="D43" s="24">
        <v>87.899976699999996</v>
      </c>
      <c r="E43" s="24">
        <v>326.23035792000002</v>
      </c>
      <c r="F43" s="24">
        <v>202.21559139999999</v>
      </c>
      <c r="G43" s="24">
        <v>40.254648969999998</v>
      </c>
      <c r="H43" s="24">
        <v>296.06966747000001</v>
      </c>
      <c r="I43" s="73">
        <v>24.06751487</v>
      </c>
      <c r="J43" s="73">
        <v>3.63264042</v>
      </c>
      <c r="K43" s="73">
        <v>16.659680399999999</v>
      </c>
      <c r="L43" s="73"/>
      <c r="M43" s="73">
        <v>2.5550997600000001</v>
      </c>
      <c r="N43" s="24"/>
      <c r="O43" s="26" t="s">
        <v>42</v>
      </c>
      <c r="P43" s="81">
        <v>0</v>
      </c>
      <c r="Q43" s="24">
        <v>0.77796845628289701</v>
      </c>
      <c r="R43" s="24">
        <v>24.0674785818846</v>
      </c>
      <c r="S43" s="24">
        <v>24.0674785818846</v>
      </c>
      <c r="T43" s="24">
        <v>75.181088502620696</v>
      </c>
      <c r="U43" s="86">
        <v>3.5008081097041899E-2</v>
      </c>
      <c r="V43" s="24">
        <v>3.6326583721236299</v>
      </c>
      <c r="W43" s="86">
        <v>2.55508563245415</v>
      </c>
      <c r="X43" s="24">
        <v>5.5072141703401103</v>
      </c>
      <c r="Y43" s="24">
        <v>2036.9359325826599</v>
      </c>
      <c r="Z43" s="24">
        <v>29.555854270179701</v>
      </c>
      <c r="AA43" s="24">
        <v>0.69022558627953501</v>
      </c>
      <c r="AB43" s="24">
        <v>4.4924095750326503</v>
      </c>
      <c r="AC43" s="24">
        <v>0</v>
      </c>
      <c r="AD43" s="86">
        <v>0</v>
      </c>
      <c r="AE43" s="24">
        <v>16.659712477298399</v>
      </c>
      <c r="AF43" s="24">
        <v>16.659712477298399</v>
      </c>
      <c r="AG43" s="24">
        <v>565157.83804626402</v>
      </c>
      <c r="AH43" s="24">
        <v>0</v>
      </c>
      <c r="AI43" s="24">
        <v>9.5992261873134996</v>
      </c>
      <c r="AJ43" s="24">
        <v>2.02014090993733</v>
      </c>
      <c r="AK43" s="86">
        <v>4.0803911127238797</v>
      </c>
      <c r="AL43" s="24">
        <v>6.4226920196630202</v>
      </c>
      <c r="AM43" s="24">
        <v>0</v>
      </c>
      <c r="AN43" s="24">
        <v>519.59019586963996</v>
      </c>
      <c r="AO43" s="24">
        <v>0</v>
      </c>
      <c r="AP43" s="24">
        <v>79.110007815384904</v>
      </c>
      <c r="AQ43" s="24">
        <v>8.7900177648439897</v>
      </c>
      <c r="AR43" s="24">
        <v>87.900025580228899</v>
      </c>
      <c r="AS43" s="24">
        <v>0</v>
      </c>
      <c r="AT43" s="24">
        <v>15.5175597975605</v>
      </c>
      <c r="AU43" s="24">
        <v>6.06647687075954E-2</v>
      </c>
      <c r="AV43" s="24">
        <v>61.969320809867902</v>
      </c>
      <c r="AW43" s="24">
        <v>6.6730957853139095E-2</v>
      </c>
      <c r="AX43" s="24">
        <v>18.300504836389401</v>
      </c>
      <c r="AY43" s="24">
        <v>22.0414910960829</v>
      </c>
      <c r="AZ43" s="24">
        <v>2.0221606618275201E-2</v>
      </c>
      <c r="BA43" s="24">
        <v>0</v>
      </c>
      <c r="BB43" s="24">
        <v>14.235975649950101</v>
      </c>
      <c r="BC43" s="24">
        <v>326.21934879577998</v>
      </c>
      <c r="BD43" s="24">
        <v>202.20462103903799</v>
      </c>
      <c r="BE43" s="24">
        <v>124.014727756742</v>
      </c>
      <c r="BF43" s="24">
        <v>0.16298561120388899</v>
      </c>
      <c r="BG43" s="24">
        <v>0</v>
      </c>
      <c r="BH43" s="24">
        <v>4.83294919999779</v>
      </c>
      <c r="BI43" s="24">
        <v>1.3245155310107599</v>
      </c>
      <c r="BJ43" s="24">
        <v>54.941963105650999</v>
      </c>
      <c r="BK43" s="24">
        <v>3.6398779080341899</v>
      </c>
      <c r="BL43" s="24">
        <v>0.70775730859747399</v>
      </c>
      <c r="BM43" s="24">
        <v>78.500076169689706</v>
      </c>
      <c r="BN43" s="24">
        <v>7.1883517394665901</v>
      </c>
      <c r="BO43" s="24">
        <v>3.0332334308878502E-2</v>
      </c>
      <c r="BP43" s="24">
        <v>3.3365527979408802</v>
      </c>
      <c r="BQ43" s="24">
        <v>2.0221570021550098E-3</v>
      </c>
      <c r="BR43" s="24">
        <v>40.254607031641797</v>
      </c>
      <c r="BS43" s="24">
        <v>17.1817550797367</v>
      </c>
      <c r="BT43" s="24">
        <v>0</v>
      </c>
      <c r="BU43" s="24">
        <v>5.6263959467186897E-3</v>
      </c>
      <c r="BV43" s="24">
        <v>7.8460538161270303</v>
      </c>
      <c r="BW43" s="86">
        <v>0</v>
      </c>
      <c r="BX43" s="24">
        <v>4.77808339805883</v>
      </c>
      <c r="BY43" s="24">
        <v>296.06958051555</v>
      </c>
      <c r="BZ43" s="24">
        <v>4.0391589018485696</v>
      </c>
    </row>
    <row r="44" spans="1:78" x14ac:dyDescent="0.3">
      <c r="A44" s="41" t="s">
        <v>43</v>
      </c>
      <c r="B44" s="24">
        <v>24763.391685999999</v>
      </c>
      <c r="C44" s="24">
        <v>5516.3561337000001</v>
      </c>
      <c r="D44" s="24">
        <v>984.41544647000001</v>
      </c>
      <c r="E44" s="24">
        <v>3480.1304248000001</v>
      </c>
      <c r="F44" s="24">
        <v>2101.3282586</v>
      </c>
      <c r="G44" s="24">
        <v>400.32053739000003</v>
      </c>
      <c r="H44" s="24">
        <v>3218.6498314999999</v>
      </c>
      <c r="I44" s="73">
        <v>209.31640686</v>
      </c>
      <c r="J44" s="73">
        <v>58.05338596</v>
      </c>
      <c r="K44" s="73">
        <v>185.25622328</v>
      </c>
      <c r="L44" s="73"/>
      <c r="M44" s="73">
        <v>21.22034472</v>
      </c>
      <c r="N44" s="24"/>
      <c r="O44" s="26" t="s">
        <v>43</v>
      </c>
      <c r="P44" s="81">
        <v>0</v>
      </c>
      <c r="Q44" s="24">
        <v>13.0488349573974</v>
      </c>
      <c r="R44" s="24">
        <v>209.316266955879</v>
      </c>
      <c r="S44" s="24">
        <v>209.316266955879</v>
      </c>
      <c r="T44" s="24">
        <v>610.40374287417001</v>
      </c>
      <c r="U44" s="86">
        <v>0.27149034965316998</v>
      </c>
      <c r="V44" s="24">
        <v>58.053454811087597</v>
      </c>
      <c r="W44" s="86">
        <v>21.220369235359701</v>
      </c>
      <c r="X44" s="24">
        <v>307.55880163530298</v>
      </c>
      <c r="Y44" s="24">
        <v>24763.3832690333</v>
      </c>
      <c r="Z44" s="24">
        <v>420.22967433909002</v>
      </c>
      <c r="AA44" s="24">
        <v>100.864006684516</v>
      </c>
      <c r="AB44" s="24">
        <v>62.606955878303701</v>
      </c>
      <c r="AC44" s="24">
        <v>0</v>
      </c>
      <c r="AD44" s="86">
        <v>0</v>
      </c>
      <c r="AE44" s="24">
        <v>185.25581832390299</v>
      </c>
      <c r="AF44" s="24">
        <v>185.25581832390299</v>
      </c>
      <c r="AG44" s="24">
        <v>6475149.3935020901</v>
      </c>
      <c r="AH44" s="24">
        <v>0</v>
      </c>
      <c r="AI44" s="24">
        <v>95.7031122141277</v>
      </c>
      <c r="AJ44" s="24">
        <v>34.204140393277598</v>
      </c>
      <c r="AK44" s="86">
        <v>32.781317403972302</v>
      </c>
      <c r="AL44" s="24">
        <v>52.346050726897403</v>
      </c>
      <c r="AM44" s="24">
        <v>0</v>
      </c>
      <c r="AN44" s="24">
        <v>5516.3547786498902</v>
      </c>
      <c r="AO44" s="24">
        <v>0</v>
      </c>
      <c r="AP44" s="24">
        <v>885.97354444275402</v>
      </c>
      <c r="AQ44" s="24">
        <v>98.441356494077894</v>
      </c>
      <c r="AR44" s="24">
        <v>984.41490093683205</v>
      </c>
      <c r="AS44" s="24">
        <v>6.6075203672900202E-4</v>
      </c>
      <c r="AT44" s="24">
        <v>151.88571001316001</v>
      </c>
      <c r="AU44" s="24">
        <v>0.63039796869767395</v>
      </c>
      <c r="AV44" s="24">
        <v>778.20990697970603</v>
      </c>
      <c r="AW44" s="24">
        <v>0.69343712058179896</v>
      </c>
      <c r="AX44" s="24">
        <v>190.170156862933</v>
      </c>
      <c r="AY44" s="24">
        <v>229.044681201408</v>
      </c>
      <c r="AZ44" s="24">
        <v>0.210133338077238</v>
      </c>
      <c r="BA44" s="24">
        <v>0</v>
      </c>
      <c r="BB44" s="24">
        <v>147.93346887801201</v>
      </c>
      <c r="BC44" s="24">
        <v>3480.0159128914502</v>
      </c>
      <c r="BD44" s="24">
        <v>2101.2141668545401</v>
      </c>
      <c r="BE44" s="24">
        <v>1378.8017460369099</v>
      </c>
      <c r="BF44" s="24">
        <v>1.6936628304050401</v>
      </c>
      <c r="BG44" s="24">
        <v>0</v>
      </c>
      <c r="BH44" s="24">
        <v>50.221729227610602</v>
      </c>
      <c r="BI44" s="24">
        <v>13.763711654701</v>
      </c>
      <c r="BJ44" s="24">
        <v>570.930730754146</v>
      </c>
      <c r="BK44" s="24">
        <v>37.823894357159702</v>
      </c>
      <c r="BL44" s="24">
        <v>7.3546383158341397</v>
      </c>
      <c r="BM44" s="24">
        <v>815.735415910867</v>
      </c>
      <c r="BN44" s="24">
        <v>124.88720138383999</v>
      </c>
      <c r="BO44" s="24">
        <v>0.31519865887597298</v>
      </c>
      <c r="BP44" s="24">
        <v>34.671896431102802</v>
      </c>
      <c r="BQ44" s="24">
        <v>2.1013344125354799E-2</v>
      </c>
      <c r="BR44" s="24">
        <v>400.32005756638398</v>
      </c>
      <c r="BS44" s="24">
        <v>253.47097384472599</v>
      </c>
      <c r="BT44" s="24">
        <v>0</v>
      </c>
      <c r="BU44" s="24">
        <v>4.36335767985244E-2</v>
      </c>
      <c r="BV44" s="24">
        <v>136.725852932978</v>
      </c>
      <c r="BW44" s="86">
        <v>0</v>
      </c>
      <c r="BX44" s="24">
        <v>81.076595890553094</v>
      </c>
      <c r="BY44" s="24">
        <v>3218.6490003571498</v>
      </c>
      <c r="BZ44" s="24">
        <v>39.169816382246303</v>
      </c>
    </row>
    <row r="45" spans="1:78" x14ac:dyDescent="0.3">
      <c r="A45" s="41" t="s">
        <v>44</v>
      </c>
      <c r="B45" s="24">
        <v>318.87984189999997</v>
      </c>
      <c r="C45" s="24">
        <v>35.52789954</v>
      </c>
      <c r="D45" s="24">
        <v>9.3186989600000008</v>
      </c>
      <c r="E45" s="24">
        <v>52.441543860000003</v>
      </c>
      <c r="F45" s="24">
        <v>36.8501282</v>
      </c>
      <c r="G45" s="24">
        <v>2.2619185000000002</v>
      </c>
      <c r="H45" s="24">
        <v>37.666001479999998</v>
      </c>
      <c r="I45" s="73">
        <v>2.9319034199999998</v>
      </c>
      <c r="J45" s="73">
        <v>0.45920909999999998</v>
      </c>
      <c r="K45" s="73">
        <v>2.2136806199999999</v>
      </c>
      <c r="L45" s="73"/>
      <c r="M45" s="73">
        <v>0.31444050000000001</v>
      </c>
      <c r="N45" s="24"/>
      <c r="O45" s="26" t="s">
        <v>44</v>
      </c>
      <c r="P45" s="81">
        <v>0</v>
      </c>
      <c r="Q45" s="24">
        <v>0.21671885457210999</v>
      </c>
      <c r="R45" s="24">
        <v>2.9278128553329199</v>
      </c>
      <c r="S45" s="24">
        <v>2.9278128553329199</v>
      </c>
      <c r="T45" s="24">
        <v>8.9282701235139399</v>
      </c>
      <c r="U45" s="86">
        <v>3.9389681958806599E-3</v>
      </c>
      <c r="V45" s="24">
        <v>0.45859820639194798</v>
      </c>
      <c r="W45" s="86">
        <v>0.314005651970171</v>
      </c>
      <c r="X45" s="24">
        <v>1.5341615070354999</v>
      </c>
      <c r="Y45" s="24">
        <v>318.38953906865697</v>
      </c>
      <c r="Z45" s="24">
        <v>3.5546743185436198</v>
      </c>
      <c r="AA45" s="24">
        <v>0.19227809379454</v>
      </c>
      <c r="AB45" s="24">
        <v>0.55041331430083096</v>
      </c>
      <c r="AC45" s="24">
        <v>0</v>
      </c>
      <c r="AD45" s="86">
        <v>0</v>
      </c>
      <c r="AE45" s="24">
        <v>2.21092017606993</v>
      </c>
      <c r="AF45" s="24">
        <v>2.21092017606993</v>
      </c>
      <c r="AG45" s="24">
        <v>71684.009607742599</v>
      </c>
      <c r="AH45" s="24">
        <v>0</v>
      </c>
      <c r="AI45" s="24">
        <v>1.1318719232504899</v>
      </c>
      <c r="AJ45" s="24">
        <v>0.23914920338332299</v>
      </c>
      <c r="AK45" s="86">
        <v>0.47376623526656603</v>
      </c>
      <c r="AL45" s="24">
        <v>0.76936617902632798</v>
      </c>
      <c r="AM45" s="24">
        <v>0</v>
      </c>
      <c r="AN45" s="24">
        <v>35.494229512172197</v>
      </c>
      <c r="AO45" s="24">
        <v>0</v>
      </c>
      <c r="AP45" s="24">
        <v>8.3763308255758098</v>
      </c>
      <c r="AQ45" s="24">
        <v>0.930707346351626</v>
      </c>
      <c r="AR45" s="24">
        <v>9.3070381719274398</v>
      </c>
      <c r="AS45" s="24">
        <v>0</v>
      </c>
      <c r="AT45" s="24">
        <v>1.87046802658774</v>
      </c>
      <c r="AU45" s="24">
        <v>1.10363337136306E-2</v>
      </c>
      <c r="AV45" s="24">
        <v>8.5998619811835493</v>
      </c>
      <c r="AW45" s="24">
        <v>1.2139928019092E-2</v>
      </c>
      <c r="AX45" s="24">
        <v>3.3292804664980098</v>
      </c>
      <c r="AY45" s="24">
        <v>4.00984881804703</v>
      </c>
      <c r="AZ45" s="24">
        <v>3.6787661833032901E-3</v>
      </c>
      <c r="BA45" s="24">
        <v>0</v>
      </c>
      <c r="BB45" s="24">
        <v>2.5898489282781298</v>
      </c>
      <c r="BC45" s="24">
        <v>52.354400099097703</v>
      </c>
      <c r="BD45" s="24">
        <v>36.785625924039699</v>
      </c>
      <c r="BE45" s="24">
        <v>15.568774175058</v>
      </c>
      <c r="BF45" s="24">
        <v>2.9650757012075799E-2</v>
      </c>
      <c r="BG45" s="24">
        <v>0</v>
      </c>
      <c r="BH45" s="24">
        <v>0.87922344395024099</v>
      </c>
      <c r="BI45" s="24">
        <v>0.24095903261186999</v>
      </c>
      <c r="BJ45" s="24">
        <v>9.9951952468349798</v>
      </c>
      <c r="BK45" s="24">
        <v>0.66217645794407898</v>
      </c>
      <c r="BL45" s="24">
        <v>0.12875549309126499</v>
      </c>
      <c r="BM45" s="24">
        <v>14.2809509636953</v>
      </c>
      <c r="BN45" s="24">
        <v>0.83660330026797103</v>
      </c>
      <c r="BO45" s="24">
        <v>5.5181670772775099E-3</v>
      </c>
      <c r="BP45" s="24">
        <v>0.60699524352805601</v>
      </c>
      <c r="BQ45" s="24">
        <v>3.67877555294675E-4</v>
      </c>
      <c r="BR45" s="24">
        <v>2.25977097945843</v>
      </c>
      <c r="BS45" s="24">
        <v>2.1184080138117301</v>
      </c>
      <c r="BT45" s="24">
        <v>0</v>
      </c>
      <c r="BU45" s="24">
        <v>6.3303559350959195E-4</v>
      </c>
      <c r="BV45" s="24">
        <v>1.06026672195858</v>
      </c>
      <c r="BW45" s="86">
        <v>0</v>
      </c>
      <c r="BX45" s="24">
        <v>1.21303198408042</v>
      </c>
      <c r="BY45" s="24">
        <v>37.6162717637527</v>
      </c>
      <c r="BZ45" s="24">
        <v>0.59325382571305696</v>
      </c>
    </row>
    <row r="46" spans="1:78" x14ac:dyDescent="0.3">
      <c r="A46" s="41" t="s">
        <v>45</v>
      </c>
      <c r="B46" s="24">
        <v>17.645492099999998</v>
      </c>
      <c r="C46" s="24">
        <v>1.2131881799999999</v>
      </c>
      <c r="D46" s="24">
        <v>0.41802665999999999</v>
      </c>
      <c r="E46" s="24">
        <v>3.0649473</v>
      </c>
      <c r="F46" s="24">
        <v>2.2500180599999999</v>
      </c>
      <c r="G46" s="24">
        <v>7.7520000000000006E-2</v>
      </c>
      <c r="H46" s="24">
        <v>1.78974312</v>
      </c>
      <c r="I46" s="73">
        <v>0.14738490000000001</v>
      </c>
      <c r="J46" s="73">
        <v>2.19963E-2</v>
      </c>
      <c r="K46" s="73">
        <v>9.9322499999999994E-2</v>
      </c>
      <c r="L46" s="73"/>
      <c r="M46" s="73">
        <v>1.5600899999999999E-2</v>
      </c>
      <c r="N46" s="24"/>
      <c r="O46" s="26" t="s">
        <v>45</v>
      </c>
      <c r="P46" s="81">
        <v>0</v>
      </c>
      <c r="Q46" s="24">
        <v>0</v>
      </c>
      <c r="R46" s="24">
        <v>0.14738344026852199</v>
      </c>
      <c r="S46" s="24">
        <v>0.14738344026852199</v>
      </c>
      <c r="T46" s="24">
        <v>0.47966715719505898</v>
      </c>
      <c r="U46" s="86">
        <v>2.32061156434464E-4</v>
      </c>
      <c r="V46" s="24">
        <v>2.19961712898692E-2</v>
      </c>
      <c r="W46" s="86">
        <v>1.5600973915573999E-2</v>
      </c>
      <c r="X46" s="24">
        <v>0</v>
      </c>
      <c r="Y46" s="24">
        <v>17.645486201822099</v>
      </c>
      <c r="Z46" s="24">
        <v>0.18678189189635999</v>
      </c>
      <c r="AA46" s="24">
        <v>0</v>
      </c>
      <c r="AB46" s="24">
        <v>2.7986793696985701E-2</v>
      </c>
      <c r="AC46" s="24">
        <v>0</v>
      </c>
      <c r="AD46" s="86">
        <v>0</v>
      </c>
      <c r="AE46" s="24">
        <v>9.9323757998644097E-2</v>
      </c>
      <c r="AF46" s="24">
        <v>9.9323757998644097E-2</v>
      </c>
      <c r="AG46" s="24">
        <v>3418.04593329916</v>
      </c>
      <c r="AH46" s="24">
        <v>0</v>
      </c>
      <c r="AI46" s="24">
        <v>6.1568012367929303E-2</v>
      </c>
      <c r="AJ46" s="24">
        <v>1.2919017126605901E-2</v>
      </c>
      <c r="AK46" s="86">
        <v>2.64651056981762E-2</v>
      </c>
      <c r="AL46" s="24">
        <v>4.0712735329618499E-2</v>
      </c>
      <c r="AM46" s="24">
        <v>0</v>
      </c>
      <c r="AN46" s="24">
        <v>1.2131870566642899</v>
      </c>
      <c r="AO46" s="24">
        <v>0</v>
      </c>
      <c r="AP46" s="24">
        <v>0.37622050629143999</v>
      </c>
      <c r="AQ46" s="24">
        <v>4.1802278476826597E-2</v>
      </c>
      <c r="AR46" s="24">
        <v>0.41802278476826599</v>
      </c>
      <c r="AS46" s="24">
        <v>0</v>
      </c>
      <c r="AT46" s="24">
        <v>9.7901271515732705E-2</v>
      </c>
      <c r="AU46" s="24">
        <v>6.7501116089882399E-4</v>
      </c>
      <c r="AV46" s="24">
        <v>0.34584853585542003</v>
      </c>
      <c r="AW46" s="24">
        <v>7.4250566312273605E-4</v>
      </c>
      <c r="AX46" s="24">
        <v>0.20362671340465199</v>
      </c>
      <c r="AY46" s="24">
        <v>0.24525174027348301</v>
      </c>
      <c r="AZ46" s="24">
        <v>2.2500041336662299E-4</v>
      </c>
      <c r="BA46" s="24">
        <v>0</v>
      </c>
      <c r="BB46" s="24">
        <v>0.158401097901751</v>
      </c>
      <c r="BC46" s="24">
        <v>3.0648253208551699</v>
      </c>
      <c r="BD46" s="24">
        <v>2.24989617189437</v>
      </c>
      <c r="BE46" s="24">
        <v>0.81492914896079605</v>
      </c>
      <c r="BF46" s="24">
        <v>1.81352204897567E-3</v>
      </c>
      <c r="BG46" s="24">
        <v>0</v>
      </c>
      <c r="BH46" s="24">
        <v>5.3775360042328697E-2</v>
      </c>
      <c r="BI46" s="24">
        <v>1.4737677540964601E-2</v>
      </c>
      <c r="BJ46" s="24">
        <v>0.61132988309991898</v>
      </c>
      <c r="BK46" s="24">
        <v>4.0500338960630898E-2</v>
      </c>
      <c r="BL46" s="24">
        <v>7.8751302104862805E-3</v>
      </c>
      <c r="BM46" s="24">
        <v>0.87345690239587204</v>
      </c>
      <c r="BN46" s="24">
        <v>4.6543630946278801E-2</v>
      </c>
      <c r="BO46" s="24">
        <v>3.3750558044941199E-4</v>
      </c>
      <c r="BP46" s="24">
        <v>3.71252831561368E-2</v>
      </c>
      <c r="BQ46" s="24">
        <v>2.2500041336662302E-5</v>
      </c>
      <c r="BR46" s="24">
        <v>7.7520858479802904E-2</v>
      </c>
      <c r="BS46" s="24">
        <v>0.10651135377899699</v>
      </c>
      <c r="BT46" s="24">
        <v>0</v>
      </c>
      <c r="BU46" s="24">
        <v>3.7298278278410698E-5</v>
      </c>
      <c r="BV46" s="24">
        <v>4.4930205459746297E-2</v>
      </c>
      <c r="BW46" s="86">
        <v>0</v>
      </c>
      <c r="BX46" s="24">
        <v>4.7113965508688901E-3</v>
      </c>
      <c r="BY46" s="24">
        <v>1.78974255526711</v>
      </c>
      <c r="BZ46" s="24">
        <v>2.1235808644322798E-2</v>
      </c>
    </row>
    <row r="47" spans="1:78" x14ac:dyDescent="0.3">
      <c r="A47" s="41" t="s">
        <v>46</v>
      </c>
      <c r="B47" s="24">
        <v>1242.3848201000001</v>
      </c>
      <c r="C47" s="24">
        <v>194.55465806000001</v>
      </c>
      <c r="D47" s="24">
        <v>42.409084720000003</v>
      </c>
      <c r="E47" s="24">
        <v>213.27489574000001</v>
      </c>
      <c r="F47" s="24">
        <v>138.30513485</v>
      </c>
      <c r="G47" s="24">
        <v>15.87525417</v>
      </c>
      <c r="H47" s="24">
        <v>161.09657356</v>
      </c>
      <c r="I47" s="73">
        <v>13.10977136</v>
      </c>
      <c r="J47" s="73">
        <v>1.97673604</v>
      </c>
      <c r="K47" s="73">
        <v>9.0542131700000006</v>
      </c>
      <c r="L47" s="73"/>
      <c r="M47" s="73">
        <v>1.3914453200000001</v>
      </c>
      <c r="N47" s="24"/>
      <c r="O47" s="26" t="s">
        <v>46</v>
      </c>
      <c r="P47" s="81">
        <v>0</v>
      </c>
      <c r="Q47" s="24">
        <v>0.32554381143427102</v>
      </c>
      <c r="R47" s="24">
        <v>13.107390747952801</v>
      </c>
      <c r="S47" s="24">
        <v>13.107390747952801</v>
      </c>
      <c r="T47" s="24">
        <v>41.425730657087499</v>
      </c>
      <c r="U47" s="86">
        <v>1.9470910147830901E-2</v>
      </c>
      <c r="V47" s="24">
        <v>1.97638238111626</v>
      </c>
      <c r="W47" s="86">
        <v>1.39118863165382</v>
      </c>
      <c r="X47" s="24">
        <v>2.3045120745603098</v>
      </c>
      <c r="Y47" s="24">
        <v>1242.1851313679099</v>
      </c>
      <c r="Z47" s="24">
        <v>16.2485108459068</v>
      </c>
      <c r="AA47" s="24">
        <v>0.288826734840192</v>
      </c>
      <c r="AB47" s="24">
        <v>2.46135152478909</v>
      </c>
      <c r="AC47" s="24">
        <v>0</v>
      </c>
      <c r="AD47" s="86">
        <v>0</v>
      </c>
      <c r="AE47" s="24">
        <v>9.0525943562073792</v>
      </c>
      <c r="AF47" s="24">
        <v>9.0525943562073792</v>
      </c>
      <c r="AG47" s="24">
        <v>307467.49001361302</v>
      </c>
      <c r="AH47" s="24">
        <v>0</v>
      </c>
      <c r="AI47" s="24">
        <v>5.2960311722008102</v>
      </c>
      <c r="AJ47" s="24">
        <v>1.11375061695111</v>
      </c>
      <c r="AK47" s="86">
        <v>2.25731845878936</v>
      </c>
      <c r="AL47" s="24">
        <v>3.5334889623130801</v>
      </c>
      <c r="AM47" s="24">
        <v>0</v>
      </c>
      <c r="AN47" s="24">
        <v>194.48443521442701</v>
      </c>
      <c r="AO47" s="24">
        <v>0</v>
      </c>
      <c r="AP47" s="24">
        <v>38.1592824175884</v>
      </c>
      <c r="AQ47" s="24">
        <v>4.2399093216929202</v>
      </c>
      <c r="AR47" s="24">
        <v>42.399191739281399</v>
      </c>
      <c r="AS47" s="24">
        <v>0</v>
      </c>
      <c r="AT47" s="24">
        <v>8.52748420278113</v>
      </c>
      <c r="AU47" s="24">
        <v>4.1485893395503598E-2</v>
      </c>
      <c r="AV47" s="24">
        <v>33.116941222903797</v>
      </c>
      <c r="AW47" s="24">
        <v>4.5634028560877803E-2</v>
      </c>
      <c r="AX47" s="24">
        <v>12.514861974128699</v>
      </c>
      <c r="AY47" s="24">
        <v>15.073145830233001</v>
      </c>
      <c r="AZ47" s="24">
        <v>1.38285940574414E-2</v>
      </c>
      <c r="BA47" s="24">
        <v>0</v>
      </c>
      <c r="BB47" s="24">
        <v>9.7353137562900596</v>
      </c>
      <c r="BC47" s="24">
        <v>213.23968898218101</v>
      </c>
      <c r="BD47" s="24">
        <v>138.278318258458</v>
      </c>
      <c r="BE47" s="24">
        <v>74.961370723722197</v>
      </c>
      <c r="BF47" s="24">
        <v>0.111458389854329</v>
      </c>
      <c r="BG47" s="24">
        <v>0</v>
      </c>
      <c r="BH47" s="24">
        <v>3.30502786091039</v>
      </c>
      <c r="BI47" s="24">
        <v>0.90577460055005299</v>
      </c>
      <c r="BJ47" s="24">
        <v>37.572250423011802</v>
      </c>
      <c r="BK47" s="24">
        <v>2.4891477372311002</v>
      </c>
      <c r="BL47" s="24">
        <v>0.48400336645777797</v>
      </c>
      <c r="BM47" s="24">
        <v>53.682547440709399</v>
      </c>
      <c r="BN47" s="24">
        <v>3.9750375303224801</v>
      </c>
      <c r="BO47" s="24">
        <v>2.0742910321488998E-2</v>
      </c>
      <c r="BP47" s="24">
        <v>2.28171259445427</v>
      </c>
      <c r="BQ47" s="24">
        <v>1.38285829241003E-3</v>
      </c>
      <c r="BR47" s="24">
        <v>15.870428192705999</v>
      </c>
      <c r="BS47" s="24">
        <v>9.4027160774153007</v>
      </c>
      <c r="BT47" s="24">
        <v>0</v>
      </c>
      <c r="BU47" s="24">
        <v>3.1295357886891801E-3</v>
      </c>
      <c r="BV47" s="24">
        <v>4.2167198109620401</v>
      </c>
      <c r="BW47" s="86">
        <v>0</v>
      </c>
      <c r="BX47" s="24">
        <v>2.0972853356569998</v>
      </c>
      <c r="BY47" s="24">
        <v>161.06770779940101</v>
      </c>
      <c r="BZ47" s="24">
        <v>2.1314111892640399</v>
      </c>
    </row>
    <row r="48" spans="1:78" x14ac:dyDescent="0.3">
      <c r="A48" s="41" t="s">
        <v>47</v>
      </c>
      <c r="B48" s="24">
        <v>11244.37767</v>
      </c>
      <c r="C48" s="24">
        <v>1657.0813048</v>
      </c>
      <c r="D48" s="24">
        <v>373.43215141000002</v>
      </c>
      <c r="E48" s="24">
        <v>1766.0181662</v>
      </c>
      <c r="F48" s="24">
        <v>1196.3893653</v>
      </c>
      <c r="G48" s="24">
        <v>98.410083119999996</v>
      </c>
      <c r="H48" s="24">
        <v>1467.1213888</v>
      </c>
      <c r="I48" s="73">
        <v>109.35002201</v>
      </c>
      <c r="J48" s="73">
        <v>17.780549400000002</v>
      </c>
      <c r="K48" s="73">
        <v>89.747374120000003</v>
      </c>
      <c r="L48" s="73"/>
      <c r="M48" s="73">
        <v>11.8512252</v>
      </c>
      <c r="N48" s="24"/>
      <c r="O48" s="26" t="s">
        <v>47</v>
      </c>
      <c r="P48" s="81">
        <v>0</v>
      </c>
      <c r="Q48" s="24">
        <v>14.628655687494801</v>
      </c>
      <c r="R48" s="24">
        <v>109.386945820089</v>
      </c>
      <c r="S48" s="24">
        <v>109.386945820089</v>
      </c>
      <c r="T48" s="24">
        <v>315.48007728302298</v>
      </c>
      <c r="U48" s="86">
        <v>0.126928427218263</v>
      </c>
      <c r="V48" s="24">
        <v>17.786050445289501</v>
      </c>
      <c r="W48" s="86">
        <v>11.8551611417217</v>
      </c>
      <c r="X48" s="24">
        <v>103.555732849639</v>
      </c>
      <c r="Y48" s="24">
        <v>11248.785001074701</v>
      </c>
      <c r="Z48" s="24">
        <v>128.113047792126</v>
      </c>
      <c r="AA48" s="24">
        <v>12.978877313513699</v>
      </c>
      <c r="AB48" s="24">
        <v>20.396673473073299</v>
      </c>
      <c r="AC48" s="24">
        <v>0</v>
      </c>
      <c r="AD48" s="86">
        <v>0</v>
      </c>
      <c r="AE48" s="24">
        <v>89.772208663921901</v>
      </c>
      <c r="AF48" s="24">
        <v>89.772208663921901</v>
      </c>
      <c r="AG48" s="24">
        <v>2792265.3901023399</v>
      </c>
      <c r="AH48" s="24">
        <v>0</v>
      </c>
      <c r="AI48" s="24">
        <v>39.540216040498898</v>
      </c>
      <c r="AJ48" s="24">
        <v>8.4078038843334006</v>
      </c>
      <c r="AK48" s="86">
        <v>16.134481009418099</v>
      </c>
      <c r="AL48" s="24">
        <v>27.5572958829786</v>
      </c>
      <c r="AM48" s="24">
        <v>0</v>
      </c>
      <c r="AN48" s="24">
        <v>1657.38414998043</v>
      </c>
      <c r="AO48" s="24">
        <v>0</v>
      </c>
      <c r="AP48" s="24">
        <v>336.18275654910502</v>
      </c>
      <c r="AQ48" s="24">
        <v>37.353603333388399</v>
      </c>
      <c r="AR48" s="24">
        <v>373.536359882493</v>
      </c>
      <c r="AS48" s="24">
        <v>0</v>
      </c>
      <c r="AT48" s="24">
        <v>67.642702331387696</v>
      </c>
      <c r="AU48" s="24">
        <v>0.359085970336811</v>
      </c>
      <c r="AV48" s="24">
        <v>373.42903720299603</v>
      </c>
      <c r="AW48" s="24">
        <v>0.394994352860772</v>
      </c>
      <c r="AX48" s="24">
        <v>108.32410478568301</v>
      </c>
      <c r="AY48" s="24">
        <v>130.467704382237</v>
      </c>
      <c r="AZ48" s="24">
        <v>0.119695468950655</v>
      </c>
      <c r="BA48" s="24">
        <v>0</v>
      </c>
      <c r="BB48" s="24">
        <v>84.265381151584293</v>
      </c>
      <c r="BC48" s="24">
        <v>1766.71934850598</v>
      </c>
      <c r="BD48" s="24">
        <v>1196.88694695613</v>
      </c>
      <c r="BE48" s="24">
        <v>569.83240154984901</v>
      </c>
      <c r="BF48" s="24">
        <v>0.96473960658520497</v>
      </c>
      <c r="BG48" s="24">
        <v>0</v>
      </c>
      <c r="BH48" s="24">
        <v>28.607144849176201</v>
      </c>
      <c r="BI48" s="24">
        <v>7.8400374785738203</v>
      </c>
      <c r="BJ48" s="24">
        <v>325.21175570583699</v>
      </c>
      <c r="BK48" s="24">
        <v>21.545126076820001</v>
      </c>
      <c r="BL48" s="24">
        <v>4.1893263226353996</v>
      </c>
      <c r="BM48" s="24">
        <v>464.65663784123399</v>
      </c>
      <c r="BN48" s="24">
        <v>28.604837290563601</v>
      </c>
      <c r="BO48" s="24">
        <v>0.179542418580554</v>
      </c>
      <c r="BP48" s="24">
        <v>19.7497009981426</v>
      </c>
      <c r="BQ48" s="24">
        <v>1.19695468950655E-2</v>
      </c>
      <c r="BR48" s="24">
        <v>98.429519535706604</v>
      </c>
      <c r="BS48" s="24">
        <v>79.223217631647302</v>
      </c>
      <c r="BT48" s="24">
        <v>0</v>
      </c>
      <c r="BU48" s="24">
        <v>2.0399558736883799E-2</v>
      </c>
      <c r="BV48" s="24">
        <v>44.668986660634801</v>
      </c>
      <c r="BW48" s="86">
        <v>0</v>
      </c>
      <c r="BX48" s="24">
        <v>79.058891278691704</v>
      </c>
      <c r="BY48" s="24">
        <v>1467.56854952407</v>
      </c>
      <c r="BZ48" s="24">
        <v>27.330551611358199</v>
      </c>
    </row>
    <row r="49" spans="1:79" x14ac:dyDescent="0.3">
      <c r="A49" s="41" t="s">
        <v>48</v>
      </c>
      <c r="B49" s="24">
        <v>62.513976700000001</v>
      </c>
      <c r="C49" s="24">
        <v>7.0100645400000001</v>
      </c>
      <c r="D49" s="24">
        <v>1.72845498</v>
      </c>
      <c r="E49" s="24">
        <v>10.52459196</v>
      </c>
      <c r="F49" s="24">
        <v>7.6778042400000004</v>
      </c>
      <c r="G49" s="24">
        <v>0.46738501999999998</v>
      </c>
      <c r="H49" s="24">
        <v>6.7544793399999996</v>
      </c>
      <c r="I49" s="73">
        <v>0.55622970000000005</v>
      </c>
      <c r="J49" s="73">
        <v>8.3013900000000002E-2</v>
      </c>
      <c r="K49" s="73">
        <v>0.37484250000000002</v>
      </c>
      <c r="L49" s="73"/>
      <c r="M49" s="73">
        <v>5.8877699999999998E-2</v>
      </c>
      <c r="N49" s="24"/>
      <c r="O49" s="26" t="s">
        <v>48</v>
      </c>
      <c r="P49" s="81">
        <v>0</v>
      </c>
      <c r="Q49" s="24">
        <v>0</v>
      </c>
      <c r="R49" s="24">
        <v>0.55622838620678206</v>
      </c>
      <c r="S49" s="24">
        <v>0.55622838620678206</v>
      </c>
      <c r="T49" s="24">
        <v>1.81026019444765</v>
      </c>
      <c r="U49" s="86">
        <v>8.75854037732105E-4</v>
      </c>
      <c r="V49" s="24">
        <v>8.3013844233094602E-2</v>
      </c>
      <c r="W49" s="86">
        <v>5.8878129457872401E-2</v>
      </c>
      <c r="X49" s="24">
        <v>0</v>
      </c>
      <c r="Y49" s="24">
        <v>62.513953383268003</v>
      </c>
      <c r="Z49" s="24">
        <v>0.70491721635939697</v>
      </c>
      <c r="AA49" s="24">
        <v>0</v>
      </c>
      <c r="AB49" s="24">
        <v>0.10562411451578201</v>
      </c>
      <c r="AC49" s="24">
        <v>0</v>
      </c>
      <c r="AD49" s="86">
        <v>0</v>
      </c>
      <c r="AE49" s="24">
        <v>0.37484244785572901</v>
      </c>
      <c r="AF49" s="24">
        <v>0.37484244785572901</v>
      </c>
      <c r="AG49" s="24">
        <v>12899.684086487299</v>
      </c>
      <c r="AH49" s="24">
        <v>0</v>
      </c>
      <c r="AI49" s="24">
        <v>0.232357071302986</v>
      </c>
      <c r="AJ49" s="24">
        <v>4.8756442418139603E-2</v>
      </c>
      <c r="AK49" s="86">
        <v>9.9879105105055696E-2</v>
      </c>
      <c r="AL49" s="24">
        <v>0.153649864404724</v>
      </c>
      <c r="AM49" s="24">
        <v>0</v>
      </c>
      <c r="AN49" s="24">
        <v>7.0100576618881396</v>
      </c>
      <c r="AO49" s="24">
        <v>0</v>
      </c>
      <c r="AP49" s="24">
        <v>1.5556116558364601</v>
      </c>
      <c r="AQ49" s="24">
        <v>0.17284395354861401</v>
      </c>
      <c r="AR49" s="24">
        <v>1.72845560938507</v>
      </c>
      <c r="AS49" s="24">
        <v>0</v>
      </c>
      <c r="AT49" s="24">
        <v>0.36947179726296098</v>
      </c>
      <c r="AU49" s="24">
        <v>2.30332082210354E-3</v>
      </c>
      <c r="AV49" s="24">
        <v>1.30522255692058</v>
      </c>
      <c r="AW49" s="24">
        <v>2.5336403269454401E-3</v>
      </c>
      <c r="AX49" s="24">
        <v>0.69484074361899695</v>
      </c>
      <c r="AY49" s="24">
        <v>0.83688001895974895</v>
      </c>
      <c r="AZ49" s="24">
        <v>7.6778154400701005E-4</v>
      </c>
      <c r="BA49" s="24">
        <v>0</v>
      </c>
      <c r="BB49" s="24">
        <v>0.540516873625556</v>
      </c>
      <c r="BC49" s="24">
        <v>10.524173377536</v>
      </c>
      <c r="BD49" s="24">
        <v>7.6773866692019803</v>
      </c>
      <c r="BE49" s="24">
        <v>2.8467867083340201</v>
      </c>
      <c r="BF49" s="24">
        <v>6.1882934572330796E-3</v>
      </c>
      <c r="BG49" s="24">
        <v>0</v>
      </c>
      <c r="BH49" s="24">
        <v>0.18349936341539999</v>
      </c>
      <c r="BI49" s="24">
        <v>5.0289808583695701E-2</v>
      </c>
      <c r="BJ49" s="24">
        <v>2.0860585216907199</v>
      </c>
      <c r="BK49" s="24">
        <v>0.13820075287840899</v>
      </c>
      <c r="BL49" s="24">
        <v>2.6872569542044901E-2</v>
      </c>
      <c r="BM49" s="24">
        <v>2.98052315679822</v>
      </c>
      <c r="BN49" s="24">
        <v>0.175656977538208</v>
      </c>
      <c r="BO49" s="24">
        <v>1.15166807211318E-3</v>
      </c>
      <c r="BP49" s="24">
        <v>0.12668337770134999</v>
      </c>
      <c r="BQ49" s="24">
        <v>7.6778165423811004E-5</v>
      </c>
      <c r="BR49" s="24">
        <v>0.467385435164823</v>
      </c>
      <c r="BS49" s="24">
        <v>0.40196891308917099</v>
      </c>
      <c r="BT49" s="24">
        <v>0</v>
      </c>
      <c r="BU49" s="24">
        <v>1.40768000152118E-4</v>
      </c>
      <c r="BV49" s="24">
        <v>0.169563170642371</v>
      </c>
      <c r="BW49" s="86">
        <v>0</v>
      </c>
      <c r="BX49" s="24">
        <v>1.7780929816961201E-2</v>
      </c>
      <c r="BY49" s="24">
        <v>6.7544784139949403</v>
      </c>
      <c r="BZ49" s="24">
        <v>8.0144057212145195E-2</v>
      </c>
    </row>
    <row r="50" spans="1:79" x14ac:dyDescent="0.3">
      <c r="A50" s="41" t="s">
        <v>49</v>
      </c>
      <c r="B50" s="24">
        <v>306.14995520000002</v>
      </c>
      <c r="C50" s="24">
        <v>23.71416108</v>
      </c>
      <c r="D50" s="24">
        <v>7.7271688799999998</v>
      </c>
      <c r="E50" s="24">
        <v>52.17166306</v>
      </c>
      <c r="F50" s="24">
        <v>38.131630000000001</v>
      </c>
      <c r="G50" s="24">
        <v>1.6037632399999999</v>
      </c>
      <c r="H50" s="24">
        <v>32.25849418</v>
      </c>
      <c r="I50" s="73">
        <v>2.6281652200000001</v>
      </c>
      <c r="J50" s="73">
        <v>0.39584439999999999</v>
      </c>
      <c r="K50" s="73">
        <v>1.81076302</v>
      </c>
      <c r="L50" s="73"/>
      <c r="M50" s="73">
        <v>0.2788774</v>
      </c>
      <c r="N50" s="24"/>
      <c r="O50" s="26" t="s">
        <v>49</v>
      </c>
      <c r="P50" s="81">
        <v>0</v>
      </c>
      <c r="Q50" s="24">
        <v>3.6120267913380397E-2</v>
      </c>
      <c r="R50" s="24">
        <v>2.6260873261932201</v>
      </c>
      <c r="S50" s="24">
        <v>2.6260873261932201</v>
      </c>
      <c r="T50" s="24">
        <v>8.4466346421071794</v>
      </c>
      <c r="U50" s="86">
        <v>4.0233679960096297E-3</v>
      </c>
      <c r="V50" s="24">
        <v>0.39553455939796101</v>
      </c>
      <c r="W50" s="86">
        <v>0.27865811204109397</v>
      </c>
      <c r="X50" s="24">
        <v>0.25569358450591601</v>
      </c>
      <c r="Y50" s="24">
        <v>305.97604678207801</v>
      </c>
      <c r="Z50" s="24">
        <v>3.3021101771623198</v>
      </c>
      <c r="AA50" s="24">
        <v>3.2046321344598901E-2</v>
      </c>
      <c r="AB50" s="24">
        <v>0.49775217483490097</v>
      </c>
      <c r="AC50" s="24">
        <v>0</v>
      </c>
      <c r="AD50" s="86">
        <v>0</v>
      </c>
      <c r="AE50" s="24">
        <v>1.80936457222286</v>
      </c>
      <c r="AF50" s="24">
        <v>1.80936457222286</v>
      </c>
      <c r="AG50" s="24">
        <v>61533.257340013297</v>
      </c>
      <c r="AH50" s="24">
        <v>0</v>
      </c>
      <c r="AI50" s="24">
        <v>1.0818193737561701</v>
      </c>
      <c r="AJ50" s="24">
        <v>0.22727541505437099</v>
      </c>
      <c r="AK50" s="86">
        <v>0.46289120811580797</v>
      </c>
      <c r="AL50" s="24">
        <v>0.71885082511064402</v>
      </c>
      <c r="AM50" s="24">
        <v>0</v>
      </c>
      <c r="AN50" s="24">
        <v>23.692068078727001</v>
      </c>
      <c r="AO50" s="24">
        <v>0</v>
      </c>
      <c r="AP50" s="24">
        <v>6.9475878679651899</v>
      </c>
      <c r="AQ50" s="24">
        <v>0.77195112573510305</v>
      </c>
      <c r="AR50" s="24">
        <v>7.7195389937002901</v>
      </c>
      <c r="AS50" s="24">
        <v>0</v>
      </c>
      <c r="AT50" s="24">
        <v>1.73197568886169</v>
      </c>
      <c r="AU50" s="24">
        <v>1.1434425723529301E-2</v>
      </c>
      <c r="AV50" s="24">
        <v>6.4505434765786402</v>
      </c>
      <c r="AW50" s="24">
        <v>1.25777539311165E-2</v>
      </c>
      <c r="AX50" s="24">
        <v>3.44939453363977</v>
      </c>
      <c r="AY50" s="24">
        <v>4.1545179869596502</v>
      </c>
      <c r="AZ50" s="24">
        <v>3.8115184885111602E-3</v>
      </c>
      <c r="BA50" s="24">
        <v>0</v>
      </c>
      <c r="BB50" s="24">
        <v>2.6832862095382901</v>
      </c>
      <c r="BC50" s="24">
        <v>52.146462273736802</v>
      </c>
      <c r="BD50" s="24">
        <v>38.112803538197802</v>
      </c>
      <c r="BE50" s="24">
        <v>14.033658735538999</v>
      </c>
      <c r="BF50" s="24">
        <v>3.0720439270931502E-2</v>
      </c>
      <c r="BG50" s="24">
        <v>0</v>
      </c>
      <c r="BH50" s="24">
        <v>0.91094453722228597</v>
      </c>
      <c r="BI50" s="24">
        <v>0.24965226276889499</v>
      </c>
      <c r="BJ50" s="24">
        <v>10.355807911286</v>
      </c>
      <c r="BK50" s="24">
        <v>0.68606889443718699</v>
      </c>
      <c r="BL50" s="24">
        <v>0.13340213186946401</v>
      </c>
      <c r="BM50" s="24">
        <v>14.796192507592099</v>
      </c>
      <c r="BN50" s="24">
        <v>0.81465251527924198</v>
      </c>
      <c r="BO50" s="24">
        <v>5.7172212944437998E-3</v>
      </c>
      <c r="BP50" s="24">
        <v>0.62889405137871501</v>
      </c>
      <c r="BQ50" s="24">
        <v>3.8115279683857098E-4</v>
      </c>
      <c r="BR50" s="24">
        <v>1.6005830078760099</v>
      </c>
      <c r="BS50" s="24">
        <v>1.89822221390366</v>
      </c>
      <c r="BT50" s="24">
        <v>0</v>
      </c>
      <c r="BU50" s="24">
        <v>6.4662978500967295E-4</v>
      </c>
      <c r="BV50" s="24">
        <v>0.82850161342791095</v>
      </c>
      <c r="BW50" s="86">
        <v>0</v>
      </c>
      <c r="BX50" s="24">
        <v>0.27052002766580102</v>
      </c>
      <c r="BY50" s="24">
        <v>32.233350308922603</v>
      </c>
      <c r="BZ50" s="24">
        <v>0.40694839633316199</v>
      </c>
    </row>
    <row r="51" spans="1:79" x14ac:dyDescent="0.3">
      <c r="A51" s="41" t="s">
        <v>50</v>
      </c>
      <c r="B51" s="24">
        <v>650.50599250000005</v>
      </c>
      <c r="C51" s="24">
        <v>50.420187810000002</v>
      </c>
      <c r="D51" s="24">
        <v>16.411100730000001</v>
      </c>
      <c r="E51" s="24">
        <v>112.72343487000001</v>
      </c>
      <c r="F51" s="24">
        <v>81.136833050000007</v>
      </c>
      <c r="G51" s="24">
        <v>3.5988838099999998</v>
      </c>
      <c r="H51" s="24">
        <v>69.128311400000001</v>
      </c>
      <c r="I51" s="73">
        <v>5.6643859599999997</v>
      </c>
      <c r="J51" s="73">
        <v>0.84898180000000001</v>
      </c>
      <c r="K51" s="73">
        <v>3.8568680099999999</v>
      </c>
      <c r="L51" s="73"/>
      <c r="M51" s="73">
        <v>0.60026559999999995</v>
      </c>
      <c r="N51" s="24"/>
      <c r="O51" s="26" t="s">
        <v>50</v>
      </c>
      <c r="P51" s="81">
        <v>0</v>
      </c>
      <c r="Q51" s="24">
        <v>3.61203319345006E-2</v>
      </c>
      <c r="R51" s="24">
        <v>5.6644150358041596</v>
      </c>
      <c r="S51" s="24">
        <v>5.6644150358041596</v>
      </c>
      <c r="T51" s="24">
        <v>18.3346474875576</v>
      </c>
      <c r="U51" s="86">
        <v>8.8073763884984804E-3</v>
      </c>
      <c r="V51" s="24">
        <v>0.84897556245683004</v>
      </c>
      <c r="W51" s="86">
        <v>0.60025899978769404</v>
      </c>
      <c r="X51" s="24">
        <v>0.25569305400772702</v>
      </c>
      <c r="Y51" s="24">
        <v>650.50577423568495</v>
      </c>
      <c r="Z51" s="24">
        <v>7.1525874607053597</v>
      </c>
      <c r="AA51" s="24">
        <v>3.2046685943881298E-2</v>
      </c>
      <c r="AB51" s="24">
        <v>1.07467792481026</v>
      </c>
      <c r="AC51" s="24">
        <v>0</v>
      </c>
      <c r="AD51" s="86">
        <v>0</v>
      </c>
      <c r="AE51" s="24">
        <v>3.8568303249943501</v>
      </c>
      <c r="AF51" s="24">
        <v>3.8568303249943501</v>
      </c>
      <c r="AG51" s="24">
        <v>131995.128296874</v>
      </c>
      <c r="AH51" s="24">
        <v>0</v>
      </c>
      <c r="AI51" s="24">
        <v>2.3510442858071898</v>
      </c>
      <c r="AJ51" s="24">
        <v>0.49360241429520901</v>
      </c>
      <c r="AK51" s="86">
        <v>1.00847098915072</v>
      </c>
      <c r="AL51" s="24">
        <v>1.55814640541896</v>
      </c>
      <c r="AM51" s="24">
        <v>0</v>
      </c>
      <c r="AN51" s="24">
        <v>50.420168984275499</v>
      </c>
      <c r="AO51" s="24">
        <v>0</v>
      </c>
      <c r="AP51" s="24">
        <v>14.769986276228099</v>
      </c>
      <c r="AQ51" s="24">
        <v>1.6410976195594</v>
      </c>
      <c r="AR51" s="24">
        <v>16.411083895787499</v>
      </c>
      <c r="AS51" s="24">
        <v>0</v>
      </c>
      <c r="AT51" s="24">
        <v>3.7501732626200801</v>
      </c>
      <c r="AU51" s="24">
        <v>2.4340945893064798E-2</v>
      </c>
      <c r="AV51" s="24">
        <v>13.580050675441001</v>
      </c>
      <c r="AW51" s="24">
        <v>2.6775140682440701E-2</v>
      </c>
      <c r="AX51" s="24">
        <v>7.3428807795543296</v>
      </c>
      <c r="AY51" s="24">
        <v>8.8439126528767495</v>
      </c>
      <c r="AZ51" s="24">
        <v>8.1136067064600907E-3</v>
      </c>
      <c r="BA51" s="24">
        <v>0</v>
      </c>
      <c r="BB51" s="24">
        <v>5.7120328268214298</v>
      </c>
      <c r="BC51" s="24">
        <v>112.71902072410801</v>
      </c>
      <c r="BD51" s="24">
        <v>81.132428794126895</v>
      </c>
      <c r="BE51" s="24">
        <v>31.5865919299812</v>
      </c>
      <c r="BF51" s="24">
        <v>6.5396502367212797E-2</v>
      </c>
      <c r="BG51" s="24">
        <v>0</v>
      </c>
      <c r="BH51" s="24">
        <v>1.9391722305814101</v>
      </c>
      <c r="BI51" s="24">
        <v>0.53144573598549305</v>
      </c>
      <c r="BJ51" s="24">
        <v>22.044872214597898</v>
      </c>
      <c r="BK51" s="24">
        <v>1.4604603801870599</v>
      </c>
      <c r="BL51" s="24">
        <v>0.28397908916042403</v>
      </c>
      <c r="BM51" s="24">
        <v>31.497308487243501</v>
      </c>
      <c r="BN51" s="24">
        <v>1.7741125158109901</v>
      </c>
      <c r="BO51" s="24">
        <v>1.2170567194122401E-2</v>
      </c>
      <c r="BP51" s="24">
        <v>1.3387562735274501</v>
      </c>
      <c r="BQ51" s="24">
        <v>8.1136074780777904E-4</v>
      </c>
      <c r="BR51" s="24">
        <v>3.5988488522186701</v>
      </c>
      <c r="BS51" s="24">
        <v>4.0938903249438603</v>
      </c>
      <c r="BT51" s="24">
        <v>0</v>
      </c>
      <c r="BU51" s="24">
        <v>1.41552499913468E-3</v>
      </c>
      <c r="BV51" s="24">
        <v>1.7546807297585301</v>
      </c>
      <c r="BW51" s="86">
        <v>0</v>
      </c>
      <c r="BX51" s="24">
        <v>0.367645385803336</v>
      </c>
      <c r="BY51" s="24">
        <v>69.128298527863606</v>
      </c>
      <c r="BZ51" s="24">
        <v>0.84470434413598094</v>
      </c>
    </row>
    <row r="52" spans="1:79" x14ac:dyDescent="0.3">
      <c r="B52" s="24"/>
      <c r="C52" s="24"/>
      <c r="D52" s="24"/>
      <c r="E52" s="24"/>
      <c r="F52" s="24"/>
      <c r="G52" s="24"/>
      <c r="H52" s="24"/>
      <c r="I52" s="73"/>
      <c r="J52" s="73"/>
      <c r="K52" s="73"/>
      <c r="L52" s="73"/>
      <c r="M52" s="73"/>
      <c r="Q52" s="24"/>
    </row>
    <row r="53" spans="1:79" x14ac:dyDescent="0.3">
      <c r="B53" s="24"/>
      <c r="C53" s="24"/>
      <c r="D53" s="24"/>
      <c r="E53" s="24"/>
      <c r="F53" s="24"/>
      <c r="G53" s="24"/>
      <c r="H53" s="24"/>
      <c r="I53" s="73"/>
      <c r="J53" s="73"/>
      <c r="K53" s="73"/>
      <c r="L53" s="73"/>
      <c r="M53" s="73"/>
      <c r="Q53" s="24"/>
    </row>
    <row r="54" spans="1:79" x14ac:dyDescent="0.3">
      <c r="A54" s="41" t="s">
        <v>227</v>
      </c>
      <c r="B54" s="24"/>
      <c r="C54" s="24"/>
      <c r="D54" s="24"/>
      <c r="E54" s="24"/>
      <c r="F54" s="24"/>
      <c r="G54" s="24"/>
      <c r="H54" s="24"/>
      <c r="I54" s="73"/>
      <c r="J54" s="73"/>
      <c r="K54" s="73"/>
      <c r="L54" s="73"/>
      <c r="M54" s="73"/>
      <c r="N54" s="24"/>
      <c r="Q54" s="24"/>
    </row>
    <row r="55" spans="1:79" x14ac:dyDescent="0.3">
      <c r="A55" s="41" t="s">
        <v>1</v>
      </c>
      <c r="B55" s="24"/>
      <c r="C55" s="24"/>
      <c r="D55" s="24"/>
      <c r="E55" s="24"/>
      <c r="F55" s="24"/>
      <c r="G55" s="24"/>
      <c r="H55" s="24"/>
      <c r="I55" s="73"/>
      <c r="J55" s="73"/>
      <c r="K55" s="73"/>
      <c r="L55" s="73"/>
      <c r="M55" s="73"/>
      <c r="N55" s="24"/>
      <c r="Q55" s="24"/>
    </row>
    <row r="56" spans="1:79" x14ac:dyDescent="0.3">
      <c r="A56" s="41" t="s">
        <v>11</v>
      </c>
      <c r="B56" s="24"/>
      <c r="C56" s="24"/>
      <c r="D56" s="24"/>
      <c r="E56" s="24"/>
      <c r="F56" s="24"/>
      <c r="G56" s="24"/>
      <c r="H56" s="24"/>
      <c r="I56" s="73"/>
      <c r="J56" s="73"/>
      <c r="K56" s="73"/>
      <c r="L56" s="73"/>
      <c r="M56" s="73"/>
      <c r="N56" s="24"/>
      <c r="O56" s="26" t="s">
        <v>11</v>
      </c>
      <c r="Q56" s="24">
        <v>0</v>
      </c>
      <c r="R56" s="24">
        <v>0</v>
      </c>
      <c r="S56" s="24">
        <v>0</v>
      </c>
      <c r="T56" s="24">
        <v>0</v>
      </c>
      <c r="V56" s="24">
        <v>0</v>
      </c>
      <c r="W56" s="86">
        <v>0</v>
      </c>
      <c r="X56" s="24">
        <v>0</v>
      </c>
      <c r="Y56" s="24">
        <v>0</v>
      </c>
      <c r="Z56" s="24">
        <v>0</v>
      </c>
      <c r="AA56" s="24">
        <v>0</v>
      </c>
      <c r="AB56" s="24">
        <v>0</v>
      </c>
      <c r="AC56" s="24">
        <v>0</v>
      </c>
      <c r="AE56" s="24">
        <v>0</v>
      </c>
      <c r="AF56" s="24">
        <v>0</v>
      </c>
      <c r="AG56" s="24">
        <v>0</v>
      </c>
      <c r="AH56" s="24">
        <v>0</v>
      </c>
      <c r="AI56" s="24">
        <v>0</v>
      </c>
      <c r="AJ56" s="24">
        <v>0</v>
      </c>
      <c r="AL56" s="24">
        <v>0</v>
      </c>
      <c r="AM56" s="24">
        <v>0</v>
      </c>
      <c r="AN56" s="24">
        <v>0</v>
      </c>
      <c r="AO56" s="24">
        <v>0</v>
      </c>
      <c r="AP56" s="24">
        <v>0</v>
      </c>
      <c r="AQ56" s="24">
        <v>0</v>
      </c>
      <c r="AR56" s="24">
        <v>0</v>
      </c>
      <c r="AS56" s="24">
        <v>0</v>
      </c>
      <c r="AT56" s="24">
        <v>0</v>
      </c>
      <c r="AU56" s="24">
        <v>0</v>
      </c>
      <c r="AV56" s="24">
        <v>0</v>
      </c>
      <c r="AW56" s="24">
        <v>0</v>
      </c>
      <c r="AX56" s="24">
        <v>0</v>
      </c>
      <c r="AY56" s="24">
        <v>0</v>
      </c>
      <c r="AZ56" s="24">
        <v>0</v>
      </c>
      <c r="BA56" s="24">
        <v>0</v>
      </c>
      <c r="BB56" s="24">
        <v>0</v>
      </c>
      <c r="BC56" s="24">
        <v>0</v>
      </c>
      <c r="BD56" s="24">
        <v>0</v>
      </c>
      <c r="BE56" s="24">
        <v>0</v>
      </c>
      <c r="BF56" s="24">
        <v>0</v>
      </c>
      <c r="BG56" s="24">
        <v>0</v>
      </c>
      <c r="BH56" s="24">
        <v>0</v>
      </c>
      <c r="BI56" s="24">
        <v>0</v>
      </c>
      <c r="BJ56" s="24">
        <v>0</v>
      </c>
      <c r="BK56" s="24">
        <v>0</v>
      </c>
      <c r="BL56" s="24">
        <v>0</v>
      </c>
      <c r="BM56" s="24">
        <v>0</v>
      </c>
      <c r="BN56" s="24">
        <v>0</v>
      </c>
      <c r="BO56" s="24">
        <v>0</v>
      </c>
      <c r="BP56" s="24">
        <v>0</v>
      </c>
      <c r="BQ56" s="24">
        <v>0</v>
      </c>
      <c r="BR56" s="24">
        <v>0</v>
      </c>
      <c r="BS56" s="24">
        <v>0</v>
      </c>
      <c r="BT56" s="24">
        <v>0</v>
      </c>
      <c r="BU56" s="24">
        <v>0</v>
      </c>
      <c r="BV56" s="24">
        <v>0</v>
      </c>
      <c r="BX56" s="24">
        <v>0</v>
      </c>
      <c r="BY56" s="24">
        <v>0</v>
      </c>
      <c r="BZ56" s="24">
        <v>0</v>
      </c>
    </row>
    <row r="57" spans="1:79" x14ac:dyDescent="0.3">
      <c r="A57" s="41" t="s">
        <v>58</v>
      </c>
      <c r="B57" s="24"/>
      <c r="C57" s="24"/>
      <c r="D57" s="24"/>
      <c r="E57" s="24"/>
      <c r="F57" s="24"/>
      <c r="G57" s="24"/>
      <c r="H57" s="24"/>
      <c r="I57" s="73"/>
      <c r="J57" s="73"/>
      <c r="K57" s="73"/>
      <c r="L57" s="73"/>
      <c r="M57" s="73"/>
      <c r="N57" s="24"/>
      <c r="Q57" s="24"/>
    </row>
    <row r="58" spans="1:79" x14ac:dyDescent="0.3">
      <c r="A58" s="41" t="s">
        <v>175</v>
      </c>
      <c r="B58" s="24"/>
      <c r="C58" s="24"/>
      <c r="D58" s="24"/>
      <c r="E58" s="24"/>
      <c r="F58" s="24"/>
      <c r="G58" s="24"/>
      <c r="H58" s="24"/>
      <c r="I58" s="73"/>
      <c r="J58" s="73"/>
      <c r="K58" s="73"/>
      <c r="L58" s="73"/>
      <c r="M58" s="73"/>
      <c r="N58" s="24"/>
    </row>
    <row r="59" spans="1:79" x14ac:dyDescent="0.3">
      <c r="A59" s="41" t="s">
        <v>233</v>
      </c>
      <c r="B59" s="41"/>
      <c r="C59" s="41"/>
      <c r="D59" s="41"/>
      <c r="E59" s="41"/>
      <c r="F59" s="41"/>
      <c r="G59" s="41"/>
      <c r="H59" s="41"/>
      <c r="I59" s="88"/>
      <c r="J59" s="88"/>
      <c r="K59" s="88"/>
      <c r="L59" s="88"/>
      <c r="M59" s="88"/>
      <c r="N59" s="24"/>
    </row>
    <row r="60" spans="1:79" x14ac:dyDescent="0.3">
      <c r="A60" s="41"/>
      <c r="B60" s="41"/>
      <c r="C60" s="41"/>
      <c r="D60" s="41"/>
      <c r="E60" s="41"/>
      <c r="F60" s="41"/>
      <c r="G60" s="41"/>
      <c r="H60" s="41"/>
      <c r="I60" s="88"/>
      <c r="J60" s="88"/>
      <c r="K60" s="88"/>
      <c r="L60" s="88"/>
      <c r="M60" s="88"/>
      <c r="N60" s="24"/>
    </row>
    <row r="61" spans="1:79" x14ac:dyDescent="0.3">
      <c r="A61" s="1" t="s">
        <v>55</v>
      </c>
      <c r="B61" s="1">
        <f t="shared" ref="B61:K61" si="0">SUM(B3:B58)</f>
        <v>383474.12610999995</v>
      </c>
      <c r="C61" s="1">
        <f t="shared" si="0"/>
        <v>85468.285634879983</v>
      </c>
      <c r="D61" s="1">
        <f t="shared" si="0"/>
        <v>15085.138057079999</v>
      </c>
      <c r="E61" s="1">
        <f t="shared" si="0"/>
        <v>53380.596884040002</v>
      </c>
      <c r="F61" s="1">
        <f t="shared" si="0"/>
        <v>32240.073270639998</v>
      </c>
      <c r="G61" s="1">
        <f t="shared" si="0"/>
        <v>6171.1323547500006</v>
      </c>
      <c r="H61" s="1">
        <f t="shared" si="0"/>
        <v>49071.746354520008</v>
      </c>
      <c r="I61" s="89">
        <f t="shared" si="0"/>
        <v>3021.8726337200005</v>
      </c>
      <c r="J61" s="89">
        <f t="shared" si="0"/>
        <v>957.55897478999987</v>
      </c>
      <c r="K61" s="89">
        <f t="shared" si="0"/>
        <v>2816.7422896300013</v>
      </c>
      <c r="L61" s="89">
        <f t="shared" ref="L61:M61" si="1">SUM(L3:L58)</f>
        <v>0</v>
      </c>
      <c r="M61" s="89">
        <f t="shared" si="1"/>
        <v>300.87343782999994</v>
      </c>
      <c r="Q61" s="1">
        <f t="shared" ref="Q61:BZ61" si="2">SUM(Q3:Q58)</f>
        <v>198.28449643786459</v>
      </c>
      <c r="R61" s="1">
        <f t="shared" si="2"/>
        <v>3021.685199630394</v>
      </c>
      <c r="S61" s="1">
        <f t="shared" si="2"/>
        <v>3021.685199630394</v>
      </c>
      <c r="T61" s="1">
        <f t="shared" si="2"/>
        <v>8602.5911185832811</v>
      </c>
      <c r="U61" s="1"/>
      <c r="V61" s="1">
        <f t="shared" si="2"/>
        <v>957.48767702324233</v>
      </c>
      <c r="W61" s="1">
        <f t="shared" si="2"/>
        <v>300.8557892049148</v>
      </c>
      <c r="X61" s="1">
        <f t="shared" si="2"/>
        <v>5515.2677443342282</v>
      </c>
      <c r="Y61" s="1">
        <f t="shared" si="2"/>
        <v>383450.27402351971</v>
      </c>
      <c r="Z61" s="1">
        <f t="shared" si="2"/>
        <v>6819.270882974206</v>
      </c>
      <c r="AA61" s="1">
        <f t="shared" si="2"/>
        <v>1881.9505469453281</v>
      </c>
      <c r="AB61" s="1">
        <f t="shared" si="2"/>
        <v>1010.7292508057262</v>
      </c>
      <c r="AC61" s="1">
        <f t="shared" si="2"/>
        <v>0</v>
      </c>
      <c r="AD61" s="1"/>
      <c r="AE61" s="1">
        <f t="shared" si="2"/>
        <v>2816.5644120300562</v>
      </c>
      <c r="AF61" s="1">
        <f t="shared" si="2"/>
        <v>2816.5644120300562</v>
      </c>
      <c r="AG61" s="1">
        <f t="shared" si="2"/>
        <v>100024019.48083733</v>
      </c>
      <c r="AH61" s="1">
        <f t="shared" si="2"/>
        <v>0</v>
      </c>
      <c r="AI61" s="1">
        <f t="shared" si="2"/>
        <v>1439.1080824206069</v>
      </c>
      <c r="AJ61" s="1">
        <f t="shared" si="2"/>
        <v>571.42587825872863</v>
      </c>
      <c r="AK61" s="1"/>
      <c r="AL61" s="1">
        <f t="shared" si="2"/>
        <v>737.69237800611779</v>
      </c>
      <c r="AM61" s="1">
        <f t="shared" si="2"/>
        <v>0</v>
      </c>
      <c r="AN61" s="1">
        <f t="shared" si="2"/>
        <v>85462.073996189618</v>
      </c>
      <c r="AO61" s="1">
        <f t="shared" si="2"/>
        <v>0</v>
      </c>
      <c r="AP61" s="1">
        <f t="shared" si="2"/>
        <v>13575.663423303566</v>
      </c>
      <c r="AQ61" s="1">
        <f t="shared" si="2"/>
        <v>1508.4064398852697</v>
      </c>
      <c r="AR61" s="1">
        <f t="shared" si="2"/>
        <v>15084.069863188834</v>
      </c>
      <c r="AS61" s="1">
        <f t="shared" si="2"/>
        <v>1.2625082121056893E-2</v>
      </c>
      <c r="AT61" s="1">
        <f t="shared" si="2"/>
        <v>2266.0958503468805</v>
      </c>
      <c r="AU61" s="1">
        <f t="shared" si="2"/>
        <v>9.6715295788771662</v>
      </c>
      <c r="AV61" s="1">
        <f t="shared" si="2"/>
        <v>12153.415326776018</v>
      </c>
      <c r="AW61" s="1">
        <f t="shared" si="2"/>
        <v>10.63868266500635</v>
      </c>
      <c r="AX61" s="1">
        <f t="shared" si="2"/>
        <v>2917.5784279068052</v>
      </c>
      <c r="AY61" s="1">
        <f t="shared" si="2"/>
        <v>3513.9890478782763</v>
      </c>
      <c r="AZ61" s="1">
        <f t="shared" si="2"/>
        <v>3.2238471818723777</v>
      </c>
      <c r="BA61" s="1">
        <f t="shared" si="2"/>
        <v>0</v>
      </c>
      <c r="BB61" s="1">
        <f t="shared" si="2"/>
        <v>2269.5858996292782</v>
      </c>
      <c r="BC61" s="1">
        <f t="shared" si="2"/>
        <v>53375.742024130923</v>
      </c>
      <c r="BD61" s="1">
        <f t="shared" si="2"/>
        <v>32236.69485650189</v>
      </c>
      <c r="BE61" s="1">
        <f t="shared" si="2"/>
        <v>21139.047167629058</v>
      </c>
      <c r="BF61" s="1">
        <f t="shared" si="2"/>
        <v>25.984136211536274</v>
      </c>
      <c r="BG61" s="1">
        <f t="shared" si="2"/>
        <v>0</v>
      </c>
      <c r="BH61" s="1">
        <f t="shared" si="2"/>
        <v>770.49846420911797</v>
      </c>
      <c r="BI61" s="1">
        <f t="shared" si="2"/>
        <v>211.16184072814775</v>
      </c>
      <c r="BJ61" s="1">
        <f t="shared" si="2"/>
        <v>8759.1827782118216</v>
      </c>
      <c r="BK61" s="1">
        <f t="shared" si="2"/>
        <v>580.29178798022326</v>
      </c>
      <c r="BL61" s="1">
        <f t="shared" si="2"/>
        <v>112.83458417038837</v>
      </c>
      <c r="BM61" s="1">
        <f t="shared" si="2"/>
        <v>12514.96154609587</v>
      </c>
      <c r="BN61" s="1">
        <f t="shared" si="2"/>
        <v>2096.2750244636186</v>
      </c>
      <c r="BO61" s="1">
        <f t="shared" si="2"/>
        <v>4.8357679993812619</v>
      </c>
      <c r="BP61" s="1">
        <f t="shared" si="2"/>
        <v>531.93413131891441</v>
      </c>
      <c r="BQ61" s="1">
        <f t="shared" si="2"/>
        <v>0.32238473636434645</v>
      </c>
      <c r="BR61" s="1">
        <f t="shared" si="2"/>
        <v>6170.6183641192902</v>
      </c>
      <c r="BS61" s="1">
        <f t="shared" si="2"/>
        <v>4131.5325989674348</v>
      </c>
      <c r="BT61" s="1">
        <f t="shared" si="2"/>
        <v>0</v>
      </c>
      <c r="BU61" s="1">
        <f t="shared" si="2"/>
        <v>0.6101412247047</v>
      </c>
      <c r="BV61" s="1">
        <f t="shared" si="2"/>
        <v>2273.0257889596978</v>
      </c>
      <c r="BW61" s="1"/>
      <c r="BX61" s="1">
        <f t="shared" si="2"/>
        <v>1254.0384475422813</v>
      </c>
      <c r="BY61" s="1">
        <f t="shared" si="2"/>
        <v>49068.537796026554</v>
      </c>
      <c r="BZ61" s="1">
        <f t="shared" si="2"/>
        <v>566.2997011517482</v>
      </c>
      <c r="CA61" s="1"/>
    </row>
    <row r="62" spans="1:79" x14ac:dyDescent="0.3">
      <c r="A62" s="41" t="s">
        <v>56</v>
      </c>
      <c r="B62" s="24">
        <f t="shared" ref="B62:K62" si="3">SUM(B2:B51)</f>
        <v>383474.12610999995</v>
      </c>
      <c r="C62" s="24">
        <f t="shared" si="3"/>
        <v>85468.285634879983</v>
      </c>
      <c r="D62" s="24">
        <f t="shared" si="3"/>
        <v>15085.138057079999</v>
      </c>
      <c r="E62" s="24">
        <f t="shared" si="3"/>
        <v>53380.596884040002</v>
      </c>
      <c r="F62" s="24">
        <f t="shared" si="3"/>
        <v>32240.073270639998</v>
      </c>
      <c r="G62" s="24">
        <f t="shared" si="3"/>
        <v>6171.1323547500006</v>
      </c>
      <c r="H62" s="24">
        <f t="shared" si="3"/>
        <v>49071.746354520008</v>
      </c>
      <c r="I62" s="73">
        <f t="shared" si="3"/>
        <v>3021.8726337200005</v>
      </c>
      <c r="J62" s="73">
        <f t="shared" si="3"/>
        <v>957.55897478999987</v>
      </c>
      <c r="K62" s="73">
        <f t="shared" si="3"/>
        <v>2816.7422896300013</v>
      </c>
      <c r="L62" s="73">
        <f t="shared" ref="L62:M62" si="4">SUM(L2:L51)</f>
        <v>0</v>
      </c>
      <c r="M62" s="73">
        <f t="shared" si="4"/>
        <v>300.87343782999994</v>
      </c>
      <c r="Q62" s="86">
        <f t="shared" ref="Q62:BZ62" si="5">SUM(Q2:Q51)</f>
        <v>198.28449643786459</v>
      </c>
      <c r="R62" s="86">
        <f t="shared" si="5"/>
        <v>3021.685199630394</v>
      </c>
      <c r="S62" s="86">
        <f t="shared" si="5"/>
        <v>3021.685199630394</v>
      </c>
      <c r="T62" s="86">
        <f t="shared" si="5"/>
        <v>8602.5911185832811</v>
      </c>
      <c r="V62" s="86">
        <f t="shared" si="5"/>
        <v>957.48767702324233</v>
      </c>
      <c r="W62" s="86">
        <f t="shared" si="5"/>
        <v>300.8557892049148</v>
      </c>
      <c r="X62" s="86">
        <f t="shared" si="5"/>
        <v>5515.2677443342282</v>
      </c>
      <c r="Y62" s="86">
        <f t="shared" si="5"/>
        <v>383450.27402351971</v>
      </c>
      <c r="Z62" s="86">
        <f t="shared" si="5"/>
        <v>6819.270882974206</v>
      </c>
      <c r="AA62" s="86">
        <f t="shared" si="5"/>
        <v>1881.9505469453281</v>
      </c>
      <c r="AB62" s="86">
        <f t="shared" si="5"/>
        <v>1010.7292508057262</v>
      </c>
      <c r="AC62" s="86">
        <f t="shared" si="5"/>
        <v>0</v>
      </c>
      <c r="AE62" s="86">
        <f t="shared" si="5"/>
        <v>2816.5644120300562</v>
      </c>
      <c r="AF62" s="86">
        <f t="shared" si="5"/>
        <v>2816.5644120300562</v>
      </c>
      <c r="AG62" s="86">
        <f t="shared" si="5"/>
        <v>100024019.48083733</v>
      </c>
      <c r="AH62" s="86">
        <f t="shared" si="5"/>
        <v>0</v>
      </c>
      <c r="AI62" s="86">
        <f t="shared" si="5"/>
        <v>1439.1080824206069</v>
      </c>
      <c r="AJ62" s="86">
        <f t="shared" si="5"/>
        <v>571.42587825872863</v>
      </c>
      <c r="AL62" s="86">
        <f t="shared" si="5"/>
        <v>737.69237800611779</v>
      </c>
      <c r="AM62" s="86">
        <f t="shared" si="5"/>
        <v>0</v>
      </c>
      <c r="AN62" s="86">
        <f t="shared" si="5"/>
        <v>85462.073996189618</v>
      </c>
      <c r="AO62" s="86">
        <f t="shared" si="5"/>
        <v>0</v>
      </c>
      <c r="AP62" s="86">
        <f t="shared" si="5"/>
        <v>13575.663423303566</v>
      </c>
      <c r="AQ62" s="86">
        <f t="shared" si="5"/>
        <v>1508.4064398852697</v>
      </c>
      <c r="AR62" s="86">
        <f t="shared" si="5"/>
        <v>15084.069863188834</v>
      </c>
      <c r="AS62" s="86">
        <f t="shared" si="5"/>
        <v>1.2625082121056893E-2</v>
      </c>
      <c r="AT62" s="86">
        <f t="shared" si="5"/>
        <v>2266.0958503468805</v>
      </c>
      <c r="AU62" s="86">
        <f t="shared" si="5"/>
        <v>9.6715295788771662</v>
      </c>
      <c r="AV62" s="86">
        <f t="shared" si="5"/>
        <v>12153.415326776018</v>
      </c>
      <c r="AW62" s="86">
        <f t="shared" si="5"/>
        <v>10.63868266500635</v>
      </c>
      <c r="AX62" s="86">
        <f t="shared" si="5"/>
        <v>2917.5784279068052</v>
      </c>
      <c r="AY62" s="86">
        <f t="shared" si="5"/>
        <v>3513.9890478782763</v>
      </c>
      <c r="AZ62" s="86">
        <f t="shared" si="5"/>
        <v>3.2238471818723777</v>
      </c>
      <c r="BA62" s="86">
        <f t="shared" si="5"/>
        <v>0</v>
      </c>
      <c r="BB62" s="86">
        <f t="shared" si="5"/>
        <v>2269.5858996292782</v>
      </c>
      <c r="BC62" s="86">
        <f t="shared" si="5"/>
        <v>53375.742024130923</v>
      </c>
      <c r="BD62" s="86">
        <f t="shared" si="5"/>
        <v>32236.69485650189</v>
      </c>
      <c r="BE62" s="86">
        <f t="shared" si="5"/>
        <v>21139.047167629058</v>
      </c>
      <c r="BF62" s="86">
        <f t="shared" si="5"/>
        <v>25.984136211536274</v>
      </c>
      <c r="BG62" s="86">
        <f t="shared" si="5"/>
        <v>0</v>
      </c>
      <c r="BH62" s="86">
        <f t="shared" si="5"/>
        <v>770.49846420911797</v>
      </c>
      <c r="BI62" s="86">
        <f t="shared" si="5"/>
        <v>211.16184072814775</v>
      </c>
      <c r="BJ62" s="86">
        <f t="shared" si="5"/>
        <v>8759.1827782118216</v>
      </c>
      <c r="BK62" s="86">
        <f t="shared" si="5"/>
        <v>580.29178798022326</v>
      </c>
      <c r="BL62" s="86">
        <f t="shared" si="5"/>
        <v>112.83458417038837</v>
      </c>
      <c r="BM62" s="86">
        <f t="shared" si="5"/>
        <v>12514.96154609587</v>
      </c>
      <c r="BN62" s="86">
        <f t="shared" si="5"/>
        <v>2096.2750244636186</v>
      </c>
      <c r="BO62" s="86">
        <f t="shared" si="5"/>
        <v>4.8357679993812619</v>
      </c>
      <c r="BP62" s="86">
        <f t="shared" si="5"/>
        <v>531.93413131891441</v>
      </c>
      <c r="BQ62" s="86">
        <f t="shared" si="5"/>
        <v>0.32238473636434645</v>
      </c>
      <c r="BR62" s="86">
        <f t="shared" si="5"/>
        <v>6170.6183641192902</v>
      </c>
      <c r="BS62" s="86">
        <f t="shared" si="5"/>
        <v>4131.5325989674348</v>
      </c>
      <c r="BT62" s="86">
        <f t="shared" si="5"/>
        <v>0</v>
      </c>
      <c r="BU62" s="86">
        <f t="shared" si="5"/>
        <v>0.6101412247047</v>
      </c>
      <c r="BV62" s="86">
        <f t="shared" si="5"/>
        <v>2273.0257889596978</v>
      </c>
      <c r="BX62" s="86">
        <f t="shared" si="5"/>
        <v>1254.0384475422813</v>
      </c>
      <c r="BY62" s="86">
        <f t="shared" si="5"/>
        <v>49068.537796026554</v>
      </c>
      <c r="BZ62" s="86">
        <f t="shared" si="5"/>
        <v>566.2997011517482</v>
      </c>
    </row>
    <row r="63" spans="1:79" x14ac:dyDescent="0.3">
      <c r="A63" s="26" t="s">
        <v>236</v>
      </c>
      <c r="B63" s="24">
        <f>+B3+B5+B8+B9+B11+B12+B14+B15+B16+B17+B18+B19+B20+B21+B22+B23+B24+B25+B26+B28+B30+B31+B33+B34+B35+B36+B37+B39+B40+B41+B42+B43+B44+B46+B47+B49+B50+B10</f>
        <v>283441.94451359991</v>
      </c>
      <c r="C63" s="24">
        <f t="shared" ref="C63:M63" si="6">+C3+C5+C8+C9+C11+C12+C14+C15+C16+C17+C18+C19+C20+C21+C22+C23+C24+C25+C26+C28+C30+C31+C33+C34+C35+C36+C37+C39+C40+C41+C42+C43+C44+C46+C47+C49+C50+C10</f>
        <v>75062.032208749995</v>
      </c>
      <c r="D63" s="24">
        <f t="shared" si="6"/>
        <v>12222.925245980003</v>
      </c>
      <c r="E63" s="24">
        <f t="shared" si="6"/>
        <v>36797.09691978</v>
      </c>
      <c r="F63" s="24">
        <f t="shared" si="6"/>
        <v>20486.342650199997</v>
      </c>
      <c r="G63" s="24">
        <f t="shared" si="6"/>
        <v>5465.7632715399996</v>
      </c>
      <c r="H63" s="24">
        <f t="shared" si="6"/>
        <v>37514.030991370004</v>
      </c>
      <c r="I63" s="73">
        <f t="shared" si="6"/>
        <v>2107.9102423700001</v>
      </c>
      <c r="J63" s="73">
        <f t="shared" si="6"/>
        <v>816.33497040999976</v>
      </c>
      <c r="K63" s="73">
        <f t="shared" si="6"/>
        <v>2147.8708685100005</v>
      </c>
      <c r="L63" s="73">
        <f t="shared" si="6"/>
        <v>0</v>
      </c>
      <c r="M63" s="73">
        <f t="shared" si="6"/>
        <v>203.21812268999997</v>
      </c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0"/>
  <dimension ref="A1:CE114"/>
  <sheetViews>
    <sheetView zoomScale="85" zoomScaleNormal="85" workbookViewId="0">
      <pane xSplit="1" ySplit="2" topLeftCell="B3" activePane="bottomRight" state="frozen"/>
      <selection activeCell="J2" sqref="J2"/>
      <selection pane="topRight" activeCell="J2" sqref="J2"/>
      <selection pane="bottomLeft" activeCell="J2" sqref="J2"/>
      <selection pane="bottomRight" activeCell="B3" sqref="B3"/>
    </sheetView>
  </sheetViews>
  <sheetFormatPr defaultColWidth="9.109375" defaultRowHeight="14.4" x14ac:dyDescent="0.3"/>
  <cols>
    <col min="1" max="1" width="15.33203125" style="26" customWidth="1"/>
    <col min="2" max="2" width="11.6640625" style="26" customWidth="1"/>
    <col min="3" max="3" width="10.109375" style="26" customWidth="1"/>
    <col min="4" max="4" width="9.6640625" style="26" customWidth="1"/>
    <col min="5" max="5" width="10.44140625" style="26" customWidth="1"/>
    <col min="6" max="6" width="10.5546875" style="26" customWidth="1"/>
    <col min="7" max="8" width="9.88671875" style="26" customWidth="1"/>
    <col min="9" max="12" width="9.88671875" style="65" customWidth="1"/>
    <col min="13" max="14" width="9.88671875" style="26" customWidth="1"/>
    <col min="15" max="15" width="9.88671875" style="65" customWidth="1"/>
    <col min="16" max="16" width="9.109375" style="26"/>
    <col min="17" max="17" width="12.5546875" style="26" bestFit="1" customWidth="1"/>
    <col min="18" max="18" width="6" style="85" bestFit="1" customWidth="1"/>
    <col min="19" max="19" width="6.6640625" style="26" bestFit="1" customWidth="1"/>
    <col min="20" max="20" width="9.6640625" style="85" bestFit="1" customWidth="1"/>
    <col min="21" max="21" width="7.6640625" style="26" bestFit="1" customWidth="1"/>
    <col min="22" max="22" width="14.5546875" style="26" bestFit="1" customWidth="1"/>
    <col min="23" max="23" width="7.6640625" style="26" bestFit="1" customWidth="1"/>
    <col min="24" max="24" width="7.6640625" style="85" customWidth="1"/>
    <col min="25" max="25" width="6.6640625" style="26" bestFit="1" customWidth="1"/>
    <col min="26" max="26" width="12.88671875" style="85" bestFit="1" customWidth="1"/>
    <col min="27" max="27" width="9.33203125" style="26" bestFit="1" customWidth="1"/>
    <col min="28" max="28" width="10.33203125" style="26" bestFit="1" customWidth="1"/>
    <col min="29" max="29" width="7.6640625" style="26" bestFit="1" customWidth="1"/>
    <col min="30" max="32" width="6.6640625" style="26" bestFit="1" customWidth="1"/>
    <col min="33" max="33" width="6.6640625" style="85" customWidth="1"/>
    <col min="34" max="34" width="7.6640625" style="26" bestFit="1" customWidth="1"/>
    <col min="35" max="35" width="15.44140625" style="26" bestFit="1" customWidth="1"/>
    <col min="36" max="36" width="12.6640625" style="26" bestFit="1" customWidth="1"/>
    <col min="37" max="37" width="6.5546875" style="26" bestFit="1" customWidth="1"/>
    <col min="38" max="39" width="6.6640625" style="26" bestFit="1" customWidth="1"/>
    <col min="40" max="40" width="6.6640625" style="85" customWidth="1"/>
    <col min="41" max="41" width="6.6640625" style="26" bestFit="1" customWidth="1"/>
    <col min="42" max="42" width="7.6640625" style="26" bestFit="1" customWidth="1"/>
    <col min="43" max="43" width="6.6640625" style="26" bestFit="1" customWidth="1"/>
    <col min="44" max="44" width="7.6640625" style="26" bestFit="1" customWidth="1"/>
    <col min="45" max="45" width="10" style="26" bestFit="1" customWidth="1"/>
    <col min="46" max="46" width="7.6640625" style="26" bestFit="1" customWidth="1"/>
    <col min="47" max="47" width="6.6640625" style="26" bestFit="1" customWidth="1"/>
    <col min="48" max="48" width="7.6640625" style="26" bestFit="1" customWidth="1"/>
    <col min="49" max="49" width="6.6640625" style="26" bestFit="1" customWidth="1"/>
    <col min="50" max="50" width="7.6640625" style="26" bestFit="1" customWidth="1"/>
    <col min="51" max="51" width="4.33203125" style="26" bestFit="1" customWidth="1"/>
    <col min="52" max="52" width="9.33203125" style="26" bestFit="1" customWidth="1"/>
    <col min="53" max="53" width="5.6640625" style="26" bestFit="1" customWidth="1"/>
    <col min="54" max="54" width="6.6640625" style="26" bestFit="1" customWidth="1"/>
    <col min="55" max="55" width="7.6640625" style="26" bestFit="1" customWidth="1"/>
    <col min="56" max="56" width="4.109375" style="26" bestFit="1" customWidth="1"/>
    <col min="57" max="57" width="5.88671875" style="26" bestFit="1" customWidth="1"/>
    <col min="58" max="58" width="6.6640625" style="26" bestFit="1" customWidth="1"/>
    <col min="59" max="60" width="9.33203125" style="26" bestFit="1" customWidth="1"/>
    <col min="61" max="61" width="7.6640625" style="26" bestFit="1" customWidth="1"/>
    <col min="62" max="62" width="5.109375" style="26" bestFit="1" customWidth="1"/>
    <col min="63" max="63" width="5.33203125" style="26" bestFit="1" customWidth="1"/>
    <col min="64" max="64" width="8.6640625" style="26" bestFit="1" customWidth="1"/>
    <col min="65" max="65" width="5.6640625" style="26" bestFit="1" customWidth="1"/>
    <col min="66" max="66" width="7.88671875" style="26" bestFit="1" customWidth="1"/>
    <col min="67" max="67" width="5.88671875" style="26" bestFit="1" customWidth="1"/>
    <col min="68" max="68" width="6" style="26" bestFit="1" customWidth="1"/>
    <col min="69" max="69" width="7.6640625" style="26" bestFit="1" customWidth="1"/>
    <col min="70" max="70" width="6.6640625" style="26" bestFit="1" customWidth="1"/>
    <col min="71" max="71" width="5.6640625" style="26" bestFit="1" customWidth="1"/>
    <col min="72" max="72" width="6.6640625" style="26" bestFit="1" customWidth="1"/>
    <col min="73" max="73" width="4.109375" style="26" bestFit="1" customWidth="1"/>
    <col min="74" max="74" width="7.6640625" style="26" bestFit="1" customWidth="1"/>
    <col min="75" max="75" width="8" style="26" bestFit="1" customWidth="1"/>
    <col min="76" max="76" width="5.33203125" style="26" bestFit="1" customWidth="1"/>
    <col min="77" max="77" width="6.6640625" style="26" bestFit="1" customWidth="1"/>
    <col min="78" max="78" width="7.6640625" style="26" bestFit="1" customWidth="1"/>
    <col min="79" max="79" width="7.6640625" style="85" customWidth="1"/>
    <col min="80" max="81" width="9.33203125" style="26" bestFit="1" customWidth="1"/>
    <col min="82" max="82" width="7.6640625" style="26" bestFit="1" customWidth="1"/>
    <col min="83" max="83" width="6.6640625" style="26" customWidth="1"/>
    <col min="84" max="16384" width="9.109375" style="26"/>
  </cols>
  <sheetData>
    <row r="1" spans="1:83" x14ac:dyDescent="0.3">
      <c r="B1" s="26" t="s">
        <v>443</v>
      </c>
      <c r="Q1" s="26" t="s">
        <v>446</v>
      </c>
    </row>
    <row r="2" spans="1:83" x14ac:dyDescent="0.3">
      <c r="A2" s="26" t="s">
        <v>225</v>
      </c>
      <c r="B2" s="26" t="s">
        <v>59</v>
      </c>
      <c r="C2" s="26" t="s">
        <v>57</v>
      </c>
      <c r="D2" s="26" t="s">
        <v>60</v>
      </c>
      <c r="E2" s="26" t="s">
        <v>54</v>
      </c>
      <c r="F2" s="26" t="s">
        <v>53</v>
      </c>
      <c r="G2" s="26" t="s">
        <v>61</v>
      </c>
      <c r="H2" s="26" t="s">
        <v>62</v>
      </c>
      <c r="I2" s="81" t="s">
        <v>63</v>
      </c>
      <c r="J2" s="81" t="s">
        <v>64</v>
      </c>
      <c r="K2" s="81" t="s">
        <v>65</v>
      </c>
      <c r="L2" s="81" t="s">
        <v>67</v>
      </c>
      <c r="M2" s="81" t="s">
        <v>309</v>
      </c>
      <c r="N2" s="81" t="s">
        <v>312</v>
      </c>
      <c r="O2" s="81" t="s">
        <v>319</v>
      </c>
      <c r="Q2" s="26" t="s">
        <v>224</v>
      </c>
      <c r="R2" s="81" t="s">
        <v>442</v>
      </c>
      <c r="S2" s="26" t="s">
        <v>357</v>
      </c>
      <c r="T2" s="85" t="s">
        <v>177</v>
      </c>
      <c r="U2" s="26" t="s">
        <v>130</v>
      </c>
      <c r="V2" s="26" t="s">
        <v>131</v>
      </c>
      <c r="W2" s="26" t="s">
        <v>132</v>
      </c>
      <c r="X2" s="85" t="s">
        <v>331</v>
      </c>
      <c r="Y2" s="26" t="s">
        <v>358</v>
      </c>
      <c r="Z2" s="85" t="s">
        <v>178</v>
      </c>
      <c r="AA2" s="26" t="s">
        <v>133</v>
      </c>
      <c r="AB2" s="26" t="s">
        <v>59</v>
      </c>
      <c r="AC2" s="26" t="s">
        <v>135</v>
      </c>
      <c r="AD2" s="26" t="s">
        <v>136</v>
      </c>
      <c r="AE2" s="26" t="s">
        <v>359</v>
      </c>
      <c r="AF2" s="26" t="s">
        <v>137</v>
      </c>
      <c r="AG2" s="85" t="s">
        <v>444</v>
      </c>
      <c r="AH2" s="26" t="s">
        <v>138</v>
      </c>
      <c r="AI2" s="26" t="s">
        <v>139</v>
      </c>
      <c r="AJ2" s="26" t="s">
        <v>211</v>
      </c>
      <c r="AK2" s="26" t="s">
        <v>140</v>
      </c>
      <c r="AL2" s="26" t="s">
        <v>141</v>
      </c>
      <c r="AM2" s="26" t="s">
        <v>142</v>
      </c>
      <c r="AN2" s="85" t="s">
        <v>445</v>
      </c>
      <c r="AO2" s="26" t="s">
        <v>360</v>
      </c>
      <c r="AP2" s="26" t="s">
        <v>143</v>
      </c>
      <c r="AQ2" s="26" t="s">
        <v>365</v>
      </c>
      <c r="AR2" s="26" t="s">
        <v>57</v>
      </c>
      <c r="AS2" s="26" t="s">
        <v>127</v>
      </c>
      <c r="AT2" s="26" t="s">
        <v>144</v>
      </c>
      <c r="AU2" s="26" t="s">
        <v>145</v>
      </c>
      <c r="AV2" s="26" t="s">
        <v>60</v>
      </c>
      <c r="AW2" s="26" t="s">
        <v>146</v>
      </c>
      <c r="AX2" s="26" t="s">
        <v>147</v>
      </c>
      <c r="AY2" s="26" t="s">
        <v>148</v>
      </c>
      <c r="AZ2" s="26" t="s">
        <v>149</v>
      </c>
      <c r="BA2" s="26" t="s">
        <v>150</v>
      </c>
      <c r="BB2" s="26" t="s">
        <v>151</v>
      </c>
      <c r="BC2" s="26" t="s">
        <v>152</v>
      </c>
      <c r="BD2" s="26" t="s">
        <v>153</v>
      </c>
      <c r="BE2" s="26" t="s">
        <v>154</v>
      </c>
      <c r="BF2" s="26" t="s">
        <v>155</v>
      </c>
      <c r="BG2" s="26" t="s">
        <v>54</v>
      </c>
      <c r="BH2" s="26" t="s">
        <v>53</v>
      </c>
      <c r="BI2" s="26" t="s">
        <v>156</v>
      </c>
      <c r="BJ2" s="26" t="s">
        <v>157</v>
      </c>
      <c r="BK2" s="26" t="s">
        <v>158</v>
      </c>
      <c r="BL2" s="26" t="s">
        <v>159</v>
      </c>
      <c r="BM2" s="26" t="s">
        <v>160</v>
      </c>
      <c r="BN2" s="26" t="s">
        <v>161</v>
      </c>
      <c r="BO2" s="26" t="s">
        <v>162</v>
      </c>
      <c r="BP2" s="26" t="s">
        <v>163</v>
      </c>
      <c r="BQ2" s="26" t="s">
        <v>164</v>
      </c>
      <c r="BR2" s="26" t="s">
        <v>361</v>
      </c>
      <c r="BS2" s="26" t="s">
        <v>165</v>
      </c>
      <c r="BT2" s="26" t="s">
        <v>166</v>
      </c>
      <c r="BU2" s="26" t="s">
        <v>167</v>
      </c>
      <c r="BV2" s="26" t="s">
        <v>61</v>
      </c>
      <c r="BW2" s="26" t="s">
        <v>366</v>
      </c>
      <c r="BX2" s="26" t="s">
        <v>168</v>
      </c>
      <c r="BY2" s="26" t="s">
        <v>169</v>
      </c>
      <c r="BZ2" s="26" t="s">
        <v>170</v>
      </c>
      <c r="CA2" s="85" t="s">
        <v>171</v>
      </c>
      <c r="CB2" s="26" t="s">
        <v>172</v>
      </c>
      <c r="CC2" s="26" t="s">
        <v>173</v>
      </c>
      <c r="CD2" s="26" t="s">
        <v>367</v>
      </c>
    </row>
    <row r="3" spans="1:83" x14ac:dyDescent="0.3">
      <c r="A3" s="26" t="s">
        <v>0</v>
      </c>
      <c r="B3" s="82">
        <v>431025.90539999999</v>
      </c>
      <c r="C3" s="82">
        <v>7132.4483790000004</v>
      </c>
      <c r="D3" s="82">
        <v>8878.0827585999996</v>
      </c>
      <c r="E3" s="82">
        <v>46524.108185999998</v>
      </c>
      <c r="F3" s="82">
        <v>39427.211733999997</v>
      </c>
      <c r="G3" s="82">
        <v>4155.5412366999999</v>
      </c>
      <c r="H3" s="82">
        <v>102529.11576</v>
      </c>
      <c r="I3" s="82">
        <v>2801.2810193999999</v>
      </c>
      <c r="J3" s="82">
        <v>1269.6569689</v>
      </c>
      <c r="K3" s="82">
        <v>7212.8372090000003</v>
      </c>
      <c r="L3" s="82">
        <v>4268.0314195000001</v>
      </c>
      <c r="M3" s="82">
        <v>1363.4056504</v>
      </c>
      <c r="N3" s="82">
        <v>1047.6912645</v>
      </c>
      <c r="O3" s="82">
        <v>864.86384694000003</v>
      </c>
      <c r="Q3" s="26" t="s">
        <v>0</v>
      </c>
      <c r="R3" s="85">
        <v>6036.4111333595602</v>
      </c>
      <c r="S3" s="24">
        <v>2539.1774264598998</v>
      </c>
      <c r="T3" s="86">
        <v>1362.98529341267</v>
      </c>
      <c r="U3" s="24">
        <v>2800.4419574418098</v>
      </c>
      <c r="V3" s="24">
        <v>2800.4419574418098</v>
      </c>
      <c r="W3" s="24">
        <v>2210.1888622319002</v>
      </c>
      <c r="X3" s="86">
        <v>481.25767054047998</v>
      </c>
      <c r="Y3" s="24">
        <v>1269.2850766511999</v>
      </c>
      <c r="Z3" s="86">
        <v>1047.3574458430101</v>
      </c>
      <c r="AA3" s="24">
        <v>9349.3128317056999</v>
      </c>
      <c r="AB3" s="24">
        <v>430892.94138640101</v>
      </c>
      <c r="AC3" s="24">
        <v>4350.203429964</v>
      </c>
      <c r="AD3" s="24">
        <v>1188.76189705144</v>
      </c>
      <c r="AE3" s="24">
        <v>1413.34873878655</v>
      </c>
      <c r="AF3" s="24">
        <v>49.816590964164298</v>
      </c>
      <c r="AG3" s="86">
        <v>513.24186291894398</v>
      </c>
      <c r="AH3" s="24">
        <v>7210.64377900409</v>
      </c>
      <c r="AI3" s="24">
        <v>7210.64377900409</v>
      </c>
      <c r="AJ3" s="24">
        <v>11528079.8302899</v>
      </c>
      <c r="AK3" s="24">
        <v>0</v>
      </c>
      <c r="AL3" s="24">
        <v>2036.71256768174</v>
      </c>
      <c r="AM3" s="24">
        <v>544.55194455016101</v>
      </c>
      <c r="AN3" s="86">
        <v>9842.3981515506493</v>
      </c>
      <c r="AO3" s="24">
        <v>1397.6977060234799</v>
      </c>
      <c r="AP3" s="24">
        <v>4266.7560098773602</v>
      </c>
      <c r="AQ3" s="24">
        <v>864.60368921897395</v>
      </c>
      <c r="AR3" s="24">
        <v>7130.2486698181701</v>
      </c>
      <c r="AS3" s="24">
        <v>0</v>
      </c>
      <c r="AT3" s="24">
        <v>7987.8292128623298</v>
      </c>
      <c r="AU3" s="24">
        <v>887.53672524435399</v>
      </c>
      <c r="AV3" s="24">
        <v>8875.36593810669</v>
      </c>
      <c r="AW3" s="24">
        <v>0</v>
      </c>
      <c r="AX3" s="24">
        <v>5087.6801070453303</v>
      </c>
      <c r="AY3" s="24">
        <v>6.06992034700309</v>
      </c>
      <c r="AZ3" s="24">
        <v>28622.770916253099</v>
      </c>
      <c r="BA3" s="24">
        <v>145.55983369529901</v>
      </c>
      <c r="BB3" s="24">
        <v>81.589183102608601</v>
      </c>
      <c r="BC3" s="24">
        <v>1273.10659305488</v>
      </c>
      <c r="BD3" s="24">
        <v>7.0947123157117904</v>
      </c>
      <c r="BE3" s="24">
        <v>0</v>
      </c>
      <c r="BF3" s="24">
        <v>47.416327376224203</v>
      </c>
      <c r="BG3" s="24">
        <v>46512.1025686672</v>
      </c>
      <c r="BH3" s="24">
        <v>39417.392205854798</v>
      </c>
      <c r="BI3" s="24">
        <v>7094.7103628123205</v>
      </c>
      <c r="BJ3" s="24">
        <v>7.0552976012312802</v>
      </c>
      <c r="BK3" s="24">
        <v>0.19707527563090199</v>
      </c>
      <c r="BL3" s="24">
        <v>6302.4692542675402</v>
      </c>
      <c r="BM3" s="24">
        <v>4.8086378578790399</v>
      </c>
      <c r="BN3" s="24">
        <v>12932.0832813574</v>
      </c>
      <c r="BO3" s="24">
        <v>43.553650830789699</v>
      </c>
      <c r="BP3" s="24">
        <v>11.0756317840682</v>
      </c>
      <c r="BQ3" s="24">
        <v>18477.783372204001</v>
      </c>
      <c r="BR3" s="24">
        <v>393.07117670043999</v>
      </c>
      <c r="BS3" s="24">
        <v>24.4373386856705</v>
      </c>
      <c r="BT3" s="24">
        <v>52.500869704216797</v>
      </c>
      <c r="BU3" s="24">
        <v>0.59122639460275395</v>
      </c>
      <c r="BV3" s="24">
        <v>4154.2662665549296</v>
      </c>
      <c r="BW3" s="24">
        <v>1402.2336778986801</v>
      </c>
      <c r="BX3" s="24">
        <v>0</v>
      </c>
      <c r="BY3" s="24">
        <v>1673.15410796578</v>
      </c>
      <c r="BZ3" s="24">
        <v>4733.9673534782296</v>
      </c>
      <c r="CA3" s="86">
        <v>0</v>
      </c>
      <c r="CB3" s="24">
        <v>16437.097177961299</v>
      </c>
      <c r="CC3" s="24">
        <v>102497.494048938</v>
      </c>
      <c r="CD3" s="24">
        <v>3474.6225168320202</v>
      </c>
      <c r="CE3" s="24"/>
    </row>
    <row r="4" spans="1:83" x14ac:dyDescent="0.3">
      <c r="A4" s="26" t="s">
        <v>2</v>
      </c>
      <c r="B4" s="82">
        <v>523748.47287</v>
      </c>
      <c r="C4" s="82">
        <v>8596.2100250000003</v>
      </c>
      <c r="D4" s="82">
        <v>7153.9449420000001</v>
      </c>
      <c r="E4" s="82">
        <v>53287.072466999998</v>
      </c>
      <c r="F4" s="82">
        <v>45158.537844999999</v>
      </c>
      <c r="G4" s="82">
        <v>3938.2501889999999</v>
      </c>
      <c r="H4" s="82">
        <v>123570.55099</v>
      </c>
      <c r="I4" s="82">
        <v>3372.3304305000001</v>
      </c>
      <c r="J4" s="82">
        <v>905.45864747999997</v>
      </c>
      <c r="K4" s="82">
        <v>5054.4713873000001</v>
      </c>
      <c r="L4" s="82">
        <v>4635.9482789000003</v>
      </c>
      <c r="M4" s="82">
        <v>1030.2107288</v>
      </c>
      <c r="N4" s="82">
        <v>547.29945023000005</v>
      </c>
      <c r="O4" s="82">
        <v>977.89534107999998</v>
      </c>
      <c r="Q4" s="26" t="s">
        <v>2</v>
      </c>
      <c r="R4" s="85">
        <v>10065.941162471499</v>
      </c>
      <c r="S4" s="24">
        <v>1742.42339437547</v>
      </c>
      <c r="T4" s="86">
        <v>1030.2103685933</v>
      </c>
      <c r="U4" s="24">
        <v>3372.32939838219</v>
      </c>
      <c r="V4" s="24">
        <v>3372.32939838219</v>
      </c>
      <c r="W4" s="24">
        <v>2821.55034220788</v>
      </c>
      <c r="X4" s="86">
        <v>157.457350981606</v>
      </c>
      <c r="Y4" s="24">
        <v>905.45839081068505</v>
      </c>
      <c r="Z4" s="86">
        <v>547.29920071168704</v>
      </c>
      <c r="AA4" s="24">
        <v>12710.915523535699</v>
      </c>
      <c r="AB4" s="24">
        <v>523748.287849858</v>
      </c>
      <c r="AC4" s="24">
        <v>4186.8301184212296</v>
      </c>
      <c r="AD4" s="24">
        <v>1679.7460179378299</v>
      </c>
      <c r="AE4" s="24">
        <v>1194.7004986204799</v>
      </c>
      <c r="AF4" s="24">
        <v>722.49767684146195</v>
      </c>
      <c r="AG4" s="86">
        <v>1138.1908783888</v>
      </c>
      <c r="AH4" s="24">
        <v>5054.4699913594704</v>
      </c>
      <c r="AI4" s="24">
        <v>5054.4699913594704</v>
      </c>
      <c r="AJ4" s="24">
        <v>18600610.4212454</v>
      </c>
      <c r="AK4" s="24">
        <v>0</v>
      </c>
      <c r="AL4" s="24">
        <v>1657.2108881013401</v>
      </c>
      <c r="AM4" s="24">
        <v>290.57104247129399</v>
      </c>
      <c r="AN4" s="86">
        <v>12655.2931907618</v>
      </c>
      <c r="AO4" s="24">
        <v>2005.5668423577999</v>
      </c>
      <c r="AP4" s="24">
        <v>4635.9610656347304</v>
      </c>
      <c r="AQ4" s="24">
        <v>977.89512125266003</v>
      </c>
      <c r="AR4" s="24">
        <v>8596.2069997471208</v>
      </c>
      <c r="AS4" s="24">
        <v>0</v>
      </c>
      <c r="AT4" s="24">
        <v>6438.54817883957</v>
      </c>
      <c r="AU4" s="24">
        <v>715.39427330820001</v>
      </c>
      <c r="AV4" s="24">
        <v>7153.9424521477704</v>
      </c>
      <c r="AW4" s="24">
        <v>0</v>
      </c>
      <c r="AX4" s="24">
        <v>6675.0186277207304</v>
      </c>
      <c r="AY4" s="24">
        <v>6.9544121984380203</v>
      </c>
      <c r="AZ4" s="24">
        <v>37259.874442547298</v>
      </c>
      <c r="BA4" s="24">
        <v>166.77042985315001</v>
      </c>
      <c r="BB4" s="24">
        <v>93.478137692003202</v>
      </c>
      <c r="BC4" s="24">
        <v>1458.6202667528601</v>
      </c>
      <c r="BD4" s="24">
        <v>8.1285351173189593</v>
      </c>
      <c r="BE4" s="24">
        <v>0</v>
      </c>
      <c r="BF4" s="24">
        <v>54.325701908849801</v>
      </c>
      <c r="BG4" s="24">
        <v>53289.720897422398</v>
      </c>
      <c r="BH4" s="24">
        <v>45161.188449107802</v>
      </c>
      <c r="BI4" s="24">
        <v>8128.5324483146196</v>
      </c>
      <c r="BJ4" s="24">
        <v>8.0833770366848992</v>
      </c>
      <c r="BK4" s="24">
        <v>0.22579307500801901</v>
      </c>
      <c r="BL4" s="24">
        <v>7220.8479284129398</v>
      </c>
      <c r="BM4" s="24">
        <v>5.5093387639919102</v>
      </c>
      <c r="BN4" s="24">
        <v>14816.511701826799</v>
      </c>
      <c r="BO4" s="24">
        <v>49.9001623950682</v>
      </c>
      <c r="BP4" s="24">
        <v>12.6895462670557</v>
      </c>
      <c r="BQ4" s="24">
        <v>21170.3163008753</v>
      </c>
      <c r="BR4" s="24">
        <v>617.54479329840797</v>
      </c>
      <c r="BS4" s="24">
        <v>27.998283685786198</v>
      </c>
      <c r="BT4" s="24">
        <v>60.151155243142199</v>
      </c>
      <c r="BU4" s="24">
        <v>0.67737800331189302</v>
      </c>
      <c r="BV4" s="24">
        <v>3938.2494117414999</v>
      </c>
      <c r="BW4" s="24">
        <v>1633.9767366850899</v>
      </c>
      <c r="BX4" s="24">
        <v>0</v>
      </c>
      <c r="BY4" s="24">
        <v>1792.56504982042</v>
      </c>
      <c r="BZ4" s="24">
        <v>5716.2041101001896</v>
      </c>
      <c r="CA4" s="86">
        <v>0</v>
      </c>
      <c r="CB4" s="24">
        <v>19786.181585411199</v>
      </c>
      <c r="CC4" s="24">
        <v>123570.51039204501</v>
      </c>
      <c r="CD4" s="24">
        <v>4324.8109532317703</v>
      </c>
      <c r="CE4" s="24"/>
    </row>
    <row r="5" spans="1:83" x14ac:dyDescent="0.3">
      <c r="A5" s="26" t="s">
        <v>3</v>
      </c>
      <c r="B5" s="82">
        <v>727184.38983999996</v>
      </c>
      <c r="C5" s="82">
        <v>11983.814687</v>
      </c>
      <c r="D5" s="82">
        <v>12436.15143</v>
      </c>
      <c r="E5" s="82">
        <v>76220.702902000005</v>
      </c>
      <c r="F5" s="82">
        <v>64593.825579999997</v>
      </c>
      <c r="G5" s="82">
        <v>6233.4724630000001</v>
      </c>
      <c r="H5" s="82">
        <v>172267.20361999999</v>
      </c>
      <c r="I5" s="82">
        <v>4335.1351966000002</v>
      </c>
      <c r="J5" s="82">
        <v>2018.4365107000001</v>
      </c>
      <c r="K5" s="82">
        <v>10944.983270000001</v>
      </c>
      <c r="L5" s="82">
        <v>6538.3107183000002</v>
      </c>
      <c r="M5" s="82">
        <v>2031.5174482</v>
      </c>
      <c r="N5" s="82">
        <v>1491.3862792</v>
      </c>
      <c r="O5" s="82">
        <v>1330.6063538000001</v>
      </c>
      <c r="Q5" s="26" t="s">
        <v>3</v>
      </c>
      <c r="R5" s="85">
        <v>10375.295386265199</v>
      </c>
      <c r="S5" s="24">
        <v>4129.3588634460002</v>
      </c>
      <c r="T5" s="86">
        <v>2031.54199524052</v>
      </c>
      <c r="U5" s="24">
        <v>4335.18448273378</v>
      </c>
      <c r="V5" s="24">
        <v>4335.18448273378</v>
      </c>
      <c r="W5" s="24">
        <v>3764.13298338305</v>
      </c>
      <c r="X5" s="86">
        <v>1051.15418345954</v>
      </c>
      <c r="Y5" s="24">
        <v>2018.45848739658</v>
      </c>
      <c r="Z5" s="86">
        <v>1491.4073260283201</v>
      </c>
      <c r="AA5" s="24">
        <v>15936.1501295337</v>
      </c>
      <c r="AB5" s="24">
        <v>727192.435579821</v>
      </c>
      <c r="AC5" s="24">
        <v>7320.5893925946802</v>
      </c>
      <c r="AD5" s="24">
        <v>2091.1459420629599</v>
      </c>
      <c r="AE5" s="24">
        <v>2309.7253459284698</v>
      </c>
      <c r="AF5" s="24">
        <v>88.177462069576094</v>
      </c>
      <c r="AG5" s="86">
        <v>977.77049059947694</v>
      </c>
      <c r="AH5" s="24">
        <v>10945.1149802321</v>
      </c>
      <c r="AI5" s="24">
        <v>10945.1149802321</v>
      </c>
      <c r="AJ5" s="24">
        <v>19211334.951763298</v>
      </c>
      <c r="AK5" s="24">
        <v>0</v>
      </c>
      <c r="AL5" s="24">
        <v>3328.6016479976802</v>
      </c>
      <c r="AM5" s="24">
        <v>883.63559833944805</v>
      </c>
      <c r="AN5" s="86">
        <v>16817.434739712098</v>
      </c>
      <c r="AO5" s="24">
        <v>2373.9847785992602</v>
      </c>
      <c r="AP5" s="24">
        <v>6538.4073269647597</v>
      </c>
      <c r="AQ5" s="24">
        <v>1330.62113753635</v>
      </c>
      <c r="AR5" s="24">
        <v>11983.9478103743</v>
      </c>
      <c r="AS5" s="24">
        <v>0</v>
      </c>
      <c r="AT5" s="24">
        <v>11192.681382696101</v>
      </c>
      <c r="AU5" s="24">
        <v>1243.6313894206801</v>
      </c>
      <c r="AV5" s="24">
        <v>12436.3127721168</v>
      </c>
      <c r="AW5" s="24">
        <v>0</v>
      </c>
      <c r="AX5" s="24">
        <v>8612.68451854876</v>
      </c>
      <c r="AY5" s="24">
        <v>9.9475605862310292</v>
      </c>
      <c r="AZ5" s="24">
        <v>48842.618173462397</v>
      </c>
      <c r="BA5" s="24">
        <v>238.547693990531</v>
      </c>
      <c r="BB5" s="24">
        <v>133.71071206567501</v>
      </c>
      <c r="BC5" s="24">
        <v>2086.4041689412802</v>
      </c>
      <c r="BD5" s="24">
        <v>11.627022170384199</v>
      </c>
      <c r="BE5" s="24">
        <v>0</v>
      </c>
      <c r="BF5" s="24">
        <v>77.707263698032904</v>
      </c>
      <c r="BG5" s="24">
        <v>76225.377343633401</v>
      </c>
      <c r="BH5" s="24">
        <v>64598.368833459703</v>
      </c>
      <c r="BI5" s="24">
        <v>11627.0085101737</v>
      </c>
      <c r="BJ5" s="24">
        <v>11.562422241681601</v>
      </c>
      <c r="BK5" s="24">
        <v>0.322972761243847</v>
      </c>
      <c r="BL5" s="24">
        <v>10328.670030836</v>
      </c>
      <c r="BM5" s="24">
        <v>7.8805413578707704</v>
      </c>
      <c r="BN5" s="24">
        <v>21193.474227483901</v>
      </c>
      <c r="BO5" s="24">
        <v>71.376985655296295</v>
      </c>
      <c r="BP5" s="24">
        <v>18.151080074295699</v>
      </c>
      <c r="BQ5" s="24">
        <v>30281.928636463301</v>
      </c>
      <c r="BR5" s="24">
        <v>701.92770776693396</v>
      </c>
      <c r="BS5" s="24">
        <v>40.048632941461697</v>
      </c>
      <c r="BT5" s="24">
        <v>86.039964506467697</v>
      </c>
      <c r="BU5" s="24">
        <v>0.96891768594498295</v>
      </c>
      <c r="BV5" s="24">
        <v>6233.54902532294</v>
      </c>
      <c r="BW5" s="24">
        <v>2363.3929833012198</v>
      </c>
      <c r="BX5" s="24">
        <v>0</v>
      </c>
      <c r="BY5" s="24">
        <v>3070.0816039971601</v>
      </c>
      <c r="BZ5" s="24">
        <v>8052.0928742299602</v>
      </c>
      <c r="CA5" s="86">
        <v>0</v>
      </c>
      <c r="CB5" s="24">
        <v>28208.375411327899</v>
      </c>
      <c r="CC5" s="24">
        <v>172269.11637968</v>
      </c>
      <c r="CD5" s="24">
        <v>5881.0524315453504</v>
      </c>
      <c r="CE5" s="24"/>
    </row>
    <row r="6" spans="1:83" x14ac:dyDescent="0.3">
      <c r="A6" s="26" t="s">
        <v>4</v>
      </c>
      <c r="B6" s="82">
        <v>4070116.8132000002</v>
      </c>
      <c r="C6" s="82">
        <v>66668.126724999995</v>
      </c>
      <c r="D6" s="82">
        <v>48688.207423</v>
      </c>
      <c r="E6" s="82">
        <v>407933.31358000002</v>
      </c>
      <c r="F6" s="82">
        <v>345706.18557999999</v>
      </c>
      <c r="G6" s="82">
        <v>28492.914669999998</v>
      </c>
      <c r="H6" s="82">
        <v>958354.35554999998</v>
      </c>
      <c r="I6" s="82">
        <v>24398.508653000001</v>
      </c>
      <c r="J6" s="82">
        <v>6550.9122377000003</v>
      </c>
      <c r="K6" s="82">
        <v>36568.647822999999</v>
      </c>
      <c r="L6" s="82">
        <v>33540.670610000001</v>
      </c>
      <c r="M6" s="82">
        <v>7453.4823624000001</v>
      </c>
      <c r="N6" s="82">
        <v>3959.6625033</v>
      </c>
      <c r="O6" s="82">
        <v>7074.9852079000002</v>
      </c>
      <c r="Q6" s="26" t="s">
        <v>4</v>
      </c>
      <c r="R6" s="85">
        <v>78786.598963290206</v>
      </c>
      <c r="S6" s="24">
        <v>13638.0308905327</v>
      </c>
      <c r="T6" s="86">
        <v>7453.3139156776697</v>
      </c>
      <c r="U6" s="24">
        <v>24397.958464236701</v>
      </c>
      <c r="V6" s="24">
        <v>24397.958464236701</v>
      </c>
      <c r="W6" s="24">
        <v>22084.407809657099</v>
      </c>
      <c r="X6" s="86">
        <v>1232.4265999660799</v>
      </c>
      <c r="Y6" s="24">
        <v>6550.7640295523597</v>
      </c>
      <c r="Z6" s="86">
        <v>3959.5730964697</v>
      </c>
      <c r="AA6" s="24">
        <v>99488.938446077198</v>
      </c>
      <c r="AB6" s="24">
        <v>4070055.8621234801</v>
      </c>
      <c r="AC6" s="24">
        <v>32770.518359673297</v>
      </c>
      <c r="AD6" s="24">
        <v>13147.4510188775</v>
      </c>
      <c r="AE6" s="24">
        <v>9350.9775142502604</v>
      </c>
      <c r="AF6" s="24">
        <v>5655.0227930671399</v>
      </c>
      <c r="AG6" s="86">
        <v>8908.6740012130504</v>
      </c>
      <c r="AH6" s="24">
        <v>36567.821944797099</v>
      </c>
      <c r="AI6" s="24">
        <v>36567.821944797099</v>
      </c>
      <c r="AJ6" s="24">
        <v>121569595.57953499</v>
      </c>
      <c r="AK6" s="24">
        <v>0</v>
      </c>
      <c r="AL6" s="24">
        <v>12971.067140061999</v>
      </c>
      <c r="AM6" s="24">
        <v>2274.312843357</v>
      </c>
      <c r="AN6" s="86">
        <v>99053.577061448494</v>
      </c>
      <c r="AO6" s="24">
        <v>15697.6668835408</v>
      </c>
      <c r="AP6" s="24">
        <v>33540.015382776401</v>
      </c>
      <c r="AQ6" s="24">
        <v>7074.8255251874198</v>
      </c>
      <c r="AR6" s="24">
        <v>66667.105396835206</v>
      </c>
      <c r="AS6" s="24">
        <v>0</v>
      </c>
      <c r="AT6" s="24">
        <v>43818.091771092899</v>
      </c>
      <c r="AU6" s="24">
        <v>4868.6770469755002</v>
      </c>
      <c r="AV6" s="24">
        <v>48686.768818068398</v>
      </c>
      <c r="AW6" s="24">
        <v>0</v>
      </c>
      <c r="AX6" s="24">
        <v>52245.683484677204</v>
      </c>
      <c r="AY6" s="24">
        <v>53.237868839625499</v>
      </c>
      <c r="AZ6" s="24">
        <v>291634.78622699599</v>
      </c>
      <c r="BA6" s="24">
        <v>1276.67177316736</v>
      </c>
      <c r="BB6" s="24">
        <v>715.59984391199703</v>
      </c>
      <c r="BC6" s="24">
        <v>11166.124117805</v>
      </c>
      <c r="BD6" s="24">
        <v>62.226079999206704</v>
      </c>
      <c r="BE6" s="24">
        <v>0</v>
      </c>
      <c r="BF6" s="24">
        <v>415.877693165815</v>
      </c>
      <c r="BG6" s="24">
        <v>407946.93491632398</v>
      </c>
      <c r="BH6" s="24">
        <v>345720.83681533899</v>
      </c>
      <c r="BI6" s="24">
        <v>62226.098100985902</v>
      </c>
      <c r="BJ6" s="24">
        <v>61.880377910415497</v>
      </c>
      <c r="BK6" s="24">
        <v>1.72850215119093</v>
      </c>
      <c r="BL6" s="24">
        <v>55277.5047918458</v>
      </c>
      <c r="BM6" s="24">
        <v>42.175451417699897</v>
      </c>
      <c r="BN6" s="24">
        <v>113424.305195287</v>
      </c>
      <c r="BO6" s="24">
        <v>381.99895760038299</v>
      </c>
      <c r="BP6" s="24">
        <v>97.141818956106604</v>
      </c>
      <c r="BQ6" s="24">
        <v>162064.37154776399</v>
      </c>
      <c r="BR6" s="24">
        <v>4833.5526218711102</v>
      </c>
      <c r="BS6" s="24">
        <v>214.33429015711599</v>
      </c>
      <c r="BT6" s="24">
        <v>460.47299907481897</v>
      </c>
      <c r="BU6" s="24">
        <v>5.1855062844414297</v>
      </c>
      <c r="BV6" s="24">
        <v>28492.2715229842</v>
      </c>
      <c r="BW6" s="24">
        <v>12789.2137624835</v>
      </c>
      <c r="BX6" s="24">
        <v>0</v>
      </c>
      <c r="BY6" s="24">
        <v>14030.490712368701</v>
      </c>
      <c r="BZ6" s="24">
        <v>44740.997869669402</v>
      </c>
      <c r="CA6" s="86">
        <v>0</v>
      </c>
      <c r="CB6" s="24">
        <v>154867.39601315101</v>
      </c>
      <c r="CC6" s="24">
        <v>958339.69254801201</v>
      </c>
      <c r="CD6" s="24">
        <v>33850.4988861928</v>
      </c>
      <c r="CE6" s="24"/>
    </row>
    <row r="7" spans="1:83" x14ac:dyDescent="0.3">
      <c r="A7" s="26" t="s">
        <v>5</v>
      </c>
      <c r="B7" s="82">
        <v>236931.46096</v>
      </c>
      <c r="C7" s="82">
        <v>3885.0190459999999</v>
      </c>
      <c r="D7" s="82">
        <v>3045.1540660000001</v>
      </c>
      <c r="E7" s="82">
        <v>23935.144678000001</v>
      </c>
      <c r="F7" s="82">
        <v>20284.011641000001</v>
      </c>
      <c r="G7" s="82">
        <v>1723.121715</v>
      </c>
      <c r="H7" s="82">
        <v>55847.036946</v>
      </c>
      <c r="I7" s="82">
        <v>1970.2942453000001</v>
      </c>
      <c r="J7" s="82">
        <v>528.22902264000004</v>
      </c>
      <c r="K7" s="82">
        <v>3935.3061957</v>
      </c>
      <c r="L7" s="82">
        <v>4428.3199504000004</v>
      </c>
      <c r="M7" s="82">
        <v>602.18109228000003</v>
      </c>
      <c r="N7" s="82">
        <v>318.69817140999999</v>
      </c>
      <c r="O7" s="82">
        <v>572.24810484</v>
      </c>
      <c r="Q7" s="26" t="s">
        <v>5</v>
      </c>
      <c r="R7" s="85">
        <v>3800.5757074816902</v>
      </c>
      <c r="S7" s="24">
        <v>677.56839792481696</v>
      </c>
      <c r="T7" s="86">
        <v>602.22611740227001</v>
      </c>
      <c r="U7" s="24">
        <v>1970.44170821578</v>
      </c>
      <c r="V7" s="24">
        <v>1970.44170821578</v>
      </c>
      <c r="W7" s="24">
        <v>1103.2013875964401</v>
      </c>
      <c r="X7" s="86">
        <v>61.363838116456897</v>
      </c>
      <c r="Y7" s="24">
        <v>528.26843890366001</v>
      </c>
      <c r="Z7" s="86">
        <v>318.72208504244298</v>
      </c>
      <c r="AA7" s="24">
        <v>6196.6907016612104</v>
      </c>
      <c r="AB7" s="24">
        <v>236947.871480678</v>
      </c>
      <c r="AC7" s="24">
        <v>1609.8162570724201</v>
      </c>
      <c r="AD7" s="24">
        <v>893.22153587518301</v>
      </c>
      <c r="AE7" s="24">
        <v>342.144335745494</v>
      </c>
      <c r="AF7" s="24">
        <v>281.07410793442898</v>
      </c>
      <c r="AG7" s="86">
        <v>369.90487776952301</v>
      </c>
      <c r="AH7" s="24">
        <v>3935.6011704398202</v>
      </c>
      <c r="AI7" s="24">
        <v>3935.6011704398202</v>
      </c>
      <c r="AJ7" s="24">
        <v>6198791.7133275298</v>
      </c>
      <c r="AK7" s="24">
        <v>0</v>
      </c>
      <c r="AL7" s="24">
        <v>644.45521007710397</v>
      </c>
      <c r="AM7" s="24">
        <v>113.170235850868</v>
      </c>
      <c r="AN7" s="86">
        <v>5539.5445092924901</v>
      </c>
      <c r="AO7" s="24">
        <v>781.50818710884403</v>
      </c>
      <c r="AP7" s="24">
        <v>4428.6649891137204</v>
      </c>
      <c r="AQ7" s="24">
        <v>572.29116069101599</v>
      </c>
      <c r="AR7" s="24">
        <v>3885.2888636880898</v>
      </c>
      <c r="AS7" s="24">
        <v>0</v>
      </c>
      <c r="AT7" s="24">
        <v>2740.8563964936602</v>
      </c>
      <c r="AU7" s="24">
        <v>304.53960664608297</v>
      </c>
      <c r="AV7" s="24">
        <v>3045.3960031397401</v>
      </c>
      <c r="AW7" s="24">
        <v>0</v>
      </c>
      <c r="AX7" s="24">
        <v>2587.5819025657902</v>
      </c>
      <c r="AY7" s="24">
        <v>3.1239586204879202</v>
      </c>
      <c r="AZ7" s="24">
        <v>15510.042567171</v>
      </c>
      <c r="BA7" s="24">
        <v>74.9141299243487</v>
      </c>
      <c r="BB7" s="24">
        <v>41.990858980035597</v>
      </c>
      <c r="BC7" s="24">
        <v>655.21972037084595</v>
      </c>
      <c r="BD7" s="24">
        <v>3.6513789314249201</v>
      </c>
      <c r="BE7" s="24">
        <v>0</v>
      </c>
      <c r="BF7" s="24">
        <v>24.403387356243499</v>
      </c>
      <c r="BG7" s="24">
        <v>23938.028422194799</v>
      </c>
      <c r="BH7" s="24">
        <v>20286.638245444199</v>
      </c>
      <c r="BI7" s="24">
        <v>3651.3901767505999</v>
      </c>
      <c r="BJ7" s="24">
        <v>3.6310929530817599</v>
      </c>
      <c r="BK7" s="24">
        <v>0.101427029384629</v>
      </c>
      <c r="BL7" s="24">
        <v>3243.6420763064698</v>
      </c>
      <c r="BM7" s="24">
        <v>2.4748231094733799</v>
      </c>
      <c r="BN7" s="24">
        <v>6655.6531439523396</v>
      </c>
      <c r="BO7" s="24">
        <v>22.415411285998399</v>
      </c>
      <c r="BP7" s="24">
        <v>5.7002076091915503</v>
      </c>
      <c r="BQ7" s="24">
        <v>9509.8151671407704</v>
      </c>
      <c r="BR7" s="24">
        <v>394.40290863529498</v>
      </c>
      <c r="BS7" s="24">
        <v>12.576970929854101</v>
      </c>
      <c r="BT7" s="24">
        <v>27.020209266474801</v>
      </c>
      <c r="BU7" s="24">
        <v>0.30428167779675203</v>
      </c>
      <c r="BV7" s="24">
        <v>1723.2505875245399</v>
      </c>
      <c r="BW7" s="24">
        <v>635.11093245170196</v>
      </c>
      <c r="BX7" s="24">
        <v>0</v>
      </c>
      <c r="BY7" s="24">
        <v>702.10917695701698</v>
      </c>
      <c r="BZ7" s="24">
        <v>2346.21033863108</v>
      </c>
      <c r="CA7" s="86">
        <v>0</v>
      </c>
      <c r="CB7" s="24">
        <v>8461.6431665930795</v>
      </c>
      <c r="CC7" s="24">
        <v>55850.915642288601</v>
      </c>
      <c r="CD7" s="24">
        <v>1789.33411940629</v>
      </c>
      <c r="CE7" s="24"/>
    </row>
    <row r="8" spans="1:83" x14ac:dyDescent="0.3">
      <c r="A8" s="26" t="s">
        <v>6</v>
      </c>
      <c r="B8" s="82">
        <v>1676.98254</v>
      </c>
      <c r="C8" s="82">
        <v>27.660333999999999</v>
      </c>
      <c r="D8" s="82">
        <v>29.915575</v>
      </c>
      <c r="E8" s="82">
        <v>176.878716</v>
      </c>
      <c r="F8" s="82">
        <v>149.897231</v>
      </c>
      <c r="G8" s="82">
        <v>14.753242</v>
      </c>
      <c r="H8" s="82">
        <v>397.61592000000002</v>
      </c>
      <c r="I8" s="82">
        <v>11.91378636</v>
      </c>
      <c r="J8" s="82">
        <v>6.1922672600000004</v>
      </c>
      <c r="K8" s="82">
        <v>27.46213036</v>
      </c>
      <c r="L8" s="82">
        <v>17.165217089999999</v>
      </c>
      <c r="M8" s="82">
        <v>4.63845171</v>
      </c>
      <c r="N8" s="82">
        <v>2.5332681199999998</v>
      </c>
      <c r="O8" s="82">
        <v>3.5626098399999999</v>
      </c>
      <c r="Q8" s="26" t="s">
        <v>6</v>
      </c>
      <c r="R8" s="85">
        <v>24.057163098037599</v>
      </c>
      <c r="S8" s="24">
        <v>6.9134938568880404</v>
      </c>
      <c r="T8" s="86">
        <v>4.6384950589885596</v>
      </c>
      <c r="U8" s="24">
        <v>11.9139423926019</v>
      </c>
      <c r="V8" s="24">
        <v>11.9139423926019</v>
      </c>
      <c r="W8" s="24">
        <v>8.3347449496436692</v>
      </c>
      <c r="X8" s="86">
        <v>4.9743147772371001</v>
      </c>
      <c r="Y8" s="24">
        <v>6.1923682316242497</v>
      </c>
      <c r="Z8" s="86">
        <v>2.5332790166069099</v>
      </c>
      <c r="AA8" s="24">
        <v>35.441038623707101</v>
      </c>
      <c r="AB8" s="24">
        <v>1677.00117304584</v>
      </c>
      <c r="AC8" s="24">
        <v>15.2017595935832</v>
      </c>
      <c r="AD8" s="24">
        <v>5.39153183730809</v>
      </c>
      <c r="AE8" s="24">
        <v>4.0017367488083098</v>
      </c>
      <c r="AF8" s="24">
        <v>0.23337965676625699</v>
      </c>
      <c r="AG8" s="86">
        <v>3.35023893490688</v>
      </c>
      <c r="AH8" s="24">
        <v>27.4624964826032</v>
      </c>
      <c r="AI8" s="24">
        <v>27.4624964826032</v>
      </c>
      <c r="AJ8" s="24">
        <v>19917.173623795501</v>
      </c>
      <c r="AK8" s="24">
        <v>0</v>
      </c>
      <c r="AL8" s="24">
        <v>5.7689427477744797</v>
      </c>
      <c r="AM8" s="24">
        <v>1.4561049478135699</v>
      </c>
      <c r="AN8" s="86">
        <v>37.866979847885197</v>
      </c>
      <c r="AO8" s="24">
        <v>5.1833377495108497</v>
      </c>
      <c r="AP8" s="24">
        <v>17.1654920384563</v>
      </c>
      <c r="AQ8" s="24">
        <v>3.5626566941703302</v>
      </c>
      <c r="AR8" s="24">
        <v>27.6606468909869</v>
      </c>
      <c r="AS8" s="24">
        <v>0</v>
      </c>
      <c r="AT8" s="24">
        <v>26.924327310085499</v>
      </c>
      <c r="AU8" s="24">
        <v>2.9915869567728701</v>
      </c>
      <c r="AV8" s="24">
        <v>29.915914266858401</v>
      </c>
      <c r="AW8" s="24">
        <v>0</v>
      </c>
      <c r="AX8" s="24">
        <v>18.475626561322098</v>
      </c>
      <c r="AY8" s="24">
        <v>2.30843241599012E-2</v>
      </c>
      <c r="AZ8" s="24">
        <v>109.243844672097</v>
      </c>
      <c r="BA8" s="24">
        <v>0.55357663358631304</v>
      </c>
      <c r="BB8" s="24">
        <v>0.31029029171558098</v>
      </c>
      <c r="BC8" s="24">
        <v>4.8417340934869904</v>
      </c>
      <c r="BD8" s="24">
        <v>2.69818589857636E-2</v>
      </c>
      <c r="BE8" s="24">
        <v>0</v>
      </c>
      <c r="BF8" s="24">
        <v>0.18032812737203499</v>
      </c>
      <c r="BG8" s="24">
        <v>176.88954297531899</v>
      </c>
      <c r="BH8" s="24">
        <v>149.90775410006199</v>
      </c>
      <c r="BI8" s="24">
        <v>26.9817888752569</v>
      </c>
      <c r="BJ8" s="24">
        <v>2.6831822077084601E-2</v>
      </c>
      <c r="BK8" s="24">
        <v>7.4949703599596501E-4</v>
      </c>
      <c r="BL8" s="24">
        <v>23.968835143107501</v>
      </c>
      <c r="BM8" s="24">
        <v>1.8287681169772401E-2</v>
      </c>
      <c r="BN8" s="24">
        <v>49.181831994245897</v>
      </c>
      <c r="BO8" s="24">
        <v>0.16563803960603399</v>
      </c>
      <c r="BP8" s="24">
        <v>4.2121490942861703E-2</v>
      </c>
      <c r="BQ8" s="24">
        <v>70.272612405407898</v>
      </c>
      <c r="BR8" s="24">
        <v>1.9257124258098599</v>
      </c>
      <c r="BS8" s="24">
        <v>9.29371596862823E-2</v>
      </c>
      <c r="BT8" s="24">
        <v>0.199665056653273</v>
      </c>
      <c r="BU8" s="24">
        <v>2.2484808236467699E-3</v>
      </c>
      <c r="BV8" s="24">
        <v>14.7534235339429</v>
      </c>
      <c r="BW8" s="24">
        <v>4.9504883015940102</v>
      </c>
      <c r="BX8" s="24">
        <v>0</v>
      </c>
      <c r="BY8" s="24">
        <v>9.3193576424199893</v>
      </c>
      <c r="BZ8" s="24">
        <v>17.7122908567606</v>
      </c>
      <c r="CA8" s="86">
        <v>0</v>
      </c>
      <c r="CB8" s="24">
        <v>64.9142996604904</v>
      </c>
      <c r="CC8" s="24">
        <v>397.62034927274999</v>
      </c>
      <c r="CD8" s="24">
        <v>12.6047055679241</v>
      </c>
      <c r="CE8" s="24"/>
    </row>
    <row r="9" spans="1:83" x14ac:dyDescent="0.3">
      <c r="A9" s="26" t="s">
        <v>7</v>
      </c>
      <c r="B9" s="82">
        <v>1299.6102438999999</v>
      </c>
      <c r="C9" s="82">
        <v>21.37762498</v>
      </c>
      <c r="D9" s="82">
        <v>20.182015759999999</v>
      </c>
      <c r="E9" s="82">
        <v>134.39517463999999</v>
      </c>
      <c r="F9" s="82">
        <v>113.89415226</v>
      </c>
      <c r="G9" s="82">
        <v>10.515421979999999</v>
      </c>
      <c r="H9" s="82">
        <v>307.30205863999998</v>
      </c>
      <c r="I9" s="82">
        <v>7.0145115599999999</v>
      </c>
      <c r="J9" s="82">
        <v>3.1494632</v>
      </c>
      <c r="K9" s="82">
        <v>18.182091400000001</v>
      </c>
      <c r="L9" s="82">
        <v>10.7244174</v>
      </c>
      <c r="M9" s="82">
        <v>3.4576505900000001</v>
      </c>
      <c r="N9" s="82">
        <v>2.69576715</v>
      </c>
      <c r="O9" s="82">
        <v>2.1700004399999999</v>
      </c>
      <c r="Q9" s="26" t="s">
        <v>7</v>
      </c>
      <c r="R9" s="85">
        <v>18.6110837436553</v>
      </c>
      <c r="S9" s="24">
        <v>8.0050803150704599</v>
      </c>
      <c r="T9" s="86">
        <v>3.4576574324542002</v>
      </c>
      <c r="U9" s="24">
        <v>7.0145075140891802</v>
      </c>
      <c r="V9" s="24">
        <v>7.0145075140891802</v>
      </c>
      <c r="W9" s="24">
        <v>6.8403696385522199</v>
      </c>
      <c r="X9" s="86">
        <v>1.31555215791619</v>
      </c>
      <c r="Y9" s="24">
        <v>3.14944287486896</v>
      </c>
      <c r="Z9" s="86">
        <v>2.6957606804551602</v>
      </c>
      <c r="AA9" s="24">
        <v>28.925348705545101</v>
      </c>
      <c r="AB9" s="24">
        <v>1299.6099172715601</v>
      </c>
      <c r="AC9" s="24">
        <v>13.529807237963499</v>
      </c>
      <c r="AD9" s="24">
        <v>3.6291258015585499</v>
      </c>
      <c r="AE9" s="24">
        <v>4.4473155408488898</v>
      </c>
      <c r="AF9" s="24">
        <v>0.15167432076575299</v>
      </c>
      <c r="AG9" s="86">
        <v>1.51059075189184</v>
      </c>
      <c r="AH9" s="24">
        <v>18.182095135633801</v>
      </c>
      <c r="AI9" s="24">
        <v>18.182095135633801</v>
      </c>
      <c r="AJ9" s="24">
        <v>22001.6338334518</v>
      </c>
      <c r="AK9" s="24">
        <v>0</v>
      </c>
      <c r="AL9" s="24">
        <v>6.4087068741293098</v>
      </c>
      <c r="AM9" s="24">
        <v>1.7182313427068301</v>
      </c>
      <c r="AN9" s="86">
        <v>30.420206014925</v>
      </c>
      <c r="AO9" s="24">
        <v>4.3305984779730604</v>
      </c>
      <c r="AP9" s="24">
        <v>10.7244374263992</v>
      </c>
      <c r="AQ9" s="24">
        <v>2.17000167850642</v>
      </c>
      <c r="AR9" s="24">
        <v>21.377613382055401</v>
      </c>
      <c r="AS9" s="24">
        <v>0</v>
      </c>
      <c r="AT9" s="24">
        <v>18.163790150851199</v>
      </c>
      <c r="AU9" s="24">
        <v>2.0181895086448698</v>
      </c>
      <c r="AV9" s="24">
        <v>20.181979659496101</v>
      </c>
      <c r="AW9" s="24">
        <v>0</v>
      </c>
      <c r="AX9" s="24">
        <v>15.7851130215446</v>
      </c>
      <c r="AY9" s="24">
        <v>1.7539701163489199E-2</v>
      </c>
      <c r="AZ9" s="24">
        <v>88.513674558772394</v>
      </c>
      <c r="BA9" s="24">
        <v>0.42061116971731199</v>
      </c>
      <c r="BB9" s="24">
        <v>0.23576105094330199</v>
      </c>
      <c r="BC9" s="24">
        <v>3.67877982991341</v>
      </c>
      <c r="BD9" s="24">
        <v>2.05009457828337E-2</v>
      </c>
      <c r="BE9" s="24">
        <v>0</v>
      </c>
      <c r="BF9" s="24">
        <v>0.13701447113874199</v>
      </c>
      <c r="BG9" s="24">
        <v>134.40185944158</v>
      </c>
      <c r="BH9" s="24">
        <v>113.900843221073</v>
      </c>
      <c r="BI9" s="24">
        <v>20.501016220506202</v>
      </c>
      <c r="BJ9" s="24">
        <v>2.0386960873471201E-2</v>
      </c>
      <c r="BK9" s="24">
        <v>5.6947261032755099E-4</v>
      </c>
      <c r="BL9" s="24">
        <v>18.211669835810699</v>
      </c>
      <c r="BM9" s="24">
        <v>1.3895063851364299E-2</v>
      </c>
      <c r="BN9" s="24">
        <v>37.368662070029799</v>
      </c>
      <c r="BO9" s="24">
        <v>0.12585309832062899</v>
      </c>
      <c r="BP9" s="24">
        <v>3.2003979232460802E-2</v>
      </c>
      <c r="BQ9" s="24">
        <v>53.393566251646497</v>
      </c>
      <c r="BR9" s="24">
        <v>1.1921160348709401</v>
      </c>
      <c r="BS9" s="24">
        <v>7.0614234803264994E-2</v>
      </c>
      <c r="BT9" s="24">
        <v>0.15170667504422999</v>
      </c>
      <c r="BU9" s="24">
        <v>1.70841019196745E-3</v>
      </c>
      <c r="BV9" s="24">
        <v>10.5154286104818</v>
      </c>
      <c r="BW9" s="24">
        <v>4.3583838043623704</v>
      </c>
      <c r="BX9" s="24">
        <v>0</v>
      </c>
      <c r="BY9" s="24">
        <v>5.0126344941776999</v>
      </c>
      <c r="BZ9" s="24">
        <v>14.6590015739568</v>
      </c>
      <c r="CA9" s="86">
        <v>0</v>
      </c>
      <c r="CB9" s="24">
        <v>50.710486470345003</v>
      </c>
      <c r="CC9" s="24">
        <v>307.301971483214</v>
      </c>
      <c r="CD9" s="24">
        <v>10.7811889909164</v>
      </c>
      <c r="CE9" s="24"/>
    </row>
    <row r="10" spans="1:83" x14ac:dyDescent="0.3">
      <c r="A10" s="26" t="s">
        <v>8</v>
      </c>
      <c r="B10" s="82"/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S10" s="24"/>
      <c r="T10" s="86"/>
      <c r="U10" s="24"/>
      <c r="V10" s="24"/>
      <c r="W10" s="24"/>
      <c r="X10" s="86"/>
      <c r="Y10" s="24"/>
      <c r="Z10" s="86"/>
      <c r="AA10" s="24"/>
      <c r="AB10" s="24"/>
      <c r="AC10" s="24"/>
      <c r="AD10" s="24"/>
      <c r="AE10" s="24"/>
      <c r="AF10" s="24"/>
      <c r="AG10" s="86"/>
      <c r="AH10" s="24"/>
      <c r="AI10" s="24"/>
      <c r="AJ10" s="24"/>
      <c r="AK10" s="24"/>
      <c r="AL10" s="24"/>
      <c r="AM10" s="24"/>
      <c r="AN10" s="86"/>
      <c r="AO10" s="24"/>
      <c r="AP10" s="24"/>
      <c r="AQ10" s="24"/>
      <c r="AR10" s="24"/>
      <c r="AS10" s="24"/>
      <c r="AT10" s="24"/>
      <c r="AU10" s="24"/>
      <c r="AV10" s="24"/>
      <c r="AW10" s="24"/>
      <c r="AX10" s="24"/>
      <c r="AY10" s="24"/>
      <c r="AZ10" s="24"/>
      <c r="BA10" s="24"/>
      <c r="BB10" s="24"/>
      <c r="BC10" s="24"/>
      <c r="BD10" s="24"/>
      <c r="BE10" s="24"/>
      <c r="BF10" s="24"/>
      <c r="BG10" s="24"/>
      <c r="BH10" s="24"/>
      <c r="BI10" s="24"/>
      <c r="BJ10" s="24"/>
      <c r="BK10" s="24"/>
      <c r="BL10" s="24"/>
      <c r="BM10" s="24"/>
      <c r="BN10" s="24"/>
      <c r="BO10" s="24"/>
      <c r="BP10" s="24"/>
      <c r="BQ10" s="24"/>
      <c r="BR10" s="24"/>
      <c r="BS10" s="24"/>
      <c r="BT10" s="24"/>
      <c r="BU10" s="24"/>
      <c r="BV10" s="24"/>
      <c r="BW10" s="24"/>
      <c r="BX10" s="24"/>
      <c r="BY10" s="24"/>
      <c r="BZ10" s="24"/>
      <c r="CA10" s="86"/>
      <c r="CB10" s="24"/>
      <c r="CC10" s="24"/>
      <c r="CD10" s="24"/>
      <c r="CE10" s="24"/>
    </row>
    <row r="11" spans="1:83" x14ac:dyDescent="0.3">
      <c r="A11" s="26" t="s">
        <v>9</v>
      </c>
      <c r="B11" s="82">
        <v>813236.69966000004</v>
      </c>
      <c r="C11" s="82">
        <v>13408.501022</v>
      </c>
      <c r="D11" s="82">
        <v>14246.720337000001</v>
      </c>
      <c r="E11" s="82">
        <v>85543.059110000002</v>
      </c>
      <c r="F11" s="82">
        <v>72494.117851000003</v>
      </c>
      <c r="G11" s="82">
        <v>7074.7572937000004</v>
      </c>
      <c r="H11" s="82">
        <v>192747.29409000001</v>
      </c>
      <c r="I11" s="82">
        <v>5106.4576139999999</v>
      </c>
      <c r="J11" s="82">
        <v>2450.2303152999998</v>
      </c>
      <c r="K11" s="82">
        <v>12597.640044</v>
      </c>
      <c r="L11" s="82">
        <v>7611.1569304000004</v>
      </c>
      <c r="M11" s="82">
        <v>2286.5934852</v>
      </c>
      <c r="N11" s="82">
        <v>1580.4433934000001</v>
      </c>
      <c r="O11" s="82">
        <v>1556.7486532999999</v>
      </c>
      <c r="Q11" s="26" t="s">
        <v>9</v>
      </c>
      <c r="R11" s="85">
        <v>11566.640780453499</v>
      </c>
      <c r="S11" s="24">
        <v>4446.3936383487999</v>
      </c>
      <c r="T11" s="86">
        <v>2286.4534720125098</v>
      </c>
      <c r="U11" s="24">
        <v>5106.1408692102405</v>
      </c>
      <c r="V11" s="24">
        <v>5106.1408692102405</v>
      </c>
      <c r="W11" s="24">
        <v>4173.1407312885203</v>
      </c>
      <c r="X11" s="86">
        <v>1321.64058725684</v>
      </c>
      <c r="Y11" s="24">
        <v>2450.0770587954598</v>
      </c>
      <c r="Z11" s="86">
        <v>1580.34842991801</v>
      </c>
      <c r="AA11" s="24">
        <v>17676.869542058401</v>
      </c>
      <c r="AB11" s="24">
        <v>813191.32494039403</v>
      </c>
      <c r="AC11" s="24">
        <v>8056.5328798017399</v>
      </c>
      <c r="AD11" s="24">
        <v>2363.3089732427502</v>
      </c>
      <c r="AE11" s="24">
        <v>2495.0106249979699</v>
      </c>
      <c r="AF11" s="24">
        <v>100.010056473772</v>
      </c>
      <c r="AG11" s="86">
        <v>1153.98890613294</v>
      </c>
      <c r="AH11" s="24">
        <v>12596.864012108001</v>
      </c>
      <c r="AI11" s="24">
        <v>12596.864012108001</v>
      </c>
      <c r="AJ11" s="24">
        <v>60263055.168836698</v>
      </c>
      <c r="AK11" s="24">
        <v>0</v>
      </c>
      <c r="AL11" s="24">
        <v>3595.73587789473</v>
      </c>
      <c r="AM11" s="24">
        <v>950.10156314922403</v>
      </c>
      <c r="AN11" s="86">
        <v>18681.931473188401</v>
      </c>
      <c r="AO11" s="24">
        <v>2627.6136628082199</v>
      </c>
      <c r="AP11" s="24">
        <v>7610.7096734756597</v>
      </c>
      <c r="AQ11" s="24">
        <v>1556.6519962923801</v>
      </c>
      <c r="AR11" s="24">
        <v>13407.7503779457</v>
      </c>
      <c r="AS11" s="24">
        <v>0</v>
      </c>
      <c r="AT11" s="24">
        <v>12821.216234924699</v>
      </c>
      <c r="AU11" s="24">
        <v>1424.57961683433</v>
      </c>
      <c r="AV11" s="24">
        <v>14245.795851759</v>
      </c>
      <c r="AW11" s="24">
        <v>0</v>
      </c>
      <c r="AX11" s="24">
        <v>9513.3982283818004</v>
      </c>
      <c r="AY11" s="24">
        <v>11.1634572291638</v>
      </c>
      <c r="AZ11" s="24">
        <v>54214.393656860302</v>
      </c>
      <c r="BA11" s="24">
        <v>267.70547706179002</v>
      </c>
      <c r="BB11" s="24">
        <v>150.054234941483</v>
      </c>
      <c r="BC11" s="24">
        <v>2341.4260942280698</v>
      </c>
      <c r="BD11" s="24">
        <v>13.0481941265893</v>
      </c>
      <c r="BE11" s="24">
        <v>0</v>
      </c>
      <c r="BF11" s="24">
        <v>87.205444583100402</v>
      </c>
      <c r="BG11" s="24">
        <v>85542.448831074798</v>
      </c>
      <c r="BH11" s="24">
        <v>72494.253108336197</v>
      </c>
      <c r="BI11" s="24">
        <v>13048.195722738499</v>
      </c>
      <c r="BJ11" s="24">
        <v>12.9757040778352</v>
      </c>
      <c r="BK11" s="24">
        <v>0.36244975131555301</v>
      </c>
      <c r="BL11" s="24">
        <v>11591.147526504899</v>
      </c>
      <c r="BM11" s="24">
        <v>8.8437750945937097</v>
      </c>
      <c r="BN11" s="24">
        <v>23783.961834086698</v>
      </c>
      <c r="BO11" s="24">
        <v>80.1014199978394</v>
      </c>
      <c r="BP11" s="24">
        <v>20.369684756549098</v>
      </c>
      <c r="BQ11" s="24">
        <v>33983.300036893197</v>
      </c>
      <c r="BR11" s="24">
        <v>800.13040744162197</v>
      </c>
      <c r="BS11" s="24">
        <v>44.943780796607001</v>
      </c>
      <c r="BT11" s="24">
        <v>96.556645574805501</v>
      </c>
      <c r="BU11" s="24">
        <v>1.08734863152697</v>
      </c>
      <c r="BV11" s="24">
        <v>7074.3234080104903</v>
      </c>
      <c r="BW11" s="24">
        <v>2603.5088811416499</v>
      </c>
      <c r="BX11" s="24">
        <v>0</v>
      </c>
      <c r="BY11" s="24">
        <v>3552.5376412641499</v>
      </c>
      <c r="BZ11" s="24">
        <v>8920.1134538459901</v>
      </c>
      <c r="CA11" s="86">
        <v>0</v>
      </c>
      <c r="CB11" s="24">
        <v>31418.3424754023</v>
      </c>
      <c r="CC11" s="24">
        <v>192736.50154074299</v>
      </c>
      <c r="CD11" s="24">
        <v>6495.4367283609399</v>
      </c>
      <c r="CE11" s="24"/>
    </row>
    <row r="12" spans="1:83" x14ac:dyDescent="0.3">
      <c r="A12" s="26" t="s">
        <v>10</v>
      </c>
      <c r="B12" s="82">
        <v>418798.77633999998</v>
      </c>
      <c r="C12" s="82">
        <v>3023.0911869000001</v>
      </c>
      <c r="D12" s="82">
        <v>14417.819928000001</v>
      </c>
      <c r="E12" s="82">
        <v>58570.118629999997</v>
      </c>
      <c r="F12" s="82">
        <v>51361.908919000001</v>
      </c>
      <c r="G12" s="82">
        <v>3953.2731929000001</v>
      </c>
      <c r="H12" s="82">
        <v>28488.469212</v>
      </c>
      <c r="I12" s="82">
        <v>2951.5880514</v>
      </c>
      <c r="J12" s="82">
        <v>1393.5326539</v>
      </c>
      <c r="K12" s="82">
        <v>7373.7469457999996</v>
      </c>
      <c r="L12" s="82">
        <v>4427.6275434999998</v>
      </c>
      <c r="M12" s="82">
        <v>1354.9467758000001</v>
      </c>
      <c r="N12" s="82">
        <v>968.65147245000003</v>
      </c>
      <c r="O12" s="82">
        <v>903.13407754000002</v>
      </c>
      <c r="Q12" s="26" t="s">
        <v>10</v>
      </c>
      <c r="R12" s="85">
        <v>805.50822119687996</v>
      </c>
      <c r="S12" s="24">
        <v>324.60798931790799</v>
      </c>
      <c r="T12" s="86">
        <v>1354.52848622805</v>
      </c>
      <c r="U12" s="24">
        <v>2950.7292851185198</v>
      </c>
      <c r="V12" s="24">
        <v>2950.7292851185198</v>
      </c>
      <c r="W12" s="24">
        <v>292.82986382639501</v>
      </c>
      <c r="X12" s="86">
        <v>77.779687649868904</v>
      </c>
      <c r="Y12" s="24">
        <v>1393.14792337635</v>
      </c>
      <c r="Z12" s="86">
        <v>968.32036298843002</v>
      </c>
      <c r="AA12" s="24">
        <v>1239.5161048131599</v>
      </c>
      <c r="AB12" s="24">
        <v>418667.75062330399</v>
      </c>
      <c r="AC12" s="24">
        <v>571.02457402796404</v>
      </c>
      <c r="AD12" s="24">
        <v>161.531340508646</v>
      </c>
      <c r="AE12" s="24">
        <v>181.36365019113299</v>
      </c>
      <c r="AF12" s="24">
        <v>6.8021907543449203</v>
      </c>
      <c r="AG12" s="86">
        <v>74.276680506370298</v>
      </c>
      <c r="AH12" s="24">
        <v>7371.5173130101002</v>
      </c>
      <c r="AI12" s="24">
        <v>7371.5173130101002</v>
      </c>
      <c r="AJ12" s="24">
        <v>75.104766072796593</v>
      </c>
      <c r="AK12" s="24">
        <v>0</v>
      </c>
      <c r="AL12" s="24">
        <v>261.364642307015</v>
      </c>
      <c r="AM12" s="24">
        <v>69.497576789823498</v>
      </c>
      <c r="AN12" s="86">
        <v>1307.3586988450199</v>
      </c>
      <c r="AO12" s="24">
        <v>184.794146558313</v>
      </c>
      <c r="AP12" s="24">
        <v>4426.3267929141502</v>
      </c>
      <c r="AQ12" s="24">
        <v>902.86808833236103</v>
      </c>
      <c r="AR12" s="24">
        <v>3022.1813710221099</v>
      </c>
      <c r="AS12" s="24">
        <v>0</v>
      </c>
      <c r="AT12" s="24">
        <v>12972.1317182493</v>
      </c>
      <c r="AU12" s="24">
        <v>1441.3482254051801</v>
      </c>
      <c r="AV12" s="24">
        <v>14413.4799436544</v>
      </c>
      <c r="AW12" s="24">
        <v>0</v>
      </c>
      <c r="AX12" s="24">
        <v>670.91995767790297</v>
      </c>
      <c r="AY12" s="24">
        <v>7.9073208640277297</v>
      </c>
      <c r="AZ12" s="24">
        <v>3798.04932793232</v>
      </c>
      <c r="BA12" s="24">
        <v>189.62162836455599</v>
      </c>
      <c r="BB12" s="24">
        <v>106.28670026361701</v>
      </c>
      <c r="BC12" s="24">
        <v>1658.4834613016001</v>
      </c>
      <c r="BD12" s="24">
        <v>9.2423244373540108</v>
      </c>
      <c r="BE12" s="24">
        <v>0</v>
      </c>
      <c r="BF12" s="24">
        <v>61.769519217381202</v>
      </c>
      <c r="BG12" s="24">
        <v>58555.335986651298</v>
      </c>
      <c r="BH12" s="24">
        <v>51349.2678842151</v>
      </c>
      <c r="BI12" s="24">
        <v>7206.0681024361102</v>
      </c>
      <c r="BJ12" s="24">
        <v>9.1909738470488396</v>
      </c>
      <c r="BK12" s="24">
        <v>0.256731219743492</v>
      </c>
      <c r="BL12" s="24">
        <v>8210.2630846203392</v>
      </c>
      <c r="BM12" s="24">
        <v>6.2642401366171203</v>
      </c>
      <c r="BN12" s="24">
        <v>16846.700724861999</v>
      </c>
      <c r="BO12" s="24">
        <v>56.737588964742599</v>
      </c>
      <c r="BP12" s="24">
        <v>14.428292871012999</v>
      </c>
      <c r="BQ12" s="24">
        <v>24071.117242829099</v>
      </c>
      <c r="BR12" s="24">
        <v>54.045651067683899</v>
      </c>
      <c r="BS12" s="24">
        <v>31.8346737704547</v>
      </c>
      <c r="BT12" s="24">
        <v>68.393183337334705</v>
      </c>
      <c r="BU12" s="24">
        <v>0.77019330809272601</v>
      </c>
      <c r="BV12" s="24">
        <v>3952.0827203991198</v>
      </c>
      <c r="BW12" s="24">
        <v>184.28615740013399</v>
      </c>
      <c r="BX12" s="24">
        <v>0</v>
      </c>
      <c r="BY12" s="24">
        <v>235.03083500556599</v>
      </c>
      <c r="BZ12" s="24">
        <v>626.58749632651302</v>
      </c>
      <c r="CA12" s="86">
        <v>0</v>
      </c>
      <c r="CB12" s="24">
        <v>2190.7605976784098</v>
      </c>
      <c r="CC12" s="24">
        <v>28479.832234039299</v>
      </c>
      <c r="CD12" s="24">
        <v>458.145056688235</v>
      </c>
      <c r="CE12" s="24"/>
    </row>
    <row r="13" spans="1:83" x14ac:dyDescent="0.3">
      <c r="A13" s="26" t="s">
        <v>12</v>
      </c>
      <c r="B13" s="82">
        <v>1700380.0197999999</v>
      </c>
      <c r="C13" s="82">
        <v>27862.163154000002</v>
      </c>
      <c r="D13" s="82">
        <v>20860.302285999998</v>
      </c>
      <c r="E13" s="82">
        <v>170887.19123999999</v>
      </c>
      <c r="F13" s="82">
        <v>144819.64934</v>
      </c>
      <c r="G13" s="82">
        <v>12062.469262000001</v>
      </c>
      <c r="H13" s="82">
        <v>400518.54232000001</v>
      </c>
      <c r="I13" s="82">
        <v>13792.678075</v>
      </c>
      <c r="J13" s="82">
        <v>3697.7689197999998</v>
      </c>
      <c r="K13" s="82">
        <v>27548.378462000001</v>
      </c>
      <c r="L13" s="82">
        <v>30999.629452000001</v>
      </c>
      <c r="M13" s="82">
        <v>4215.4565696</v>
      </c>
      <c r="N13" s="82">
        <v>2230.9872484000002</v>
      </c>
      <c r="O13" s="82">
        <v>4005.9163273999998</v>
      </c>
      <c r="Q13" s="26" t="s">
        <v>12</v>
      </c>
      <c r="R13" s="85">
        <v>27985.795209052401</v>
      </c>
      <c r="S13" s="24">
        <v>4870.7152230368602</v>
      </c>
      <c r="T13" s="86">
        <v>4216.3781758927698</v>
      </c>
      <c r="U13" s="24">
        <v>13795.6936197018</v>
      </c>
      <c r="V13" s="24">
        <v>13795.6936197018</v>
      </c>
      <c r="W13" s="24">
        <v>7936.1066128885304</v>
      </c>
      <c r="X13" s="86">
        <v>441.94473731833398</v>
      </c>
      <c r="Y13" s="24">
        <v>3698.5773916474</v>
      </c>
      <c r="Z13" s="86">
        <v>2231.4752542656602</v>
      </c>
      <c r="AA13" s="24">
        <v>45826.994109273903</v>
      </c>
      <c r="AB13" s="24">
        <v>1700740.31606447</v>
      </c>
      <c r="AC13" s="24">
        <v>11540.088790964401</v>
      </c>
      <c r="AD13" s="24">
        <v>6717.3460208932702</v>
      </c>
      <c r="AE13" s="24">
        <v>2395.70762828132</v>
      </c>
      <c r="AF13" s="24">
        <v>2021.44675279271</v>
      </c>
      <c r="AG13" s="86">
        <v>3062.4748979051001</v>
      </c>
      <c r="AH13" s="24">
        <v>27554.405962482098</v>
      </c>
      <c r="AI13" s="24">
        <v>27554.405962482098</v>
      </c>
      <c r="AJ13" s="24">
        <v>53113189.054689102</v>
      </c>
      <c r="AK13" s="24">
        <v>0</v>
      </c>
      <c r="AL13" s="24">
        <v>4639.2979879882196</v>
      </c>
      <c r="AM13" s="24">
        <v>814.593222485051</v>
      </c>
      <c r="AN13" s="86">
        <v>39229.914266291104</v>
      </c>
      <c r="AO13" s="24">
        <v>5621.1650213303201</v>
      </c>
      <c r="AP13" s="24">
        <v>31006.5048936926</v>
      </c>
      <c r="AQ13" s="24">
        <v>4006.7930029446502</v>
      </c>
      <c r="AR13" s="24">
        <v>27868.076855687599</v>
      </c>
      <c r="AS13" s="24">
        <v>0</v>
      </c>
      <c r="AT13" s="24">
        <v>18778.488373493499</v>
      </c>
      <c r="AU13" s="24">
        <v>2086.4988218933699</v>
      </c>
      <c r="AV13" s="24">
        <v>20864.987195386799</v>
      </c>
      <c r="AW13" s="24">
        <v>0</v>
      </c>
      <c r="AX13" s="24">
        <v>18151.238000795202</v>
      </c>
      <c r="AY13" s="24">
        <v>22.306982497096602</v>
      </c>
      <c r="AZ13" s="24">
        <v>112356.55580675299</v>
      </c>
      <c r="BA13" s="24">
        <v>534.93299921873995</v>
      </c>
      <c r="BB13" s="24">
        <v>299.84060270128901</v>
      </c>
      <c r="BC13" s="24">
        <v>4678.67198022719</v>
      </c>
      <c r="BD13" s="24">
        <v>26.073095348521498</v>
      </c>
      <c r="BE13" s="24">
        <v>0</v>
      </c>
      <c r="BF13" s="24">
        <v>174.25521832362401</v>
      </c>
      <c r="BG13" s="24">
        <v>170932.19815703001</v>
      </c>
      <c r="BH13" s="24">
        <v>144859.09303730199</v>
      </c>
      <c r="BI13" s="24">
        <v>26073.105119727701</v>
      </c>
      <c r="BJ13" s="24">
        <v>25.928245450142899</v>
      </c>
      <c r="BK13" s="24">
        <v>0.72425205482119404</v>
      </c>
      <c r="BL13" s="24">
        <v>23161.599005796201</v>
      </c>
      <c r="BM13" s="24">
        <v>17.6717675238671</v>
      </c>
      <c r="BN13" s="24">
        <v>47525.467488440801</v>
      </c>
      <c r="BO13" s="24">
        <v>160.059852052769</v>
      </c>
      <c r="BP13" s="24">
        <v>40.702998032688498</v>
      </c>
      <c r="BQ13" s="24">
        <v>67905.937496550803</v>
      </c>
      <c r="BR13" s="24">
        <v>3124.1308393953</v>
      </c>
      <c r="BS13" s="24">
        <v>89.807333902668006</v>
      </c>
      <c r="BT13" s="24">
        <v>192.94096083692</v>
      </c>
      <c r="BU13" s="24">
        <v>2.17275834386662</v>
      </c>
      <c r="BV13" s="24">
        <v>12065.1063360548</v>
      </c>
      <c r="BW13" s="24">
        <v>4568.36728131976</v>
      </c>
      <c r="BX13" s="24">
        <v>0</v>
      </c>
      <c r="BY13" s="24">
        <v>5057.6420796845896</v>
      </c>
      <c r="BZ13" s="24">
        <v>16986.744125140998</v>
      </c>
      <c r="CA13" s="86">
        <v>0</v>
      </c>
      <c r="CB13" s="24">
        <v>60598.240748718003</v>
      </c>
      <c r="CC13" s="24">
        <v>400603.48091810301</v>
      </c>
      <c r="CD13" s="24">
        <v>12969.966665322499</v>
      </c>
      <c r="CE13" s="24"/>
    </row>
    <row r="14" spans="1:83" x14ac:dyDescent="0.3">
      <c r="A14" s="26" t="s">
        <v>13</v>
      </c>
      <c r="B14" s="82">
        <v>208586.80739999999</v>
      </c>
      <c r="C14" s="82">
        <v>3431.0067187999998</v>
      </c>
      <c r="D14" s="82">
        <v>3234.9932528999998</v>
      </c>
      <c r="E14" s="82">
        <v>21566.597478</v>
      </c>
      <c r="F14" s="82">
        <v>18276.775869000001</v>
      </c>
      <c r="G14" s="82">
        <v>1686.4330124999999</v>
      </c>
      <c r="H14" s="82">
        <v>49320.652256000001</v>
      </c>
      <c r="I14" s="82">
        <v>1444.0973822000001</v>
      </c>
      <c r="J14" s="82">
        <v>387.73497762</v>
      </c>
      <c r="K14" s="82">
        <v>2164.4228039</v>
      </c>
      <c r="L14" s="82">
        <v>1985.2030835999999</v>
      </c>
      <c r="M14" s="82">
        <v>441.15624043000003</v>
      </c>
      <c r="N14" s="82">
        <v>234.36425327000001</v>
      </c>
      <c r="O14" s="82">
        <v>418.75377716999998</v>
      </c>
      <c r="Q14" s="26" t="s">
        <v>13</v>
      </c>
      <c r="R14" s="85">
        <v>3975.0778459696398</v>
      </c>
      <c r="S14" s="24">
        <v>688.08959109983903</v>
      </c>
      <c r="T14" s="86">
        <v>440.908721679243</v>
      </c>
      <c r="U14" s="24">
        <v>1443.2863580411699</v>
      </c>
      <c r="V14" s="24">
        <v>1443.2863580411699</v>
      </c>
      <c r="W14" s="24">
        <v>1114.24103613391</v>
      </c>
      <c r="X14" s="86">
        <v>62.180567064018</v>
      </c>
      <c r="Y14" s="24">
        <v>387.51751583495002</v>
      </c>
      <c r="Z14" s="86">
        <v>234.232865737998</v>
      </c>
      <c r="AA14" s="24">
        <v>5019.5879029787502</v>
      </c>
      <c r="AB14" s="24">
        <v>208469.01838997699</v>
      </c>
      <c r="AC14" s="24">
        <v>1653.3951269020799</v>
      </c>
      <c r="AD14" s="24">
        <v>663.33816237512599</v>
      </c>
      <c r="AE14" s="24">
        <v>471.79161852092</v>
      </c>
      <c r="AF14" s="24">
        <v>285.31744896675002</v>
      </c>
      <c r="AG14" s="86">
        <v>449.47612767419901</v>
      </c>
      <c r="AH14" s="24">
        <v>2163.20769028524</v>
      </c>
      <c r="AI14" s="24">
        <v>2163.20769028524</v>
      </c>
      <c r="AJ14" s="24">
        <v>3876571.6277546301</v>
      </c>
      <c r="AK14" s="24">
        <v>0</v>
      </c>
      <c r="AL14" s="24">
        <v>654.43805117054399</v>
      </c>
      <c r="AM14" s="24">
        <v>114.747737045821</v>
      </c>
      <c r="AN14" s="86">
        <v>4997.62328802715</v>
      </c>
      <c r="AO14" s="24">
        <v>792.00618527199595</v>
      </c>
      <c r="AP14" s="24">
        <v>1984.0944933662799</v>
      </c>
      <c r="AQ14" s="24">
        <v>418.51868086821003</v>
      </c>
      <c r="AR14" s="24">
        <v>3429.0694717526098</v>
      </c>
      <c r="AS14" s="24">
        <v>0</v>
      </c>
      <c r="AT14" s="24">
        <v>2909.8655909941099</v>
      </c>
      <c r="AU14" s="24">
        <v>323.31885798662802</v>
      </c>
      <c r="AV14" s="24">
        <v>3233.1844489807399</v>
      </c>
      <c r="AW14" s="24">
        <v>0</v>
      </c>
      <c r="AX14" s="24">
        <v>2635.98968099985</v>
      </c>
      <c r="AY14" s="24">
        <v>2.8130434813296001</v>
      </c>
      <c r="AZ14" s="24">
        <v>14714.063542526301</v>
      </c>
      <c r="BA14" s="24">
        <v>67.458075469060901</v>
      </c>
      <c r="BB14" s="24">
        <v>37.811578008124002</v>
      </c>
      <c r="BC14" s="24">
        <v>590.00689137629001</v>
      </c>
      <c r="BD14" s="24">
        <v>3.2879600598885501</v>
      </c>
      <c r="BE14" s="24">
        <v>0</v>
      </c>
      <c r="BF14" s="24">
        <v>21.974564726158299</v>
      </c>
      <c r="BG14" s="24">
        <v>21555.512346658001</v>
      </c>
      <c r="BH14" s="24">
        <v>18267.546368691001</v>
      </c>
      <c r="BI14" s="24">
        <v>3287.9659779670001</v>
      </c>
      <c r="BJ14" s="24">
        <v>3.2696997662439302</v>
      </c>
      <c r="BK14" s="24">
        <v>9.1332312860662304E-2</v>
      </c>
      <c r="BL14" s="24">
        <v>2920.8083759145002</v>
      </c>
      <c r="BM14" s="24">
        <v>2.2285138486637202</v>
      </c>
      <c r="BN14" s="24">
        <v>5993.2282478050201</v>
      </c>
      <c r="BO14" s="24">
        <v>20.184449827102501</v>
      </c>
      <c r="BP14" s="24">
        <v>5.1328784912007999</v>
      </c>
      <c r="BQ14" s="24">
        <v>8563.3206066678795</v>
      </c>
      <c r="BR14" s="24">
        <v>243.87065866478599</v>
      </c>
      <c r="BS14" s="24">
        <v>11.325212779344801</v>
      </c>
      <c r="BT14" s="24">
        <v>24.3309413508821</v>
      </c>
      <c r="BU14" s="24">
        <v>0.27399680651465702</v>
      </c>
      <c r="BV14" s="24">
        <v>1685.4865112099501</v>
      </c>
      <c r="BW14" s="24">
        <v>645.26291788145602</v>
      </c>
      <c r="BX14" s="24">
        <v>0</v>
      </c>
      <c r="BY14" s="24">
        <v>707.89015766193302</v>
      </c>
      <c r="BZ14" s="24">
        <v>2257.3515657387502</v>
      </c>
      <c r="CA14" s="86">
        <v>0</v>
      </c>
      <c r="CB14" s="24">
        <v>7813.6370488983503</v>
      </c>
      <c r="CC14" s="24">
        <v>49292.8033493939</v>
      </c>
      <c r="CD14" s="24">
        <v>1707.8842721938499</v>
      </c>
      <c r="CE14" s="24"/>
    </row>
    <row r="15" spans="1:83" x14ac:dyDescent="0.3">
      <c r="A15" s="26" t="s">
        <v>14</v>
      </c>
      <c r="B15" s="82">
        <v>53141.812718000001</v>
      </c>
      <c r="C15" s="82">
        <v>874.45201699999996</v>
      </c>
      <c r="D15" s="82">
        <v>841.30884800000001</v>
      </c>
      <c r="E15" s="82">
        <v>5509.8324730000004</v>
      </c>
      <c r="F15" s="82">
        <v>4669.3500990000002</v>
      </c>
      <c r="G15" s="82">
        <v>434.89160399999997</v>
      </c>
      <c r="H15" s="82">
        <v>12570.240838</v>
      </c>
      <c r="I15" s="82">
        <v>372.39834818999998</v>
      </c>
      <c r="J15" s="82">
        <v>99.987623749999997</v>
      </c>
      <c r="K15" s="82">
        <v>558.15313273000004</v>
      </c>
      <c r="L15" s="82">
        <v>511.93663115999999</v>
      </c>
      <c r="M15" s="82">
        <v>113.76369626</v>
      </c>
      <c r="N15" s="82">
        <v>60.436963339999998</v>
      </c>
      <c r="O15" s="82">
        <v>107.98663361</v>
      </c>
      <c r="Q15" s="26" t="s">
        <v>14</v>
      </c>
      <c r="R15" s="85">
        <v>1011.48361442869</v>
      </c>
      <c r="S15" s="24">
        <v>175.088714551442</v>
      </c>
      <c r="T15" s="86">
        <v>113.71367035808601</v>
      </c>
      <c r="U15" s="24">
        <v>372.23473142418601</v>
      </c>
      <c r="V15" s="24">
        <v>372.23473142418601</v>
      </c>
      <c r="W15" s="24">
        <v>283.52545969417997</v>
      </c>
      <c r="X15" s="86">
        <v>15.822216763874399</v>
      </c>
      <c r="Y15" s="24">
        <v>99.943794925585607</v>
      </c>
      <c r="Z15" s="86">
        <v>60.410289630144803</v>
      </c>
      <c r="AA15" s="24">
        <v>1277.2657401229101</v>
      </c>
      <c r="AB15" s="24">
        <v>53119.443109195097</v>
      </c>
      <c r="AC15" s="24">
        <v>420.71671059203902</v>
      </c>
      <c r="AD15" s="24">
        <v>168.79050260566399</v>
      </c>
      <c r="AE15" s="24">
        <v>120.05039505113299</v>
      </c>
      <c r="AF15" s="24">
        <v>72.600773394687806</v>
      </c>
      <c r="AG15" s="86">
        <v>114.371918333831</v>
      </c>
      <c r="AH15" s="24">
        <v>557.90815666162405</v>
      </c>
      <c r="AI15" s="24">
        <v>557.90815666162405</v>
      </c>
      <c r="AJ15" s="24">
        <v>1010212.41056799</v>
      </c>
      <c r="AK15" s="24">
        <v>0</v>
      </c>
      <c r="AL15" s="24">
        <v>166.525993999701</v>
      </c>
      <c r="AM15" s="24">
        <v>29.198305342349801</v>
      </c>
      <c r="AN15" s="86">
        <v>1271.6764484677799</v>
      </c>
      <c r="AO15" s="24">
        <v>201.530856623246</v>
      </c>
      <c r="AP15" s="24">
        <v>511.71337449921901</v>
      </c>
      <c r="AQ15" s="24">
        <v>107.938861162224</v>
      </c>
      <c r="AR15" s="24">
        <v>874.083501186185</v>
      </c>
      <c r="AS15" s="24">
        <v>0</v>
      </c>
      <c r="AT15" s="24">
        <v>756.83550898072599</v>
      </c>
      <c r="AU15" s="24">
        <v>84.092872249102399</v>
      </c>
      <c r="AV15" s="24">
        <v>840.92838122982801</v>
      </c>
      <c r="AW15" s="24">
        <v>0</v>
      </c>
      <c r="AX15" s="24">
        <v>670.74412056092694</v>
      </c>
      <c r="AY15" s="24">
        <v>0.718774742876921</v>
      </c>
      <c r="AZ15" s="24">
        <v>3744.0863491936502</v>
      </c>
      <c r="BA15" s="24">
        <v>17.236575031950402</v>
      </c>
      <c r="BB15" s="24">
        <v>9.6614431628609303</v>
      </c>
      <c r="BC15" s="24">
        <v>150.75587996197001</v>
      </c>
      <c r="BD15" s="24">
        <v>0.84012650770074404</v>
      </c>
      <c r="BE15" s="24">
        <v>0</v>
      </c>
      <c r="BF15" s="24">
        <v>5.6148409552803402</v>
      </c>
      <c r="BG15" s="24">
        <v>5507.7651368729403</v>
      </c>
      <c r="BH15" s="24">
        <v>4667.6401724823199</v>
      </c>
      <c r="BI15" s="24">
        <v>840.12496439061397</v>
      </c>
      <c r="BJ15" s="24">
        <v>0.83545926236015799</v>
      </c>
      <c r="BK15" s="24">
        <v>2.3336813775437198E-2</v>
      </c>
      <c r="BL15" s="24">
        <v>746.31164992212098</v>
      </c>
      <c r="BM15" s="24">
        <v>0.56942096479053295</v>
      </c>
      <c r="BN15" s="24">
        <v>1531.3623305891299</v>
      </c>
      <c r="BO15" s="24">
        <v>5.15743949086459</v>
      </c>
      <c r="BP15" s="24">
        <v>1.3115288091105901</v>
      </c>
      <c r="BQ15" s="24">
        <v>2188.0606613070099</v>
      </c>
      <c r="BR15" s="24">
        <v>62.0543707709868</v>
      </c>
      <c r="BS15" s="24">
        <v>2.8937655718623998</v>
      </c>
      <c r="BT15" s="24">
        <v>6.2169288942982899</v>
      </c>
      <c r="BU15" s="24">
        <v>7.0010494363200407E-2</v>
      </c>
      <c r="BV15" s="24">
        <v>434.70066290630399</v>
      </c>
      <c r="BW15" s="24">
        <v>164.19138366099801</v>
      </c>
      <c r="BX15" s="24">
        <v>0</v>
      </c>
      <c r="BY15" s="24">
        <v>180.12719490808001</v>
      </c>
      <c r="BZ15" s="24">
        <v>574.39695916958101</v>
      </c>
      <c r="CA15" s="86">
        <v>0</v>
      </c>
      <c r="CB15" s="24">
        <v>1988.2292168346601</v>
      </c>
      <c r="CC15" s="24">
        <v>12564.942701423601</v>
      </c>
      <c r="CD15" s="24">
        <v>434.58197190818998</v>
      </c>
      <c r="CE15" s="24"/>
    </row>
    <row r="16" spans="1:83" x14ac:dyDescent="0.3">
      <c r="A16" s="26" t="s">
        <v>15</v>
      </c>
      <c r="B16" s="82">
        <v>34433.218078999998</v>
      </c>
      <c r="C16" s="82">
        <v>565.89899406999996</v>
      </c>
      <c r="D16" s="82">
        <v>509.02644708999998</v>
      </c>
      <c r="E16" s="82">
        <v>3537.8546689</v>
      </c>
      <c r="F16" s="82">
        <v>2998.1824793999999</v>
      </c>
      <c r="G16" s="82">
        <v>270.74873246999999</v>
      </c>
      <c r="H16" s="82">
        <v>8134.8037610000001</v>
      </c>
      <c r="I16" s="82">
        <v>232.92080444000001</v>
      </c>
      <c r="J16" s="82">
        <v>62.538402320000003</v>
      </c>
      <c r="K16" s="82">
        <v>349.10325829999999</v>
      </c>
      <c r="L16" s="82">
        <v>320.19661914</v>
      </c>
      <c r="M16" s="82">
        <v>71.154804330000005</v>
      </c>
      <c r="N16" s="82">
        <v>37.800990259999999</v>
      </c>
      <c r="O16" s="82">
        <v>67.541474289999996</v>
      </c>
      <c r="Q16" s="26" t="s">
        <v>15</v>
      </c>
      <c r="R16" s="85">
        <v>658.593491557118</v>
      </c>
      <c r="S16" s="24">
        <v>114.00298862392</v>
      </c>
      <c r="T16" s="86">
        <v>71.154502945677507</v>
      </c>
      <c r="U16" s="24">
        <v>231.88277468088799</v>
      </c>
      <c r="V16" s="24">
        <v>231.88277468088799</v>
      </c>
      <c r="W16" s="24">
        <v>184.60840951438601</v>
      </c>
      <c r="X16" s="86">
        <v>10.3020980521877</v>
      </c>
      <c r="Y16" s="24">
        <v>62.259706614104303</v>
      </c>
      <c r="Z16" s="86">
        <v>37.8008004541446</v>
      </c>
      <c r="AA16" s="24">
        <v>831.64891623866197</v>
      </c>
      <c r="AB16" s="24">
        <v>34433.0736115412</v>
      </c>
      <c r="AC16" s="24">
        <v>273.93541473591699</v>
      </c>
      <c r="AD16" s="24">
        <v>109.902442057312</v>
      </c>
      <c r="AE16" s="24">
        <v>78.166794679249406</v>
      </c>
      <c r="AF16" s="24">
        <v>47.271511114151998</v>
      </c>
      <c r="AG16" s="86">
        <v>74.469511683159396</v>
      </c>
      <c r="AH16" s="24">
        <v>347.54735666674401</v>
      </c>
      <c r="AI16" s="24">
        <v>347.54735666674401</v>
      </c>
      <c r="AJ16" s="24">
        <v>615787.773838002</v>
      </c>
      <c r="AK16" s="24">
        <v>0</v>
      </c>
      <c r="AL16" s="24">
        <v>108.427836951819</v>
      </c>
      <c r="AM16" s="24">
        <v>19.011480541473201</v>
      </c>
      <c r="AN16" s="86">
        <v>828.00992443355904</v>
      </c>
      <c r="AO16" s="24">
        <v>131.22018053343899</v>
      </c>
      <c r="AP16" s="24">
        <v>318.77041529560898</v>
      </c>
      <c r="AQ16" s="24">
        <v>67.240470557279707</v>
      </c>
      <c r="AR16" s="24">
        <v>565.89666727227598</v>
      </c>
      <c r="AS16" s="24">
        <v>0</v>
      </c>
      <c r="AT16" s="24">
        <v>458.12155351554497</v>
      </c>
      <c r="AU16" s="24">
        <v>50.902398036329899</v>
      </c>
      <c r="AV16" s="24">
        <v>509.02395155187497</v>
      </c>
      <c r="AW16" s="24">
        <v>0</v>
      </c>
      <c r="AX16" s="24">
        <v>436.73250822905698</v>
      </c>
      <c r="AY16" s="24">
        <v>0.461717904290745</v>
      </c>
      <c r="AZ16" s="24">
        <v>2437.8363081477701</v>
      </c>
      <c r="BA16" s="24">
        <v>11.072240194411201</v>
      </c>
      <c r="BB16" s="24">
        <v>6.2062104351339498</v>
      </c>
      <c r="BC16" s="24">
        <v>96.840876980384294</v>
      </c>
      <c r="BD16" s="24">
        <v>0.53966977657048998</v>
      </c>
      <c r="BE16" s="24">
        <v>0</v>
      </c>
      <c r="BF16" s="24">
        <v>3.6067992381972802</v>
      </c>
      <c r="BG16" s="24">
        <v>3538.0164229192201</v>
      </c>
      <c r="BH16" s="24">
        <v>2998.3465547331198</v>
      </c>
      <c r="BI16" s="24">
        <v>539.669868186092</v>
      </c>
      <c r="BJ16" s="24">
        <v>0.53667214767483995</v>
      </c>
      <c r="BK16" s="24">
        <v>1.4990833404707899E-2</v>
      </c>
      <c r="BL16" s="24">
        <v>479.40732783974602</v>
      </c>
      <c r="BM16" s="24">
        <v>0.36577687763355798</v>
      </c>
      <c r="BN16" s="24">
        <v>983.69945380732599</v>
      </c>
      <c r="BO16" s="24">
        <v>3.3129777359072299</v>
      </c>
      <c r="BP16" s="24">
        <v>0.84248524627534604</v>
      </c>
      <c r="BQ16" s="24">
        <v>1405.5419564988399</v>
      </c>
      <c r="BR16" s="24">
        <v>40.404689040302102</v>
      </c>
      <c r="BS16" s="24">
        <v>1.8588649874182199</v>
      </c>
      <c r="BT16" s="24">
        <v>3.9935616009997901</v>
      </c>
      <c r="BU16" s="24">
        <v>4.4972628914433099E-2</v>
      </c>
      <c r="BV16" s="24">
        <v>270.74743674147999</v>
      </c>
      <c r="BW16" s="24">
        <v>106.90782200201799</v>
      </c>
      <c r="BX16" s="24">
        <v>0</v>
      </c>
      <c r="BY16" s="24">
        <v>117.283936639245</v>
      </c>
      <c r="BZ16" s="24">
        <v>373.99948200634202</v>
      </c>
      <c r="CA16" s="86">
        <v>0</v>
      </c>
      <c r="CB16" s="24">
        <v>1294.5693360902001</v>
      </c>
      <c r="CC16" s="24">
        <v>8134.7692884000498</v>
      </c>
      <c r="CD16" s="24">
        <v>282.96356354364099</v>
      </c>
      <c r="CE16" s="24"/>
    </row>
    <row r="17" spans="1:83" x14ac:dyDescent="0.3">
      <c r="A17" s="26" t="s">
        <v>16</v>
      </c>
      <c r="B17" s="82">
        <v>1169120.5811999999</v>
      </c>
      <c r="C17" s="82">
        <v>19468.900291000002</v>
      </c>
      <c r="D17" s="82">
        <v>30398.872851</v>
      </c>
      <c r="E17" s="82">
        <v>131834.81575000001</v>
      </c>
      <c r="F17" s="82">
        <v>111724.41905</v>
      </c>
      <c r="G17" s="82">
        <v>13203.435304000001</v>
      </c>
      <c r="H17" s="82">
        <v>279865.41002000001</v>
      </c>
      <c r="I17" s="82">
        <v>11184.373868000001</v>
      </c>
      <c r="J17" s="82">
        <v>3002.9643428999998</v>
      </c>
      <c r="K17" s="82">
        <v>16763.214306999998</v>
      </c>
      <c r="L17" s="82">
        <v>15375.177451</v>
      </c>
      <c r="M17" s="82">
        <v>3416.7060907999999</v>
      </c>
      <c r="N17" s="82">
        <v>1815.1251265000001</v>
      </c>
      <c r="O17" s="82">
        <v>3243.2014949999998</v>
      </c>
      <c r="Q17" s="26" t="s">
        <v>16</v>
      </c>
      <c r="R17" s="85">
        <v>21340.760001991501</v>
      </c>
      <c r="S17" s="24">
        <v>3694.1043382575699</v>
      </c>
      <c r="T17" s="86">
        <v>3416.6709610447701</v>
      </c>
      <c r="U17" s="24">
        <v>11184.2599222749</v>
      </c>
      <c r="V17" s="24">
        <v>11184.2599222749</v>
      </c>
      <c r="W17" s="24">
        <v>5981.9570431434104</v>
      </c>
      <c r="X17" s="86">
        <v>333.82481136676103</v>
      </c>
      <c r="Y17" s="24">
        <v>3002.93504721413</v>
      </c>
      <c r="Z17" s="86">
        <v>1815.1075684007301</v>
      </c>
      <c r="AA17" s="24">
        <v>26948.354286467002</v>
      </c>
      <c r="AB17" s="24">
        <v>1169108.8638486899</v>
      </c>
      <c r="AC17" s="24">
        <v>8876.4828086095604</v>
      </c>
      <c r="AD17" s="24">
        <v>3561.2229406725</v>
      </c>
      <c r="AE17" s="24">
        <v>2532.8799194101098</v>
      </c>
      <c r="AF17" s="24">
        <v>1531.76410688845</v>
      </c>
      <c r="AG17" s="86">
        <v>2413.0731301613</v>
      </c>
      <c r="AH17" s="24">
        <v>16763.0394384147</v>
      </c>
      <c r="AI17" s="24">
        <v>16763.0394384147</v>
      </c>
      <c r="AJ17" s="24">
        <v>43218172.306437001</v>
      </c>
      <c r="AK17" s="24">
        <v>0</v>
      </c>
      <c r="AL17" s="24">
        <v>3513.4464439977901</v>
      </c>
      <c r="AM17" s="24">
        <v>616.03833143615304</v>
      </c>
      <c r="AN17" s="86">
        <v>26830.435379102699</v>
      </c>
      <c r="AO17" s="24">
        <v>4251.9941404891497</v>
      </c>
      <c r="AP17" s="24">
        <v>15375.065708448001</v>
      </c>
      <c r="AQ17" s="24">
        <v>3243.1695150732298</v>
      </c>
      <c r="AR17" s="24">
        <v>19468.704526565401</v>
      </c>
      <c r="AS17" s="24">
        <v>0</v>
      </c>
      <c r="AT17" s="24">
        <v>27358.686424994499</v>
      </c>
      <c r="AU17" s="24">
        <v>3039.8562394435098</v>
      </c>
      <c r="AV17" s="24">
        <v>30398.542664437999</v>
      </c>
      <c r="AW17" s="24">
        <v>0</v>
      </c>
      <c r="AX17" s="24">
        <v>14151.678326073001</v>
      </c>
      <c r="AY17" s="24">
        <v>17.205393232432101</v>
      </c>
      <c r="AZ17" s="24">
        <v>78994.513186163997</v>
      </c>
      <c r="BA17" s="24">
        <v>412.59407726865999</v>
      </c>
      <c r="BB17" s="24">
        <v>231.267271271537</v>
      </c>
      <c r="BC17" s="24">
        <v>3608.6616093634698</v>
      </c>
      <c r="BD17" s="24">
        <v>20.110187547101098</v>
      </c>
      <c r="BE17" s="24">
        <v>0</v>
      </c>
      <c r="BF17" s="24">
        <v>134.403133184697</v>
      </c>
      <c r="BG17" s="24">
        <v>131840.077787602</v>
      </c>
      <c r="BH17" s="24">
        <v>111729.87927169701</v>
      </c>
      <c r="BI17" s="24">
        <v>20110.1985159047</v>
      </c>
      <c r="BJ17" s="24">
        <v>19.998463729198502</v>
      </c>
      <c r="BK17" s="24">
        <v>0.55861610581861398</v>
      </c>
      <c r="BL17" s="24">
        <v>17864.5551399549</v>
      </c>
      <c r="BM17" s="24">
        <v>13.630248012727201</v>
      </c>
      <c r="BN17" s="24">
        <v>36656.410845887003</v>
      </c>
      <c r="BO17" s="24">
        <v>123.454278081526</v>
      </c>
      <c r="BP17" s="24">
        <v>31.394251686431101</v>
      </c>
      <c r="BQ17" s="24">
        <v>52375.876038537099</v>
      </c>
      <c r="BR17" s="24">
        <v>1309.2558339116899</v>
      </c>
      <c r="BS17" s="24">
        <v>69.268455715405295</v>
      </c>
      <c r="BT17" s="24">
        <v>148.81541304044899</v>
      </c>
      <c r="BU17" s="24">
        <v>1.6758490788826901</v>
      </c>
      <c r="BV17" s="24">
        <v>13203.296784218899</v>
      </c>
      <c r="BW17" s="24">
        <v>3464.1874459596202</v>
      </c>
      <c r="BX17" s="24">
        <v>0</v>
      </c>
      <c r="BY17" s="24">
        <v>3800.4105409762301</v>
      </c>
      <c r="BZ17" s="24">
        <v>12118.9006508029</v>
      </c>
      <c r="CA17" s="86">
        <v>0</v>
      </c>
      <c r="CB17" s="24">
        <v>41948.606853841702</v>
      </c>
      <c r="CC17" s="24">
        <v>279862.61351379001</v>
      </c>
      <c r="CD17" s="24">
        <v>9169.01547605825</v>
      </c>
      <c r="CE17" s="24"/>
    </row>
    <row r="18" spans="1:83" x14ac:dyDescent="0.3">
      <c r="A18" s="26" t="s">
        <v>17</v>
      </c>
      <c r="B18" s="82">
        <v>208701.58679999999</v>
      </c>
      <c r="C18" s="82">
        <v>3447.1045899000001</v>
      </c>
      <c r="D18" s="82">
        <v>3968.6011712999998</v>
      </c>
      <c r="E18" s="82">
        <v>22232.022792</v>
      </c>
      <c r="F18" s="82">
        <v>18840.696537</v>
      </c>
      <c r="G18" s="82">
        <v>1911.1494356000001</v>
      </c>
      <c r="H18" s="82">
        <v>49552.133428000001</v>
      </c>
      <c r="I18" s="82">
        <v>1515.7593297999999</v>
      </c>
      <c r="J18" s="82">
        <v>778.55549440000004</v>
      </c>
      <c r="K18" s="82">
        <v>3531.5306397999998</v>
      </c>
      <c r="L18" s="82">
        <v>2195.4266425999999</v>
      </c>
      <c r="M18" s="82">
        <v>603.70880095999996</v>
      </c>
      <c r="N18" s="82">
        <v>344.79110548</v>
      </c>
      <c r="O18" s="82">
        <v>454.61410631000001</v>
      </c>
      <c r="Q18" s="26" t="s">
        <v>17</v>
      </c>
      <c r="R18" s="85">
        <v>2961.4659939374201</v>
      </c>
      <c r="S18" s="24">
        <v>928.50075187508799</v>
      </c>
      <c r="T18" s="86">
        <v>603.60322639716003</v>
      </c>
      <c r="U18" s="24">
        <v>1515.53657113653</v>
      </c>
      <c r="V18" s="24">
        <v>1515.53657113653</v>
      </c>
      <c r="W18" s="24">
        <v>1037.45824435911</v>
      </c>
      <c r="X18" s="86">
        <v>538.52017970881002</v>
      </c>
      <c r="Y18" s="24">
        <v>778.453162410304</v>
      </c>
      <c r="Z18" s="86">
        <v>344.712570021094</v>
      </c>
      <c r="AA18" s="24">
        <v>4406.7791991618797</v>
      </c>
      <c r="AB18" s="24">
        <v>208671.49645221201</v>
      </c>
      <c r="AC18" s="24">
        <v>1922.9360012350501</v>
      </c>
      <c r="AD18" s="24">
        <v>647.90869837619596</v>
      </c>
      <c r="AE18" s="24">
        <v>532.01511800757601</v>
      </c>
      <c r="AF18" s="24">
        <v>27.8876580301873</v>
      </c>
      <c r="AG18" s="86">
        <v>380.901362921209</v>
      </c>
      <c r="AH18" s="24">
        <v>3530.96599652026</v>
      </c>
      <c r="AI18" s="24">
        <v>3530.96599652026</v>
      </c>
      <c r="AJ18" s="24">
        <v>4647943.10766993</v>
      </c>
      <c r="AK18" s="24">
        <v>0</v>
      </c>
      <c r="AL18" s="24">
        <v>766.88156888613503</v>
      </c>
      <c r="AM18" s="24">
        <v>196.49796662134301</v>
      </c>
      <c r="AN18" s="86">
        <v>4694.29022380897</v>
      </c>
      <c r="AO18" s="24">
        <v>647.42260790366402</v>
      </c>
      <c r="AP18" s="24">
        <v>2195.0965988828402</v>
      </c>
      <c r="AQ18" s="24">
        <v>454.54613322639102</v>
      </c>
      <c r="AR18" s="24">
        <v>3446.6047369399798</v>
      </c>
      <c r="AS18" s="24">
        <v>0</v>
      </c>
      <c r="AT18" s="24">
        <v>3571.0875693711801</v>
      </c>
      <c r="AU18" s="24">
        <v>396.78716143454699</v>
      </c>
      <c r="AV18" s="24">
        <v>3967.87473080573</v>
      </c>
      <c r="AW18" s="24">
        <v>0</v>
      </c>
      <c r="AX18" s="24">
        <v>2317.8645416446302</v>
      </c>
      <c r="AY18" s="24">
        <v>2.9010322769776802</v>
      </c>
      <c r="AZ18" s="24">
        <v>13564.6710682673</v>
      </c>
      <c r="BA18" s="24">
        <v>69.568229017565301</v>
      </c>
      <c r="BB18" s="24">
        <v>38.994377487502497</v>
      </c>
      <c r="BC18" s="24">
        <v>608.46300126214601</v>
      </c>
      <c r="BD18" s="24">
        <v>3.3908125205994302</v>
      </c>
      <c r="BE18" s="24">
        <v>0</v>
      </c>
      <c r="BF18" s="24">
        <v>22.661957289417199</v>
      </c>
      <c r="BG18" s="24">
        <v>22229.792134527699</v>
      </c>
      <c r="BH18" s="24">
        <v>18838.975796647301</v>
      </c>
      <c r="BI18" s="24">
        <v>3390.8163378803602</v>
      </c>
      <c r="BJ18" s="24">
        <v>3.3719807814282601</v>
      </c>
      <c r="BK18" s="24">
        <v>9.4189365616715398E-2</v>
      </c>
      <c r="BL18" s="24">
        <v>3012.1745726814202</v>
      </c>
      <c r="BM18" s="24">
        <v>2.29822345370569</v>
      </c>
      <c r="BN18" s="24">
        <v>6180.70330494882</v>
      </c>
      <c r="BO18" s="24">
        <v>20.815841296427902</v>
      </c>
      <c r="BP18" s="24">
        <v>5.2934456614692698</v>
      </c>
      <c r="BQ18" s="24">
        <v>8831.1907420426905</v>
      </c>
      <c r="BR18" s="24">
        <v>228.382215833533</v>
      </c>
      <c r="BS18" s="24">
        <v>11.679476094401901</v>
      </c>
      <c r="BT18" s="24">
        <v>25.092042109161799</v>
      </c>
      <c r="BU18" s="24">
        <v>0.28256835802399699</v>
      </c>
      <c r="BV18" s="24">
        <v>1910.82605665305</v>
      </c>
      <c r="BW18" s="24">
        <v>624.82095297590399</v>
      </c>
      <c r="BX18" s="24">
        <v>0</v>
      </c>
      <c r="BY18" s="24">
        <v>1083.1811151557599</v>
      </c>
      <c r="BZ18" s="24">
        <v>2208.2859058925501</v>
      </c>
      <c r="CA18" s="86">
        <v>0</v>
      </c>
      <c r="CB18" s="24">
        <v>8005.3610701135403</v>
      </c>
      <c r="CC18" s="24">
        <v>49544.948316605798</v>
      </c>
      <c r="CD18" s="24">
        <v>1581.67794880408</v>
      </c>
      <c r="CE18" s="24"/>
    </row>
    <row r="19" spans="1:83" x14ac:dyDescent="0.3">
      <c r="A19" s="26" t="s">
        <v>18</v>
      </c>
      <c r="B19" s="82">
        <v>662720.1703</v>
      </c>
      <c r="C19" s="82">
        <v>10861.616958000001</v>
      </c>
      <c r="D19" s="82">
        <v>8253.0030253000004</v>
      </c>
      <c r="E19" s="82">
        <v>66712.590593999994</v>
      </c>
      <c r="F19" s="82">
        <v>56536.100524000001</v>
      </c>
      <c r="G19" s="82">
        <v>4738.8555783000002</v>
      </c>
      <c r="H19" s="82">
        <v>156135.68502999999</v>
      </c>
      <c r="I19" s="82">
        <v>3248.9353909000001</v>
      </c>
      <c r="J19" s="82">
        <v>1494.4634550999999</v>
      </c>
      <c r="K19" s="82">
        <v>8276.6095925000009</v>
      </c>
      <c r="L19" s="82">
        <v>4922.7975558999997</v>
      </c>
      <c r="M19" s="82">
        <v>1549.2065574999999</v>
      </c>
      <c r="N19" s="82">
        <v>1161.9580868</v>
      </c>
      <c r="O19" s="82">
        <v>999.87473445000001</v>
      </c>
      <c r="Q19" s="26" t="s">
        <v>18</v>
      </c>
      <c r="R19" s="85">
        <v>9602.3446194288208</v>
      </c>
      <c r="S19" s="24">
        <v>4108.4612057210998</v>
      </c>
      <c r="T19" s="86">
        <v>1549.22608704086</v>
      </c>
      <c r="U19" s="24">
        <v>3248.9755687905999</v>
      </c>
      <c r="V19" s="24">
        <v>3248.9755687905999</v>
      </c>
      <c r="W19" s="24">
        <v>3526.0669691899502</v>
      </c>
      <c r="X19" s="86">
        <v>699.49199883424399</v>
      </c>
      <c r="Y19" s="24">
        <v>1494.4811814765501</v>
      </c>
      <c r="Z19" s="86">
        <v>1161.9741524138001</v>
      </c>
      <c r="AA19" s="24">
        <v>14911.621654861599</v>
      </c>
      <c r="AB19" s="24">
        <v>662725.31496369501</v>
      </c>
      <c r="AC19" s="24">
        <v>6966.1845210224701</v>
      </c>
      <c r="AD19" s="24">
        <v>1876.8738922170401</v>
      </c>
      <c r="AE19" s="24">
        <v>2283.5194539701301</v>
      </c>
      <c r="AF19" s="24">
        <v>78.491955007852496</v>
      </c>
      <c r="AG19" s="86">
        <v>788.22945190892494</v>
      </c>
      <c r="AH19" s="24">
        <v>8276.7149595589708</v>
      </c>
      <c r="AI19" s="24">
        <v>8276.7149595589708</v>
      </c>
      <c r="AJ19" s="24">
        <v>26431542.8794595</v>
      </c>
      <c r="AK19" s="24">
        <v>0</v>
      </c>
      <c r="AL19" s="24">
        <v>3290.6279275576899</v>
      </c>
      <c r="AM19" s="24">
        <v>881.67486939444905</v>
      </c>
      <c r="AN19" s="86">
        <v>15686.0293865124</v>
      </c>
      <c r="AO19" s="24">
        <v>2231.73437448291</v>
      </c>
      <c r="AP19" s="24">
        <v>4922.8746248370999</v>
      </c>
      <c r="AQ19" s="24">
        <v>999.88710769748104</v>
      </c>
      <c r="AR19" s="24">
        <v>10861.703012773</v>
      </c>
      <c r="AS19" s="24">
        <v>0</v>
      </c>
      <c r="AT19" s="24">
        <v>7427.8313352218101</v>
      </c>
      <c r="AU19" s="24">
        <v>825.31482806159704</v>
      </c>
      <c r="AV19" s="24">
        <v>8253.1461632833998</v>
      </c>
      <c r="AW19" s="24">
        <v>0</v>
      </c>
      <c r="AX19" s="24">
        <v>8132.0806090147598</v>
      </c>
      <c r="AY19" s="24">
        <v>8.7066389098585102</v>
      </c>
      <c r="AZ19" s="24">
        <v>45635.6593095524</v>
      </c>
      <c r="BA19" s="24">
        <v>208.78966274585599</v>
      </c>
      <c r="BB19" s="24">
        <v>117.030763543929</v>
      </c>
      <c r="BC19" s="24">
        <v>1826.1320499168301</v>
      </c>
      <c r="BD19" s="24">
        <v>10.176591622634801</v>
      </c>
      <c r="BE19" s="24">
        <v>0</v>
      </c>
      <c r="BF19" s="24">
        <v>68.013526567690107</v>
      </c>
      <c r="BG19" s="24">
        <v>66716.516415350794</v>
      </c>
      <c r="BH19" s="24">
        <v>56539.936967814698</v>
      </c>
      <c r="BI19" s="24">
        <v>10176.579447536</v>
      </c>
      <c r="BJ19" s="24">
        <v>10.120048506776399</v>
      </c>
      <c r="BK19" s="24">
        <v>0.28268300710163802</v>
      </c>
      <c r="BL19" s="24">
        <v>9040.2026610768407</v>
      </c>
      <c r="BM19" s="24">
        <v>6.8974653062252997</v>
      </c>
      <c r="BN19" s="24">
        <v>18549.6582993027</v>
      </c>
      <c r="BO19" s="24">
        <v>62.472942823900198</v>
      </c>
      <c r="BP19" s="24">
        <v>15.886784853287899</v>
      </c>
      <c r="BQ19" s="24">
        <v>26504.359353163902</v>
      </c>
      <c r="BR19" s="24">
        <v>617.50895390713595</v>
      </c>
      <c r="BS19" s="24">
        <v>35.052697205696703</v>
      </c>
      <c r="BT19" s="24">
        <v>75.306750402806401</v>
      </c>
      <c r="BU19" s="24">
        <v>0.84804885863412605</v>
      </c>
      <c r="BV19" s="24">
        <v>4738.9171904491304</v>
      </c>
      <c r="BW19" s="24">
        <v>2244.3730708144799</v>
      </c>
      <c r="BX19" s="24">
        <v>0</v>
      </c>
      <c r="BY19" s="24">
        <v>2604.2414689297798</v>
      </c>
      <c r="BZ19" s="24">
        <v>7555.4450890202197</v>
      </c>
      <c r="CA19" s="86">
        <v>0</v>
      </c>
      <c r="CB19" s="24">
        <v>26159.923915564101</v>
      </c>
      <c r="CC19" s="24">
        <v>156136.91691681399</v>
      </c>
      <c r="CD19" s="24">
        <v>5554.07626198243</v>
      </c>
      <c r="CE19" s="24"/>
    </row>
    <row r="20" spans="1:83" x14ac:dyDescent="0.3">
      <c r="A20" s="26" t="s">
        <v>19</v>
      </c>
      <c r="B20" s="82">
        <v>8056.7858964999996</v>
      </c>
      <c r="C20" s="82">
        <v>131.79108589000001</v>
      </c>
      <c r="D20" s="82">
        <v>87.202591220000002</v>
      </c>
      <c r="E20" s="82">
        <v>799.30954948999999</v>
      </c>
      <c r="F20" s="82">
        <v>677.38123070999995</v>
      </c>
      <c r="G20" s="82">
        <v>53.595913619999997</v>
      </c>
      <c r="H20" s="82">
        <v>1894.4974795999999</v>
      </c>
      <c r="I20" s="82">
        <v>44.57251522</v>
      </c>
      <c r="J20" s="82">
        <v>23.60058394</v>
      </c>
      <c r="K20" s="82">
        <v>100.98374764</v>
      </c>
      <c r="L20" s="82">
        <v>63.679440110000002</v>
      </c>
      <c r="M20" s="82">
        <v>16.718679290000001</v>
      </c>
      <c r="N20" s="82">
        <v>8.4253233099999996</v>
      </c>
      <c r="O20" s="82">
        <v>13.265340869999999</v>
      </c>
      <c r="Q20" s="26" t="s">
        <v>19</v>
      </c>
      <c r="R20" s="85">
        <v>120.194826815543</v>
      </c>
      <c r="S20" s="24">
        <v>32.640748106666599</v>
      </c>
      <c r="T20" s="86">
        <v>16.718670033045999</v>
      </c>
      <c r="U20" s="24">
        <v>44.572482439639103</v>
      </c>
      <c r="V20" s="24">
        <v>44.572482439639103</v>
      </c>
      <c r="W20" s="24">
        <v>41.361500899298903</v>
      </c>
      <c r="X20" s="86">
        <v>26.664745019712701</v>
      </c>
      <c r="Y20" s="24">
        <v>23.600569968461802</v>
      </c>
      <c r="Z20" s="86">
        <v>8.4253206586228693</v>
      </c>
      <c r="AA20" s="24">
        <v>175.99279404352001</v>
      </c>
      <c r="AB20" s="24">
        <v>8056.7837802088898</v>
      </c>
      <c r="AC20" s="24">
        <v>74.685608415031695</v>
      </c>
      <c r="AD20" s="24">
        <v>27.324922989328201</v>
      </c>
      <c r="AE20" s="24">
        <v>19.026725954528999</v>
      </c>
      <c r="AF20" s="24">
        <v>1.1866647715754</v>
      </c>
      <c r="AG20" s="86">
        <v>17.512084900285199</v>
      </c>
      <c r="AH20" s="24">
        <v>100.983732029609</v>
      </c>
      <c r="AI20" s="24">
        <v>100.983732029609</v>
      </c>
      <c r="AJ20" s="24">
        <v>71675.634660093594</v>
      </c>
      <c r="AK20" s="24">
        <v>0</v>
      </c>
      <c r="AL20" s="24">
        <v>27.4308958393217</v>
      </c>
      <c r="AM20" s="24">
        <v>6.85166421165051</v>
      </c>
      <c r="AN20" s="86">
        <v>188.386718202211</v>
      </c>
      <c r="AO20" s="24">
        <v>25.667681154140901</v>
      </c>
      <c r="AP20" s="24">
        <v>63.679623298601001</v>
      </c>
      <c r="AQ20" s="24">
        <v>13.2653420793607</v>
      </c>
      <c r="AR20" s="24">
        <v>131.79103152388899</v>
      </c>
      <c r="AS20" s="24">
        <v>0</v>
      </c>
      <c r="AT20" s="24">
        <v>78.482331402304894</v>
      </c>
      <c r="AU20" s="24">
        <v>8.7202383419919798</v>
      </c>
      <c r="AV20" s="24">
        <v>87.202569744296895</v>
      </c>
      <c r="AW20" s="24">
        <v>0</v>
      </c>
      <c r="AX20" s="24">
        <v>91.240906797853796</v>
      </c>
      <c r="AY20" s="24">
        <v>0.104316675757425</v>
      </c>
      <c r="AZ20" s="24">
        <v>542.94452778142102</v>
      </c>
      <c r="BA20" s="24">
        <v>2.50156838982126</v>
      </c>
      <c r="BB20" s="24">
        <v>1.4021789388272501</v>
      </c>
      <c r="BC20" s="24">
        <v>21.8794059490622</v>
      </c>
      <c r="BD20" s="24">
        <v>0.121928561574541</v>
      </c>
      <c r="BE20" s="24">
        <v>0</v>
      </c>
      <c r="BF20" s="24">
        <v>0.81488982499710605</v>
      </c>
      <c r="BG20" s="24">
        <v>799.34931197928097</v>
      </c>
      <c r="BH20" s="24">
        <v>677.42102446802403</v>
      </c>
      <c r="BI20" s="24">
        <v>121.928287511257</v>
      </c>
      <c r="BJ20" s="24">
        <v>0.12125127651581501</v>
      </c>
      <c r="BK20" s="24">
        <v>3.3869038077128598E-3</v>
      </c>
      <c r="BL20" s="24">
        <v>108.31323505723699</v>
      </c>
      <c r="BM20" s="24">
        <v>8.2640525171822701E-2</v>
      </c>
      <c r="BN20" s="24">
        <v>222.24872204533801</v>
      </c>
      <c r="BO20" s="24">
        <v>0.74850652807310503</v>
      </c>
      <c r="BP20" s="24">
        <v>0.190344345985658</v>
      </c>
      <c r="BQ20" s="24">
        <v>317.55624084723598</v>
      </c>
      <c r="BR20" s="24">
        <v>9.83426778151712</v>
      </c>
      <c r="BS20" s="24">
        <v>0.41997602463665001</v>
      </c>
      <c r="BT20" s="24">
        <v>0.90227179368045096</v>
      </c>
      <c r="BU20" s="24">
        <v>1.0160780301041099E-2</v>
      </c>
      <c r="BV20" s="24">
        <v>53.595915613595899</v>
      </c>
      <c r="BW20" s="24">
        <v>24.355587498862398</v>
      </c>
      <c r="BX20" s="24">
        <v>0</v>
      </c>
      <c r="BY20" s="24">
        <v>48.133266253642603</v>
      </c>
      <c r="BZ20" s="24">
        <v>87.810359773667699</v>
      </c>
      <c r="CA20" s="86">
        <v>0</v>
      </c>
      <c r="CB20" s="24">
        <v>323.974633742945</v>
      </c>
      <c r="CC20" s="24">
        <v>1894.4969111548301</v>
      </c>
      <c r="CD20" s="24">
        <v>62.239153212987702</v>
      </c>
      <c r="CE20" s="24"/>
    </row>
    <row r="21" spans="1:83" x14ac:dyDescent="0.3">
      <c r="A21" s="26" t="s">
        <v>20</v>
      </c>
      <c r="B21" s="82">
        <v>11426.358768</v>
      </c>
      <c r="C21" s="82">
        <v>187.68239736000001</v>
      </c>
      <c r="D21" s="82">
        <v>163.42439299</v>
      </c>
      <c r="E21" s="82">
        <v>1169.1023365000001</v>
      </c>
      <c r="F21" s="82">
        <v>990.76428522000003</v>
      </c>
      <c r="G21" s="82">
        <v>88.166727809999998</v>
      </c>
      <c r="H21" s="82">
        <v>2697.9295790000001</v>
      </c>
      <c r="I21" s="82">
        <v>63.862544470000003</v>
      </c>
      <c r="J21" s="82">
        <v>30.727819010000001</v>
      </c>
      <c r="K21" s="82">
        <v>157.20561676</v>
      </c>
      <c r="L21" s="82">
        <v>95.081478189999999</v>
      </c>
      <c r="M21" s="82">
        <v>28.472718270000001</v>
      </c>
      <c r="N21" s="82">
        <v>19.559975309999999</v>
      </c>
      <c r="O21" s="82">
        <v>19.45670475</v>
      </c>
      <c r="Q21" s="26" t="s">
        <v>20</v>
      </c>
      <c r="R21" s="85">
        <v>166.014383695878</v>
      </c>
      <c r="S21" s="24">
        <v>60.030060888422298</v>
      </c>
      <c r="T21" s="86">
        <v>28.472708117890601</v>
      </c>
      <c r="U21" s="24">
        <v>63.862537943349999</v>
      </c>
      <c r="V21" s="24">
        <v>63.862537943349999</v>
      </c>
      <c r="W21" s="24">
        <v>59.336902524975599</v>
      </c>
      <c r="X21" s="86">
        <v>22.5808840400178</v>
      </c>
      <c r="Y21" s="24">
        <v>30.727782110735699</v>
      </c>
      <c r="Z21" s="86">
        <v>19.559971617536299</v>
      </c>
      <c r="AA21" s="24">
        <v>251.56400666306101</v>
      </c>
      <c r="AB21" s="24">
        <v>11426.35534808</v>
      </c>
      <c r="AC21" s="24">
        <v>113.111122969495</v>
      </c>
      <c r="AD21" s="24">
        <v>34.692953930911003</v>
      </c>
      <c r="AE21" s="24">
        <v>33.883324406948503</v>
      </c>
      <c r="AF21" s="24">
        <v>1.47660427145454</v>
      </c>
      <c r="AG21" s="86">
        <v>18.104873116909101</v>
      </c>
      <c r="AH21" s="24">
        <v>157.20556995325299</v>
      </c>
      <c r="AI21" s="24">
        <v>157.20556995325299</v>
      </c>
      <c r="AJ21" s="24">
        <v>195107.518471132</v>
      </c>
      <c r="AK21" s="24">
        <v>0</v>
      </c>
      <c r="AL21" s="24">
        <v>48.834440106030598</v>
      </c>
      <c r="AM21" s="24">
        <v>12.7928200109962</v>
      </c>
      <c r="AN21" s="86">
        <v>266.53402108810099</v>
      </c>
      <c r="AO21" s="24">
        <v>37.256502015684099</v>
      </c>
      <c r="AP21" s="24">
        <v>95.081750310503594</v>
      </c>
      <c r="AQ21" s="24">
        <v>19.4567215114566</v>
      </c>
      <c r="AR21" s="24">
        <v>187.682353214063</v>
      </c>
      <c r="AS21" s="24">
        <v>0</v>
      </c>
      <c r="AT21" s="24">
        <v>147.08189479654001</v>
      </c>
      <c r="AU21" s="24">
        <v>16.342423658967</v>
      </c>
      <c r="AV21" s="24">
        <v>163.42431845550701</v>
      </c>
      <c r="AW21" s="24">
        <v>0</v>
      </c>
      <c r="AX21" s="24">
        <v>134.41688002605301</v>
      </c>
      <c r="AY21" s="24">
        <v>0.152577447668336</v>
      </c>
      <c r="AZ21" s="24">
        <v>772.42699531746803</v>
      </c>
      <c r="BA21" s="24">
        <v>3.6588909956624001</v>
      </c>
      <c r="BB21" s="24">
        <v>2.0508818819865802</v>
      </c>
      <c r="BC21" s="24">
        <v>32.001675398402703</v>
      </c>
      <c r="BD21" s="24">
        <v>0.17833690604342001</v>
      </c>
      <c r="BE21" s="24">
        <v>0</v>
      </c>
      <c r="BF21" s="24">
        <v>1.19188913510474</v>
      </c>
      <c r="BG21" s="24">
        <v>1169.1604901429901</v>
      </c>
      <c r="BH21" s="24">
        <v>990.82249322825601</v>
      </c>
      <c r="BI21" s="24">
        <v>178.33799691474101</v>
      </c>
      <c r="BJ21" s="24">
        <v>0.177346711688354</v>
      </c>
      <c r="BK21" s="24">
        <v>4.9537964064661497E-3</v>
      </c>
      <c r="BL21" s="24">
        <v>158.42316966087401</v>
      </c>
      <c r="BM21" s="24">
        <v>0.120873201477096</v>
      </c>
      <c r="BN21" s="24">
        <v>325.06968408869199</v>
      </c>
      <c r="BO21" s="24">
        <v>1.09479449685565</v>
      </c>
      <c r="BP21" s="24">
        <v>0.278405159851629</v>
      </c>
      <c r="BQ21" s="24">
        <v>464.47018132574902</v>
      </c>
      <c r="BR21" s="24">
        <v>11.9086119390746</v>
      </c>
      <c r="BS21" s="24">
        <v>0.61427381616759502</v>
      </c>
      <c r="BT21" s="24">
        <v>1.3196977785898101</v>
      </c>
      <c r="BU21" s="24">
        <v>1.48614270362715E-2</v>
      </c>
      <c r="BV21" s="24">
        <v>88.166761196801104</v>
      </c>
      <c r="BW21" s="24">
        <v>36.6140375781548</v>
      </c>
      <c r="BX21" s="24">
        <v>0</v>
      </c>
      <c r="BY21" s="24">
        <v>54.122036259248702</v>
      </c>
      <c r="BZ21" s="24">
        <v>126.665333087219</v>
      </c>
      <c r="CA21" s="86">
        <v>0</v>
      </c>
      <c r="CB21" s="24">
        <v>450.24221310103599</v>
      </c>
      <c r="CC21" s="24">
        <v>2697.9287805353902</v>
      </c>
      <c r="CD21" s="24">
        <v>91.759477145285302</v>
      </c>
      <c r="CE21" s="24"/>
    </row>
    <row r="22" spans="1:83" x14ac:dyDescent="0.3">
      <c r="A22" s="26" t="s">
        <v>128</v>
      </c>
      <c r="B22" s="82">
        <v>1613.8102988000001</v>
      </c>
      <c r="C22" s="82">
        <v>26.445087149999999</v>
      </c>
      <c r="D22" s="82">
        <v>19.870658280000001</v>
      </c>
      <c r="E22" s="82">
        <v>162.25517048</v>
      </c>
      <c r="F22" s="82">
        <v>137.50371548000001</v>
      </c>
      <c r="G22" s="82">
        <v>11.468170260000001</v>
      </c>
      <c r="H22" s="82">
        <v>380.14670874000001</v>
      </c>
      <c r="I22" s="82">
        <v>11.041067780000001</v>
      </c>
      <c r="J22" s="82">
        <v>6.2744563199999996</v>
      </c>
      <c r="K22" s="82">
        <v>23.27745341</v>
      </c>
      <c r="L22" s="82">
        <v>15.240735600000001</v>
      </c>
      <c r="M22" s="82">
        <v>3.5143143700000001</v>
      </c>
      <c r="N22" s="82">
        <v>1.04782346</v>
      </c>
      <c r="O22" s="82">
        <v>3.2234539199999999</v>
      </c>
      <c r="Q22" s="26" t="s">
        <v>128</v>
      </c>
      <c r="R22" s="85">
        <v>24.063947812960102</v>
      </c>
      <c r="S22" s="24">
        <v>4.1012816844953699</v>
      </c>
      <c r="T22" s="86">
        <v>3.5144031798809401</v>
      </c>
      <c r="U22" s="24">
        <v>11.041322893234399</v>
      </c>
      <c r="V22" s="24">
        <v>11.041322893234399</v>
      </c>
      <c r="W22" s="24">
        <v>7.9213786170946898</v>
      </c>
      <c r="X22" s="86">
        <v>7.6585216703826298</v>
      </c>
      <c r="Y22" s="24">
        <v>6.2746062561498599</v>
      </c>
      <c r="Z22" s="86">
        <v>1.0478506020431799</v>
      </c>
      <c r="AA22" s="24">
        <v>33.854215028773403</v>
      </c>
      <c r="AB22" s="24">
        <v>1613.84563275803</v>
      </c>
      <c r="AC22" s="24">
        <v>13.331774806974201</v>
      </c>
      <c r="AD22" s="24">
        <v>5.9670349515973804</v>
      </c>
      <c r="AE22" s="24">
        <v>2.5712639108899502</v>
      </c>
      <c r="AF22" s="24">
        <v>0.26403037476371599</v>
      </c>
      <c r="AG22" s="86">
        <v>4.4965113112442801</v>
      </c>
      <c r="AH22" s="24">
        <v>23.278007069937601</v>
      </c>
      <c r="AI22" s="24">
        <v>23.278007069937601</v>
      </c>
      <c r="AJ22" s="24">
        <v>8047.3347003983699</v>
      </c>
      <c r="AK22" s="24">
        <v>0</v>
      </c>
      <c r="AL22" s="24">
        <v>3.7094878460088001</v>
      </c>
      <c r="AM22" s="24">
        <v>0.82967211746437197</v>
      </c>
      <c r="AN22" s="86">
        <v>36.685487590474096</v>
      </c>
      <c r="AO22" s="24">
        <v>4.8451301074281403</v>
      </c>
      <c r="AP22" s="24">
        <v>15.2411457711147</v>
      </c>
      <c r="AQ22" s="24">
        <v>3.2235328414489102</v>
      </c>
      <c r="AR22" s="24">
        <v>26.445664756989999</v>
      </c>
      <c r="AS22" s="24">
        <v>0</v>
      </c>
      <c r="AT22" s="24">
        <v>17.884089260867398</v>
      </c>
      <c r="AU22" s="24">
        <v>1.98712137231766</v>
      </c>
      <c r="AV22" s="24">
        <v>19.871210633185001</v>
      </c>
      <c r="AW22" s="24">
        <v>0</v>
      </c>
      <c r="AX22" s="24">
        <v>16.9003839693017</v>
      </c>
      <c r="AY22" s="24">
        <v>2.1176096831958102E-2</v>
      </c>
      <c r="AZ22" s="24">
        <v>105.037099633816</v>
      </c>
      <c r="BA22" s="24">
        <v>0.50781273700513097</v>
      </c>
      <c r="BB22" s="24">
        <v>0.28463914677491298</v>
      </c>
      <c r="BC22" s="24">
        <v>4.4414680775255304</v>
      </c>
      <c r="BD22" s="24">
        <v>2.4751083516482301E-2</v>
      </c>
      <c r="BE22" s="24">
        <v>0</v>
      </c>
      <c r="BF22" s="24">
        <v>0.16542048295992501</v>
      </c>
      <c r="BG22" s="24">
        <v>162.266913434749</v>
      </c>
      <c r="BH22" s="24">
        <v>137.514905888659</v>
      </c>
      <c r="BI22" s="24">
        <v>24.752007546090301</v>
      </c>
      <c r="BJ22" s="24">
        <v>2.4613628660747199E-2</v>
      </c>
      <c r="BK22" s="24">
        <v>6.8753817934599901E-4</v>
      </c>
      <c r="BL22" s="24">
        <v>21.987336848713301</v>
      </c>
      <c r="BM22" s="24">
        <v>1.6775919442010099E-2</v>
      </c>
      <c r="BN22" s="24">
        <v>45.115980703494799</v>
      </c>
      <c r="BO22" s="24">
        <v>0.151945108591963</v>
      </c>
      <c r="BP22" s="24">
        <v>3.8639490716887902E-2</v>
      </c>
      <c r="BQ22" s="24">
        <v>64.463183003356505</v>
      </c>
      <c r="BR22" s="24">
        <v>2.2415622050766002</v>
      </c>
      <c r="BS22" s="24">
        <v>8.5254345128060904E-2</v>
      </c>
      <c r="BT22" s="24">
        <v>0.18315907414694901</v>
      </c>
      <c r="BU22" s="24">
        <v>2.06260361483049E-3</v>
      </c>
      <c r="BV22" s="24">
        <v>11.468454305606899</v>
      </c>
      <c r="BW22" s="24">
        <v>4.3919657088614601</v>
      </c>
      <c r="BX22" s="24">
        <v>0</v>
      </c>
      <c r="BY22" s="24">
        <v>11.6491932860595</v>
      </c>
      <c r="BZ22" s="24">
        <v>16.704215459293099</v>
      </c>
      <c r="CA22" s="86">
        <v>0</v>
      </c>
      <c r="CB22" s="24">
        <v>64.412012433696901</v>
      </c>
      <c r="CC22" s="24">
        <v>380.15504615817002</v>
      </c>
      <c r="CD22" s="24">
        <v>11.5173587168282</v>
      </c>
      <c r="CE22" s="24"/>
    </row>
    <row r="23" spans="1:83" x14ac:dyDescent="0.3">
      <c r="A23" s="26" t="s">
        <v>22</v>
      </c>
      <c r="B23" s="82">
        <v>49917.908841999997</v>
      </c>
      <c r="C23" s="82">
        <v>818.88406508000003</v>
      </c>
      <c r="D23" s="82">
        <v>661.65189792000001</v>
      </c>
      <c r="E23" s="82">
        <v>5060.7084797999996</v>
      </c>
      <c r="F23" s="82">
        <v>4288.7442805999999</v>
      </c>
      <c r="G23" s="82">
        <v>369.19570087</v>
      </c>
      <c r="H23" s="82">
        <v>11771.738712</v>
      </c>
      <c r="I23" s="82">
        <v>301.20824793999998</v>
      </c>
      <c r="J23" s="82">
        <v>150.8087209</v>
      </c>
      <c r="K23" s="82">
        <v>717.61142831999996</v>
      </c>
      <c r="L23" s="82">
        <v>441.13092160000002</v>
      </c>
      <c r="M23" s="82">
        <v>125.68290669</v>
      </c>
      <c r="N23" s="82">
        <v>77.98770725</v>
      </c>
      <c r="O23" s="82">
        <v>90.909576180000002</v>
      </c>
      <c r="Q23" s="26" t="s">
        <v>22</v>
      </c>
      <c r="R23" s="85">
        <v>724.42737099180897</v>
      </c>
      <c r="S23" s="24">
        <v>237.77287879015</v>
      </c>
      <c r="T23" s="86">
        <v>125.653733290389</v>
      </c>
      <c r="U23" s="24">
        <v>298.120447573261</v>
      </c>
      <c r="V23" s="24">
        <v>298.120447573261</v>
      </c>
      <c r="W23" s="24">
        <v>255.35331194191701</v>
      </c>
      <c r="X23" s="86">
        <v>121.58235465311699</v>
      </c>
      <c r="Y23" s="24">
        <v>149.442186831013</v>
      </c>
      <c r="Z23" s="86">
        <v>77.969245368304001</v>
      </c>
      <c r="AA23" s="24">
        <v>1084.01762431064</v>
      </c>
      <c r="AB23" s="24">
        <v>49906.367912439397</v>
      </c>
      <c r="AC23" s="24">
        <v>477.47486147802601</v>
      </c>
      <c r="AD23" s="24">
        <v>156.31757953141201</v>
      </c>
      <c r="AE23" s="24">
        <v>135.55743796428899</v>
      </c>
      <c r="AF23" s="24">
        <v>6.7061157410807501</v>
      </c>
      <c r="AG23" s="86">
        <v>88.8424152473021</v>
      </c>
      <c r="AH23" s="24">
        <v>709.52783210210396</v>
      </c>
      <c r="AI23" s="24">
        <v>709.52783210210396</v>
      </c>
      <c r="AJ23" s="24">
        <v>702012.26773216703</v>
      </c>
      <c r="AK23" s="24">
        <v>0</v>
      </c>
      <c r="AL23" s="24">
        <v>195.389115704218</v>
      </c>
      <c r="AM23" s="24">
        <v>50.438318078178298</v>
      </c>
      <c r="AN23" s="86">
        <v>1152.8177190607901</v>
      </c>
      <c r="AO23" s="24">
        <v>159.655902368857</v>
      </c>
      <c r="AP23" s="24">
        <v>436.38653308666801</v>
      </c>
      <c r="AQ23" s="24">
        <v>89.951441246938899</v>
      </c>
      <c r="AR23" s="24">
        <v>818.69468205591897</v>
      </c>
      <c r="AS23" s="24">
        <v>0</v>
      </c>
      <c r="AT23" s="24">
        <v>595.33180935950202</v>
      </c>
      <c r="AU23" s="24">
        <v>66.147881646411705</v>
      </c>
      <c r="AV23" s="24">
        <v>661.47969100591399</v>
      </c>
      <c r="AW23" s="24">
        <v>0</v>
      </c>
      <c r="AX23" s="24">
        <v>572.97104993822904</v>
      </c>
      <c r="AY23" s="24">
        <v>0.66031168047972499</v>
      </c>
      <c r="AZ23" s="24">
        <v>3334.1901348874699</v>
      </c>
      <c r="BA23" s="24">
        <v>15.834605853844501</v>
      </c>
      <c r="BB23" s="24">
        <v>8.8756211834190299</v>
      </c>
      <c r="BC23" s="24">
        <v>138.493957171359</v>
      </c>
      <c r="BD23" s="24">
        <v>0.77179344856341303</v>
      </c>
      <c r="BE23" s="24">
        <v>0</v>
      </c>
      <c r="BF23" s="24">
        <v>5.1581497184367002</v>
      </c>
      <c r="BG23" s="24">
        <v>5059.77451697571</v>
      </c>
      <c r="BH23" s="24">
        <v>4287.9914245145201</v>
      </c>
      <c r="BI23" s="24">
        <v>771.78309246118397</v>
      </c>
      <c r="BJ23" s="24">
        <v>0.76750446643297698</v>
      </c>
      <c r="BK23" s="24">
        <v>2.1438671125514602E-2</v>
      </c>
      <c r="BL23" s="24">
        <v>685.60937934676997</v>
      </c>
      <c r="BM23" s="24">
        <v>0.52310447485793898</v>
      </c>
      <c r="BN23" s="24">
        <v>1406.8069501114901</v>
      </c>
      <c r="BO23" s="24">
        <v>4.7379504133886599</v>
      </c>
      <c r="BP23" s="24">
        <v>1.2048592243698899</v>
      </c>
      <c r="BQ23" s="24">
        <v>2010.0918184592999</v>
      </c>
      <c r="BR23" s="24">
        <v>54.673661807324699</v>
      </c>
      <c r="BS23" s="24">
        <v>2.65839794146728</v>
      </c>
      <c r="BT23" s="24">
        <v>5.7112662398628702</v>
      </c>
      <c r="BU23" s="24">
        <v>6.4316109349360898E-2</v>
      </c>
      <c r="BV23" s="24">
        <v>369.10442671605</v>
      </c>
      <c r="BW23" s="24">
        <v>154.96126190045601</v>
      </c>
      <c r="BX23" s="24">
        <v>0</v>
      </c>
      <c r="BY23" s="24">
        <v>256.16173337174598</v>
      </c>
      <c r="BZ23" s="24">
        <v>544.01913806032201</v>
      </c>
      <c r="CA23" s="86">
        <v>0</v>
      </c>
      <c r="CB23" s="24">
        <v>1960.2256544013701</v>
      </c>
      <c r="CC23" s="24">
        <v>11769.0114794534</v>
      </c>
      <c r="CD23" s="24">
        <v>391.03481147842501</v>
      </c>
      <c r="CE23" s="24"/>
    </row>
    <row r="24" spans="1:83" x14ac:dyDescent="0.3">
      <c r="A24" s="26" t="s">
        <v>23</v>
      </c>
      <c r="B24" s="82">
        <v>207456.08476</v>
      </c>
      <c r="C24" s="82">
        <v>3393.4315642000001</v>
      </c>
      <c r="D24" s="82">
        <v>2240.7089700000001</v>
      </c>
      <c r="E24" s="82">
        <v>20577.403169000001</v>
      </c>
      <c r="F24" s="82">
        <v>17438.477522000001</v>
      </c>
      <c r="G24" s="82">
        <v>1378.6160187999999</v>
      </c>
      <c r="H24" s="82">
        <v>48780.564061999998</v>
      </c>
      <c r="I24" s="82">
        <v>968.07466663000002</v>
      </c>
      <c r="J24" s="82">
        <v>454.36373244999999</v>
      </c>
      <c r="K24" s="82">
        <v>2429.3962370999998</v>
      </c>
      <c r="L24" s="82">
        <v>1455.5456690000001</v>
      </c>
      <c r="M24" s="82">
        <v>448.34393316000001</v>
      </c>
      <c r="N24" s="82">
        <v>324.23638142999999</v>
      </c>
      <c r="O24" s="82">
        <v>296.60684362000001</v>
      </c>
      <c r="Q24" s="26" t="s">
        <v>23</v>
      </c>
      <c r="R24" s="85">
        <v>3052.3045914788499</v>
      </c>
      <c r="S24" s="24">
        <v>1186.53718738012</v>
      </c>
      <c r="T24" s="86">
        <v>448.28652149299103</v>
      </c>
      <c r="U24" s="24">
        <v>967.95969663434596</v>
      </c>
      <c r="V24" s="24">
        <v>967.95969663434596</v>
      </c>
      <c r="W24" s="24">
        <v>1103.1918705028199</v>
      </c>
      <c r="X24" s="86">
        <v>336.19631910513698</v>
      </c>
      <c r="Y24" s="24">
        <v>454.31254093894501</v>
      </c>
      <c r="Z24" s="86">
        <v>324.19086126013201</v>
      </c>
      <c r="AA24" s="24">
        <v>4672.2054848461803</v>
      </c>
      <c r="AB24" s="24">
        <v>207433.80384888401</v>
      </c>
      <c r="AC24" s="24">
        <v>2134.8083532084602</v>
      </c>
      <c r="AD24" s="24">
        <v>620.96107790235999</v>
      </c>
      <c r="AE24" s="24">
        <v>665.11199394068603</v>
      </c>
      <c r="AF24" s="24">
        <v>26.248175575488201</v>
      </c>
      <c r="AG24" s="86">
        <v>299.15850524916999</v>
      </c>
      <c r="AH24" s="24">
        <v>2429.0960616970301</v>
      </c>
      <c r="AI24" s="24">
        <v>2429.0960616970301</v>
      </c>
      <c r="AJ24" s="24">
        <v>5935911.25888367</v>
      </c>
      <c r="AK24" s="24">
        <v>0</v>
      </c>
      <c r="AL24" s="24">
        <v>958.53024914317598</v>
      </c>
      <c r="AM24" s="24">
        <v>253.65793157863001</v>
      </c>
      <c r="AN24" s="86">
        <v>4935.5347039226199</v>
      </c>
      <c r="AO24" s="24">
        <v>694.98869559173602</v>
      </c>
      <c r="AP24" s="24">
        <v>1455.3736272174999</v>
      </c>
      <c r="AQ24" s="24">
        <v>296.57117664611798</v>
      </c>
      <c r="AR24" s="24">
        <v>3393.0655148277301</v>
      </c>
      <c r="AS24" s="24">
        <v>0</v>
      </c>
      <c r="AT24" s="24">
        <v>2016.34346771009</v>
      </c>
      <c r="AU24" s="24">
        <v>224.03815365679901</v>
      </c>
      <c r="AV24" s="24">
        <v>2240.3816213668902</v>
      </c>
      <c r="AW24" s="24">
        <v>0</v>
      </c>
      <c r="AX24" s="24">
        <v>2517.8819033412801</v>
      </c>
      <c r="AY24" s="24">
        <v>2.6852294361048701</v>
      </c>
      <c r="AZ24" s="24">
        <v>14326.413271846401</v>
      </c>
      <c r="BA24" s="24">
        <v>64.393133079250603</v>
      </c>
      <c r="BB24" s="24">
        <v>36.093637743106399</v>
      </c>
      <c r="BC24" s="24">
        <v>563.20021906385102</v>
      </c>
      <c r="BD24" s="24">
        <v>3.1385782845364498</v>
      </c>
      <c r="BE24" s="24">
        <v>0</v>
      </c>
      <c r="BF24" s="24">
        <v>20.9761561824699</v>
      </c>
      <c r="BG24" s="24">
        <v>20576.144996358798</v>
      </c>
      <c r="BH24" s="24">
        <v>17437.568274417299</v>
      </c>
      <c r="BI24" s="24">
        <v>3138.5767219415002</v>
      </c>
      <c r="BJ24" s="24">
        <v>3.1211404297974399</v>
      </c>
      <c r="BK24" s="24">
        <v>8.7182974794226001E-2</v>
      </c>
      <c r="BL24" s="24">
        <v>2788.10265824919</v>
      </c>
      <c r="BM24" s="24">
        <v>2.12726089909158</v>
      </c>
      <c r="BN24" s="24">
        <v>5720.9284712034396</v>
      </c>
      <c r="BO24" s="24">
        <v>19.267374187802901</v>
      </c>
      <c r="BP24" s="24">
        <v>4.8996732469273603</v>
      </c>
      <c r="BQ24" s="24">
        <v>8174.2498867764498</v>
      </c>
      <c r="BR24" s="24">
        <v>209.66810682604901</v>
      </c>
      <c r="BS24" s="24">
        <v>10.810653879252801</v>
      </c>
      <c r="BT24" s="24">
        <v>23.2254705190892</v>
      </c>
      <c r="BU24" s="24">
        <v>0.26154826215684701</v>
      </c>
      <c r="BV24" s="24">
        <v>1378.44115868053</v>
      </c>
      <c r="BW24" s="24">
        <v>689.65963872079999</v>
      </c>
      <c r="BX24" s="24">
        <v>0</v>
      </c>
      <c r="BY24" s="24">
        <v>926.57117878583006</v>
      </c>
      <c r="BZ24" s="24">
        <v>2358.6628170105701</v>
      </c>
      <c r="CA24" s="86">
        <v>0</v>
      </c>
      <c r="CB24" s="24">
        <v>8293.3810673909102</v>
      </c>
      <c r="CC24" s="24">
        <v>48775.300810356399</v>
      </c>
      <c r="CD24" s="24">
        <v>1719.1826623597599</v>
      </c>
      <c r="CE24" s="24"/>
    </row>
    <row r="25" spans="1:83" x14ac:dyDescent="0.3">
      <c r="A25" s="26" t="s">
        <v>24</v>
      </c>
      <c r="B25" s="82">
        <v>258140.88631</v>
      </c>
      <c r="C25" s="82">
        <v>4272.6903147000003</v>
      </c>
      <c r="D25" s="82">
        <v>5371.9252476000001</v>
      </c>
      <c r="E25" s="82">
        <v>27912.220703999999</v>
      </c>
      <c r="F25" s="82">
        <v>23654.427052999999</v>
      </c>
      <c r="G25" s="82">
        <v>2505.5177368</v>
      </c>
      <c r="H25" s="82">
        <v>61419.880388999998</v>
      </c>
      <c r="I25" s="82">
        <v>1672.4862122</v>
      </c>
      <c r="J25" s="82">
        <v>751.39674724999998</v>
      </c>
      <c r="K25" s="82">
        <v>4333.3205648000003</v>
      </c>
      <c r="L25" s="82">
        <v>2556.4712568999998</v>
      </c>
      <c r="M25" s="82">
        <v>823.73792652999998</v>
      </c>
      <c r="N25" s="82">
        <v>641.63487267999994</v>
      </c>
      <c r="O25" s="82">
        <v>517.33066759999997</v>
      </c>
      <c r="Q25" s="26" t="s">
        <v>24</v>
      </c>
      <c r="R25" s="85">
        <v>3611.7456094343001</v>
      </c>
      <c r="S25" s="24">
        <v>1541.6641850429901</v>
      </c>
      <c r="T25" s="86">
        <v>823.753825953518</v>
      </c>
      <c r="U25" s="24">
        <v>1672.5180573002201</v>
      </c>
      <c r="V25" s="24">
        <v>1672.5180573002201</v>
      </c>
      <c r="W25" s="24">
        <v>1325.7245174683701</v>
      </c>
      <c r="X25" s="86">
        <v>266.58887588135701</v>
      </c>
      <c r="Y25" s="24">
        <v>751.41091288177302</v>
      </c>
      <c r="Z25" s="86">
        <v>641.64722531294206</v>
      </c>
      <c r="AA25" s="24">
        <v>5606.6570720836799</v>
      </c>
      <c r="AB25" s="24">
        <v>258144.63040216899</v>
      </c>
      <c r="AC25" s="24">
        <v>2617.7654572629699</v>
      </c>
      <c r="AD25" s="24">
        <v>706.69782436193998</v>
      </c>
      <c r="AE25" s="24">
        <v>857.04254592691802</v>
      </c>
      <c r="AF25" s="24">
        <v>29.563069123050401</v>
      </c>
      <c r="AG25" s="86">
        <v>297.96695426820003</v>
      </c>
      <c r="AH25" s="24">
        <v>4333.4040304625296</v>
      </c>
      <c r="AI25" s="24">
        <v>4333.4040304625296</v>
      </c>
      <c r="AJ25" s="24">
        <v>8732052.0017727502</v>
      </c>
      <c r="AK25" s="24">
        <v>0</v>
      </c>
      <c r="AL25" s="24">
        <v>1235.02938764433</v>
      </c>
      <c r="AM25" s="24">
        <v>330.810760177688</v>
      </c>
      <c r="AN25" s="86">
        <v>5898.4624182299904</v>
      </c>
      <c r="AO25" s="24">
        <v>838.98433864548599</v>
      </c>
      <c r="AP25" s="24">
        <v>2556.5276888274302</v>
      </c>
      <c r="AQ25" s="24">
        <v>517.34103088233201</v>
      </c>
      <c r="AR25" s="24">
        <v>4272.7531269818101</v>
      </c>
      <c r="AS25" s="24">
        <v>0</v>
      </c>
      <c r="AT25" s="24">
        <v>4834.83720762754</v>
      </c>
      <c r="AU25" s="24">
        <v>537.20427395558795</v>
      </c>
      <c r="AV25" s="24">
        <v>5372.04148158314</v>
      </c>
      <c r="AW25" s="24">
        <v>0</v>
      </c>
      <c r="AX25" s="24">
        <v>3056.6785641592501</v>
      </c>
      <c r="AY25" s="24">
        <v>3.6428410646670701</v>
      </c>
      <c r="AZ25" s="24">
        <v>17159.507002707302</v>
      </c>
      <c r="BA25" s="24">
        <v>87.357182342962005</v>
      </c>
      <c r="BB25" s="24">
        <v>48.965429197242003</v>
      </c>
      <c r="BC25" s="24">
        <v>764.05002152229099</v>
      </c>
      <c r="BD25" s="24">
        <v>4.2578635687869602</v>
      </c>
      <c r="BE25" s="24">
        <v>0</v>
      </c>
      <c r="BF25" s="24">
        <v>28.456715975242101</v>
      </c>
      <c r="BG25" s="24">
        <v>27914.056482075801</v>
      </c>
      <c r="BH25" s="24">
        <v>23656.195742692998</v>
      </c>
      <c r="BI25" s="24">
        <v>4257.8607393828097</v>
      </c>
      <c r="BJ25" s="24">
        <v>4.2342094462209996</v>
      </c>
      <c r="BK25" s="24">
        <v>0.118274017363602</v>
      </c>
      <c r="BL25" s="24">
        <v>3782.40259244035</v>
      </c>
      <c r="BM25" s="24">
        <v>2.8858845779967699</v>
      </c>
      <c r="BN25" s="24">
        <v>7761.1397586148296</v>
      </c>
      <c r="BO25" s="24">
        <v>26.138550285553599</v>
      </c>
      <c r="BP25" s="24">
        <v>6.6470011128049897</v>
      </c>
      <c r="BQ25" s="24">
        <v>11089.3704179742</v>
      </c>
      <c r="BR25" s="24">
        <v>232.674592756782</v>
      </c>
      <c r="BS25" s="24">
        <v>14.665974308437599</v>
      </c>
      <c r="BT25" s="24">
        <v>31.508204443525798</v>
      </c>
      <c r="BU25" s="24">
        <v>0.35482180047950501</v>
      </c>
      <c r="BV25" s="24">
        <v>2505.5658142777902</v>
      </c>
      <c r="BW25" s="24">
        <v>843.45194155395802</v>
      </c>
      <c r="BX25" s="24">
        <v>0</v>
      </c>
      <c r="BY25" s="24">
        <v>982.56317431724005</v>
      </c>
      <c r="BZ25" s="24">
        <v>2840.52597469174</v>
      </c>
      <c r="CA25" s="86">
        <v>0</v>
      </c>
      <c r="CB25" s="24">
        <v>9838.8986519934697</v>
      </c>
      <c r="CC25" s="24">
        <v>61420.782183733201</v>
      </c>
      <c r="CD25" s="24">
        <v>2087.6456920281998</v>
      </c>
      <c r="CE25" s="24"/>
    </row>
    <row r="26" spans="1:83" x14ac:dyDescent="0.3">
      <c r="A26" s="26" t="s">
        <v>25</v>
      </c>
      <c r="B26" s="82">
        <v>1079925.2219</v>
      </c>
      <c r="C26" s="82">
        <v>17810.096736</v>
      </c>
      <c r="D26" s="82">
        <v>19148.121426000002</v>
      </c>
      <c r="E26" s="82">
        <v>113800.47339</v>
      </c>
      <c r="F26" s="82">
        <v>96441.070462999996</v>
      </c>
      <c r="G26" s="82">
        <v>9464.9541766999992</v>
      </c>
      <c r="H26" s="82">
        <v>256019.87132000001</v>
      </c>
      <c r="I26" s="82">
        <v>8104.8714111999998</v>
      </c>
      <c r="J26" s="82">
        <v>2176.1289624000001</v>
      </c>
      <c r="K26" s="82">
        <v>12147.635448000001</v>
      </c>
      <c r="L26" s="82">
        <v>11141.780291999999</v>
      </c>
      <c r="M26" s="82">
        <v>2475.9511692000001</v>
      </c>
      <c r="N26" s="82">
        <v>1315.3490623</v>
      </c>
      <c r="O26" s="82">
        <v>2350.2192748000002</v>
      </c>
      <c r="Q26" s="26" t="s">
        <v>25</v>
      </c>
      <c r="R26" s="85">
        <v>20394.886909782999</v>
      </c>
      <c r="S26" s="24">
        <v>3530.3728543383099</v>
      </c>
      <c r="T26" s="86">
        <v>2475.8077531154399</v>
      </c>
      <c r="U26" s="24">
        <v>8104.40896174317</v>
      </c>
      <c r="V26" s="24">
        <v>8104.40896174317</v>
      </c>
      <c r="W26" s="24">
        <v>5716.8222419000504</v>
      </c>
      <c r="X26" s="86">
        <v>319.028745405476</v>
      </c>
      <c r="Y26" s="24">
        <v>2176.0067588494198</v>
      </c>
      <c r="Z26" s="86">
        <v>1315.2735997372299</v>
      </c>
      <c r="AA26" s="24">
        <v>25753.940016921799</v>
      </c>
      <c r="AB26" s="24">
        <v>1079864.83665199</v>
      </c>
      <c r="AC26" s="24">
        <v>8483.0546273585496</v>
      </c>
      <c r="AD26" s="24">
        <v>3403.3804082567099</v>
      </c>
      <c r="AE26" s="24">
        <v>2420.6162907123598</v>
      </c>
      <c r="AF26" s="24">
        <v>1463.8719254599</v>
      </c>
      <c r="AG26" s="86">
        <v>2306.1194484042398</v>
      </c>
      <c r="AH26" s="24">
        <v>12146.944462736799</v>
      </c>
      <c r="AI26" s="24">
        <v>12146.944462736799</v>
      </c>
      <c r="AJ26" s="24">
        <v>26255728.454656102</v>
      </c>
      <c r="AK26" s="24">
        <v>0</v>
      </c>
      <c r="AL26" s="24">
        <v>3357.7221144062401</v>
      </c>
      <c r="AM26" s="24">
        <v>588.73405339632802</v>
      </c>
      <c r="AN26" s="86">
        <v>25641.245519102398</v>
      </c>
      <c r="AO26" s="24">
        <v>4063.5356041611499</v>
      </c>
      <c r="AP26" s="24">
        <v>11141.180239797401</v>
      </c>
      <c r="AQ26" s="24">
        <v>2350.0864993908999</v>
      </c>
      <c r="AR26" s="24">
        <v>17809.100282870499</v>
      </c>
      <c r="AS26" s="24">
        <v>0</v>
      </c>
      <c r="AT26" s="24">
        <v>17232.314619706402</v>
      </c>
      <c r="AU26" s="24">
        <v>1914.7018578755999</v>
      </c>
      <c r="AV26" s="24">
        <v>19147.016477582001</v>
      </c>
      <c r="AW26" s="24">
        <v>0</v>
      </c>
      <c r="AX26" s="24">
        <v>13524.4416015633</v>
      </c>
      <c r="AY26" s="24">
        <v>14.8511007167115</v>
      </c>
      <c r="AZ26" s="24">
        <v>75493.271576247804</v>
      </c>
      <c r="BA26" s="24">
        <v>356.136878774119</v>
      </c>
      <c r="BB26" s="24">
        <v>199.62177032548999</v>
      </c>
      <c r="BC26" s="24">
        <v>3114.8715097415602</v>
      </c>
      <c r="BD26" s="24">
        <v>17.358428763133201</v>
      </c>
      <c r="BE26" s="24">
        <v>0</v>
      </c>
      <c r="BF26" s="24">
        <v>116.01209253954799</v>
      </c>
      <c r="BG26" s="24">
        <v>113799.769818114</v>
      </c>
      <c r="BH26" s="24">
        <v>96441.343148604399</v>
      </c>
      <c r="BI26" s="24">
        <v>17358.4266695099</v>
      </c>
      <c r="BJ26" s="24">
        <v>17.261990809488601</v>
      </c>
      <c r="BK26" s="24">
        <v>0.48217791321461401</v>
      </c>
      <c r="BL26" s="24">
        <v>15420.061237850799</v>
      </c>
      <c r="BM26" s="24">
        <v>11.7651591084387</v>
      </c>
      <c r="BN26" s="24">
        <v>31640.537858834701</v>
      </c>
      <c r="BO26" s="24">
        <v>106.56140762316301</v>
      </c>
      <c r="BP26" s="24">
        <v>27.098419703330599</v>
      </c>
      <c r="BQ26" s="24">
        <v>45209.034167994403</v>
      </c>
      <c r="BR26" s="24">
        <v>1251.2250052778199</v>
      </c>
      <c r="BS26" s="24">
        <v>59.790131752938997</v>
      </c>
      <c r="BT26" s="24">
        <v>128.45228145474101</v>
      </c>
      <c r="BU26" s="24">
        <v>1.4465346985732701</v>
      </c>
      <c r="BV26" s="24">
        <v>9464.4164272938306</v>
      </c>
      <c r="BW26" s="24">
        <v>3310.6471685541001</v>
      </c>
      <c r="BX26" s="24">
        <v>0</v>
      </c>
      <c r="BY26" s="24">
        <v>3631.9659738146602</v>
      </c>
      <c r="BZ26" s="24">
        <v>11581.7636203769</v>
      </c>
      <c r="CA26" s="86">
        <v>0</v>
      </c>
      <c r="CB26" s="24">
        <v>40089.335569655399</v>
      </c>
      <c r="CC26" s="24">
        <v>256005.54929731999</v>
      </c>
      <c r="CD26" s="24">
        <v>8762.6205031732698</v>
      </c>
      <c r="CE26" s="24"/>
    </row>
    <row r="27" spans="1:83" x14ac:dyDescent="0.3">
      <c r="A27" s="26" t="s">
        <v>26</v>
      </c>
      <c r="B27" s="82">
        <v>2407228.9273999999</v>
      </c>
      <c r="C27" s="82">
        <v>39424.154108000002</v>
      </c>
      <c r="D27" s="82">
        <v>28485.795643000001</v>
      </c>
      <c r="E27" s="82">
        <v>240990.83012999999</v>
      </c>
      <c r="F27" s="82">
        <v>204229.51329</v>
      </c>
      <c r="G27" s="82">
        <v>16756.945376</v>
      </c>
      <c r="H27" s="82">
        <v>566722.21655000001</v>
      </c>
      <c r="I27" s="82">
        <v>19160.519408</v>
      </c>
      <c r="J27" s="82">
        <v>5136.8684721</v>
      </c>
      <c r="K27" s="82">
        <v>38269.670130999999</v>
      </c>
      <c r="L27" s="82">
        <v>43064.080705</v>
      </c>
      <c r="M27" s="82">
        <v>5856.0300590999996</v>
      </c>
      <c r="N27" s="82">
        <v>3099.2439794000002</v>
      </c>
      <c r="O27" s="82">
        <v>5564.9408437000002</v>
      </c>
      <c r="Q27" s="26" t="s">
        <v>26</v>
      </c>
      <c r="R27" s="85">
        <v>39820.320996027702</v>
      </c>
      <c r="S27" s="24">
        <v>6920.56628743899</v>
      </c>
      <c r="T27" s="86">
        <v>5856.3179154537202</v>
      </c>
      <c r="U27" s="24">
        <v>19161.461407147999</v>
      </c>
      <c r="V27" s="24">
        <v>19161.461407147999</v>
      </c>
      <c r="W27" s="24">
        <v>11276.5217069502</v>
      </c>
      <c r="X27" s="86">
        <v>628.00862127451501</v>
      </c>
      <c r="Y27" s="24">
        <v>5137.1205921830597</v>
      </c>
      <c r="Z27" s="86">
        <v>3099.39644055591</v>
      </c>
      <c r="AA27" s="24">
        <v>65222.537862189398</v>
      </c>
      <c r="AB27" s="24">
        <v>2407350.9386960398</v>
      </c>
      <c r="AC27" s="24">
        <v>16394.023417272299</v>
      </c>
      <c r="AD27" s="24">
        <v>9569.5935658128292</v>
      </c>
      <c r="AE27" s="24">
        <v>3398.5130805908202</v>
      </c>
      <c r="AF27" s="24">
        <v>2872.2570326978898</v>
      </c>
      <c r="AG27" s="86">
        <v>4385.6735525499998</v>
      </c>
      <c r="AH27" s="24">
        <v>38271.550132851</v>
      </c>
      <c r="AI27" s="24">
        <v>38271.550132851</v>
      </c>
      <c r="AJ27" s="24">
        <v>67799088.148312196</v>
      </c>
      <c r="AK27" s="24">
        <v>0</v>
      </c>
      <c r="AL27" s="24">
        <v>6592.3187938106803</v>
      </c>
      <c r="AM27" s="24">
        <v>1157.5074039522699</v>
      </c>
      <c r="AN27" s="86">
        <v>55689.563630253899</v>
      </c>
      <c r="AO27" s="24">
        <v>7987.1215749662897</v>
      </c>
      <c r="AP27" s="24">
        <v>43066.3311153139</v>
      </c>
      <c r="AQ27" s="24">
        <v>5565.2143928368496</v>
      </c>
      <c r="AR27" s="24">
        <v>39426.1484880727</v>
      </c>
      <c r="AS27" s="24">
        <v>0</v>
      </c>
      <c r="AT27" s="24">
        <v>25638.438818786701</v>
      </c>
      <c r="AU27" s="24">
        <v>2848.7157416242298</v>
      </c>
      <c r="AV27" s="24">
        <v>28487.154560410901</v>
      </c>
      <c r="AW27" s="24">
        <v>0</v>
      </c>
      <c r="AX27" s="24">
        <v>25751.938600678699</v>
      </c>
      <c r="AY27" s="24">
        <v>31.452929983747499</v>
      </c>
      <c r="AZ27" s="24">
        <v>159715.45567011999</v>
      </c>
      <c r="BA27" s="24">
        <v>754.25755687459502</v>
      </c>
      <c r="BB27" s="24">
        <v>422.77635798431299</v>
      </c>
      <c r="BC27" s="24">
        <v>6596.9452169199203</v>
      </c>
      <c r="BD27" s="24">
        <v>36.763162460136499</v>
      </c>
      <c r="BE27" s="24">
        <v>0</v>
      </c>
      <c r="BF27" s="24">
        <v>245.700471980489</v>
      </c>
      <c r="BG27" s="24">
        <v>241015.016735379</v>
      </c>
      <c r="BH27" s="24">
        <v>204251.847287076</v>
      </c>
      <c r="BI27" s="24">
        <v>36763.169448303197</v>
      </c>
      <c r="BJ27" s="24">
        <v>36.558920580238798</v>
      </c>
      <c r="BK27" s="24">
        <v>1.0211986757129401</v>
      </c>
      <c r="BL27" s="24">
        <v>32657.944365716601</v>
      </c>
      <c r="BM27" s="24">
        <v>24.917253905539599</v>
      </c>
      <c r="BN27" s="24">
        <v>67011.072683953797</v>
      </c>
      <c r="BO27" s="24">
        <v>225.68499343658601</v>
      </c>
      <c r="BP27" s="24">
        <v>57.391381254208298</v>
      </c>
      <c r="BQ27" s="24">
        <v>95747.621125029196</v>
      </c>
      <c r="BR27" s="24">
        <v>4463.5325880414002</v>
      </c>
      <c r="BS27" s="24">
        <v>126.62867067397001</v>
      </c>
      <c r="BT27" s="24">
        <v>272.04740135157601</v>
      </c>
      <c r="BU27" s="24">
        <v>3.06359629554357</v>
      </c>
      <c r="BV27" s="24">
        <v>16757.769072302999</v>
      </c>
      <c r="BW27" s="24">
        <v>6491.2178255484096</v>
      </c>
      <c r="BX27" s="24">
        <v>0</v>
      </c>
      <c r="BY27" s="24">
        <v>7187.0560262722502</v>
      </c>
      <c r="BZ27" s="24">
        <v>24145.950763524699</v>
      </c>
      <c r="CA27" s="86">
        <v>0</v>
      </c>
      <c r="CB27" s="24">
        <v>86081.705468275701</v>
      </c>
      <c r="CC27" s="24">
        <v>566750.91691852699</v>
      </c>
      <c r="CD27" s="24">
        <v>18437.538089457201</v>
      </c>
      <c r="CE27" s="24"/>
    </row>
    <row r="28" spans="1:83" x14ac:dyDescent="0.3">
      <c r="A28" s="26" t="s">
        <v>27</v>
      </c>
      <c r="B28" s="82">
        <v>101325.11332999999</v>
      </c>
      <c r="C28" s="82">
        <v>1674.34494</v>
      </c>
      <c r="D28" s="82">
        <v>1966.231749</v>
      </c>
      <c r="E28" s="82">
        <v>10828.940925999999</v>
      </c>
      <c r="F28" s="82">
        <v>9177.0730629999998</v>
      </c>
      <c r="G28" s="82">
        <v>939.93462999999997</v>
      </c>
      <c r="H28" s="82">
        <v>24068.696269</v>
      </c>
      <c r="I28" s="82">
        <v>1074.7564527</v>
      </c>
      <c r="J28" s="82">
        <v>288.13846029000001</v>
      </c>
      <c r="K28" s="82">
        <v>2146.6315199999999</v>
      </c>
      <c r="L28" s="82">
        <v>2415.5607504999998</v>
      </c>
      <c r="M28" s="82">
        <v>328.47784295999998</v>
      </c>
      <c r="N28" s="82">
        <v>173.84353697</v>
      </c>
      <c r="O28" s="82">
        <v>312.14999818000001</v>
      </c>
      <c r="Q28" s="26" t="s">
        <v>27</v>
      </c>
      <c r="R28" s="85">
        <v>1441.33899832932</v>
      </c>
      <c r="S28" s="24">
        <v>274.93037558043301</v>
      </c>
      <c r="T28" s="86">
        <v>328.47800766874701</v>
      </c>
      <c r="U28" s="24">
        <v>1074.75630824676</v>
      </c>
      <c r="V28" s="24">
        <v>1074.75630824676</v>
      </c>
      <c r="W28" s="24">
        <v>446.769352368574</v>
      </c>
      <c r="X28" s="86">
        <v>24.773493261695201</v>
      </c>
      <c r="Y28" s="24">
        <v>288.13853794084201</v>
      </c>
      <c r="Z28" s="86">
        <v>173.84319875303399</v>
      </c>
      <c r="AA28" s="24">
        <v>2320.1655220154398</v>
      </c>
      <c r="AB28" s="24">
        <v>101325.086134479</v>
      </c>
      <c r="AC28" s="24">
        <v>658.06476557751296</v>
      </c>
      <c r="AD28" s="24">
        <v>317.53082570309198</v>
      </c>
      <c r="AE28" s="24">
        <v>148.494476229398</v>
      </c>
      <c r="AF28" s="24">
        <v>113.906462118596</v>
      </c>
      <c r="AG28" s="86">
        <v>88.9795016086793</v>
      </c>
      <c r="AH28" s="24">
        <v>2146.6312249057701</v>
      </c>
      <c r="AI28" s="24">
        <v>2146.6312249057701</v>
      </c>
      <c r="AJ28" s="24">
        <v>2847143.3617928298</v>
      </c>
      <c r="AK28" s="24">
        <v>0</v>
      </c>
      <c r="AL28" s="24">
        <v>260.49201140000298</v>
      </c>
      <c r="AM28" s="24">
        <v>45.758730432190703</v>
      </c>
      <c r="AN28" s="86">
        <v>2337.2956461174199</v>
      </c>
      <c r="AO28" s="24">
        <v>316.60890636522601</v>
      </c>
      <c r="AP28" s="24">
        <v>2415.56754692101</v>
      </c>
      <c r="AQ28" s="24">
        <v>312.14974164653501</v>
      </c>
      <c r="AR28" s="24">
        <v>1674.3445271580699</v>
      </c>
      <c r="AS28" s="24">
        <v>0</v>
      </c>
      <c r="AT28" s="24">
        <v>1769.6079318688001</v>
      </c>
      <c r="AU28" s="24">
        <v>196.62295105736899</v>
      </c>
      <c r="AV28" s="24">
        <v>1966.2308829261699</v>
      </c>
      <c r="AW28" s="24">
        <v>0</v>
      </c>
      <c r="AX28" s="24">
        <v>1118.05814117769</v>
      </c>
      <c r="AY28" s="24">
        <v>1.4132639876320701</v>
      </c>
      <c r="AZ28" s="24">
        <v>6162.7364320884199</v>
      </c>
      <c r="BA28" s="24">
        <v>33.890923252699203</v>
      </c>
      <c r="BB28" s="24">
        <v>18.9965315484713</v>
      </c>
      <c r="BC28" s="24">
        <v>296.419383826782</v>
      </c>
      <c r="BD28" s="24">
        <v>1.6518778793741</v>
      </c>
      <c r="BE28" s="24">
        <v>0</v>
      </c>
      <c r="BF28" s="24">
        <v>11.0400193979177</v>
      </c>
      <c r="BG28" s="24">
        <v>10829.479356071401</v>
      </c>
      <c r="BH28" s="24">
        <v>9177.6120803173399</v>
      </c>
      <c r="BI28" s="24">
        <v>1651.8672757541101</v>
      </c>
      <c r="BJ28" s="24">
        <v>1.64269517833738</v>
      </c>
      <c r="BK28" s="24">
        <v>4.58853387671753E-2</v>
      </c>
      <c r="BL28" s="24">
        <v>1467.41360883943</v>
      </c>
      <c r="BM28" s="24">
        <v>1.11960189877478</v>
      </c>
      <c r="BN28" s="24">
        <v>3010.9967985339199</v>
      </c>
      <c r="BO28" s="24">
        <v>10.140660341385701</v>
      </c>
      <c r="BP28" s="24">
        <v>2.5787591307175499</v>
      </c>
      <c r="BQ28" s="24">
        <v>4302.2107738961704</v>
      </c>
      <c r="BR28" s="24">
        <v>116.258184133578</v>
      </c>
      <c r="BS28" s="24">
        <v>5.6897828690730101</v>
      </c>
      <c r="BT28" s="24">
        <v>12.223858298362501</v>
      </c>
      <c r="BU28" s="24">
        <v>0.13765609952435201</v>
      </c>
      <c r="BV28" s="24">
        <v>939.93447064843394</v>
      </c>
      <c r="BW28" s="24">
        <v>257.27041097111601</v>
      </c>
      <c r="BX28" s="24">
        <v>0</v>
      </c>
      <c r="BY28" s="24">
        <v>283.29444202617998</v>
      </c>
      <c r="BZ28" s="24">
        <v>933.67564238876196</v>
      </c>
      <c r="CA28" s="86">
        <v>0</v>
      </c>
      <c r="CB28" s="24">
        <v>3468.0105390215799</v>
      </c>
      <c r="CC28" s="24">
        <v>24068.690461217899</v>
      </c>
      <c r="CD28" s="24">
        <v>709.78654690584301</v>
      </c>
      <c r="CE28" s="24"/>
    </row>
    <row r="29" spans="1:83" x14ac:dyDescent="0.3">
      <c r="A29" s="26" t="s">
        <v>28</v>
      </c>
      <c r="B29" s="82">
        <v>204487.24246000001</v>
      </c>
      <c r="C29" s="82">
        <v>3397.8078983999999</v>
      </c>
      <c r="D29" s="82">
        <v>4934.1575676000002</v>
      </c>
      <c r="E29" s="82">
        <v>22716.944092999998</v>
      </c>
      <c r="F29" s="82">
        <v>19251.645006999999</v>
      </c>
      <c r="G29" s="82">
        <v>2192.3119716000001</v>
      </c>
      <c r="H29" s="82">
        <v>48843.499075</v>
      </c>
      <c r="I29" s="82">
        <v>1877.2799551000001</v>
      </c>
      <c r="J29" s="82">
        <v>504.04294770000001</v>
      </c>
      <c r="K29" s="82">
        <v>2813.6797425999998</v>
      </c>
      <c r="L29" s="82">
        <v>2580.6998915999998</v>
      </c>
      <c r="M29" s="82">
        <v>573.48886498000002</v>
      </c>
      <c r="N29" s="82">
        <v>304.66595895</v>
      </c>
      <c r="O29" s="82">
        <v>544.36638377999998</v>
      </c>
      <c r="Q29" s="26" t="s">
        <v>28</v>
      </c>
      <c r="R29" s="85">
        <v>3755.08399200542</v>
      </c>
      <c r="S29" s="24">
        <v>650.00834667946299</v>
      </c>
      <c r="T29" s="86">
        <v>573.47317197372797</v>
      </c>
      <c r="U29" s="24">
        <v>1877.22885906284</v>
      </c>
      <c r="V29" s="24">
        <v>1877.22885906284</v>
      </c>
      <c r="W29" s="24">
        <v>1052.5751585386599</v>
      </c>
      <c r="X29" s="86">
        <v>58.739292153164001</v>
      </c>
      <c r="Y29" s="24">
        <v>504.029146810859</v>
      </c>
      <c r="Z29" s="86">
        <v>304.65762264252601</v>
      </c>
      <c r="AA29" s="24">
        <v>4741.7876198098402</v>
      </c>
      <c r="AB29" s="24">
        <v>204481.00101487001</v>
      </c>
      <c r="AC29" s="24">
        <v>1561.8905873815199</v>
      </c>
      <c r="AD29" s="24">
        <v>626.62662161988806</v>
      </c>
      <c r="AE29" s="24">
        <v>445.68119335554098</v>
      </c>
      <c r="AF29" s="24">
        <v>269.52662505494197</v>
      </c>
      <c r="AG29" s="86">
        <v>424.60035415893702</v>
      </c>
      <c r="AH29" s="24">
        <v>2813.6027294509599</v>
      </c>
      <c r="AI29" s="24">
        <v>2813.6027294509599</v>
      </c>
      <c r="AJ29" s="24">
        <v>17067353.302893601</v>
      </c>
      <c r="AK29" s="24">
        <v>0</v>
      </c>
      <c r="AL29" s="24">
        <v>618.21997719785497</v>
      </c>
      <c r="AM29" s="24">
        <v>108.39708750014501</v>
      </c>
      <c r="AN29" s="86">
        <v>4721.0377772412503</v>
      </c>
      <c r="AO29" s="24">
        <v>748.17368605548597</v>
      </c>
      <c r="AP29" s="24">
        <v>2580.6376809445101</v>
      </c>
      <c r="AQ29" s="24">
        <v>544.35157541545402</v>
      </c>
      <c r="AR29" s="24">
        <v>3397.7043994047299</v>
      </c>
      <c r="AS29" s="24">
        <v>0</v>
      </c>
      <c r="AT29" s="24">
        <v>4440.6262135309098</v>
      </c>
      <c r="AU29" s="24">
        <v>493.403079982691</v>
      </c>
      <c r="AV29" s="24">
        <v>4934.0292935136004</v>
      </c>
      <c r="AW29" s="24">
        <v>0</v>
      </c>
      <c r="AX29" s="24">
        <v>2490.1054565757499</v>
      </c>
      <c r="AY29" s="24">
        <v>2.9646650093034999</v>
      </c>
      <c r="AZ29" s="24">
        <v>13899.738849217199</v>
      </c>
      <c r="BA29" s="24">
        <v>71.094211816817904</v>
      </c>
      <c r="BB29" s="24">
        <v>39.849718422273298</v>
      </c>
      <c r="BC29" s="24">
        <v>621.80964770085495</v>
      </c>
      <c r="BD29" s="24">
        <v>3.4651932180555201</v>
      </c>
      <c r="BE29" s="24">
        <v>0</v>
      </c>
      <c r="BF29" s="24">
        <v>23.159041344143699</v>
      </c>
      <c r="BG29" s="24">
        <v>22717.407825526901</v>
      </c>
      <c r="BH29" s="24">
        <v>19252.211390822002</v>
      </c>
      <c r="BI29" s="24">
        <v>3465.1964347049302</v>
      </c>
      <c r="BJ29" s="24">
        <v>3.4459413798919698</v>
      </c>
      <c r="BK29" s="24">
        <v>9.6255215118492901E-2</v>
      </c>
      <c r="BL29" s="24">
        <v>3078.2466671795701</v>
      </c>
      <c r="BM29" s="24">
        <v>2.3486306776554899</v>
      </c>
      <c r="BN29" s="24">
        <v>6316.27832007297</v>
      </c>
      <c r="BO29" s="24">
        <v>21.272439536904798</v>
      </c>
      <c r="BP29" s="24">
        <v>5.4095515680594302</v>
      </c>
      <c r="BQ29" s="24">
        <v>9024.9042450705092</v>
      </c>
      <c r="BR29" s="24">
        <v>230.37417719298301</v>
      </c>
      <c r="BS29" s="24">
        <v>11.9356641412369</v>
      </c>
      <c r="BT29" s="24">
        <v>25.642432893141901</v>
      </c>
      <c r="BU29" s="24">
        <v>0.28876557552201498</v>
      </c>
      <c r="BV29" s="24">
        <v>2192.2521063962899</v>
      </c>
      <c r="BW29" s="24">
        <v>609.55245157875595</v>
      </c>
      <c r="BX29" s="24">
        <v>0</v>
      </c>
      <c r="BY29" s="24">
        <v>668.71362411994301</v>
      </c>
      <c r="BZ29" s="24">
        <v>2132.4212971972802</v>
      </c>
      <c r="CA29" s="86">
        <v>0</v>
      </c>
      <c r="CB29" s="24">
        <v>7381.20565143562</v>
      </c>
      <c r="CC29" s="24">
        <v>48842.012229019398</v>
      </c>
      <c r="CD29" s="24">
        <v>1613.3641312474999</v>
      </c>
      <c r="CE29" s="24"/>
    </row>
    <row r="30" spans="1:83" x14ac:dyDescent="0.3">
      <c r="A30" s="26" t="s">
        <v>29</v>
      </c>
      <c r="B30" s="82">
        <v>4066.8381244000002</v>
      </c>
      <c r="C30" s="82">
        <v>66.670893579999998</v>
      </c>
      <c r="D30" s="82">
        <v>51.552913480000001</v>
      </c>
      <c r="E30" s="82">
        <v>410.19813416</v>
      </c>
      <c r="F30" s="82">
        <v>347.62564374999999</v>
      </c>
      <c r="G30" s="82">
        <v>29.357830759999999</v>
      </c>
      <c r="H30" s="82">
        <v>958.39336877000005</v>
      </c>
      <c r="I30" s="82">
        <v>20.65105127</v>
      </c>
      <c r="J30" s="82">
        <v>9.7063248200000007</v>
      </c>
      <c r="K30" s="82">
        <v>51.768122869999999</v>
      </c>
      <c r="L30" s="82">
        <v>31.03264377</v>
      </c>
      <c r="M30" s="82">
        <v>9.5439101799999992</v>
      </c>
      <c r="N30" s="82">
        <v>6.8831606000000001</v>
      </c>
      <c r="O30" s="82">
        <v>6.3252288200000004</v>
      </c>
      <c r="Q30" s="26" t="s">
        <v>29</v>
      </c>
      <c r="R30" s="85">
        <v>59.287247171554597</v>
      </c>
      <c r="S30" s="24">
        <v>23.1407965083378</v>
      </c>
      <c r="T30" s="86">
        <v>9.5438432629218592</v>
      </c>
      <c r="U30" s="24">
        <v>20.6508849090803</v>
      </c>
      <c r="V30" s="24">
        <v>20.6508849090803</v>
      </c>
      <c r="W30" s="24">
        <v>21.441998404915701</v>
      </c>
      <c r="X30" s="86">
        <v>6.4408079406160503</v>
      </c>
      <c r="Y30" s="24">
        <v>9.7062541231494901</v>
      </c>
      <c r="Z30" s="86">
        <v>6.88313812876196</v>
      </c>
      <c r="AA30" s="24">
        <v>90.805044484170494</v>
      </c>
      <c r="AB30" s="24">
        <v>4066.8207309865102</v>
      </c>
      <c r="AC30" s="24">
        <v>41.528484624367401</v>
      </c>
      <c r="AD30" s="24">
        <v>12.0422851174343</v>
      </c>
      <c r="AE30" s="24">
        <v>12.9666929462306</v>
      </c>
      <c r="AF30" s="24">
        <v>0.50881789547910905</v>
      </c>
      <c r="AG30" s="86">
        <v>5.7726115066303896</v>
      </c>
      <c r="AH30" s="24">
        <v>51.767792813571802</v>
      </c>
      <c r="AI30" s="24">
        <v>51.767792813571802</v>
      </c>
      <c r="AJ30" s="24">
        <v>54447.100994857698</v>
      </c>
      <c r="AK30" s="24">
        <v>0</v>
      </c>
      <c r="AL30" s="24">
        <v>18.686941592712198</v>
      </c>
      <c r="AM30" s="24">
        <v>4.9478718894630704</v>
      </c>
      <c r="AN30" s="86">
        <v>95.906450331763594</v>
      </c>
      <c r="AO30" s="24">
        <v>13.5106187458855</v>
      </c>
      <c r="AP30" s="24">
        <v>31.032510959509899</v>
      </c>
      <c r="AQ30" s="24">
        <v>6.3251983936049703</v>
      </c>
      <c r="AR30" s="24">
        <v>66.670606862326807</v>
      </c>
      <c r="AS30" s="24">
        <v>0</v>
      </c>
      <c r="AT30" s="24">
        <v>46.397295760842603</v>
      </c>
      <c r="AU30" s="24">
        <v>5.1552566905757899</v>
      </c>
      <c r="AV30" s="24">
        <v>51.5525524514184</v>
      </c>
      <c r="AW30" s="24">
        <v>0</v>
      </c>
      <c r="AX30" s="24">
        <v>48.959425149991397</v>
      </c>
      <c r="AY30" s="24">
        <v>5.3534074479846899E-2</v>
      </c>
      <c r="AZ30" s="24">
        <v>278.41415171929702</v>
      </c>
      <c r="BA30" s="24">
        <v>1.28377567199634</v>
      </c>
      <c r="BB30" s="24">
        <v>0.71958209185557498</v>
      </c>
      <c r="BC30" s="24">
        <v>11.2282572866614</v>
      </c>
      <c r="BD30" s="24">
        <v>6.2572492380275194E-2</v>
      </c>
      <c r="BE30" s="24">
        <v>0</v>
      </c>
      <c r="BF30" s="24">
        <v>0.41819129918373799</v>
      </c>
      <c r="BG30" s="24">
        <v>410.216789686776</v>
      </c>
      <c r="BH30" s="24">
        <v>347.64457908838699</v>
      </c>
      <c r="BI30" s="24">
        <v>62.572210598389503</v>
      </c>
      <c r="BJ30" s="24">
        <v>6.2224762788185402E-2</v>
      </c>
      <c r="BK30" s="24">
        <v>1.7381192106350901E-3</v>
      </c>
      <c r="BL30" s="24">
        <v>55.5850900287152</v>
      </c>
      <c r="BM30" s="24">
        <v>4.2410063068723497E-2</v>
      </c>
      <c r="BN30" s="24">
        <v>114.05545439574</v>
      </c>
      <c r="BO30" s="24">
        <v>0.38412460334992299</v>
      </c>
      <c r="BP30" s="24">
        <v>9.7682355296879894E-2</v>
      </c>
      <c r="BQ30" s="24">
        <v>162.966165015955</v>
      </c>
      <c r="BR30" s="24">
        <v>4.0620447685497396</v>
      </c>
      <c r="BS30" s="24">
        <v>0.21552704592778699</v>
      </c>
      <c r="BT30" s="24">
        <v>0.46303542467082198</v>
      </c>
      <c r="BU30" s="24">
        <v>5.2143571048904004E-3</v>
      </c>
      <c r="BV30" s="24">
        <v>29.357641664709998</v>
      </c>
      <c r="BW30" s="24">
        <v>13.4144369777168</v>
      </c>
      <c r="BX30" s="24">
        <v>0</v>
      </c>
      <c r="BY30" s="24">
        <v>17.919985705369001</v>
      </c>
      <c r="BZ30" s="24">
        <v>45.847879754771803</v>
      </c>
      <c r="CA30" s="86">
        <v>0</v>
      </c>
      <c r="CB30" s="24">
        <v>161.106070883738</v>
      </c>
      <c r="CC30" s="24">
        <v>958.38927989329602</v>
      </c>
      <c r="CD30" s="24">
        <v>33.429390570693101</v>
      </c>
      <c r="CE30" s="24"/>
    </row>
    <row r="31" spans="1:83" x14ac:dyDescent="0.3">
      <c r="A31" s="26" t="s">
        <v>30</v>
      </c>
      <c r="B31" s="82">
        <v>24095.542947000002</v>
      </c>
      <c r="C31" s="82">
        <v>395.79456569000001</v>
      </c>
      <c r="D31" s="82">
        <v>345.60155018</v>
      </c>
      <c r="E31" s="82">
        <v>2466.2390312000002</v>
      </c>
      <c r="F31" s="82">
        <v>2090.0323704000002</v>
      </c>
      <c r="G31" s="82">
        <v>186.22052238000001</v>
      </c>
      <c r="H31" s="82">
        <v>5689.5823425999997</v>
      </c>
      <c r="I31" s="82">
        <v>137.42375390000001</v>
      </c>
      <c r="J31" s="82">
        <v>67.072214930000001</v>
      </c>
      <c r="K31" s="82">
        <v>334.43275635999998</v>
      </c>
      <c r="L31" s="82">
        <v>203.41996764999999</v>
      </c>
      <c r="M31" s="82">
        <v>59.878777499999998</v>
      </c>
      <c r="N31" s="82">
        <v>39.785670000000003</v>
      </c>
      <c r="O31" s="82">
        <v>41.729625140000003</v>
      </c>
      <c r="Q31" s="26" t="s">
        <v>30</v>
      </c>
      <c r="R31" s="85">
        <v>350.28599591114698</v>
      </c>
      <c r="S31" s="24">
        <v>122.766629000403</v>
      </c>
      <c r="T31" s="86">
        <v>59.8758325391331</v>
      </c>
      <c r="U31" s="24">
        <v>137.418140688508</v>
      </c>
      <c r="V31" s="24">
        <v>137.418140688508</v>
      </c>
      <c r="W31" s="24">
        <v>124.62381290406999</v>
      </c>
      <c r="X31" s="86">
        <v>51.358581876491201</v>
      </c>
      <c r="Y31" s="24">
        <v>67.069804868157703</v>
      </c>
      <c r="Z31" s="86">
        <v>39.783226084489499</v>
      </c>
      <c r="AA31" s="24">
        <v>528.58325400351305</v>
      </c>
      <c r="AB31" s="24">
        <v>24094.622551497199</v>
      </c>
      <c r="AC31" s="24">
        <v>236.067215514308</v>
      </c>
      <c r="AD31" s="24">
        <v>73.995684758651294</v>
      </c>
      <c r="AE31" s="24">
        <v>69.511354237654402</v>
      </c>
      <c r="AF31" s="24">
        <v>3.1579273403177299</v>
      </c>
      <c r="AG31" s="86">
        <v>39.786117894621199</v>
      </c>
      <c r="AH31" s="24">
        <v>334.41775687857199</v>
      </c>
      <c r="AI31" s="24">
        <v>334.41775687857199</v>
      </c>
      <c r="AJ31" s="24">
        <v>549854.358338497</v>
      </c>
      <c r="AK31" s="24">
        <v>0</v>
      </c>
      <c r="AL31" s="24">
        <v>100.186619145126</v>
      </c>
      <c r="AM31" s="24">
        <v>26.124903358129998</v>
      </c>
      <c r="AN31" s="86">
        <v>560.72988721655997</v>
      </c>
      <c r="AO31" s="24">
        <v>78.140110485324101</v>
      </c>
      <c r="AP31" s="24">
        <v>203.41187628404899</v>
      </c>
      <c r="AQ31" s="24">
        <v>41.727881813200298</v>
      </c>
      <c r="AR31" s="24">
        <v>395.77935981778802</v>
      </c>
      <c r="AS31" s="24">
        <v>0</v>
      </c>
      <c r="AT31" s="24">
        <v>311.02431172539201</v>
      </c>
      <c r="AU31" s="24">
        <v>34.558248662885703</v>
      </c>
      <c r="AV31" s="24">
        <v>345.58256038827699</v>
      </c>
      <c r="AW31" s="24">
        <v>0</v>
      </c>
      <c r="AX31" s="24">
        <v>281.42851492637601</v>
      </c>
      <c r="AY31" s="24">
        <v>0.32185170940326302</v>
      </c>
      <c r="AZ31" s="24">
        <v>1623.93545034709</v>
      </c>
      <c r="BA31" s="24">
        <v>7.7181796518901802</v>
      </c>
      <c r="BB31" s="24">
        <v>4.3261927849336104</v>
      </c>
      <c r="BC31" s="24">
        <v>67.505326930780299</v>
      </c>
      <c r="BD31" s="24">
        <v>0.376190584313012</v>
      </c>
      <c r="BE31" s="24">
        <v>0</v>
      </c>
      <c r="BF31" s="24">
        <v>2.5142075851672998</v>
      </c>
      <c r="BG31" s="24">
        <v>2466.2630914043302</v>
      </c>
      <c r="BH31" s="24">
        <v>2090.0715752979099</v>
      </c>
      <c r="BI31" s="24">
        <v>376.191516106417</v>
      </c>
      <c r="BJ31" s="24">
        <v>0.37410053243825703</v>
      </c>
      <c r="BK31" s="24">
        <v>1.04497475801517E-2</v>
      </c>
      <c r="BL31" s="24">
        <v>334.182735233166</v>
      </c>
      <c r="BM31" s="24">
        <v>0.25497358095647499</v>
      </c>
      <c r="BN31" s="24">
        <v>685.71199416656998</v>
      </c>
      <c r="BO31" s="24">
        <v>2.3093923232857598</v>
      </c>
      <c r="BP31" s="24">
        <v>0.58727532124098103</v>
      </c>
      <c r="BQ31" s="24">
        <v>979.76777674564596</v>
      </c>
      <c r="BR31" s="24">
        <v>25.563295863318999</v>
      </c>
      <c r="BS31" s="24">
        <v>1.2957674460997399</v>
      </c>
      <c r="BT31" s="24">
        <v>2.78381168934671</v>
      </c>
      <c r="BU31" s="24">
        <v>3.1349265097526897E-2</v>
      </c>
      <c r="BV31" s="24">
        <v>186.21168140831199</v>
      </c>
      <c r="BW31" s="24">
        <v>76.479624316567296</v>
      </c>
      <c r="BX31" s="24">
        <v>0</v>
      </c>
      <c r="BY31" s="24">
        <v>117.41720794119099</v>
      </c>
      <c r="BZ31" s="24">
        <v>265.85822750573499</v>
      </c>
      <c r="CA31" s="86">
        <v>0</v>
      </c>
      <c r="CB31" s="24">
        <v>949.27871033942995</v>
      </c>
      <c r="CC31" s="24">
        <v>5689.3638208413904</v>
      </c>
      <c r="CD31" s="24">
        <v>192.10005552615399</v>
      </c>
      <c r="CE31" s="24"/>
    </row>
    <row r="32" spans="1:83" x14ac:dyDescent="0.3">
      <c r="A32" s="26" t="s">
        <v>31</v>
      </c>
      <c r="B32" s="82">
        <v>233596.10821000001</v>
      </c>
      <c r="C32" s="82">
        <v>3826.205907</v>
      </c>
      <c r="D32" s="82">
        <v>2790.5099650000002</v>
      </c>
      <c r="E32" s="82">
        <v>23409.066008000002</v>
      </c>
      <c r="F32" s="82">
        <v>19838.193070000001</v>
      </c>
      <c r="G32" s="82">
        <v>1634.1142150000001</v>
      </c>
      <c r="H32" s="82">
        <v>55001.730067999997</v>
      </c>
      <c r="I32" s="82">
        <v>1399.2946525</v>
      </c>
      <c r="J32" s="82">
        <v>375.70560448999998</v>
      </c>
      <c r="K32" s="82">
        <v>2097.2721771000001</v>
      </c>
      <c r="L32" s="82">
        <v>1923.612697</v>
      </c>
      <c r="M32" s="82">
        <v>427.46948852000003</v>
      </c>
      <c r="N32" s="82">
        <v>227.09316573000001</v>
      </c>
      <c r="O32" s="82">
        <v>405.76205351999999</v>
      </c>
      <c r="Q32" s="26" t="s">
        <v>31</v>
      </c>
      <c r="R32" s="85">
        <v>4522.9389237342502</v>
      </c>
      <c r="S32" s="24">
        <v>782.92468780617401</v>
      </c>
      <c r="T32" s="86">
        <v>427.54133027101801</v>
      </c>
      <c r="U32" s="24">
        <v>1399.5299528744599</v>
      </c>
      <c r="V32" s="24">
        <v>1399.5299528744599</v>
      </c>
      <c r="W32" s="24">
        <v>1267.8099202006099</v>
      </c>
      <c r="X32" s="86">
        <v>70.750407799673496</v>
      </c>
      <c r="Y32" s="24">
        <v>375.76879622566599</v>
      </c>
      <c r="Z32" s="86">
        <v>227.13133749530701</v>
      </c>
      <c r="AA32" s="24">
        <v>5711.4079120690103</v>
      </c>
      <c r="AB32" s="24">
        <v>233635.49706599701</v>
      </c>
      <c r="AC32" s="24">
        <v>1881.27245816346</v>
      </c>
      <c r="AD32" s="24">
        <v>754.76185572248301</v>
      </c>
      <c r="AE32" s="24">
        <v>536.81593101194198</v>
      </c>
      <c r="AF32" s="24">
        <v>324.64055300557101</v>
      </c>
      <c r="AG32" s="86">
        <v>511.42438256326898</v>
      </c>
      <c r="AH32" s="24">
        <v>2097.62496384101</v>
      </c>
      <c r="AI32" s="24">
        <v>2097.62496384101</v>
      </c>
      <c r="AJ32" s="24">
        <v>6608246.0865043504</v>
      </c>
      <c r="AK32" s="24">
        <v>0</v>
      </c>
      <c r="AL32" s="24">
        <v>744.63615633381505</v>
      </c>
      <c r="AM32" s="24">
        <v>130.562528166932</v>
      </c>
      <c r="AN32" s="86">
        <v>5686.4149507864504</v>
      </c>
      <c r="AO32" s="24">
        <v>901.16334743960601</v>
      </c>
      <c r="AP32" s="24">
        <v>1923.9421256886701</v>
      </c>
      <c r="AQ32" s="24">
        <v>405.83033375218599</v>
      </c>
      <c r="AR32" s="24">
        <v>3826.8507992579498</v>
      </c>
      <c r="AS32" s="24">
        <v>0</v>
      </c>
      <c r="AT32" s="24">
        <v>2511.8800150677698</v>
      </c>
      <c r="AU32" s="24">
        <v>279.09775131824</v>
      </c>
      <c r="AV32" s="24">
        <v>2790.97776638601</v>
      </c>
      <c r="AW32" s="24">
        <v>0</v>
      </c>
      <c r="AX32" s="24">
        <v>2999.2925657799701</v>
      </c>
      <c r="AY32" s="24">
        <v>3.0555964420327699</v>
      </c>
      <c r="AZ32" s="24">
        <v>16742.016069071498</v>
      </c>
      <c r="BA32" s="24">
        <v>73.274790180382098</v>
      </c>
      <c r="BB32" s="24">
        <v>41.071975843533501</v>
      </c>
      <c r="BC32" s="24">
        <v>640.88159090769705</v>
      </c>
      <c r="BD32" s="24">
        <v>3.57147564199617</v>
      </c>
      <c r="BE32" s="24">
        <v>0</v>
      </c>
      <c r="BF32" s="24">
        <v>23.869367422059401</v>
      </c>
      <c r="BG32" s="24">
        <v>23414.181330258001</v>
      </c>
      <c r="BH32" s="24">
        <v>19842.706638102602</v>
      </c>
      <c r="BI32" s="24">
        <v>3571.4746921554001</v>
      </c>
      <c r="BJ32" s="24">
        <v>3.55163423200118</v>
      </c>
      <c r="BK32" s="24">
        <v>9.9207599893285203E-2</v>
      </c>
      <c r="BL32" s="24">
        <v>3172.6615680734299</v>
      </c>
      <c r="BM32" s="24">
        <v>2.42066751382088</v>
      </c>
      <c r="BN32" s="24">
        <v>6510.00800517468</v>
      </c>
      <c r="BO32" s="24">
        <v>21.924897745659301</v>
      </c>
      <c r="BP32" s="24">
        <v>5.5754716571346501</v>
      </c>
      <c r="BQ32" s="24">
        <v>9301.7120891716604</v>
      </c>
      <c r="BR32" s="24">
        <v>277.482035861273</v>
      </c>
      <c r="BS32" s="24">
        <v>12.301751394247001</v>
      </c>
      <c r="BT32" s="24">
        <v>26.428926111728</v>
      </c>
      <c r="BU32" s="24">
        <v>0.29762299068614401</v>
      </c>
      <c r="BV32" s="24">
        <v>1634.3890385065799</v>
      </c>
      <c r="BW32" s="24">
        <v>734.19627167984197</v>
      </c>
      <c r="BX32" s="24">
        <v>0</v>
      </c>
      <c r="BY32" s="24">
        <v>805.45503493999001</v>
      </c>
      <c r="BZ32" s="24">
        <v>2568.4677409778501</v>
      </c>
      <c r="CA32" s="86">
        <v>0</v>
      </c>
      <c r="CB32" s="24">
        <v>8890.5438352216206</v>
      </c>
      <c r="CC32" s="24">
        <v>55011.003737501698</v>
      </c>
      <c r="CD32" s="24">
        <v>1943.2714412922001</v>
      </c>
      <c r="CE32" s="24"/>
    </row>
    <row r="33" spans="1:83" x14ac:dyDescent="0.3">
      <c r="A33" s="26" t="s">
        <v>32</v>
      </c>
      <c r="B33" s="82">
        <v>12743.298723</v>
      </c>
      <c r="C33" s="82">
        <v>209.57544586</v>
      </c>
      <c r="D33" s="82">
        <v>195.74449810999999</v>
      </c>
      <c r="E33" s="82">
        <v>1315.8900076</v>
      </c>
      <c r="F33" s="82">
        <v>1115.1607958</v>
      </c>
      <c r="G33" s="82">
        <v>102.45136309</v>
      </c>
      <c r="H33" s="82">
        <v>3012.6440142000001</v>
      </c>
      <c r="I33" s="82">
        <v>78.471380850000003</v>
      </c>
      <c r="J33" s="82">
        <v>39.353406919999998</v>
      </c>
      <c r="K33" s="82">
        <v>186.69233112000001</v>
      </c>
      <c r="L33" s="82">
        <v>114.84411801</v>
      </c>
      <c r="M33" s="82">
        <v>32.648867619999997</v>
      </c>
      <c r="N33" s="82">
        <v>20.161243110000001</v>
      </c>
      <c r="O33" s="82">
        <v>23.67454893</v>
      </c>
      <c r="Q33" s="26" t="s">
        <v>32</v>
      </c>
      <c r="R33" s="85">
        <v>184.33646225214</v>
      </c>
      <c r="S33" s="24">
        <v>61.388505346590598</v>
      </c>
      <c r="T33" s="86">
        <v>32.648827964123001</v>
      </c>
      <c r="U33" s="24">
        <v>78.471277974961296</v>
      </c>
      <c r="V33" s="24">
        <v>78.471277974961296</v>
      </c>
      <c r="W33" s="24">
        <v>65.107530738618294</v>
      </c>
      <c r="X33" s="86">
        <v>30.094052066404799</v>
      </c>
      <c r="Y33" s="24">
        <v>39.353391932862301</v>
      </c>
      <c r="Z33" s="86">
        <v>20.1612121812528</v>
      </c>
      <c r="AA33" s="24">
        <v>276.339313372417</v>
      </c>
      <c r="AB33" s="24">
        <v>12743.284113146399</v>
      </c>
      <c r="AC33" s="24">
        <v>122.08681703467499</v>
      </c>
      <c r="AD33" s="24">
        <v>39.5960672496726</v>
      </c>
      <c r="AE33" s="24">
        <v>34.943558846410298</v>
      </c>
      <c r="AF33" s="24">
        <v>1.69680791174603</v>
      </c>
      <c r="AG33" s="86">
        <v>22.2465124648486</v>
      </c>
      <c r="AH33" s="24">
        <v>186.69204996573899</v>
      </c>
      <c r="AI33" s="24">
        <v>186.69204996573899</v>
      </c>
      <c r="AJ33" s="24">
        <v>147046.227222783</v>
      </c>
      <c r="AK33" s="24">
        <v>0</v>
      </c>
      <c r="AL33" s="24">
        <v>50.366648659883701</v>
      </c>
      <c r="AM33" s="24">
        <v>13.0315394795565</v>
      </c>
      <c r="AN33" s="86">
        <v>293.718730254067</v>
      </c>
      <c r="AO33" s="24">
        <v>40.732571280233003</v>
      </c>
      <c r="AP33" s="24">
        <v>114.844346961558</v>
      </c>
      <c r="AQ33" s="24">
        <v>23.674519893180701</v>
      </c>
      <c r="AR33" s="24">
        <v>209.57523911561501</v>
      </c>
      <c r="AS33" s="24">
        <v>0</v>
      </c>
      <c r="AT33" s="24">
        <v>176.169888239774</v>
      </c>
      <c r="AU33" s="24">
        <v>19.5744091191102</v>
      </c>
      <c r="AV33" s="24">
        <v>195.74429735888401</v>
      </c>
      <c r="AW33" s="24">
        <v>0</v>
      </c>
      <c r="AX33" s="24">
        <v>146.29392060477801</v>
      </c>
      <c r="AY33" s="24">
        <v>0.17173429490897599</v>
      </c>
      <c r="AZ33" s="24">
        <v>849.74494334911299</v>
      </c>
      <c r="BA33" s="24">
        <v>4.11828317178965</v>
      </c>
      <c r="BB33" s="24">
        <v>2.3083789635961698</v>
      </c>
      <c r="BC33" s="24">
        <v>36.019655469391502</v>
      </c>
      <c r="BD33" s="24">
        <v>0.200729016004453</v>
      </c>
      <c r="BE33" s="24">
        <v>0</v>
      </c>
      <c r="BF33" s="24">
        <v>1.34153630961711</v>
      </c>
      <c r="BG33" s="24">
        <v>1315.9543704278501</v>
      </c>
      <c r="BH33" s="24">
        <v>1115.2253610816899</v>
      </c>
      <c r="BI33" s="24">
        <v>200.72900934616399</v>
      </c>
      <c r="BJ33" s="24">
        <v>0.19961348963221401</v>
      </c>
      <c r="BK33" s="24">
        <v>5.5757888278576001E-3</v>
      </c>
      <c r="BL33" s="24">
        <v>178.31401407188099</v>
      </c>
      <c r="BM33" s="24">
        <v>0.136049279315685</v>
      </c>
      <c r="BN33" s="24">
        <v>365.88383827499302</v>
      </c>
      <c r="BO33" s="24">
        <v>1.2322519670409</v>
      </c>
      <c r="BP33" s="24">
        <v>0.31336021098893801</v>
      </c>
      <c r="BQ33" s="24">
        <v>522.78682257202195</v>
      </c>
      <c r="BR33" s="24">
        <v>13.8129633908061</v>
      </c>
      <c r="BS33" s="24">
        <v>0.69139861373369205</v>
      </c>
      <c r="BT33" s="24">
        <v>1.4853922223912399</v>
      </c>
      <c r="BU33" s="24">
        <v>1.6727365556970099E-2</v>
      </c>
      <c r="BV33" s="24">
        <v>102.45124808262899</v>
      </c>
      <c r="BW33" s="24">
        <v>39.607013106798</v>
      </c>
      <c r="BX33" s="24">
        <v>0</v>
      </c>
      <c r="BY33" s="24">
        <v>64.450711620556604</v>
      </c>
      <c r="BZ33" s="24">
        <v>138.74868167709101</v>
      </c>
      <c r="CA33" s="86">
        <v>0</v>
      </c>
      <c r="CB33" s="24">
        <v>498.95864379157001</v>
      </c>
      <c r="CC33" s="24">
        <v>3012.6405479687101</v>
      </c>
      <c r="CD33" s="24">
        <v>99.844762709885998</v>
      </c>
      <c r="CE33" s="24"/>
    </row>
    <row r="34" spans="1:83" x14ac:dyDescent="0.3">
      <c r="A34" s="26" t="s">
        <v>33</v>
      </c>
      <c r="B34" s="82">
        <v>144517.82550000001</v>
      </c>
      <c r="C34" s="82">
        <v>2380.8722859999998</v>
      </c>
      <c r="D34" s="82">
        <v>2433.4595405</v>
      </c>
      <c r="E34" s="82">
        <v>15113.826143</v>
      </c>
      <c r="F34" s="82">
        <v>12808.317826</v>
      </c>
      <c r="G34" s="82">
        <v>1227.1835635</v>
      </c>
      <c r="H34" s="82">
        <v>34225.094649999999</v>
      </c>
      <c r="I34" s="82">
        <v>935.22891623999999</v>
      </c>
      <c r="J34" s="82">
        <v>467.34778026999999</v>
      </c>
      <c r="K34" s="82">
        <v>2231.7872477000001</v>
      </c>
      <c r="L34" s="82">
        <v>1370.8011770999999</v>
      </c>
      <c r="M34" s="82">
        <v>391.55631794999999</v>
      </c>
      <c r="N34" s="82">
        <v>244.33410536</v>
      </c>
      <c r="O34" s="82">
        <v>282.39900647000002</v>
      </c>
      <c r="Q34" s="26" t="s">
        <v>33</v>
      </c>
      <c r="R34" s="85">
        <v>2067.5533001210902</v>
      </c>
      <c r="S34" s="24">
        <v>719.85833520211202</v>
      </c>
      <c r="T34" s="86">
        <v>391.53450950329602</v>
      </c>
      <c r="U34" s="24">
        <v>935.168918652206</v>
      </c>
      <c r="V34" s="24">
        <v>935.168918652206</v>
      </c>
      <c r="W34" s="24">
        <v>734.88427133481002</v>
      </c>
      <c r="X34" s="86">
        <v>307.68854946954798</v>
      </c>
      <c r="Y34" s="24">
        <v>467.31550821613098</v>
      </c>
      <c r="Z34" s="86">
        <v>244.323919093245</v>
      </c>
      <c r="AA34" s="24">
        <v>3117.2419074906502</v>
      </c>
      <c r="AB34" s="24">
        <v>144510.07149628701</v>
      </c>
      <c r="AC34" s="24">
        <v>1390.20441229117</v>
      </c>
      <c r="AD34" s="24">
        <v>437.72992296736697</v>
      </c>
      <c r="AE34" s="24">
        <v>407.86310666121</v>
      </c>
      <c r="AF34" s="24">
        <v>18.691429757671099</v>
      </c>
      <c r="AG34" s="86">
        <v>236.77716812353901</v>
      </c>
      <c r="AH34" s="24">
        <v>2231.6535511950701</v>
      </c>
      <c r="AI34" s="24">
        <v>2231.6535511950701</v>
      </c>
      <c r="AJ34" s="24">
        <v>3857030.9700380699</v>
      </c>
      <c r="AK34" s="24">
        <v>0</v>
      </c>
      <c r="AL34" s="24">
        <v>587.85634338543105</v>
      </c>
      <c r="AM34" s="24">
        <v>153.13916718941101</v>
      </c>
      <c r="AN34" s="86">
        <v>3307.6715960105998</v>
      </c>
      <c r="AO34" s="24">
        <v>460.64414554725801</v>
      </c>
      <c r="AP34" s="24">
        <v>1370.7203632887999</v>
      </c>
      <c r="AQ34" s="24">
        <v>282.38108963955398</v>
      </c>
      <c r="AR34" s="24">
        <v>2380.74427620386</v>
      </c>
      <c r="AS34" s="24">
        <v>0</v>
      </c>
      <c r="AT34" s="24">
        <v>2189.9828328164499</v>
      </c>
      <c r="AU34" s="24">
        <v>243.33144293111101</v>
      </c>
      <c r="AV34" s="24">
        <v>2433.3142757475698</v>
      </c>
      <c r="AW34" s="24">
        <v>0</v>
      </c>
      <c r="AX34" s="24">
        <v>1658.44560092405</v>
      </c>
      <c r="AY34" s="24">
        <v>1.97237332701709</v>
      </c>
      <c r="AZ34" s="24">
        <v>9578.0526289484296</v>
      </c>
      <c r="BA34" s="24">
        <v>47.298535682798899</v>
      </c>
      <c r="BB34" s="24">
        <v>26.511768865115702</v>
      </c>
      <c r="BC34" s="24">
        <v>413.68607619515302</v>
      </c>
      <c r="BD34" s="24">
        <v>2.3053703098706402</v>
      </c>
      <c r="BE34" s="24">
        <v>0</v>
      </c>
      <c r="BF34" s="24">
        <v>15.407564868907601</v>
      </c>
      <c r="BG34" s="24">
        <v>15113.7574864661</v>
      </c>
      <c r="BH34" s="24">
        <v>12808.3748823941</v>
      </c>
      <c r="BI34" s="24">
        <v>2305.38260407193</v>
      </c>
      <c r="BJ34" s="24">
        <v>2.2925632539448899</v>
      </c>
      <c r="BK34" s="24">
        <v>6.4038085085732194E-2</v>
      </c>
      <c r="BL34" s="24">
        <v>2047.9383130926899</v>
      </c>
      <c r="BM34" s="24">
        <v>1.5625302468515201</v>
      </c>
      <c r="BN34" s="24">
        <v>4202.1797724609596</v>
      </c>
      <c r="BO34" s="24">
        <v>14.152415826540301</v>
      </c>
      <c r="BP34" s="24">
        <v>3.5989414009490801</v>
      </c>
      <c r="BQ34" s="24">
        <v>6004.2120320684298</v>
      </c>
      <c r="BR34" s="24">
        <v>151.42080253879399</v>
      </c>
      <c r="BS34" s="24">
        <v>7.9407230288860502</v>
      </c>
      <c r="BT34" s="24">
        <v>17.059749267900099</v>
      </c>
      <c r="BU34" s="24">
        <v>0.192114413059078</v>
      </c>
      <c r="BV34" s="24">
        <v>1227.1133927690601</v>
      </c>
      <c r="BW34" s="24">
        <v>450.46999628655402</v>
      </c>
      <c r="BX34" s="24">
        <v>0</v>
      </c>
      <c r="BY34" s="24">
        <v>696.99513361240702</v>
      </c>
      <c r="BZ34" s="24">
        <v>1567.5039264510301</v>
      </c>
      <c r="CA34" s="86">
        <v>0</v>
      </c>
      <c r="CB34" s="24">
        <v>5602.20876055591</v>
      </c>
      <c r="CC34" s="24">
        <v>34223.2548544784</v>
      </c>
      <c r="CD34" s="24">
        <v>1132.0166156779701</v>
      </c>
      <c r="CE34" s="24"/>
    </row>
    <row r="35" spans="1:83" x14ac:dyDescent="0.3">
      <c r="A35" s="26" t="s">
        <v>34</v>
      </c>
      <c r="B35" s="82">
        <v>102114.76092</v>
      </c>
      <c r="C35" s="82">
        <v>1677.6706899999999</v>
      </c>
      <c r="D35" s="82">
        <v>1480.978126</v>
      </c>
      <c r="E35" s="82">
        <v>10466.29378</v>
      </c>
      <c r="F35" s="82">
        <v>8869.744154</v>
      </c>
      <c r="G35" s="82">
        <v>794.18718699999999</v>
      </c>
      <c r="H35" s="82">
        <v>24116.492552</v>
      </c>
      <c r="I35" s="82">
        <v>908.10680107999997</v>
      </c>
      <c r="J35" s="82">
        <v>243.46026623</v>
      </c>
      <c r="K35" s="82">
        <v>1813.7789932000001</v>
      </c>
      <c r="L35" s="82">
        <v>2041.0085796999999</v>
      </c>
      <c r="M35" s="82">
        <v>277.54470612</v>
      </c>
      <c r="N35" s="82">
        <v>146.88769275999999</v>
      </c>
      <c r="O35" s="82">
        <v>263.74862562999999</v>
      </c>
      <c r="Q35" s="26" t="s">
        <v>34</v>
      </c>
      <c r="R35" s="85">
        <v>1530.7590045872801</v>
      </c>
      <c r="S35" s="24">
        <v>290.32486996841902</v>
      </c>
      <c r="T35" s="86">
        <v>277.544771957899</v>
      </c>
      <c r="U35" s="24">
        <v>908.106758874197</v>
      </c>
      <c r="V35" s="24">
        <v>908.106758874197</v>
      </c>
      <c r="W35" s="24">
        <v>471.86054615678597</v>
      </c>
      <c r="X35" s="86">
        <v>26.1714735222989</v>
      </c>
      <c r="Y35" s="24">
        <v>243.46006910313099</v>
      </c>
      <c r="Z35" s="86">
        <v>146.88794109905299</v>
      </c>
      <c r="AA35" s="24">
        <v>2466.8714156173301</v>
      </c>
      <c r="AB35" s="24">
        <v>102114.733381557</v>
      </c>
      <c r="AC35" s="24">
        <v>694.49158680544303</v>
      </c>
      <c r="AD35" s="24">
        <v>339.19319203920003</v>
      </c>
      <c r="AE35" s="24">
        <v>155.97361309453899</v>
      </c>
      <c r="AF35" s="24">
        <v>120.296757797258</v>
      </c>
      <c r="AG35" s="86">
        <v>99.246056178552294</v>
      </c>
      <c r="AH35" s="24">
        <v>1813.7788869890401</v>
      </c>
      <c r="AI35" s="24">
        <v>1813.7788869890401</v>
      </c>
      <c r="AJ35" s="24">
        <v>1721539.5282179499</v>
      </c>
      <c r="AK35" s="24">
        <v>0</v>
      </c>
      <c r="AL35" s="24">
        <v>275.16458298615402</v>
      </c>
      <c r="AM35" s="24">
        <v>48.3347930363309</v>
      </c>
      <c r="AN35" s="86">
        <v>2460.4239028443899</v>
      </c>
      <c r="AO35" s="24">
        <v>334.38001144844498</v>
      </c>
      <c r="AP35" s="24">
        <v>2041.01420253321</v>
      </c>
      <c r="AQ35" s="24">
        <v>263.748351685692</v>
      </c>
      <c r="AR35" s="24">
        <v>1677.67038242784</v>
      </c>
      <c r="AS35" s="24">
        <v>0</v>
      </c>
      <c r="AT35" s="24">
        <v>1332.87965411244</v>
      </c>
      <c r="AU35" s="24">
        <v>148.097729835634</v>
      </c>
      <c r="AV35" s="24">
        <v>1480.9773839480799</v>
      </c>
      <c r="AW35" s="24">
        <v>0</v>
      </c>
      <c r="AX35" s="24">
        <v>1174.7717538756499</v>
      </c>
      <c r="AY35" s="24">
        <v>1.36593636286424</v>
      </c>
      <c r="AZ35" s="24">
        <v>6519.1032502550297</v>
      </c>
      <c r="BA35" s="24">
        <v>32.755960654221496</v>
      </c>
      <c r="BB35" s="24">
        <v>18.3603641842071</v>
      </c>
      <c r="BC35" s="24">
        <v>286.49264607759102</v>
      </c>
      <c r="BD35" s="24">
        <v>1.5965538045558501</v>
      </c>
      <c r="BE35" s="24">
        <v>0</v>
      </c>
      <c r="BF35" s="24">
        <v>10.6703034048733</v>
      </c>
      <c r="BG35" s="24">
        <v>10466.8138449165</v>
      </c>
      <c r="BH35" s="24">
        <v>8870.2649501786691</v>
      </c>
      <c r="BI35" s="24">
        <v>1596.5488947378899</v>
      </c>
      <c r="BJ35" s="24">
        <v>1.5876822665608401</v>
      </c>
      <c r="BK35" s="24">
        <v>4.43486917120543E-2</v>
      </c>
      <c r="BL35" s="24">
        <v>1418.27174920121</v>
      </c>
      <c r="BM35" s="24">
        <v>1.0821056886280001</v>
      </c>
      <c r="BN35" s="24">
        <v>2910.1621702293301</v>
      </c>
      <c r="BO35" s="24">
        <v>9.8010656860728496</v>
      </c>
      <c r="BP35" s="24">
        <v>2.4923975049940199</v>
      </c>
      <c r="BQ35" s="24">
        <v>4158.1348745922796</v>
      </c>
      <c r="BR35" s="24">
        <v>126.552605539167</v>
      </c>
      <c r="BS35" s="24">
        <v>5.4992428471370198</v>
      </c>
      <c r="BT35" s="24">
        <v>11.814502918820301</v>
      </c>
      <c r="BU35" s="24">
        <v>0.133046063607202</v>
      </c>
      <c r="BV35" s="24">
        <v>794.18752258275799</v>
      </c>
      <c r="BW35" s="24">
        <v>271.71275295163503</v>
      </c>
      <c r="BX35" s="24">
        <v>0</v>
      </c>
      <c r="BY35" s="24">
        <v>299.29552464091398</v>
      </c>
      <c r="BZ35" s="24">
        <v>987.53935615889804</v>
      </c>
      <c r="CA35" s="86">
        <v>0</v>
      </c>
      <c r="CB35" s="24">
        <v>3659.2036976766599</v>
      </c>
      <c r="CC35" s="24">
        <v>24116.485101554801</v>
      </c>
      <c r="CD35" s="24">
        <v>750.93557652609695</v>
      </c>
      <c r="CE35" s="24"/>
    </row>
    <row r="36" spans="1:83" x14ac:dyDescent="0.3">
      <c r="A36" s="26" t="s">
        <v>35</v>
      </c>
      <c r="B36" s="82">
        <v>28430.628468999999</v>
      </c>
      <c r="C36" s="82">
        <v>467.77468567</v>
      </c>
      <c r="D36" s="82">
        <v>447.34250220000001</v>
      </c>
      <c r="E36" s="82">
        <v>2945.2755741000001</v>
      </c>
      <c r="F36" s="82">
        <v>2495.9972462999999</v>
      </c>
      <c r="G36" s="82">
        <v>231.82296803</v>
      </c>
      <c r="H36" s="82">
        <v>6724.2527706999999</v>
      </c>
      <c r="I36" s="82">
        <v>198.51033815</v>
      </c>
      <c r="J36" s="82">
        <v>53.299315040000003</v>
      </c>
      <c r="K36" s="82">
        <v>297.52862121999999</v>
      </c>
      <c r="L36" s="82">
        <v>272.89249322000001</v>
      </c>
      <c r="M36" s="82">
        <v>60.64277663</v>
      </c>
      <c r="N36" s="82">
        <v>32.216474910000002</v>
      </c>
      <c r="O36" s="82">
        <v>57.563260630000002</v>
      </c>
      <c r="Q36" s="26" t="s">
        <v>35</v>
      </c>
      <c r="R36" s="85">
        <v>541.59059998883095</v>
      </c>
      <c r="S36" s="24">
        <v>93.749717185904103</v>
      </c>
      <c r="T36" s="86">
        <v>60.642671436488499</v>
      </c>
      <c r="U36" s="24">
        <v>198.51016962364201</v>
      </c>
      <c r="V36" s="24">
        <v>198.51016962364201</v>
      </c>
      <c r="W36" s="24">
        <v>151.811611354321</v>
      </c>
      <c r="X36" s="86">
        <v>8.4718901422423691</v>
      </c>
      <c r="Y36" s="24">
        <v>53.299265575549498</v>
      </c>
      <c r="Z36" s="86">
        <v>32.216474292278797</v>
      </c>
      <c r="AA36" s="24">
        <v>683.90154158865801</v>
      </c>
      <c r="AB36" s="24">
        <v>28430.6209858615</v>
      </c>
      <c r="AC36" s="24">
        <v>225.26933303118699</v>
      </c>
      <c r="AD36" s="24">
        <v>90.377492465626901</v>
      </c>
      <c r="AE36" s="24">
        <v>64.279975214607802</v>
      </c>
      <c r="AF36" s="24">
        <v>38.873494165737597</v>
      </c>
      <c r="AG36" s="86">
        <v>61.239541442588703</v>
      </c>
      <c r="AH36" s="24">
        <v>297.52854246336699</v>
      </c>
      <c r="AI36" s="24">
        <v>297.52854246336699</v>
      </c>
      <c r="AJ36" s="24">
        <v>447325.56258079602</v>
      </c>
      <c r="AK36" s="24">
        <v>0</v>
      </c>
      <c r="AL36" s="24">
        <v>89.165082157654993</v>
      </c>
      <c r="AM36" s="24">
        <v>15.6339043945196</v>
      </c>
      <c r="AN36" s="86">
        <v>680.90880350996395</v>
      </c>
      <c r="AO36" s="24">
        <v>107.90805312991699</v>
      </c>
      <c r="AP36" s="24">
        <v>272.89330678402399</v>
      </c>
      <c r="AQ36" s="24">
        <v>57.563443763359103</v>
      </c>
      <c r="AR36" s="24">
        <v>467.77451915157297</v>
      </c>
      <c r="AS36" s="24">
        <v>0</v>
      </c>
      <c r="AT36" s="24">
        <v>402.60803286033803</v>
      </c>
      <c r="AU36" s="24">
        <v>44.734195493402801</v>
      </c>
      <c r="AV36" s="24">
        <v>447.34222835374101</v>
      </c>
      <c r="AW36" s="24">
        <v>0</v>
      </c>
      <c r="AX36" s="24">
        <v>359.144533925438</v>
      </c>
      <c r="AY36" s="24">
        <v>0.384384221117963</v>
      </c>
      <c r="AZ36" s="24">
        <v>2004.7403746161001</v>
      </c>
      <c r="BA36" s="24">
        <v>9.2177166940105995</v>
      </c>
      <c r="BB36" s="24">
        <v>5.1667128241053302</v>
      </c>
      <c r="BC36" s="24">
        <v>80.620682693937795</v>
      </c>
      <c r="BD36" s="24">
        <v>0.44927992747289602</v>
      </c>
      <c r="BE36" s="24">
        <v>0</v>
      </c>
      <c r="BF36" s="24">
        <v>3.0026852413190199</v>
      </c>
      <c r="BG36" s="24">
        <v>2945.42206464018</v>
      </c>
      <c r="BH36" s="24">
        <v>2496.1438595519198</v>
      </c>
      <c r="BI36" s="24">
        <v>449.27820508826699</v>
      </c>
      <c r="BJ36" s="24">
        <v>0.44678276355649599</v>
      </c>
      <c r="BK36" s="24">
        <v>1.24799968259825E-2</v>
      </c>
      <c r="BL36" s="24">
        <v>399.10986095956099</v>
      </c>
      <c r="BM36" s="24">
        <v>0.30451163949392901</v>
      </c>
      <c r="BN36" s="24">
        <v>818.93646036475502</v>
      </c>
      <c r="BO36" s="24">
        <v>2.7580773112176602</v>
      </c>
      <c r="BP36" s="24">
        <v>0.701375869315078</v>
      </c>
      <c r="BQ36" s="24">
        <v>1170.1232229088801</v>
      </c>
      <c r="BR36" s="24">
        <v>33.226553685291996</v>
      </c>
      <c r="BS36" s="24">
        <v>1.54751873625004</v>
      </c>
      <c r="BT36" s="24">
        <v>3.32466734242188</v>
      </c>
      <c r="BU36" s="24">
        <v>3.7440057670364901E-2</v>
      </c>
      <c r="BV36" s="24">
        <v>231.822841100414</v>
      </c>
      <c r="BW36" s="24">
        <v>87.914990764375105</v>
      </c>
      <c r="BX36" s="24">
        <v>0</v>
      </c>
      <c r="BY36" s="24">
        <v>96.447591971781605</v>
      </c>
      <c r="BZ36" s="24">
        <v>307.55633144723703</v>
      </c>
      <c r="CA36" s="86">
        <v>0</v>
      </c>
      <c r="CB36" s="24">
        <v>1064.58113419086</v>
      </c>
      <c r="CC36" s="24">
        <v>6724.2510003608904</v>
      </c>
      <c r="CD36" s="24">
        <v>232.69332734779599</v>
      </c>
      <c r="CE36" s="24"/>
    </row>
    <row r="37" spans="1:83" x14ac:dyDescent="0.3">
      <c r="A37" s="26" t="s">
        <v>36</v>
      </c>
      <c r="B37" s="82">
        <v>990101.32348999998</v>
      </c>
      <c r="C37" s="82">
        <v>16389.473064000002</v>
      </c>
      <c r="D37" s="82">
        <v>20684.246937</v>
      </c>
      <c r="E37" s="82">
        <v>107129.14810999999</v>
      </c>
      <c r="F37" s="82">
        <v>90787.423475999996</v>
      </c>
      <c r="G37" s="82">
        <v>9634.4577090999992</v>
      </c>
      <c r="H37" s="82">
        <v>235598.76762999999</v>
      </c>
      <c r="I37" s="82">
        <v>8249.9922769999994</v>
      </c>
      <c r="J37" s="82">
        <v>2215.0933912</v>
      </c>
      <c r="K37" s="82">
        <v>12365.14356</v>
      </c>
      <c r="L37" s="82">
        <v>11341.278168999999</v>
      </c>
      <c r="M37" s="82">
        <v>2520.2840422999998</v>
      </c>
      <c r="N37" s="82">
        <v>1338.9008941</v>
      </c>
      <c r="O37" s="82">
        <v>2392.3008669999999</v>
      </c>
      <c r="Q37" s="26" t="s">
        <v>36</v>
      </c>
      <c r="R37" s="85">
        <v>18444.149124209602</v>
      </c>
      <c r="S37" s="24">
        <v>3192.69858388579</v>
      </c>
      <c r="T37" s="86">
        <v>2520.2964265014198</v>
      </c>
      <c r="U37" s="24">
        <v>8250.0314593796993</v>
      </c>
      <c r="V37" s="24">
        <v>8250.0314593796993</v>
      </c>
      <c r="W37" s="24">
        <v>5170.0180256982303</v>
      </c>
      <c r="X37" s="86">
        <v>288.51412778436401</v>
      </c>
      <c r="Y37" s="24">
        <v>2215.10451622138</v>
      </c>
      <c r="Z37" s="86">
        <v>1338.90767668127</v>
      </c>
      <c r="AA37" s="24">
        <v>23290.617225770198</v>
      </c>
      <c r="AB37" s="24">
        <v>990106.49087952205</v>
      </c>
      <c r="AC37" s="24">
        <v>7671.6642134546701</v>
      </c>
      <c r="AD37" s="24">
        <v>3077.8527982741798</v>
      </c>
      <c r="AE37" s="24">
        <v>2189.0884791144999</v>
      </c>
      <c r="AF37" s="24">
        <v>1323.85586826285</v>
      </c>
      <c r="AG37" s="86">
        <v>2085.5435608511302</v>
      </c>
      <c r="AH37" s="24">
        <v>12365.201720889499</v>
      </c>
      <c r="AI37" s="24">
        <v>12365.201720889499</v>
      </c>
      <c r="AJ37" s="24">
        <v>40817706.364388801</v>
      </c>
      <c r="AK37" s="24">
        <v>0</v>
      </c>
      <c r="AL37" s="24">
        <v>3036.5606654466601</v>
      </c>
      <c r="AM37" s="24">
        <v>532.42275208688602</v>
      </c>
      <c r="AN37" s="86">
        <v>23188.700993120401</v>
      </c>
      <c r="AO37" s="24">
        <v>3674.8649002215402</v>
      </c>
      <c r="AP37" s="24">
        <v>11341.368178607199</v>
      </c>
      <c r="AQ37" s="24">
        <v>2392.31258835373</v>
      </c>
      <c r="AR37" s="24">
        <v>16389.5593369364</v>
      </c>
      <c r="AS37" s="24">
        <v>0</v>
      </c>
      <c r="AT37" s="24">
        <v>18615.9049950433</v>
      </c>
      <c r="AU37" s="24">
        <v>2068.4329746082599</v>
      </c>
      <c r="AV37" s="24">
        <v>20684.337969651599</v>
      </c>
      <c r="AW37" s="24">
        <v>0</v>
      </c>
      <c r="AX37" s="24">
        <v>12230.8521940135</v>
      </c>
      <c r="AY37" s="24">
        <v>13.981333768592901</v>
      </c>
      <c r="AZ37" s="24">
        <v>68272.4758580208</v>
      </c>
      <c r="BA37" s="24">
        <v>335.27967081609597</v>
      </c>
      <c r="BB37" s="24">
        <v>187.930939947166</v>
      </c>
      <c r="BC37" s="24">
        <v>2932.44852180007</v>
      </c>
      <c r="BD37" s="24">
        <v>16.3418220473784</v>
      </c>
      <c r="BE37" s="24">
        <v>0</v>
      </c>
      <c r="BF37" s="24">
        <v>109.217830939687</v>
      </c>
      <c r="BG37" s="24">
        <v>107135.05242443</v>
      </c>
      <c r="BH37" s="24">
        <v>90793.243651899698</v>
      </c>
      <c r="BI37" s="24">
        <v>16341.8087725308</v>
      </c>
      <c r="BJ37" s="24">
        <v>16.251027555273701</v>
      </c>
      <c r="BK37" s="24">
        <v>0.45394003226409102</v>
      </c>
      <c r="BL37" s="24">
        <v>14516.982912044399</v>
      </c>
      <c r="BM37" s="24">
        <v>11.076126172350699</v>
      </c>
      <c r="BN37" s="24">
        <v>29787.507177739801</v>
      </c>
      <c r="BO37" s="24">
        <v>100.32061402980599</v>
      </c>
      <c r="BP37" s="24">
        <v>25.511397716130599</v>
      </c>
      <c r="BQ37" s="24">
        <v>42561.360552557599</v>
      </c>
      <c r="BR37" s="24">
        <v>1131.5471342707499</v>
      </c>
      <c r="BS37" s="24">
        <v>56.288490488742603</v>
      </c>
      <c r="BT37" s="24">
        <v>120.929475251211</v>
      </c>
      <c r="BU37" s="24">
        <v>1.3618189930564299</v>
      </c>
      <c r="BV37" s="24">
        <v>9634.5043184232509</v>
      </c>
      <c r="BW37" s="24">
        <v>2993.9875968318302</v>
      </c>
      <c r="BX37" s="24">
        <v>0</v>
      </c>
      <c r="BY37" s="24">
        <v>3284.5745085572098</v>
      </c>
      <c r="BZ37" s="24">
        <v>10473.9853083954</v>
      </c>
      <c r="CA37" s="86">
        <v>0</v>
      </c>
      <c r="CB37" s="24">
        <v>36254.859982239497</v>
      </c>
      <c r="CC37" s="24">
        <v>235600.018890376</v>
      </c>
      <c r="CD37" s="24">
        <v>7924.4897154392302</v>
      </c>
      <c r="CE37" s="24"/>
    </row>
    <row r="38" spans="1:83" x14ac:dyDescent="0.3">
      <c r="A38" s="26" t="s">
        <v>37</v>
      </c>
      <c r="B38" s="82">
        <v>2833600.3184000002</v>
      </c>
      <c r="C38" s="82">
        <v>46397.670198</v>
      </c>
      <c r="D38" s="82">
        <v>33050.201461999997</v>
      </c>
      <c r="E38" s="82">
        <v>283245.83257999999</v>
      </c>
      <c r="F38" s="82">
        <v>240038.84296000001</v>
      </c>
      <c r="G38" s="82">
        <v>19577.863671999999</v>
      </c>
      <c r="H38" s="82">
        <v>666966.44539000001</v>
      </c>
      <c r="I38" s="82">
        <v>22386.061455999999</v>
      </c>
      <c r="J38" s="82">
        <v>6001.6250551000003</v>
      </c>
      <c r="K38" s="82">
        <v>44712.106661999998</v>
      </c>
      <c r="L38" s="82">
        <v>50313.623374000003</v>
      </c>
      <c r="M38" s="82">
        <v>6841.8525603999997</v>
      </c>
      <c r="N38" s="82">
        <v>3620.9804528</v>
      </c>
      <c r="O38" s="82">
        <v>6501.7604732999998</v>
      </c>
      <c r="Q38" s="26" t="s">
        <v>37</v>
      </c>
      <c r="R38" s="85">
        <v>46769.7248437706</v>
      </c>
      <c r="S38" s="24">
        <v>8168.2950046564802</v>
      </c>
      <c r="T38" s="86">
        <v>6843.9974104692601</v>
      </c>
      <c r="U38" s="24">
        <v>22393.073805147302</v>
      </c>
      <c r="V38" s="24">
        <v>22393.073805147302</v>
      </c>
      <c r="W38" s="24">
        <v>13307.622972565399</v>
      </c>
      <c r="X38" s="86">
        <v>740.94755527402197</v>
      </c>
      <c r="Y38" s="24">
        <v>6003.5059279399802</v>
      </c>
      <c r="Z38" s="86">
        <v>3622.1151187878199</v>
      </c>
      <c r="AA38" s="24">
        <v>76538.661732046399</v>
      </c>
      <c r="AB38" s="24">
        <v>2834606.7742356798</v>
      </c>
      <c r="AC38" s="24">
        <v>19360.845192168599</v>
      </c>
      <c r="AD38" s="24">
        <v>11192.485746661199</v>
      </c>
      <c r="AE38" s="24">
        <v>4033.2914637279</v>
      </c>
      <c r="AF38" s="24">
        <v>3389.7799887235201</v>
      </c>
      <c r="AG38" s="86">
        <v>5036.9619226291197</v>
      </c>
      <c r="AH38" s="24">
        <v>44726.115434609601</v>
      </c>
      <c r="AI38" s="24">
        <v>44726.115434609601</v>
      </c>
      <c r="AJ38" s="24">
        <v>77027445.555844307</v>
      </c>
      <c r="AK38" s="24">
        <v>0</v>
      </c>
      <c r="AL38" s="24">
        <v>7778.5788774757903</v>
      </c>
      <c r="AM38" s="24">
        <v>1365.82929039342</v>
      </c>
      <c r="AN38" s="86">
        <v>65934.325115809494</v>
      </c>
      <c r="AO38" s="24">
        <v>9426.0124654152296</v>
      </c>
      <c r="AP38" s="24">
        <v>50329.5512907187</v>
      </c>
      <c r="AQ38" s="24">
        <v>6503.79668236211</v>
      </c>
      <c r="AR38" s="24">
        <v>46414.108882640801</v>
      </c>
      <c r="AS38" s="24">
        <v>0</v>
      </c>
      <c r="AT38" s="24">
        <v>29753.331561659699</v>
      </c>
      <c r="AU38" s="24">
        <v>3305.9259964705002</v>
      </c>
      <c r="AV38" s="24">
        <v>33059.257558130201</v>
      </c>
      <c r="AW38" s="24">
        <v>0</v>
      </c>
      <c r="AX38" s="24">
        <v>30550.230063058701</v>
      </c>
      <c r="AY38" s="24">
        <v>36.978798234681399</v>
      </c>
      <c r="AZ38" s="24">
        <v>188212.99506945099</v>
      </c>
      <c r="BA38" s="24">
        <v>886.77072987295901</v>
      </c>
      <c r="BB38" s="24">
        <v>497.052743691584</v>
      </c>
      <c r="BC38" s="24">
        <v>7755.9433043433201</v>
      </c>
      <c r="BD38" s="24">
        <v>43.221973860557199</v>
      </c>
      <c r="BE38" s="24">
        <v>0</v>
      </c>
      <c r="BF38" s="24">
        <v>288.86679378113303</v>
      </c>
      <c r="BG38" s="24">
        <v>283358.21185224998</v>
      </c>
      <c r="BH38" s="24">
        <v>240136.24775976999</v>
      </c>
      <c r="BI38" s="24">
        <v>43221.964092480201</v>
      </c>
      <c r="BJ38" s="24">
        <v>42.981857581577799</v>
      </c>
      <c r="BK38" s="24">
        <v>1.2006108606318699</v>
      </c>
      <c r="BL38" s="24">
        <v>38395.517878712199</v>
      </c>
      <c r="BM38" s="24">
        <v>29.294891874573899</v>
      </c>
      <c r="BN38" s="24">
        <v>78784.051206959499</v>
      </c>
      <c r="BO38" s="24">
        <v>265.334885642627</v>
      </c>
      <c r="BP38" s="24">
        <v>67.474292974232299</v>
      </c>
      <c r="BQ38" s="24">
        <v>112569.23763277</v>
      </c>
      <c r="BR38" s="24">
        <v>5168.4119099667296</v>
      </c>
      <c r="BS38" s="24">
        <v>148.875687905034</v>
      </c>
      <c r="BT38" s="24">
        <v>319.84264010783301</v>
      </c>
      <c r="BU38" s="24">
        <v>3.6018305967164501</v>
      </c>
      <c r="BV38" s="24">
        <v>19583.999401102599</v>
      </c>
      <c r="BW38" s="24">
        <v>7660.55059184934</v>
      </c>
      <c r="BX38" s="24">
        <v>0</v>
      </c>
      <c r="BY38" s="24">
        <v>8479.1983171926404</v>
      </c>
      <c r="BZ38" s="24">
        <v>28457.491027764001</v>
      </c>
      <c r="CA38" s="86">
        <v>0</v>
      </c>
      <c r="CB38" s="24">
        <v>101680.576587313</v>
      </c>
      <c r="CC38" s="24">
        <v>667202.58792771201</v>
      </c>
      <c r="CD38" s="24">
        <v>21724.6105424577</v>
      </c>
      <c r="CE38" s="24"/>
    </row>
    <row r="39" spans="1:83" x14ac:dyDescent="0.3">
      <c r="A39" s="26" t="s">
        <v>129</v>
      </c>
      <c r="B39" s="82">
        <v>37557.460873999997</v>
      </c>
      <c r="C39" s="82">
        <v>617.72101499999997</v>
      </c>
      <c r="D39" s="82">
        <v>579.70720800000004</v>
      </c>
      <c r="E39" s="82">
        <v>3880.7315560000002</v>
      </c>
      <c r="F39" s="82">
        <v>3288.7559409999999</v>
      </c>
      <c r="G39" s="82">
        <v>302.80495000000002</v>
      </c>
      <c r="H39" s="82">
        <v>8879.7408390000001</v>
      </c>
      <c r="I39" s="82">
        <v>210.01106113</v>
      </c>
      <c r="J39" s="82">
        <v>97.555579769999994</v>
      </c>
      <c r="K39" s="82">
        <v>531.13255532000005</v>
      </c>
      <c r="L39" s="82">
        <v>317.02227635000003</v>
      </c>
      <c r="M39" s="82">
        <v>98.744769469999994</v>
      </c>
      <c r="N39" s="82">
        <v>72.795605609999996</v>
      </c>
      <c r="O39" s="82">
        <v>64.492723179999999</v>
      </c>
      <c r="Q39" s="26" t="s">
        <v>129</v>
      </c>
      <c r="R39" s="85">
        <v>539.25576428517695</v>
      </c>
      <c r="S39" s="24">
        <v>218.42278707780201</v>
      </c>
      <c r="T39" s="86">
        <v>98.744794641239807</v>
      </c>
      <c r="U39" s="24">
        <v>210.01104709519601</v>
      </c>
      <c r="V39" s="24">
        <v>210.01104709519601</v>
      </c>
      <c r="W39" s="24">
        <v>196.20204835487499</v>
      </c>
      <c r="X39" s="86">
        <v>51.011616369486603</v>
      </c>
      <c r="Y39" s="24">
        <v>97.555557974078198</v>
      </c>
      <c r="Z39" s="86">
        <v>72.795569765485197</v>
      </c>
      <c r="AA39" s="24">
        <v>830.43706233859803</v>
      </c>
      <c r="AB39" s="24">
        <v>37557.449104880201</v>
      </c>
      <c r="AC39" s="24">
        <v>383.01801186141103</v>
      </c>
      <c r="AD39" s="24">
        <v>107.91231665193899</v>
      </c>
      <c r="AE39" s="24">
        <v>121.980745270478</v>
      </c>
      <c r="AF39" s="24">
        <v>4.5417267692616603</v>
      </c>
      <c r="AG39" s="86">
        <v>49.273266633669799</v>
      </c>
      <c r="AH39" s="24">
        <v>531.13246788392996</v>
      </c>
      <c r="AI39" s="24">
        <v>531.13246788392996</v>
      </c>
      <c r="AJ39" s="24">
        <v>952178.05850042601</v>
      </c>
      <c r="AK39" s="24">
        <v>0</v>
      </c>
      <c r="AL39" s="24">
        <v>175.78672775175099</v>
      </c>
      <c r="AM39" s="24">
        <v>46.773265978753699</v>
      </c>
      <c r="AN39" s="86">
        <v>875.69547846257797</v>
      </c>
      <c r="AO39" s="24">
        <v>123.846392781817</v>
      </c>
      <c r="AP39" s="24">
        <v>317.02311403422999</v>
      </c>
      <c r="AQ39" s="24">
        <v>64.492621952572406</v>
      </c>
      <c r="AR39" s="24">
        <v>617.72080498002003</v>
      </c>
      <c r="AS39" s="24">
        <v>0</v>
      </c>
      <c r="AT39" s="24">
        <v>521.73628398816095</v>
      </c>
      <c r="AU39" s="24">
        <v>57.970668144799497</v>
      </c>
      <c r="AV39" s="24">
        <v>579.70695213296005</v>
      </c>
      <c r="AW39" s="24">
        <v>0</v>
      </c>
      <c r="AX39" s="24">
        <v>449.77795889394997</v>
      </c>
      <c r="AY39" s="24">
        <v>0.50646825213379798</v>
      </c>
      <c r="AZ39" s="24">
        <v>2544.3156900744498</v>
      </c>
      <c r="BA39" s="24">
        <v>12.1453707955709</v>
      </c>
      <c r="BB39" s="24">
        <v>6.80772128143653</v>
      </c>
      <c r="BC39" s="24">
        <v>106.226785854594</v>
      </c>
      <c r="BD39" s="24">
        <v>0.59197614864443304</v>
      </c>
      <c r="BE39" s="24">
        <v>0</v>
      </c>
      <c r="BF39" s="24">
        <v>3.9563702645215599</v>
      </c>
      <c r="BG39" s="24">
        <v>3880.9245833782502</v>
      </c>
      <c r="BH39" s="24">
        <v>3288.9491472032701</v>
      </c>
      <c r="BI39" s="24">
        <v>591.97543617498002</v>
      </c>
      <c r="BJ39" s="24">
        <v>0.58868714847137005</v>
      </c>
      <c r="BK39" s="24">
        <v>1.6443774829389801E-2</v>
      </c>
      <c r="BL39" s="24">
        <v>525.87194054487202</v>
      </c>
      <c r="BM39" s="24">
        <v>0.40122857232758402</v>
      </c>
      <c r="BN39" s="24">
        <v>1079.0405073683901</v>
      </c>
      <c r="BO39" s="24">
        <v>3.6340737801220202</v>
      </c>
      <c r="BP39" s="24">
        <v>0.92414110792065496</v>
      </c>
      <c r="BQ39" s="24">
        <v>1541.7684493019599</v>
      </c>
      <c r="BR39" s="24">
        <v>36.056938827890399</v>
      </c>
      <c r="BS39" s="24">
        <v>2.0390285367482899</v>
      </c>
      <c r="BT39" s="24">
        <v>4.3806231328670497</v>
      </c>
      <c r="BU39" s="24">
        <v>4.9331337852036701E-2</v>
      </c>
      <c r="BV39" s="24">
        <v>302.80485065233597</v>
      </c>
      <c r="BW39" s="24">
        <v>123.59331031944799</v>
      </c>
      <c r="BX39" s="24">
        <v>0</v>
      </c>
      <c r="BY39" s="24">
        <v>156.42538205411699</v>
      </c>
      <c r="BZ39" s="24">
        <v>419.87528412216602</v>
      </c>
      <c r="CA39" s="86">
        <v>0</v>
      </c>
      <c r="CB39" s="24">
        <v>1466.8328451102</v>
      </c>
      <c r="CC39" s="24">
        <v>8879.7383224733603</v>
      </c>
      <c r="CD39" s="24">
        <v>307.14059740127698</v>
      </c>
      <c r="CE39" s="24"/>
    </row>
    <row r="40" spans="1:83" x14ac:dyDescent="0.3">
      <c r="A40" s="26" t="s">
        <v>39</v>
      </c>
      <c r="B40" s="82">
        <v>386.54241999999999</v>
      </c>
      <c r="C40" s="82">
        <v>6.4040840000000001</v>
      </c>
      <c r="D40" s="82">
        <v>8.3592519999999997</v>
      </c>
      <c r="E40" s="82">
        <v>42.077506999999997</v>
      </c>
      <c r="F40" s="82">
        <v>35.658875999999999</v>
      </c>
      <c r="G40" s="82">
        <v>3.8481529999999999</v>
      </c>
      <c r="H40" s="82">
        <v>92.058655999999999</v>
      </c>
      <c r="I40" s="82">
        <v>2.73526084</v>
      </c>
      <c r="J40" s="82">
        <v>1.2965664699999999</v>
      </c>
      <c r="K40" s="82">
        <v>6.8123510700000001</v>
      </c>
      <c r="L40" s="82">
        <v>4.0966841900000004</v>
      </c>
      <c r="M40" s="82">
        <v>1.24807431</v>
      </c>
      <c r="N40" s="82">
        <v>0.88511865999999995</v>
      </c>
      <c r="O40" s="82">
        <v>0.83618767000000005</v>
      </c>
      <c r="Q40" s="26" t="s">
        <v>39</v>
      </c>
      <c r="R40" s="85">
        <v>5.4093681581648703</v>
      </c>
      <c r="S40" s="24">
        <v>2.0404060346628499</v>
      </c>
      <c r="T40" s="86">
        <v>1.24807225461675</v>
      </c>
      <c r="U40" s="24">
        <v>2.7352574759306201</v>
      </c>
      <c r="V40" s="24">
        <v>2.7352574759306201</v>
      </c>
      <c r="W40" s="24">
        <v>1.9458854759222199</v>
      </c>
      <c r="X40" s="86">
        <v>0.65530805682507898</v>
      </c>
      <c r="Y40" s="24">
        <v>1.2965619540014099</v>
      </c>
      <c r="Z40" s="86">
        <v>0.88512021465356605</v>
      </c>
      <c r="AA40" s="24">
        <v>8.2447885675217307</v>
      </c>
      <c r="AB40" s="24">
        <v>386.54230929744199</v>
      </c>
      <c r="AC40" s="24">
        <v>3.7417975554142702</v>
      </c>
      <c r="AD40" s="24">
        <v>1.11320644312025</v>
      </c>
      <c r="AE40" s="24">
        <v>1.1469808488653499</v>
      </c>
      <c r="AF40" s="24">
        <v>4.7195807958590998E-2</v>
      </c>
      <c r="AG40" s="86">
        <v>0.55557210437424498</v>
      </c>
      <c r="AH40" s="24">
        <v>6.8123514429178096</v>
      </c>
      <c r="AI40" s="24">
        <v>6.8123514429178096</v>
      </c>
      <c r="AJ40" s="24">
        <v>6894.0034478876896</v>
      </c>
      <c r="AK40" s="24">
        <v>0</v>
      </c>
      <c r="AL40" s="24">
        <v>1.65302325837442</v>
      </c>
      <c r="AM40" s="24">
        <v>0.435637467575471</v>
      </c>
      <c r="AN40" s="86">
        <v>8.7204430761672302</v>
      </c>
      <c r="AO40" s="24">
        <v>1.22414335412887</v>
      </c>
      <c r="AP40" s="24">
        <v>4.0966949332405198</v>
      </c>
      <c r="AQ40" s="24">
        <v>0.83617690764900199</v>
      </c>
      <c r="AR40" s="24">
        <v>6.4040797041397202</v>
      </c>
      <c r="AS40" s="24">
        <v>0</v>
      </c>
      <c r="AT40" s="24">
        <v>7.5233309891587696</v>
      </c>
      <c r="AU40" s="24">
        <v>0.83592871077012898</v>
      </c>
      <c r="AV40" s="24">
        <v>8.3592596999289004</v>
      </c>
      <c r="AW40" s="24">
        <v>0</v>
      </c>
      <c r="AX40" s="24">
        <v>4.4272022380936598</v>
      </c>
      <c r="AY40" s="24">
        <v>5.4915213137342401E-3</v>
      </c>
      <c r="AZ40" s="24">
        <v>25.2956457167016</v>
      </c>
      <c r="BA40" s="24">
        <v>0.131688290921917</v>
      </c>
      <c r="BB40" s="24">
        <v>7.3813807371153603E-2</v>
      </c>
      <c r="BC40" s="24">
        <v>1.15178147103402</v>
      </c>
      <c r="BD40" s="24">
        <v>6.4185751539101703E-3</v>
      </c>
      <c r="BE40" s="24">
        <v>0</v>
      </c>
      <c r="BF40" s="24">
        <v>4.2897648263584602E-2</v>
      </c>
      <c r="BG40" s="24">
        <v>42.079599298260298</v>
      </c>
      <c r="BH40" s="24">
        <v>35.660970819945497</v>
      </c>
      <c r="BI40" s="24">
        <v>6.4186284783147798</v>
      </c>
      <c r="BJ40" s="24">
        <v>6.3829744594542399E-3</v>
      </c>
      <c r="BK40" s="24">
        <v>1.782940208447E-4</v>
      </c>
      <c r="BL40" s="24">
        <v>5.7018530207179303</v>
      </c>
      <c r="BM40" s="24">
        <v>4.3503024542954297E-3</v>
      </c>
      <c r="BN40" s="24">
        <v>11.699674096242701</v>
      </c>
      <c r="BO40" s="24">
        <v>3.9403084883458103E-2</v>
      </c>
      <c r="BP40" s="24">
        <v>1.0020135220489701E-2</v>
      </c>
      <c r="BQ40" s="24">
        <v>16.716876678957401</v>
      </c>
      <c r="BR40" s="24">
        <v>0.378570239097692</v>
      </c>
      <c r="BS40" s="24">
        <v>2.2108438433175101E-2</v>
      </c>
      <c r="BT40" s="24">
        <v>4.7497602175961898E-2</v>
      </c>
      <c r="BU40" s="24">
        <v>5.3487832140081603E-4</v>
      </c>
      <c r="BV40" s="24">
        <v>3.84813895009286</v>
      </c>
      <c r="BW40" s="24">
        <v>1.2098145931520701</v>
      </c>
      <c r="BX40" s="24">
        <v>0</v>
      </c>
      <c r="BY40" s="24">
        <v>1.6936933870445301</v>
      </c>
      <c r="BZ40" s="24">
        <v>4.1576172244196696</v>
      </c>
      <c r="CA40" s="86">
        <v>0</v>
      </c>
      <c r="CB40" s="24">
        <v>14.6861846099902</v>
      </c>
      <c r="CC40" s="24">
        <v>92.058629110930994</v>
      </c>
      <c r="CD40" s="24">
        <v>3.0225800622307402</v>
      </c>
      <c r="CE40" s="24"/>
    </row>
    <row r="41" spans="1:83" x14ac:dyDescent="0.3">
      <c r="A41" s="26" t="s">
        <v>40</v>
      </c>
      <c r="B41" s="82">
        <v>246338.79686</v>
      </c>
      <c r="C41" s="82">
        <v>4062.8466709999998</v>
      </c>
      <c r="D41" s="82">
        <v>4379.7768175000001</v>
      </c>
      <c r="E41" s="82">
        <v>25969.380119000001</v>
      </c>
      <c r="F41" s="82">
        <v>22007.940624999999</v>
      </c>
      <c r="G41" s="82">
        <v>2162.6770255000001</v>
      </c>
      <c r="H41" s="82">
        <v>58403.338827</v>
      </c>
      <c r="I41" s="82">
        <v>1466.4119158000001</v>
      </c>
      <c r="J41" s="82">
        <v>668.07231854999998</v>
      </c>
      <c r="K41" s="82">
        <v>3761.8439351000002</v>
      </c>
      <c r="L41" s="82">
        <v>2229.9501736000002</v>
      </c>
      <c r="M41" s="82">
        <v>708.68789523999999</v>
      </c>
      <c r="N41" s="82">
        <v>540.11445178999998</v>
      </c>
      <c r="O41" s="82">
        <v>452.23707143000001</v>
      </c>
      <c r="Q41" s="26" t="s">
        <v>40</v>
      </c>
      <c r="R41" s="85">
        <v>3493.7930744683999</v>
      </c>
      <c r="S41" s="24">
        <v>1467.2761515642701</v>
      </c>
      <c r="T41" s="86">
        <v>708.56299900838405</v>
      </c>
      <c r="U41" s="24">
        <v>1466.12555145647</v>
      </c>
      <c r="V41" s="24">
        <v>1466.12555145647</v>
      </c>
      <c r="W41" s="24">
        <v>1278.8781104827699</v>
      </c>
      <c r="X41" s="86">
        <v>280.80036686133002</v>
      </c>
      <c r="Y41" s="24">
        <v>667.932621433956</v>
      </c>
      <c r="Z41" s="86">
        <v>540.03138746523803</v>
      </c>
      <c r="AA41" s="24">
        <v>5409.9136015002096</v>
      </c>
      <c r="AB41" s="24">
        <v>246297.35897903499</v>
      </c>
      <c r="AC41" s="24">
        <v>2516.2635846420098</v>
      </c>
      <c r="AD41" s="24">
        <v>688.52179900133297</v>
      </c>
      <c r="AE41" s="24">
        <v>816.82404738348998</v>
      </c>
      <c r="AF41" s="24">
        <v>28.858864771084502</v>
      </c>
      <c r="AG41" s="86">
        <v>298.01999791705799</v>
      </c>
      <c r="AH41" s="24">
        <v>3761.1474274751999</v>
      </c>
      <c r="AI41" s="24">
        <v>3761.1474274751999</v>
      </c>
      <c r="AJ41" s="24">
        <v>6454946.2502429597</v>
      </c>
      <c r="AK41" s="24">
        <v>0</v>
      </c>
      <c r="AL41" s="24">
        <v>1177.08953264411</v>
      </c>
      <c r="AM41" s="24">
        <v>314.65252072635798</v>
      </c>
      <c r="AN41" s="86">
        <v>5695.64499184535</v>
      </c>
      <c r="AO41" s="24">
        <v>808.68310982825994</v>
      </c>
      <c r="AP41" s="24">
        <v>2229.5333267719602</v>
      </c>
      <c r="AQ41" s="24">
        <v>452.15010139860402</v>
      </c>
      <c r="AR41" s="24">
        <v>4062.16163173211</v>
      </c>
      <c r="AS41" s="24">
        <v>0</v>
      </c>
      <c r="AT41" s="24">
        <v>3941.0646001110199</v>
      </c>
      <c r="AU41" s="24">
        <v>437.89606457159198</v>
      </c>
      <c r="AV41" s="24">
        <v>4378.9606646826196</v>
      </c>
      <c r="AW41" s="24">
        <v>0</v>
      </c>
      <c r="AX41" s="24">
        <v>2943.3520902239702</v>
      </c>
      <c r="AY41" s="24">
        <v>3.3886444116833898</v>
      </c>
      <c r="AZ41" s="24">
        <v>16562.9108755536</v>
      </c>
      <c r="BA41" s="24">
        <v>81.261428053373805</v>
      </c>
      <c r="BB41" s="24">
        <v>45.548648961071798</v>
      </c>
      <c r="BC41" s="24">
        <v>710.73494530850905</v>
      </c>
      <c r="BD41" s="24">
        <v>3.9607517220853499</v>
      </c>
      <c r="BE41" s="24">
        <v>0</v>
      </c>
      <c r="BF41" s="24">
        <v>26.471023956271299</v>
      </c>
      <c r="BG41" s="24">
        <v>25966.239227021801</v>
      </c>
      <c r="BH41" s="24">
        <v>22005.477063362101</v>
      </c>
      <c r="BI41" s="24">
        <v>3960.7621636597801</v>
      </c>
      <c r="BJ41" s="24">
        <v>3.93874905138202</v>
      </c>
      <c r="BK41" s="24">
        <v>0.110020921551965</v>
      </c>
      <c r="BL41" s="24">
        <v>3518.4682062382999</v>
      </c>
      <c r="BM41" s="24">
        <v>2.6845103205167602</v>
      </c>
      <c r="BN41" s="24">
        <v>7219.5708613655397</v>
      </c>
      <c r="BO41" s="24">
        <v>24.314617202687401</v>
      </c>
      <c r="BP41" s="24">
        <v>6.18317432694103</v>
      </c>
      <c r="BQ41" s="24">
        <v>10315.559267185699</v>
      </c>
      <c r="BR41" s="24">
        <v>227.76931607571299</v>
      </c>
      <c r="BS41" s="24">
        <v>13.6425896210365</v>
      </c>
      <c r="BT41" s="24">
        <v>29.309562000374701</v>
      </c>
      <c r="BU41" s="24">
        <v>0.33006271502989998</v>
      </c>
      <c r="BV41" s="24">
        <v>2162.2888014912</v>
      </c>
      <c r="BW41" s="24">
        <v>811.123221719193</v>
      </c>
      <c r="BX41" s="24">
        <v>0</v>
      </c>
      <c r="BY41" s="24">
        <v>970.35467177708495</v>
      </c>
      <c r="BZ41" s="24">
        <v>2739.1044957808199</v>
      </c>
      <c r="CA41" s="86">
        <v>0</v>
      </c>
      <c r="CB41" s="24">
        <v>9513.1319615570501</v>
      </c>
      <c r="CC41" s="24">
        <v>58393.491181962803</v>
      </c>
      <c r="CD41" s="24">
        <v>2010.1473460585601</v>
      </c>
      <c r="CE41" s="24"/>
    </row>
    <row r="42" spans="1:83" x14ac:dyDescent="0.3">
      <c r="A42" s="26" t="s">
        <v>41</v>
      </c>
      <c r="B42" s="82">
        <v>254479.22149</v>
      </c>
      <c r="C42" s="82">
        <v>4174.4613040000004</v>
      </c>
      <c r="D42" s="82">
        <v>3359.0309689999999</v>
      </c>
      <c r="E42" s="82">
        <v>25786.733333</v>
      </c>
      <c r="F42" s="82">
        <v>21853.161367000001</v>
      </c>
      <c r="G42" s="82">
        <v>1877.7636660000001</v>
      </c>
      <c r="H42" s="82">
        <v>60007.882235999998</v>
      </c>
      <c r="I42" s="82">
        <v>2147.1068617999999</v>
      </c>
      <c r="J42" s="82">
        <v>575.63186618999998</v>
      </c>
      <c r="K42" s="82">
        <v>4288.4573977999999</v>
      </c>
      <c r="L42" s="82">
        <v>4825.7138068000004</v>
      </c>
      <c r="M42" s="82">
        <v>656.22032721999994</v>
      </c>
      <c r="N42" s="82">
        <v>347.29789083999998</v>
      </c>
      <c r="O42" s="82">
        <v>623.60118703000001</v>
      </c>
      <c r="Q42" s="26" t="s">
        <v>41</v>
      </c>
      <c r="R42" s="85">
        <v>4103.1266355464104</v>
      </c>
      <c r="S42" s="24">
        <v>724.15228400741501</v>
      </c>
      <c r="T42" s="86">
        <v>656.21991717174103</v>
      </c>
      <c r="U42" s="24">
        <v>2147.1059920655498</v>
      </c>
      <c r="V42" s="24">
        <v>2147.1059920655498</v>
      </c>
      <c r="W42" s="24">
        <v>1179.4029460297299</v>
      </c>
      <c r="X42" s="86">
        <v>65.634129530041903</v>
      </c>
      <c r="Y42" s="24">
        <v>575.63179367192595</v>
      </c>
      <c r="Z42" s="86">
        <v>347.29787644413699</v>
      </c>
      <c r="AA42" s="24">
        <v>6702.2184469629401</v>
      </c>
      <c r="AB42" s="24">
        <v>254479.17820531101</v>
      </c>
      <c r="AC42" s="24">
        <v>1718.5026501893999</v>
      </c>
      <c r="AD42" s="24">
        <v>973.01227370303502</v>
      </c>
      <c r="AE42" s="24">
        <v>361.71056409471299</v>
      </c>
      <c r="AF42" s="24">
        <v>300.45663456689101</v>
      </c>
      <c r="AG42" s="86">
        <v>420.35249137818698</v>
      </c>
      <c r="AH42" s="24">
        <v>4288.45628990356</v>
      </c>
      <c r="AI42" s="24">
        <v>4288.45628990356</v>
      </c>
      <c r="AJ42" s="24">
        <v>7772775.3710485399</v>
      </c>
      <c r="AK42" s="24">
        <v>0</v>
      </c>
      <c r="AL42" s="24">
        <v>689.17291474530703</v>
      </c>
      <c r="AM42" s="24">
        <v>121.017002635374</v>
      </c>
      <c r="AN42" s="86">
        <v>5883.7319974785996</v>
      </c>
      <c r="AO42" s="24">
        <v>835.44121073808105</v>
      </c>
      <c r="AP42" s="24">
        <v>4825.7272050767497</v>
      </c>
      <c r="AQ42" s="24">
        <v>623.60078482131098</v>
      </c>
      <c r="AR42" s="24">
        <v>4174.4592453494597</v>
      </c>
      <c r="AS42" s="24">
        <v>0</v>
      </c>
      <c r="AT42" s="24">
        <v>3023.1266828654002</v>
      </c>
      <c r="AU42" s="24">
        <v>335.90307833535599</v>
      </c>
      <c r="AV42" s="24">
        <v>3359.0297612007598</v>
      </c>
      <c r="AW42" s="24">
        <v>0</v>
      </c>
      <c r="AX42" s="24">
        <v>2737.59818783433</v>
      </c>
      <c r="AY42" s="24">
        <v>3.3653874416566598</v>
      </c>
      <c r="AZ42" s="24">
        <v>16629.849695129102</v>
      </c>
      <c r="BA42" s="24">
        <v>80.703680880354</v>
      </c>
      <c r="BB42" s="24">
        <v>45.236036084007097</v>
      </c>
      <c r="BC42" s="24">
        <v>705.85681421443201</v>
      </c>
      <c r="BD42" s="24">
        <v>3.93356909603752</v>
      </c>
      <c r="BE42" s="24">
        <v>0</v>
      </c>
      <c r="BF42" s="24">
        <v>26.289349431247199</v>
      </c>
      <c r="BG42" s="24">
        <v>25788.0155843291</v>
      </c>
      <c r="BH42" s="24">
        <v>21854.4446717633</v>
      </c>
      <c r="BI42" s="24">
        <v>3933.57091256579</v>
      </c>
      <c r="BJ42" s="24">
        <v>3.9117138451567199</v>
      </c>
      <c r="BK42" s="24">
        <v>0.10926591843174401</v>
      </c>
      <c r="BL42" s="24">
        <v>3494.3199009832601</v>
      </c>
      <c r="BM42" s="24">
        <v>2.66608563326476</v>
      </c>
      <c r="BN42" s="24">
        <v>7170.0207634493499</v>
      </c>
      <c r="BO42" s="24">
        <v>24.147731567909499</v>
      </c>
      <c r="BP42" s="24">
        <v>6.1407360933441302</v>
      </c>
      <c r="BQ42" s="24">
        <v>10244.7584864048</v>
      </c>
      <c r="BR42" s="24">
        <v>439.437612985123</v>
      </c>
      <c r="BS42" s="24">
        <v>13.548956999114999</v>
      </c>
      <c r="BT42" s="24">
        <v>29.1083959750822</v>
      </c>
      <c r="BU42" s="24">
        <v>0.32779774581731402</v>
      </c>
      <c r="BV42" s="24">
        <v>1877.7632446243699</v>
      </c>
      <c r="BW42" s="24">
        <v>678.95305813954405</v>
      </c>
      <c r="BX42" s="24">
        <v>0</v>
      </c>
      <c r="BY42" s="24">
        <v>751.03222305265297</v>
      </c>
      <c r="BZ42" s="24">
        <v>2515.0169781672798</v>
      </c>
      <c r="CA42" s="86">
        <v>0</v>
      </c>
      <c r="CB42" s="24">
        <v>9029.2267780707098</v>
      </c>
      <c r="CC42" s="24">
        <v>60007.861123568699</v>
      </c>
      <c r="CD42" s="24">
        <v>1919.0073449976601</v>
      </c>
      <c r="CE42" s="24"/>
    </row>
    <row r="43" spans="1:83" x14ac:dyDescent="0.3">
      <c r="A43" s="26" t="s">
        <v>42</v>
      </c>
      <c r="B43" s="82">
        <v>168860.93622999999</v>
      </c>
      <c r="C43" s="82">
        <v>2795.115816</v>
      </c>
      <c r="D43" s="82">
        <v>3522.7379719999999</v>
      </c>
      <c r="E43" s="82">
        <v>18266.374241000001</v>
      </c>
      <c r="F43" s="82">
        <v>15479.979131</v>
      </c>
      <c r="G43" s="82">
        <v>1641.642085</v>
      </c>
      <c r="H43" s="82">
        <v>40179.78875</v>
      </c>
      <c r="I43" s="82">
        <v>1087.5131956</v>
      </c>
      <c r="J43" s="82">
        <v>485.20645072999997</v>
      </c>
      <c r="K43" s="82">
        <v>2831.3950623999999</v>
      </c>
      <c r="L43" s="82">
        <v>1666.5214616000001</v>
      </c>
      <c r="M43" s="82">
        <v>540.57313897999995</v>
      </c>
      <c r="N43" s="82">
        <v>425.41489002999998</v>
      </c>
      <c r="O43" s="82">
        <v>336.88098883999999</v>
      </c>
      <c r="Q43" s="26" t="s">
        <v>42</v>
      </c>
      <c r="R43" s="85">
        <v>2361.7443238227302</v>
      </c>
      <c r="S43" s="24">
        <v>1018.32812137171</v>
      </c>
      <c r="T43" s="86">
        <v>540.57299950445304</v>
      </c>
      <c r="U43" s="24">
        <v>1087.51290579329</v>
      </c>
      <c r="V43" s="24">
        <v>1087.51290579329</v>
      </c>
      <c r="W43" s="24">
        <v>868.41067464905097</v>
      </c>
      <c r="X43" s="86">
        <v>164.576503217961</v>
      </c>
      <c r="Y43" s="24">
        <v>485.20660853425198</v>
      </c>
      <c r="Z43" s="86">
        <v>425.41490128487197</v>
      </c>
      <c r="AA43" s="24">
        <v>3672.0307407877099</v>
      </c>
      <c r="AB43" s="24">
        <v>168860.88912933899</v>
      </c>
      <c r="AC43" s="24">
        <v>1718.5837157727201</v>
      </c>
      <c r="AD43" s="24">
        <v>460.02876287469002</v>
      </c>
      <c r="AE43" s="24">
        <v>565.62738993613402</v>
      </c>
      <c r="AF43" s="24">
        <v>19.220371835287601</v>
      </c>
      <c r="AG43" s="86">
        <v>190.68142270708799</v>
      </c>
      <c r="AH43" s="24">
        <v>2831.39434016837</v>
      </c>
      <c r="AI43" s="24">
        <v>2831.39434016837</v>
      </c>
      <c r="AJ43" s="24">
        <v>4924545.9811780397</v>
      </c>
      <c r="AK43" s="24">
        <v>0</v>
      </c>
      <c r="AL43" s="24">
        <v>815.081815290534</v>
      </c>
      <c r="AM43" s="24">
        <v>218.59685494581399</v>
      </c>
      <c r="AN43" s="86">
        <v>3861.3727920097499</v>
      </c>
      <c r="AO43" s="24">
        <v>549.85138383594494</v>
      </c>
      <c r="AP43" s="24">
        <v>1666.5260133873601</v>
      </c>
      <c r="AQ43" s="24">
        <v>336.880514094891</v>
      </c>
      <c r="AR43" s="24">
        <v>2795.1150619443601</v>
      </c>
      <c r="AS43" s="24">
        <v>0</v>
      </c>
      <c r="AT43" s="24">
        <v>3170.4630546580902</v>
      </c>
      <c r="AU43" s="24">
        <v>352.27364461581698</v>
      </c>
      <c r="AV43" s="24">
        <v>3522.7366992738998</v>
      </c>
      <c r="AW43" s="24">
        <v>0</v>
      </c>
      <c r="AX43" s="24">
        <v>2004.52347993832</v>
      </c>
      <c r="AY43" s="24">
        <v>2.38391701692598</v>
      </c>
      <c r="AZ43" s="24">
        <v>11236.1083081876</v>
      </c>
      <c r="BA43" s="24">
        <v>57.167534798304601</v>
      </c>
      <c r="BB43" s="24">
        <v>32.043562283326999</v>
      </c>
      <c r="BC43" s="24">
        <v>500.00316057915398</v>
      </c>
      <c r="BD43" s="24">
        <v>2.7864052822742802</v>
      </c>
      <c r="BE43" s="24">
        <v>0</v>
      </c>
      <c r="BF43" s="24">
        <v>18.622415501578999</v>
      </c>
      <c r="BG43" s="24">
        <v>18267.2825724875</v>
      </c>
      <c r="BH43" s="24">
        <v>15480.888484953</v>
      </c>
      <c r="BI43" s="24">
        <v>2786.3940875345102</v>
      </c>
      <c r="BJ43" s="24">
        <v>2.7709121922209898</v>
      </c>
      <c r="BK43" s="24">
        <v>7.7399962201755906E-2</v>
      </c>
      <c r="BL43" s="24">
        <v>2475.24806139872</v>
      </c>
      <c r="BM43" s="24">
        <v>1.8885594792682801</v>
      </c>
      <c r="BN43" s="24">
        <v>5078.9797017146402</v>
      </c>
      <c r="BO43" s="24">
        <v>17.105367094694</v>
      </c>
      <c r="BP43" s="24">
        <v>4.34987440312615</v>
      </c>
      <c r="BQ43" s="24">
        <v>7257.0124974508999</v>
      </c>
      <c r="BR43" s="24">
        <v>151.00189607130099</v>
      </c>
      <c r="BS43" s="24">
        <v>9.5975872085627394</v>
      </c>
      <c r="BT43" s="24">
        <v>20.619328816062801</v>
      </c>
      <c r="BU43" s="24">
        <v>0.232199771072052</v>
      </c>
      <c r="BV43" s="24">
        <v>1641.6414331788901</v>
      </c>
      <c r="BW43" s="24">
        <v>553.57336317042495</v>
      </c>
      <c r="BX43" s="24">
        <v>0</v>
      </c>
      <c r="BY43" s="24">
        <v>634.04881360570903</v>
      </c>
      <c r="BZ43" s="24">
        <v>1861.1182006571701</v>
      </c>
      <c r="CA43" s="86">
        <v>0</v>
      </c>
      <c r="CB43" s="24">
        <v>6435.6106298463901</v>
      </c>
      <c r="CC43" s="24">
        <v>40179.777489596898</v>
      </c>
      <c r="CD43" s="24">
        <v>1369.0870005155</v>
      </c>
      <c r="CE43" s="24"/>
    </row>
    <row r="44" spans="1:83" x14ac:dyDescent="0.3">
      <c r="A44" s="26" t="s">
        <v>43</v>
      </c>
      <c r="B44" s="82">
        <v>909574.57117999997</v>
      </c>
      <c r="C44" s="82">
        <v>15011.218428</v>
      </c>
      <c r="D44" s="82">
        <v>16671.995277000002</v>
      </c>
      <c r="E44" s="82">
        <v>96335.383789</v>
      </c>
      <c r="F44" s="82">
        <v>81640.152606000003</v>
      </c>
      <c r="G44" s="82">
        <v>8138.3847636</v>
      </c>
      <c r="H44" s="82">
        <v>215786.54198000001</v>
      </c>
      <c r="I44" s="82">
        <v>6968.9154747000002</v>
      </c>
      <c r="J44" s="82">
        <v>1871.1288569000001</v>
      </c>
      <c r="K44" s="82">
        <v>10445.057075000001</v>
      </c>
      <c r="L44" s="82">
        <v>9580.1797494999992</v>
      </c>
      <c r="M44" s="82">
        <v>2128.9288400999999</v>
      </c>
      <c r="N44" s="82">
        <v>1130.9934433999999</v>
      </c>
      <c r="O44" s="82">
        <v>2020.8191709</v>
      </c>
      <c r="Q44" s="26" t="s">
        <v>43</v>
      </c>
      <c r="R44" s="85">
        <v>17134.232081194899</v>
      </c>
      <c r="S44" s="24">
        <v>2965.95037255641</v>
      </c>
      <c r="T44" s="86">
        <v>2128.9316923792398</v>
      </c>
      <c r="U44" s="24">
        <v>6968.9265360960999</v>
      </c>
      <c r="V44" s="24">
        <v>6968.9265360960999</v>
      </c>
      <c r="W44" s="24">
        <v>4802.8395864418299</v>
      </c>
      <c r="X44" s="86">
        <v>268.02382629101101</v>
      </c>
      <c r="Y44" s="24">
        <v>1871.13085783562</v>
      </c>
      <c r="Z44" s="86">
        <v>1130.99469317739</v>
      </c>
      <c r="AA44" s="24">
        <v>21636.505901365399</v>
      </c>
      <c r="AB44" s="24">
        <v>909574.34641105402</v>
      </c>
      <c r="AC44" s="24">
        <v>7126.8172285173196</v>
      </c>
      <c r="AD44" s="24">
        <v>2859.26190068501</v>
      </c>
      <c r="AE44" s="24">
        <v>2033.61795894895</v>
      </c>
      <c r="AF44" s="24">
        <v>1229.83514101014</v>
      </c>
      <c r="AG44" s="86">
        <v>1937.4273096463501</v>
      </c>
      <c r="AH44" s="24">
        <v>10445.072543571699</v>
      </c>
      <c r="AI44" s="24">
        <v>10445.072543571699</v>
      </c>
      <c r="AJ44" s="24">
        <v>36951696.634377196</v>
      </c>
      <c r="AK44" s="24">
        <v>0</v>
      </c>
      <c r="AL44" s="24">
        <v>2820.90236826718</v>
      </c>
      <c r="AM44" s="24">
        <v>494.609750023858</v>
      </c>
      <c r="AN44" s="86">
        <v>21541.823020566</v>
      </c>
      <c r="AO44" s="24">
        <v>3413.8744829909401</v>
      </c>
      <c r="AP44" s="24">
        <v>9580.2243000646104</v>
      </c>
      <c r="AQ44" s="24">
        <v>2020.82343536548</v>
      </c>
      <c r="AR44" s="24">
        <v>15011.2157234069</v>
      </c>
      <c r="AS44" s="24">
        <v>0</v>
      </c>
      <c r="AT44" s="24">
        <v>15004.8334386729</v>
      </c>
      <c r="AU44" s="24">
        <v>1667.20367354116</v>
      </c>
      <c r="AV44" s="24">
        <v>16672.0371122141</v>
      </c>
      <c r="AW44" s="24">
        <v>0</v>
      </c>
      <c r="AX44" s="24">
        <v>11362.2091492321</v>
      </c>
      <c r="AY44" s="24">
        <v>12.5725837785364</v>
      </c>
      <c r="AZ44" s="24">
        <v>63423.716575115097</v>
      </c>
      <c r="BA44" s="24">
        <v>301.49710095389503</v>
      </c>
      <c r="BB44" s="24">
        <v>168.99515336374901</v>
      </c>
      <c r="BC44" s="24">
        <v>2636.9773445741598</v>
      </c>
      <c r="BD44" s="24">
        <v>14.695233260008999</v>
      </c>
      <c r="BE44" s="24">
        <v>0</v>
      </c>
      <c r="BF44" s="24">
        <v>98.213132956219397</v>
      </c>
      <c r="BG44" s="24">
        <v>96340.218360979299</v>
      </c>
      <c r="BH44" s="24">
        <v>81644.985132566595</v>
      </c>
      <c r="BI44" s="24">
        <v>14695.233228412601</v>
      </c>
      <c r="BJ44" s="24">
        <v>14.6135929389645</v>
      </c>
      <c r="BK44" s="24">
        <v>0.40820066716729397</v>
      </c>
      <c r="BL44" s="24">
        <v>13054.2630157896</v>
      </c>
      <c r="BM44" s="24">
        <v>9.9600964219101797</v>
      </c>
      <c r="BN44" s="24">
        <v>26786.138898923899</v>
      </c>
      <c r="BO44" s="24">
        <v>90.212401325385599</v>
      </c>
      <c r="BP44" s="24">
        <v>22.940875769564499</v>
      </c>
      <c r="BQ44" s="24">
        <v>38272.911261608198</v>
      </c>
      <c r="BR44" s="24">
        <v>1051.18394146175</v>
      </c>
      <c r="BS44" s="24">
        <v>50.616922850930997</v>
      </c>
      <c r="BT44" s="24">
        <v>108.744714069617</v>
      </c>
      <c r="BU44" s="24">
        <v>1.2246033147194899</v>
      </c>
      <c r="BV44" s="24">
        <v>8138.3966009307496</v>
      </c>
      <c r="BW44" s="24">
        <v>2781.3526497236198</v>
      </c>
      <c r="BX44" s="24">
        <v>0</v>
      </c>
      <c r="BY44" s="24">
        <v>3051.3013524912699</v>
      </c>
      <c r="BZ44" s="24">
        <v>9730.1178575608792</v>
      </c>
      <c r="CA44" s="86">
        <v>0</v>
      </c>
      <c r="CB44" s="24">
        <v>33680.016664867202</v>
      </c>
      <c r="CC44" s="24">
        <v>215786.50141706699</v>
      </c>
      <c r="CD44" s="24">
        <v>7361.68893678736</v>
      </c>
      <c r="CE44" s="24"/>
    </row>
    <row r="45" spans="1:83" x14ac:dyDescent="0.3">
      <c r="A45" s="26" t="s">
        <v>44</v>
      </c>
      <c r="B45" s="82">
        <v>337064.00099999999</v>
      </c>
      <c r="C45" s="82">
        <v>5522.8592699999999</v>
      </c>
      <c r="D45" s="82">
        <v>4124.2378259999996</v>
      </c>
      <c r="E45" s="82">
        <v>33865.026052000001</v>
      </c>
      <c r="F45" s="82">
        <v>28699.173890999999</v>
      </c>
      <c r="G45" s="82">
        <v>2387.7949589999998</v>
      </c>
      <c r="H45" s="82">
        <v>79391.208064000006</v>
      </c>
      <c r="I45" s="82">
        <v>2730.3038167999998</v>
      </c>
      <c r="J45" s="82">
        <v>731.98493656000005</v>
      </c>
      <c r="K45" s="82">
        <v>5453.2877861999996</v>
      </c>
      <c r="L45" s="82">
        <v>6136.4737273000001</v>
      </c>
      <c r="M45" s="82">
        <v>834.46282897000003</v>
      </c>
      <c r="N45" s="82">
        <v>441.63091123999999</v>
      </c>
      <c r="O45" s="82">
        <v>792.98368270000003</v>
      </c>
      <c r="Q45" s="26" t="s">
        <v>44</v>
      </c>
      <c r="R45" s="85">
        <v>5571.3328583989296</v>
      </c>
      <c r="S45" s="24">
        <v>964.79929009307898</v>
      </c>
      <c r="T45" s="86">
        <v>834.46189617242703</v>
      </c>
      <c r="U45" s="24">
        <v>2730.30260862156</v>
      </c>
      <c r="V45" s="24">
        <v>2730.30260862156</v>
      </c>
      <c r="W45" s="24">
        <v>1572.23729421642</v>
      </c>
      <c r="X45" s="86">
        <v>87.575815388806902</v>
      </c>
      <c r="Y45" s="24">
        <v>731.98388129834302</v>
      </c>
      <c r="Z45" s="86">
        <v>441.63081479807499</v>
      </c>
      <c r="AA45" s="24">
        <v>9131.1751796633707</v>
      </c>
      <c r="AB45" s="24">
        <v>337063.91622786201</v>
      </c>
      <c r="AC45" s="24">
        <v>2284.5341611788699</v>
      </c>
      <c r="AD45" s="24">
        <v>1342.9962750082</v>
      </c>
      <c r="AE45" s="24">
        <v>471.87381655160999</v>
      </c>
      <c r="AF45" s="24">
        <v>400.45113113524297</v>
      </c>
      <c r="AG45" s="86">
        <v>623.51426964655695</v>
      </c>
      <c r="AH45" s="24">
        <v>5453.2881069078903</v>
      </c>
      <c r="AI45" s="24">
        <v>5453.2881069078903</v>
      </c>
      <c r="AJ45" s="24">
        <v>7900733.21101637</v>
      </c>
      <c r="AK45" s="24">
        <v>0</v>
      </c>
      <c r="AL45" s="24">
        <v>919.23723396737398</v>
      </c>
      <c r="AM45" s="24">
        <v>161.40055841715201</v>
      </c>
      <c r="AN45" s="86">
        <v>7745.96503532523</v>
      </c>
      <c r="AO45" s="24">
        <v>1113.5859062976299</v>
      </c>
      <c r="AP45" s="24">
        <v>6136.4906670280398</v>
      </c>
      <c r="AQ45" s="24">
        <v>792.98316409807001</v>
      </c>
      <c r="AR45" s="24">
        <v>5522.8563811111198</v>
      </c>
      <c r="AS45" s="24">
        <v>0</v>
      </c>
      <c r="AT45" s="24">
        <v>3711.8094497499201</v>
      </c>
      <c r="AU45" s="24">
        <v>412.42379418083402</v>
      </c>
      <c r="AV45" s="24">
        <v>4124.2332439307502</v>
      </c>
      <c r="AW45" s="24">
        <v>0</v>
      </c>
      <c r="AX45" s="24">
        <v>3576.5984986773001</v>
      </c>
      <c r="AY45" s="24">
        <v>4.4196682634223396</v>
      </c>
      <c r="AZ45" s="24">
        <v>22291.886926757001</v>
      </c>
      <c r="BA45" s="24">
        <v>105.98591045556999</v>
      </c>
      <c r="BB45" s="24">
        <v>59.407260164803198</v>
      </c>
      <c r="BC45" s="24">
        <v>926.98245153063601</v>
      </c>
      <c r="BD45" s="24">
        <v>5.1658495104580604</v>
      </c>
      <c r="BE45" s="24">
        <v>0</v>
      </c>
      <c r="BF45" s="24">
        <v>34.5250750399697</v>
      </c>
      <c r="BG45" s="24">
        <v>33866.693938034201</v>
      </c>
      <c r="BH45" s="24">
        <v>28700.844506426401</v>
      </c>
      <c r="BI45" s="24">
        <v>5165.8494316077704</v>
      </c>
      <c r="BJ45" s="24">
        <v>5.1371495463163397</v>
      </c>
      <c r="BK45" s="24">
        <v>0.14349562940451999</v>
      </c>
      <c r="BL45" s="24">
        <v>4588.9970252625399</v>
      </c>
      <c r="BM45" s="24">
        <v>3.5012985126966298</v>
      </c>
      <c r="BN45" s="24">
        <v>9416.1891836143604</v>
      </c>
      <c r="BO45" s="24">
        <v>31.7125701505183</v>
      </c>
      <c r="BP45" s="24">
        <v>8.0644580139422501</v>
      </c>
      <c r="BQ45" s="24">
        <v>13454.161862398199</v>
      </c>
      <c r="BR45" s="24">
        <v>630.93418708456602</v>
      </c>
      <c r="BS45" s="24">
        <v>17.7934807744859</v>
      </c>
      <c r="BT45" s="24">
        <v>38.2272805365102</v>
      </c>
      <c r="BU45" s="24">
        <v>0.430487022512552</v>
      </c>
      <c r="BV45" s="24">
        <v>2387.7950113880602</v>
      </c>
      <c r="BW45" s="24">
        <v>905.03034070471995</v>
      </c>
      <c r="BX45" s="24">
        <v>0</v>
      </c>
      <c r="BY45" s="24">
        <v>1002.26771593321</v>
      </c>
      <c r="BZ45" s="24">
        <v>3369.8306572353399</v>
      </c>
      <c r="CA45" s="86">
        <v>0</v>
      </c>
      <c r="CB45" s="24">
        <v>11993.8376022187</v>
      </c>
      <c r="CC45" s="24">
        <v>79391.154913859995</v>
      </c>
      <c r="CD45" s="24">
        <v>2573.6055832136299</v>
      </c>
      <c r="CE45" s="24"/>
    </row>
    <row r="46" spans="1:83" x14ac:dyDescent="0.3">
      <c r="A46" s="26" t="s">
        <v>45</v>
      </c>
      <c r="B46" s="82">
        <v>1535.4364571000001</v>
      </c>
      <c r="C46" s="82">
        <v>25.19739014</v>
      </c>
      <c r="D46" s="82">
        <v>20.79803922</v>
      </c>
      <c r="E46" s="82">
        <v>156.06215492000001</v>
      </c>
      <c r="F46" s="82">
        <v>132.25612007999999</v>
      </c>
      <c r="G46" s="82">
        <v>11.492033360000001</v>
      </c>
      <c r="H46" s="82">
        <v>362.21436951999999</v>
      </c>
      <c r="I46" s="82">
        <v>7.8725451900000003</v>
      </c>
      <c r="J46" s="82">
        <v>3.61872281</v>
      </c>
      <c r="K46" s="82">
        <v>20.065458700000001</v>
      </c>
      <c r="L46" s="82">
        <v>11.931661699999999</v>
      </c>
      <c r="M46" s="82">
        <v>3.7576164599999999</v>
      </c>
      <c r="N46" s="82">
        <v>2.82170736</v>
      </c>
      <c r="O46" s="82">
        <v>2.42318173</v>
      </c>
      <c r="Q46" s="26" t="s">
        <v>45</v>
      </c>
      <c r="R46" s="85">
        <v>22.231344391671801</v>
      </c>
      <c r="S46" s="24">
        <v>9.14946446367669</v>
      </c>
      <c r="T46" s="86">
        <v>3.75760689427891</v>
      </c>
      <c r="U46" s="24">
        <v>7.8725490650636996</v>
      </c>
      <c r="V46" s="24">
        <v>7.8725490650636996</v>
      </c>
      <c r="W46" s="24">
        <v>8.1100278748474608</v>
      </c>
      <c r="X46" s="86">
        <v>1.9650120153028701</v>
      </c>
      <c r="Y46" s="24">
        <v>3.61869255469967</v>
      </c>
      <c r="Z46" s="86">
        <v>2.8216915285654198</v>
      </c>
      <c r="AA46" s="24">
        <v>34.317762590238999</v>
      </c>
      <c r="AB46" s="24">
        <v>1535.4359952468301</v>
      </c>
      <c r="AC46" s="24">
        <v>15.886711411437</v>
      </c>
      <c r="AD46" s="24">
        <v>4.4192650290181996</v>
      </c>
      <c r="AE46" s="24">
        <v>5.1024082322666704</v>
      </c>
      <c r="AF46" s="24">
        <v>0.18566412675542701</v>
      </c>
      <c r="AG46" s="86">
        <v>1.97243848656751</v>
      </c>
      <c r="AH46" s="24">
        <v>20.065456711846799</v>
      </c>
      <c r="AI46" s="24">
        <v>20.065456711846799</v>
      </c>
      <c r="AJ46" s="24">
        <v>20754.892634392399</v>
      </c>
      <c r="AK46" s="24">
        <v>0</v>
      </c>
      <c r="AL46" s="24">
        <v>7.35299239040791</v>
      </c>
      <c r="AM46" s="24">
        <v>1.9605077449735899</v>
      </c>
      <c r="AN46" s="86">
        <v>36.162793017029102</v>
      </c>
      <c r="AO46" s="24">
        <v>5.1231653143795297</v>
      </c>
      <c r="AP46" s="24">
        <v>11.931694387776</v>
      </c>
      <c r="AQ46" s="24">
        <v>2.4231486993442601</v>
      </c>
      <c r="AR46" s="24">
        <v>25.1973769057028</v>
      </c>
      <c r="AS46" s="24">
        <v>0</v>
      </c>
      <c r="AT46" s="24">
        <v>18.718234255636901</v>
      </c>
      <c r="AU46" s="24">
        <v>2.0798048648731999</v>
      </c>
      <c r="AV46" s="24">
        <v>20.798039120510101</v>
      </c>
      <c r="AW46" s="24">
        <v>0</v>
      </c>
      <c r="AX46" s="24">
        <v>18.623859326697399</v>
      </c>
      <c r="AY46" s="24">
        <v>2.0367073948533099E-2</v>
      </c>
      <c r="AZ46" s="24">
        <v>105.11001896818</v>
      </c>
      <c r="BA46" s="24">
        <v>0.48842178640519801</v>
      </c>
      <c r="BB46" s="24">
        <v>0.27377013387567001</v>
      </c>
      <c r="BC46" s="24">
        <v>4.2718717402734798</v>
      </c>
      <c r="BD46" s="24">
        <v>2.3806001135380301E-2</v>
      </c>
      <c r="BE46" s="24">
        <v>0</v>
      </c>
      <c r="BF46" s="24">
        <v>0.159104402905691</v>
      </c>
      <c r="BG46" s="24">
        <v>156.069913321158</v>
      </c>
      <c r="BH46" s="24">
        <v>132.26388190860101</v>
      </c>
      <c r="BI46" s="24">
        <v>23.806031412556401</v>
      </c>
      <c r="BJ46" s="24">
        <v>2.36735976013712E-2</v>
      </c>
      <c r="BK46" s="24">
        <v>6.6128138340029795E-4</v>
      </c>
      <c r="BL46" s="24">
        <v>21.147748143983801</v>
      </c>
      <c r="BM46" s="24">
        <v>1.6135270972293399E-2</v>
      </c>
      <c r="BN46" s="24">
        <v>43.393219203359799</v>
      </c>
      <c r="BO46" s="24">
        <v>0.14614307463196499</v>
      </c>
      <c r="BP46" s="24">
        <v>3.7163844188340803E-2</v>
      </c>
      <c r="BQ46" s="24">
        <v>62.001649064964603</v>
      </c>
      <c r="BR46" s="24">
        <v>1.47026062709731</v>
      </c>
      <c r="BS46" s="24">
        <v>8.1998507085103894E-2</v>
      </c>
      <c r="BT46" s="24">
        <v>0.17616491692433101</v>
      </c>
      <c r="BU46" s="24">
        <v>1.9838649624938599E-3</v>
      </c>
      <c r="BV46" s="24">
        <v>11.492029399957</v>
      </c>
      <c r="BW46" s="24">
        <v>5.1240874667390202</v>
      </c>
      <c r="BX46" s="24">
        <v>0</v>
      </c>
      <c r="BY46" s="24">
        <v>6.3291090970678701</v>
      </c>
      <c r="BZ46" s="24">
        <v>17.361926117029402</v>
      </c>
      <c r="CA46" s="86">
        <v>0</v>
      </c>
      <c r="CB46" s="24">
        <v>60.498480521278402</v>
      </c>
      <c r="CC46" s="24">
        <v>362.21424746881797</v>
      </c>
      <c r="CD46" s="24">
        <v>12.718295971674101</v>
      </c>
      <c r="CE46" s="24"/>
    </row>
    <row r="47" spans="1:83" x14ac:dyDescent="0.3">
      <c r="A47" s="26" t="s">
        <v>46</v>
      </c>
      <c r="B47" s="82">
        <v>130958.94766000001</v>
      </c>
      <c r="C47" s="82">
        <v>2161.6610562000001</v>
      </c>
      <c r="D47" s="82">
        <v>2419.4269264</v>
      </c>
      <c r="E47" s="82">
        <v>13887.187072999999</v>
      </c>
      <c r="F47" s="82">
        <v>11768.799279000001</v>
      </c>
      <c r="G47" s="82">
        <v>1177.5691231000001</v>
      </c>
      <c r="H47" s="82">
        <v>31073.875204</v>
      </c>
      <c r="I47" s="82">
        <v>845.03452957000002</v>
      </c>
      <c r="J47" s="82">
        <v>403.62435520999998</v>
      </c>
      <c r="K47" s="82">
        <v>2092.1980576000001</v>
      </c>
      <c r="L47" s="82">
        <v>1261.8222462000001</v>
      </c>
      <c r="M47" s="82">
        <v>381.09938030000001</v>
      </c>
      <c r="N47" s="82">
        <v>266.02160163000002</v>
      </c>
      <c r="O47" s="82">
        <v>257.88595334000001</v>
      </c>
      <c r="Q47" s="26" t="s">
        <v>46</v>
      </c>
      <c r="R47" s="85">
        <v>1856.1445216479401</v>
      </c>
      <c r="S47" s="24">
        <v>710.46478120896199</v>
      </c>
      <c r="T47" s="86">
        <v>381.07005991417998</v>
      </c>
      <c r="U47" s="24">
        <v>844.97574607811896</v>
      </c>
      <c r="V47" s="24">
        <v>844.97574607811896</v>
      </c>
      <c r="W47" s="24">
        <v>669.22742762937503</v>
      </c>
      <c r="X47" s="86">
        <v>215.01152800346</v>
      </c>
      <c r="Y47" s="24">
        <v>403.59836970198597</v>
      </c>
      <c r="Z47" s="86">
        <v>265.99838769926299</v>
      </c>
      <c r="AA47" s="24">
        <v>2834.93775229123</v>
      </c>
      <c r="AB47" s="24">
        <v>130955.48758303899</v>
      </c>
      <c r="AC47" s="24">
        <v>1290.82202865968</v>
      </c>
      <c r="AD47" s="24">
        <v>379.87480206041198</v>
      </c>
      <c r="AE47" s="24">
        <v>398.82468293873399</v>
      </c>
      <c r="AF47" s="24">
        <v>16.082312110267299</v>
      </c>
      <c r="AG47" s="86">
        <v>186.43287736978701</v>
      </c>
      <c r="AH47" s="24">
        <v>2092.0439946043798</v>
      </c>
      <c r="AI47" s="24">
        <v>2092.0439946043798</v>
      </c>
      <c r="AJ47" s="24">
        <v>3621179.1324175298</v>
      </c>
      <c r="AK47" s="24">
        <v>0</v>
      </c>
      <c r="AL47" s="24">
        <v>574.776644173401</v>
      </c>
      <c r="AM47" s="24">
        <v>151.783808317032</v>
      </c>
      <c r="AN47" s="86">
        <v>2996.6652323797598</v>
      </c>
      <c r="AO47" s="24">
        <v>421.29361207461102</v>
      </c>
      <c r="AP47" s="24">
        <v>1261.7355943032701</v>
      </c>
      <c r="AQ47" s="24">
        <v>257.86746753237298</v>
      </c>
      <c r="AR47" s="24">
        <v>2161.6001563141999</v>
      </c>
      <c r="AS47" s="24">
        <v>0</v>
      </c>
      <c r="AT47" s="24">
        <v>2177.25424849815</v>
      </c>
      <c r="AU47" s="24">
        <v>241.91717008978301</v>
      </c>
      <c r="AV47" s="24">
        <v>2419.17141858794</v>
      </c>
      <c r="AW47" s="24">
        <v>0</v>
      </c>
      <c r="AX47" s="24">
        <v>1524.93111514724</v>
      </c>
      <c r="AY47" s="24">
        <v>1.8123266382049901</v>
      </c>
      <c r="AZ47" s="24">
        <v>8695.3825528479792</v>
      </c>
      <c r="BA47" s="24">
        <v>43.460488217838602</v>
      </c>
      <c r="BB47" s="24">
        <v>24.360472034700699</v>
      </c>
      <c r="BC47" s="24">
        <v>380.11748742935498</v>
      </c>
      <c r="BD47" s="24">
        <v>2.1183029633977601</v>
      </c>
      <c r="BE47" s="24">
        <v>0</v>
      </c>
      <c r="BF47" s="24">
        <v>14.1573176051632</v>
      </c>
      <c r="BG47" s="24">
        <v>13887.3439040254</v>
      </c>
      <c r="BH47" s="24">
        <v>11769.0382058922</v>
      </c>
      <c r="BI47" s="24">
        <v>2118.3056981332302</v>
      </c>
      <c r="BJ47" s="24">
        <v>2.1065309064082798</v>
      </c>
      <c r="BK47" s="24">
        <v>5.8841844422581897E-2</v>
      </c>
      <c r="BL47" s="24">
        <v>1881.75820506842</v>
      </c>
      <c r="BM47" s="24">
        <v>1.4357369015360699</v>
      </c>
      <c r="BN47" s="24">
        <v>3861.19357453661</v>
      </c>
      <c r="BO47" s="24">
        <v>13.004018746584199</v>
      </c>
      <c r="BP47" s="24">
        <v>3.30690312827041</v>
      </c>
      <c r="BQ47" s="24">
        <v>5516.9996655643499</v>
      </c>
      <c r="BR47" s="24">
        <v>128.74347510246099</v>
      </c>
      <c r="BS47" s="24">
        <v>7.2963740846464598</v>
      </c>
      <c r="BT47" s="24">
        <v>15.675434851766701</v>
      </c>
      <c r="BU47" s="24">
        <v>0.17652537055176101</v>
      </c>
      <c r="BV47" s="24">
        <v>1177.47945618677</v>
      </c>
      <c r="BW47" s="24">
        <v>417.18500474407699</v>
      </c>
      <c r="BX47" s="24">
        <v>0</v>
      </c>
      <c r="BY47" s="24">
        <v>572.62468157493902</v>
      </c>
      <c r="BZ47" s="24">
        <v>1430.3422515812599</v>
      </c>
      <c r="CA47" s="86">
        <v>0</v>
      </c>
      <c r="CB47" s="24">
        <v>5041.2588560142003</v>
      </c>
      <c r="CC47" s="24">
        <v>31073.0013193009</v>
      </c>
      <c r="CD47" s="24">
        <v>1041.1598789055799</v>
      </c>
      <c r="CE47" s="24"/>
    </row>
    <row r="48" spans="1:83" x14ac:dyDescent="0.3">
      <c r="A48" s="26" t="s">
        <v>47</v>
      </c>
      <c r="B48" s="82">
        <v>1502350.4316</v>
      </c>
      <c r="C48" s="82">
        <v>26587.119923999999</v>
      </c>
      <c r="D48" s="82">
        <v>16351.903365</v>
      </c>
      <c r="E48" s="82">
        <v>150046.87813</v>
      </c>
      <c r="F48" s="82">
        <v>127223.6943</v>
      </c>
      <c r="G48" s="82">
        <v>9775.0781169000002</v>
      </c>
      <c r="H48" s="82">
        <v>353336.25157999998</v>
      </c>
      <c r="I48" s="82">
        <v>22254.220603999998</v>
      </c>
      <c r="J48" s="82">
        <v>5966.2788682999999</v>
      </c>
      <c r="K48" s="82">
        <v>44448.776710999999</v>
      </c>
      <c r="L48" s="82">
        <v>50017.304984000002</v>
      </c>
      <c r="M48" s="82">
        <v>6801.5579632999998</v>
      </c>
      <c r="N48" s="82">
        <v>3599.6550132000002</v>
      </c>
      <c r="O48" s="82">
        <v>6463.4687831000001</v>
      </c>
      <c r="Q48" s="26" t="s">
        <v>47</v>
      </c>
      <c r="R48" s="85">
        <v>19707.013342253798</v>
      </c>
      <c r="S48" s="24">
        <v>3405.7648955662798</v>
      </c>
      <c r="T48" s="86">
        <v>6801.7723835875304</v>
      </c>
      <c r="U48" s="24">
        <v>22220.3771372099</v>
      </c>
      <c r="V48" s="24">
        <v>22220.3771372099</v>
      </c>
      <c r="W48" s="24">
        <v>5550.3778638858103</v>
      </c>
      <c r="X48" s="86">
        <v>309.19505470893898</v>
      </c>
      <c r="Y48" s="24">
        <v>5957.2063809033698</v>
      </c>
      <c r="Z48" s="86">
        <v>3599.7683858764099</v>
      </c>
      <c r="AA48" s="24">
        <v>32310.5022937904</v>
      </c>
      <c r="AB48" s="24">
        <v>1502374.09226673</v>
      </c>
      <c r="AC48" s="24">
        <v>8062.5465972433603</v>
      </c>
      <c r="AD48" s="24">
        <v>4758.6536564818498</v>
      </c>
      <c r="AE48" s="24">
        <v>1661.8877148486199</v>
      </c>
      <c r="AF48" s="24">
        <v>1413.66042158645</v>
      </c>
      <c r="AG48" s="86">
        <v>2225.3063735975802</v>
      </c>
      <c r="AH48" s="24">
        <v>44378.6471903813</v>
      </c>
      <c r="AI48" s="24">
        <v>44378.6471903813</v>
      </c>
      <c r="AJ48" s="24">
        <v>76.762337225786794</v>
      </c>
      <c r="AK48" s="24">
        <v>0</v>
      </c>
      <c r="AL48" s="24">
        <v>3245.33066651528</v>
      </c>
      <c r="AM48" s="24">
        <v>569.81354260527496</v>
      </c>
      <c r="AN48" s="86">
        <v>27307.925354375599</v>
      </c>
      <c r="AO48" s="24">
        <v>3931.19213673894</v>
      </c>
      <c r="AP48" s="24">
        <v>49936.945611719697</v>
      </c>
      <c r="AQ48" s="24">
        <v>6453.6384876210604</v>
      </c>
      <c r="AR48" s="24">
        <v>26591.069392130601</v>
      </c>
      <c r="AS48" s="24">
        <v>0</v>
      </c>
      <c r="AT48" s="24">
        <v>14717.845824399101</v>
      </c>
      <c r="AU48" s="24">
        <v>1635.3162903175901</v>
      </c>
      <c r="AV48" s="24">
        <v>16353.162114716701</v>
      </c>
      <c r="AW48" s="24">
        <v>0</v>
      </c>
      <c r="AX48" s="24">
        <v>12598.4426054094</v>
      </c>
      <c r="AY48" s="24">
        <v>19.593100796481799</v>
      </c>
      <c r="AZ48" s="24">
        <v>78742.926063699706</v>
      </c>
      <c r="BA48" s="24">
        <v>469.85275952688198</v>
      </c>
      <c r="BB48" s="24">
        <v>263.36178336853499</v>
      </c>
      <c r="BC48" s="24">
        <v>4109.46173012905</v>
      </c>
      <c r="BD48" s="24">
        <v>22.901025561715599</v>
      </c>
      <c r="BE48" s="24">
        <v>0</v>
      </c>
      <c r="BF48" s="24">
        <v>153.05520542654801</v>
      </c>
      <c r="BG48" s="24">
        <v>150059.24421892999</v>
      </c>
      <c r="BH48" s="24">
        <v>127235.433675245</v>
      </c>
      <c r="BI48" s="24">
        <v>22823.8105436841</v>
      </c>
      <c r="BJ48" s="24">
        <v>22.773798639378899</v>
      </c>
      <c r="BK48" s="24">
        <v>0.63614014921129103</v>
      </c>
      <c r="BL48" s="24">
        <v>20343.745854746499</v>
      </c>
      <c r="BM48" s="24">
        <v>15.521807677023901</v>
      </c>
      <c r="BN48" s="24">
        <v>41743.482064475902</v>
      </c>
      <c r="BO48" s="24">
        <v>140.58685809472499</v>
      </c>
      <c r="BP48" s="24">
        <v>35.751044248143202</v>
      </c>
      <c r="BQ48" s="24">
        <v>59644.453165607199</v>
      </c>
      <c r="BR48" s="24">
        <v>2244.6100990559098</v>
      </c>
      <c r="BS48" s="24">
        <v>78.881313202607203</v>
      </c>
      <c r="BT48" s="24">
        <v>169.46760492134999</v>
      </c>
      <c r="BU48" s="24">
        <v>1.9084186745707299</v>
      </c>
      <c r="BV48" s="24">
        <v>9775.1067186733799</v>
      </c>
      <c r="BW48" s="24">
        <v>3194.9636462000299</v>
      </c>
      <c r="BX48" s="24">
        <v>0</v>
      </c>
      <c r="BY48" s="24">
        <v>3538.6685892699702</v>
      </c>
      <c r="BZ48" s="24">
        <v>11902.8884660113</v>
      </c>
      <c r="CA48" s="86">
        <v>0</v>
      </c>
      <c r="CB48" s="24">
        <v>42324.834266934398</v>
      </c>
      <c r="CC48" s="24">
        <v>353342.14775712503</v>
      </c>
      <c r="CD48" s="24">
        <v>9091.3620625597196</v>
      </c>
      <c r="CE48" s="24"/>
    </row>
    <row r="49" spans="1:83" x14ac:dyDescent="0.3">
      <c r="A49" s="26" t="s">
        <v>48</v>
      </c>
      <c r="B49" s="82">
        <v>85980.228581999996</v>
      </c>
      <c r="C49" s="82">
        <v>1416.6238040000001</v>
      </c>
      <c r="D49" s="82">
        <v>1454.5760660000001</v>
      </c>
      <c r="E49" s="82">
        <v>8997.9764890000006</v>
      </c>
      <c r="F49" s="82">
        <v>7625.4046969999999</v>
      </c>
      <c r="G49" s="82">
        <v>732.18745200000001</v>
      </c>
      <c r="H49" s="82">
        <v>20363.963261000001</v>
      </c>
      <c r="I49" s="82">
        <v>549.05090296000003</v>
      </c>
      <c r="J49" s="82">
        <v>271.18416178000001</v>
      </c>
      <c r="K49" s="82">
        <v>1323.1460895</v>
      </c>
      <c r="L49" s="82">
        <v>808.73025770000004</v>
      </c>
      <c r="M49" s="82">
        <v>234.53572285999999</v>
      </c>
      <c r="N49" s="82">
        <v>151.16924947999999</v>
      </c>
      <c r="O49" s="82">
        <v>166.25454811</v>
      </c>
      <c r="Q49" s="26" t="s">
        <v>48</v>
      </c>
      <c r="R49" s="85">
        <v>1228.90653678432</v>
      </c>
      <c r="S49" s="24">
        <v>440.28955761170897</v>
      </c>
      <c r="T49" s="86">
        <v>234.52099268234801</v>
      </c>
      <c r="U49" s="24">
        <v>549.02164241827495</v>
      </c>
      <c r="V49" s="24">
        <v>549.02164241827495</v>
      </c>
      <c r="W49" s="24">
        <v>438.633496790386</v>
      </c>
      <c r="X49" s="86">
        <v>171.040572934659</v>
      </c>
      <c r="Y49" s="24">
        <v>271.17143169900299</v>
      </c>
      <c r="Z49" s="86">
        <v>151.15773649937</v>
      </c>
      <c r="AA49" s="24">
        <v>1859.8661211203901</v>
      </c>
      <c r="AB49" s="24">
        <v>85974.709912361403</v>
      </c>
      <c r="AC49" s="24">
        <v>834.57912905742705</v>
      </c>
      <c r="AD49" s="24">
        <v>257.64305620251099</v>
      </c>
      <c r="AE49" s="24">
        <v>248.74393548646299</v>
      </c>
      <c r="AF49" s="24">
        <v>10.9747303926355</v>
      </c>
      <c r="AG49" s="86">
        <v>135.67924457333999</v>
      </c>
      <c r="AH49" s="24">
        <v>1323.06975825776</v>
      </c>
      <c r="AI49" s="24">
        <v>1323.06975825776</v>
      </c>
      <c r="AJ49" s="24">
        <v>1880760.7318063499</v>
      </c>
      <c r="AK49" s="24">
        <v>0</v>
      </c>
      <c r="AL49" s="24">
        <v>358.50657359053798</v>
      </c>
      <c r="AM49" s="24">
        <v>93.789524969445793</v>
      </c>
      <c r="AN49" s="86">
        <v>1971.2674315871</v>
      </c>
      <c r="AO49" s="24">
        <v>275.29590348250298</v>
      </c>
      <c r="AP49" s="24">
        <v>808.68794537000701</v>
      </c>
      <c r="AQ49" s="24">
        <v>166.245617219075</v>
      </c>
      <c r="AR49" s="24">
        <v>1416.53303035411</v>
      </c>
      <c r="AS49" s="24">
        <v>0</v>
      </c>
      <c r="AT49" s="24">
        <v>1309.04220305031</v>
      </c>
      <c r="AU49" s="24">
        <v>145.449053471783</v>
      </c>
      <c r="AV49" s="24">
        <v>1454.49125652209</v>
      </c>
      <c r="AW49" s="24">
        <v>0</v>
      </c>
      <c r="AX49" s="24">
        <v>992.71893219958804</v>
      </c>
      <c r="AY49" s="24">
        <v>1.1742358808842699</v>
      </c>
      <c r="AZ49" s="24">
        <v>5711.6811141164799</v>
      </c>
      <c r="BA49" s="24">
        <v>28.158833627782599</v>
      </c>
      <c r="BB49" s="24">
        <v>15.783585986849401</v>
      </c>
      <c r="BC49" s="24">
        <v>246.28497384282099</v>
      </c>
      <c r="BD49" s="24">
        <v>1.37248457723176</v>
      </c>
      <c r="BE49" s="24">
        <v>0</v>
      </c>
      <c r="BF49" s="24">
        <v>9.1727837094087707</v>
      </c>
      <c r="BG49" s="24">
        <v>8997.8568073120405</v>
      </c>
      <c r="BH49" s="24">
        <v>7625.3718832987497</v>
      </c>
      <c r="BI49" s="24">
        <v>1372.4849240132901</v>
      </c>
      <c r="BJ49" s="24">
        <v>1.3648612714584101</v>
      </c>
      <c r="BK49" s="24">
        <v>3.8124603749731298E-2</v>
      </c>
      <c r="BL49" s="24">
        <v>1219.2250266082399</v>
      </c>
      <c r="BM49" s="24">
        <v>0.93024097329872002</v>
      </c>
      <c r="BN49" s="24">
        <v>2501.7368648802599</v>
      </c>
      <c r="BO49" s="24">
        <v>8.4255470840677393</v>
      </c>
      <c r="BP49" s="24">
        <v>2.1426050453413499</v>
      </c>
      <c r="BQ49" s="24">
        <v>3574.5634945352899</v>
      </c>
      <c r="BR49" s="24">
        <v>88.609317665649101</v>
      </c>
      <c r="BS49" s="24">
        <v>4.7274484547032802</v>
      </c>
      <c r="BT49" s="24">
        <v>10.1563985780188</v>
      </c>
      <c r="BU49" s="24">
        <v>0.114373639334204</v>
      </c>
      <c r="BV49" s="24">
        <v>732.14294687147606</v>
      </c>
      <c r="BW49" s="24">
        <v>270.22083073751298</v>
      </c>
      <c r="BX49" s="24">
        <v>0</v>
      </c>
      <c r="BY49" s="24">
        <v>404.005332406241</v>
      </c>
      <c r="BZ49" s="24">
        <v>936.16055277677299</v>
      </c>
      <c r="CA49" s="86">
        <v>0</v>
      </c>
      <c r="CB49" s="24">
        <v>3332.12303362482</v>
      </c>
      <c r="CC49" s="24">
        <v>20362.659110426201</v>
      </c>
      <c r="CD49" s="24">
        <v>677.66062814910094</v>
      </c>
      <c r="CE49" s="24"/>
    </row>
    <row r="50" spans="1:83" x14ac:dyDescent="0.3">
      <c r="A50" s="26" t="s">
        <v>49</v>
      </c>
      <c r="B50" s="82">
        <v>57957.673359</v>
      </c>
      <c r="C50" s="82">
        <v>953.84999297000002</v>
      </c>
      <c r="D50" s="82">
        <v>925.35303359</v>
      </c>
      <c r="E50" s="82">
        <v>6016.1209338999997</v>
      </c>
      <c r="F50" s="82">
        <v>5098.4056075999997</v>
      </c>
      <c r="G50" s="82">
        <v>476.68867835999998</v>
      </c>
      <c r="H50" s="82">
        <v>13711.569147</v>
      </c>
      <c r="I50" s="82">
        <v>542.20765718999996</v>
      </c>
      <c r="J50" s="82">
        <v>150.4330023</v>
      </c>
      <c r="K50" s="82">
        <v>1084.1932830000001</v>
      </c>
      <c r="L50" s="82">
        <v>1204.2298225</v>
      </c>
      <c r="M50" s="82">
        <v>165.7103735</v>
      </c>
      <c r="N50" s="82">
        <v>86.254555909999993</v>
      </c>
      <c r="O50" s="82">
        <v>157.48131074</v>
      </c>
      <c r="Q50" s="26" t="s">
        <v>49</v>
      </c>
      <c r="R50" s="85">
        <v>851.06168092738994</v>
      </c>
      <c r="S50" s="24">
        <v>161.28770226623499</v>
      </c>
      <c r="T50" s="86">
        <v>165.69989709385001</v>
      </c>
      <c r="U50" s="24">
        <v>542.17352446975599</v>
      </c>
      <c r="V50" s="24">
        <v>542.17352446975599</v>
      </c>
      <c r="W50" s="24">
        <v>264.729128647533</v>
      </c>
      <c r="X50" s="86">
        <v>25.420079788540999</v>
      </c>
      <c r="Y50" s="24">
        <v>150.42336793385999</v>
      </c>
      <c r="Z50" s="86">
        <v>86.249122476323507</v>
      </c>
      <c r="AA50" s="24">
        <v>1362.3817021013999</v>
      </c>
      <c r="AB50" s="24">
        <v>57953.675105421702</v>
      </c>
      <c r="AC50" s="24">
        <v>392.08417283452002</v>
      </c>
      <c r="AD50" s="24">
        <v>188.278700951433</v>
      </c>
      <c r="AE50" s="24">
        <v>87.749897282039399</v>
      </c>
      <c r="AF50" s="24">
        <v>65.049671368828498</v>
      </c>
      <c r="AG50" s="86">
        <v>56.367597870024802</v>
      </c>
      <c r="AH50" s="24">
        <v>1084.12516699459</v>
      </c>
      <c r="AI50" s="24">
        <v>1084.12516699459</v>
      </c>
      <c r="AJ50" s="24">
        <v>1134705.3643153899</v>
      </c>
      <c r="AK50" s="24">
        <v>0</v>
      </c>
      <c r="AL50" s="24">
        <v>152.68359445995199</v>
      </c>
      <c r="AM50" s="24">
        <v>27.016260779334701</v>
      </c>
      <c r="AN50" s="86">
        <v>1379.57043854983</v>
      </c>
      <c r="AO50" s="24">
        <v>186.51277684309699</v>
      </c>
      <c r="AP50" s="24">
        <v>1204.1584222793001</v>
      </c>
      <c r="AQ50" s="24">
        <v>157.47147740601</v>
      </c>
      <c r="AR50" s="24">
        <v>953.78444543329101</v>
      </c>
      <c r="AS50" s="24">
        <v>0</v>
      </c>
      <c r="AT50" s="24">
        <v>832.76844417753796</v>
      </c>
      <c r="AU50" s="24">
        <v>92.529874124483996</v>
      </c>
      <c r="AV50" s="24">
        <v>925.29831830202204</v>
      </c>
      <c r="AW50" s="24">
        <v>0</v>
      </c>
      <c r="AX50" s="24">
        <v>659.10114428730606</v>
      </c>
      <c r="AY50" s="24">
        <v>0.785102252129389</v>
      </c>
      <c r="AZ50" s="24">
        <v>3644.6084263422999</v>
      </c>
      <c r="BA50" s="24">
        <v>18.827137780386501</v>
      </c>
      <c r="BB50" s="24">
        <v>10.552984722190001</v>
      </c>
      <c r="BC50" s="24">
        <v>164.667357904727</v>
      </c>
      <c r="BD50" s="24">
        <v>0.91765003887850904</v>
      </c>
      <c r="BE50" s="24">
        <v>0</v>
      </c>
      <c r="BF50" s="24">
        <v>6.1329681265342799</v>
      </c>
      <c r="BG50" s="24">
        <v>6016.0148948051601</v>
      </c>
      <c r="BH50" s="24">
        <v>5098.3616321150903</v>
      </c>
      <c r="BI50" s="24">
        <v>917.65326269007903</v>
      </c>
      <c r="BJ50" s="24">
        <v>0.91255346448409103</v>
      </c>
      <c r="BK50" s="24">
        <v>2.54903064671483E-2</v>
      </c>
      <c r="BL50" s="24">
        <v>815.17992403974904</v>
      </c>
      <c r="BM50" s="24">
        <v>0.62196283454532397</v>
      </c>
      <c r="BN50" s="24">
        <v>1672.6737437545801</v>
      </c>
      <c r="BO50" s="24">
        <v>5.6333579657622099</v>
      </c>
      <c r="BP50" s="24">
        <v>1.4325537249722999</v>
      </c>
      <c r="BQ50" s="24">
        <v>2389.9709592078698</v>
      </c>
      <c r="BR50" s="24">
        <v>68.710610404110398</v>
      </c>
      <c r="BS50" s="24">
        <v>3.1607965702254699</v>
      </c>
      <c r="BT50" s="24">
        <v>6.7906185855916901</v>
      </c>
      <c r="BU50" s="24">
        <v>7.6470835984281005E-2</v>
      </c>
      <c r="BV50" s="24">
        <v>476.65854248013301</v>
      </c>
      <c r="BW50" s="24">
        <v>152.137581103027</v>
      </c>
      <c r="BX50" s="24">
        <v>0</v>
      </c>
      <c r="BY50" s="24">
        <v>177.73354103663399</v>
      </c>
      <c r="BZ50" s="24">
        <v>553.22455409901499</v>
      </c>
      <c r="CA50" s="86">
        <v>0</v>
      </c>
      <c r="CB50" s="24">
        <v>2060.1183668785802</v>
      </c>
      <c r="CC50" s="24">
        <v>13710.625507594301</v>
      </c>
      <c r="CD50" s="24">
        <v>418.80548904071202</v>
      </c>
      <c r="CE50" s="24"/>
    </row>
    <row r="51" spans="1:83" x14ac:dyDescent="0.3">
      <c r="A51" s="26" t="s">
        <v>50</v>
      </c>
      <c r="B51" s="82">
        <v>120826.85668</v>
      </c>
      <c r="C51" s="82">
        <v>1986.3825380000001</v>
      </c>
      <c r="D51" s="82">
        <v>1818.679408</v>
      </c>
      <c r="E51" s="82">
        <v>12443.424611</v>
      </c>
      <c r="F51" s="82">
        <v>10545.275718999999</v>
      </c>
      <c r="G51" s="82">
        <v>960.00132900000006</v>
      </c>
      <c r="H51" s="82">
        <v>28554.262589999998</v>
      </c>
      <c r="I51" s="82">
        <v>1097.7015703</v>
      </c>
      <c r="J51" s="82">
        <v>294.28996527999999</v>
      </c>
      <c r="K51" s="82">
        <v>2192.4602410000002</v>
      </c>
      <c r="L51" s="82">
        <v>2467.1308743</v>
      </c>
      <c r="M51" s="82">
        <v>335.49055960999999</v>
      </c>
      <c r="N51" s="82">
        <v>177.55494528</v>
      </c>
      <c r="O51" s="82">
        <v>318.81412757999999</v>
      </c>
      <c r="Q51" s="26" t="s">
        <v>50</v>
      </c>
      <c r="R51" s="85">
        <v>1874.8985430262801</v>
      </c>
      <c r="S51" s="24">
        <v>339.27481689225499</v>
      </c>
      <c r="T51" s="86">
        <v>335.53486481438199</v>
      </c>
      <c r="U51" s="24">
        <v>1097.84679644377</v>
      </c>
      <c r="V51" s="24">
        <v>1097.84679644377</v>
      </c>
      <c r="W51" s="24">
        <v>552.157628310973</v>
      </c>
      <c r="X51" s="86">
        <v>30.691276644242699</v>
      </c>
      <c r="Y51" s="24">
        <v>294.32878938431702</v>
      </c>
      <c r="Z51" s="86">
        <v>177.57842928027901</v>
      </c>
      <c r="AA51" s="24">
        <v>3048.60548170727</v>
      </c>
      <c r="AB51" s="24">
        <v>120842.63867446101</v>
      </c>
      <c r="AC51" s="24">
        <v>807.43219061673506</v>
      </c>
      <c r="AD51" s="24">
        <v>434.71964789414898</v>
      </c>
      <c r="AE51" s="24">
        <v>174.01883885680601</v>
      </c>
      <c r="AF51" s="24">
        <v>140.70077946153901</v>
      </c>
      <c r="AG51" s="86">
        <v>168.156246410553</v>
      </c>
      <c r="AH51" s="24">
        <v>2192.7505506963298</v>
      </c>
      <c r="AI51" s="24">
        <v>2192.7505506963298</v>
      </c>
      <c r="AJ51" s="24">
        <v>3516168.3259029398</v>
      </c>
      <c r="AK51" s="24">
        <v>0</v>
      </c>
      <c r="AL51" s="24">
        <v>322.414293719348</v>
      </c>
      <c r="AM51" s="24">
        <v>56.622022627194902</v>
      </c>
      <c r="AN51" s="86">
        <v>2798.79223146922</v>
      </c>
      <c r="AO51" s="24">
        <v>391.18148846467398</v>
      </c>
      <c r="AP51" s="24">
        <v>2467.4649008210299</v>
      </c>
      <c r="AQ51" s="24">
        <v>318.85621818010998</v>
      </c>
      <c r="AR51" s="24">
        <v>1986.6420715933</v>
      </c>
      <c r="AS51" s="24">
        <v>0</v>
      </c>
      <c r="AT51" s="24">
        <v>1637.02992481191</v>
      </c>
      <c r="AU51" s="24">
        <v>181.89224122919799</v>
      </c>
      <c r="AV51" s="24">
        <v>1818.9221660411099</v>
      </c>
      <c r="AW51" s="24">
        <v>0</v>
      </c>
      <c r="AX51" s="24">
        <v>1314.68498498384</v>
      </c>
      <c r="AY51" s="24">
        <v>1.62418485905961</v>
      </c>
      <c r="AZ51" s="24">
        <v>7729.7783940176696</v>
      </c>
      <c r="BA51" s="24">
        <v>38.948802119391303</v>
      </c>
      <c r="BB51" s="24">
        <v>21.831574518989999</v>
      </c>
      <c r="BC51" s="24">
        <v>340.656999028423</v>
      </c>
      <c r="BD51" s="24">
        <v>1.89839796502256</v>
      </c>
      <c r="BE51" s="24">
        <v>0</v>
      </c>
      <c r="BF51" s="24">
        <v>12.6876303667818</v>
      </c>
      <c r="BG51" s="24">
        <v>12445.676711669699</v>
      </c>
      <c r="BH51" s="24">
        <v>10547.279124552901</v>
      </c>
      <c r="BI51" s="24">
        <v>1898.39758711685</v>
      </c>
      <c r="BJ51" s="24">
        <v>1.8878510709943299</v>
      </c>
      <c r="BK51" s="24">
        <v>5.2733197980125303E-2</v>
      </c>
      <c r="BL51" s="24">
        <v>1686.41046903553</v>
      </c>
      <c r="BM51" s="24">
        <v>1.28669191717742</v>
      </c>
      <c r="BN51" s="24">
        <v>3460.3580967593098</v>
      </c>
      <c r="BO51" s="24">
        <v>11.654056093170601</v>
      </c>
      <c r="BP51" s="24">
        <v>2.9636103376786398</v>
      </c>
      <c r="BQ51" s="24">
        <v>4944.2727542003004</v>
      </c>
      <c r="BR51" s="24">
        <v>185.264134542058</v>
      </c>
      <c r="BS51" s="24">
        <v>6.5389273421088303</v>
      </c>
      <c r="BT51" s="24">
        <v>14.048145783562299</v>
      </c>
      <c r="BU51" s="24">
        <v>0.15819995743104201</v>
      </c>
      <c r="BV51" s="24">
        <v>960.12820497150096</v>
      </c>
      <c r="BW51" s="24">
        <v>317.894431854625</v>
      </c>
      <c r="BX51" s="24">
        <v>0</v>
      </c>
      <c r="BY51" s="24">
        <v>351.11824166324197</v>
      </c>
      <c r="BZ51" s="24">
        <v>1169.68752666266</v>
      </c>
      <c r="CA51" s="86">
        <v>0</v>
      </c>
      <c r="CB51" s="24">
        <v>4246.6120506283296</v>
      </c>
      <c r="CC51" s="24">
        <v>28557.9934806946</v>
      </c>
      <c r="CD51" s="24">
        <v>891.42409434337696</v>
      </c>
      <c r="CE51" s="24"/>
    </row>
    <row r="52" spans="1:83" x14ac:dyDescent="0.3"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</row>
    <row r="53" spans="1:83" x14ac:dyDescent="0.3">
      <c r="B53" s="81"/>
      <c r="C53" s="8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</row>
    <row r="54" spans="1:83" x14ac:dyDescent="0.3">
      <c r="A54" s="26" t="s">
        <v>227</v>
      </c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</row>
    <row r="55" spans="1:83" x14ac:dyDescent="0.3">
      <c r="A55" s="26" t="s">
        <v>1</v>
      </c>
      <c r="B55" s="82">
        <v>4529478.2366000004</v>
      </c>
      <c r="C55" s="82">
        <v>73875.787224999993</v>
      </c>
      <c r="D55" s="82">
        <v>37881.715239999998</v>
      </c>
      <c r="E55" s="82">
        <v>439415.38345000002</v>
      </c>
      <c r="F55" s="82">
        <v>372385.91769999999</v>
      </c>
      <c r="G55" s="82">
        <v>26723.910508000001</v>
      </c>
      <c r="H55" s="82">
        <v>1061964.4182</v>
      </c>
      <c r="I55" s="82">
        <v>26052.843188999999</v>
      </c>
      <c r="J55" s="82">
        <v>14975.798478000001</v>
      </c>
      <c r="K55" s="82">
        <v>53977.424015999997</v>
      </c>
      <c r="L55" s="82">
        <v>35846.068760000002</v>
      </c>
      <c r="M55" s="82">
        <v>7955.3293309000001</v>
      </c>
      <c r="N55" s="82">
        <v>1930.7683855</v>
      </c>
      <c r="O55" s="82">
        <v>7572.5039966000004</v>
      </c>
      <c r="Q55" s="86" t="s">
        <v>1</v>
      </c>
      <c r="R55" s="86"/>
      <c r="S55" s="86">
        <v>0</v>
      </c>
      <c r="T55" s="86">
        <v>0</v>
      </c>
      <c r="U55" s="86">
        <v>0</v>
      </c>
      <c r="V55" s="86">
        <v>0</v>
      </c>
      <c r="W55" s="86">
        <v>0</v>
      </c>
      <c r="X55" s="86"/>
      <c r="Y55" s="86">
        <v>0</v>
      </c>
      <c r="Z55" s="86">
        <v>0</v>
      </c>
      <c r="AA55" s="86">
        <v>0</v>
      </c>
      <c r="AB55" s="86">
        <v>0</v>
      </c>
      <c r="AC55" s="86">
        <v>0</v>
      </c>
      <c r="AD55" s="86">
        <v>0</v>
      </c>
      <c r="AE55" s="86">
        <v>0</v>
      </c>
      <c r="AF55" s="86">
        <v>0</v>
      </c>
      <c r="AG55" s="86"/>
      <c r="AH55" s="86">
        <v>0</v>
      </c>
      <c r="AI55" s="86">
        <v>0</v>
      </c>
      <c r="AJ55" s="86">
        <v>0</v>
      </c>
      <c r="AK55" s="86">
        <v>0</v>
      </c>
      <c r="AL55" s="86">
        <v>0</v>
      </c>
      <c r="AM55" s="86">
        <v>0</v>
      </c>
      <c r="AN55" s="86"/>
      <c r="AO55" s="86">
        <v>0</v>
      </c>
      <c r="AP55" s="86">
        <v>0</v>
      </c>
      <c r="AQ55" s="86">
        <v>0</v>
      </c>
      <c r="AR55" s="86">
        <v>0</v>
      </c>
      <c r="AS55" s="86">
        <v>0</v>
      </c>
      <c r="AT55" s="86">
        <v>0</v>
      </c>
      <c r="AU55" s="86">
        <v>0</v>
      </c>
      <c r="AV55" s="86">
        <v>0</v>
      </c>
      <c r="AW55" s="86">
        <v>0</v>
      </c>
      <c r="AX55" s="86">
        <v>0</v>
      </c>
      <c r="AY55" s="86">
        <v>0</v>
      </c>
      <c r="AZ55" s="86">
        <v>0</v>
      </c>
      <c r="BA55" s="86">
        <v>0</v>
      </c>
      <c r="BB55" s="86">
        <v>0</v>
      </c>
      <c r="BC55" s="86">
        <v>0</v>
      </c>
      <c r="BD55" s="86">
        <v>0</v>
      </c>
      <c r="BE55" s="86">
        <v>0</v>
      </c>
      <c r="BF55" s="86">
        <v>0</v>
      </c>
      <c r="BG55" s="86">
        <v>0</v>
      </c>
      <c r="BH55" s="86">
        <v>0</v>
      </c>
      <c r="BI55" s="86">
        <v>0</v>
      </c>
      <c r="BJ55" s="86">
        <v>0</v>
      </c>
      <c r="BK55" s="86">
        <v>0</v>
      </c>
      <c r="BL55" s="86">
        <v>0</v>
      </c>
      <c r="BM55" s="86">
        <v>0</v>
      </c>
      <c r="BN55" s="86">
        <v>0</v>
      </c>
      <c r="BO55" s="86">
        <v>0</v>
      </c>
      <c r="BP55" s="86">
        <v>0</v>
      </c>
      <c r="BQ55" s="86">
        <v>0</v>
      </c>
      <c r="BR55" s="86">
        <v>0</v>
      </c>
      <c r="BS55" s="86">
        <v>0</v>
      </c>
      <c r="BT55" s="86">
        <v>0</v>
      </c>
      <c r="BU55" s="86">
        <v>0</v>
      </c>
      <c r="BV55" s="86">
        <v>0</v>
      </c>
      <c r="BW55" s="86">
        <v>0</v>
      </c>
      <c r="BX55" s="86">
        <v>0</v>
      </c>
      <c r="BY55" s="86">
        <v>0</v>
      </c>
      <c r="BZ55" s="86">
        <v>0</v>
      </c>
      <c r="CA55" s="86"/>
      <c r="CB55" s="86">
        <v>0</v>
      </c>
      <c r="CC55" s="86">
        <v>0</v>
      </c>
      <c r="CD55" s="86">
        <v>0</v>
      </c>
    </row>
    <row r="56" spans="1:83" x14ac:dyDescent="0.3">
      <c r="A56" s="26" t="s">
        <v>11</v>
      </c>
      <c r="B56" s="82">
        <v>10448.682204000001</v>
      </c>
      <c r="C56" s="82">
        <v>172.404765</v>
      </c>
      <c r="D56" s="82">
        <v>189.671504</v>
      </c>
      <c r="E56" s="82">
        <v>1104.9970719999999</v>
      </c>
      <c r="F56" s="82">
        <v>936.43832199999997</v>
      </c>
      <c r="G56" s="82">
        <v>92.924581000000003</v>
      </c>
      <c r="H56" s="82">
        <v>2478.318741</v>
      </c>
      <c r="I56" s="82">
        <v>74.672086019999995</v>
      </c>
      <c r="J56" s="82">
        <v>38.68724417</v>
      </c>
      <c r="K56" s="82">
        <v>172.62762129000001</v>
      </c>
      <c r="L56" s="82">
        <v>107.74095072</v>
      </c>
      <c r="M56" s="82">
        <v>29.25405022</v>
      </c>
      <c r="N56" s="82">
        <v>16.178732499999999</v>
      </c>
      <c r="O56" s="82">
        <v>22.347485710000001</v>
      </c>
    </row>
    <row r="57" spans="1:83" x14ac:dyDescent="0.3">
      <c r="A57" s="26" t="s">
        <v>58</v>
      </c>
      <c r="B57" s="24"/>
      <c r="C57" s="24"/>
      <c r="D57" s="24"/>
      <c r="E57" s="24"/>
      <c r="F57" s="24"/>
      <c r="G57" s="24"/>
      <c r="H57" s="24"/>
      <c r="I57" s="66"/>
      <c r="J57" s="66"/>
      <c r="K57" s="66"/>
      <c r="L57" s="66"/>
      <c r="M57" s="24"/>
      <c r="N57" s="24"/>
      <c r="O57" s="66"/>
    </row>
    <row r="58" spans="1:83" x14ac:dyDescent="0.3">
      <c r="A58" s="26" t="s">
        <v>74</v>
      </c>
    </row>
    <row r="59" spans="1:83" x14ac:dyDescent="0.3">
      <c r="A59" s="26" t="s">
        <v>233</v>
      </c>
    </row>
    <row r="61" spans="1:83" x14ac:dyDescent="0.3">
      <c r="A61" s="2" t="s">
        <v>55</v>
      </c>
      <c r="B61" s="1">
        <f t="shared" ref="B61:H61" si="0">SUM(B3:B57)</f>
        <v>28357746.315295689</v>
      </c>
      <c r="C61" s="1">
        <f t="shared" si="0"/>
        <v>463576.08096853999</v>
      </c>
      <c r="D61" s="1">
        <f t="shared" si="0"/>
        <v>395248.98289873998</v>
      </c>
      <c r="E61" s="1">
        <f t="shared" si="0"/>
        <v>2901339.3922666898</v>
      </c>
      <c r="F61" s="1">
        <f t="shared" si="0"/>
        <v>2460553.7160656005</v>
      </c>
      <c r="G61" s="1">
        <f t="shared" si="0"/>
        <v>213547.71523029002</v>
      </c>
      <c r="H61" s="1">
        <f t="shared" si="0"/>
        <v>6620084.2871747706</v>
      </c>
      <c r="I61" s="1">
        <f t="shared" ref="I61:O61" si="1">SUM(I3:I57)</f>
        <v>210374.70048578011</v>
      </c>
      <c r="J61" s="1">
        <f t="shared" si="1"/>
        <v>70179.616937350016</v>
      </c>
      <c r="K61" s="1">
        <f t="shared" si="1"/>
        <v>402783.48929497006</v>
      </c>
      <c r="L61" s="1">
        <f t="shared" si="1"/>
        <v>369715.02431730001</v>
      </c>
      <c r="M61" s="1">
        <f t="shared" si="1"/>
        <v>68719.027138470003</v>
      </c>
      <c r="N61" s="1">
        <f t="shared" si="1"/>
        <v>36637.319326669996</v>
      </c>
      <c r="O61" s="1">
        <f t="shared" si="1"/>
        <v>61524.865919410011</v>
      </c>
      <c r="S61" s="1">
        <f t="shared" ref="S61" si="2">SUM(S3:S57)</f>
        <v>82412.413953948082</v>
      </c>
      <c r="T61" s="1">
        <f t="shared" ref="T61:CD61" si="3">SUM(T3:T57)</f>
        <v>60736.211656720581</v>
      </c>
      <c r="U61" s="1">
        <f t="shared" si="3"/>
        <v>184215.90290469371</v>
      </c>
      <c r="V61" s="1">
        <f t="shared" si="3"/>
        <v>184215.90290469371</v>
      </c>
      <c r="W61" s="1">
        <f t="shared" si="3"/>
        <v>116512.50161956224</v>
      </c>
      <c r="X61" s="1"/>
      <c r="Y61" s="1">
        <f t="shared" si="3"/>
        <v>55155.701100572485</v>
      </c>
      <c r="Z61" s="1">
        <f t="shared" si="3"/>
        <v>34691.015984484053</v>
      </c>
      <c r="AA61" s="1">
        <f t="shared" si="3"/>
        <v>573293.29987496044</v>
      </c>
      <c r="AB61" s="1">
        <f t="shared" si="3"/>
        <v>23818708.896280523</v>
      </c>
      <c r="AC61" s="1">
        <f t="shared" si="3"/>
        <v>181854.43822080747</v>
      </c>
      <c r="AD61" s="1">
        <f t="shared" si="3"/>
        <v>79223.13356569485</v>
      </c>
      <c r="AE61" s="1">
        <f t="shared" si="3"/>
        <v>48290.192177256999</v>
      </c>
      <c r="AF61" s="1">
        <f t="shared" si="3"/>
        <v>24605.13913326844</v>
      </c>
      <c r="AG61" s="1"/>
      <c r="AH61" s="1">
        <f t="shared" si="3"/>
        <v>348566.47747106297</v>
      </c>
      <c r="AI61" s="1">
        <f t="shared" si="3"/>
        <v>348566.47747106297</v>
      </c>
      <c r="AJ61" s="1">
        <f t="shared" si="3"/>
        <v>706309056.49486804</v>
      </c>
      <c r="AK61" s="1">
        <f t="shared" si="3"/>
        <v>0</v>
      </c>
      <c r="AL61" s="1">
        <f t="shared" si="3"/>
        <v>74885.838205350068</v>
      </c>
      <c r="AM61" s="1">
        <f t="shared" si="3"/>
        <v>14905.05350235331</v>
      </c>
      <c r="AN61" s="1"/>
      <c r="AO61" s="1">
        <f t="shared" si="3"/>
        <v>80926.719467748888</v>
      </c>
      <c r="AP61" s="1">
        <f t="shared" si="3"/>
        <v>333694.18192273483</v>
      </c>
      <c r="AQ61" s="1">
        <f t="shared" si="3"/>
        <v>53920.823907863858</v>
      </c>
      <c r="AR61" s="1">
        <f t="shared" si="3"/>
        <v>389547.12939612073</v>
      </c>
      <c r="AS61" s="1">
        <f t="shared" si="3"/>
        <v>0</v>
      </c>
      <c r="AT61" s="1">
        <f t="shared" si="3"/>
        <v>321461.70206075377</v>
      </c>
      <c r="AU61" s="1">
        <f t="shared" si="3"/>
        <v>35717.970853904553</v>
      </c>
      <c r="AV61" s="1">
        <f t="shared" si="3"/>
        <v>357179.67291465838</v>
      </c>
      <c r="AW61" s="1">
        <f t="shared" si="3"/>
        <v>0</v>
      </c>
      <c r="AX61" s="1">
        <f t="shared" si="3"/>
        <v>270834.59662239579</v>
      </c>
      <c r="AY61" s="1">
        <f t="shared" si="3"/>
        <v>321.44413847554586</v>
      </c>
      <c r="AZ61" s="1">
        <f t="shared" si="3"/>
        <v>1574464.4480432086</v>
      </c>
      <c r="BA61" s="1">
        <f t="shared" si="3"/>
        <v>7708.396576606181</v>
      </c>
      <c r="BB61" s="1">
        <f t="shared" si="3"/>
        <v>4320.7097611893614</v>
      </c>
      <c r="BC61" s="1">
        <f t="shared" si="3"/>
        <v>67419.769496149587</v>
      </c>
      <c r="BD61" s="1">
        <f t="shared" si="3"/>
        <v>375.71392584606878</v>
      </c>
      <c r="BE61" s="1">
        <f t="shared" si="3"/>
        <v>0</v>
      </c>
      <c r="BF61" s="1">
        <f t="shared" si="3"/>
        <v>2511.0213220578912</v>
      </c>
      <c r="BG61" s="1">
        <f t="shared" si="3"/>
        <v>2461023.0787854753</v>
      </c>
      <c r="BH61" s="1">
        <f t="shared" si="3"/>
        <v>2087422.6217179471</v>
      </c>
      <c r="BI61" s="1">
        <f t="shared" si="3"/>
        <v>373600.45706752897</v>
      </c>
      <c r="BJ61" s="1">
        <f t="shared" si="3"/>
        <v>373.62659108709801</v>
      </c>
      <c r="BK61" s="1">
        <f t="shared" si="3"/>
        <v>10.43649724390621</v>
      </c>
      <c r="BL61" s="1">
        <f t="shared" si="3"/>
        <v>333759.18953444582</v>
      </c>
      <c r="BM61" s="1">
        <f t="shared" si="3"/>
        <v>254.65056253525793</v>
      </c>
      <c r="BN61" s="1">
        <f t="shared" si="3"/>
        <v>684842.93903577246</v>
      </c>
      <c r="BO61" s="1">
        <f t="shared" si="3"/>
        <v>2306.4659415355886</v>
      </c>
      <c r="BP61" s="1">
        <f t="shared" si="3"/>
        <v>586.53114999482705</v>
      </c>
      <c r="BQ61" s="1">
        <f t="shared" si="3"/>
        <v>978526.00893558259</v>
      </c>
      <c r="BR61" s="1">
        <f t="shared" si="3"/>
        <v>32192.041120754919</v>
      </c>
      <c r="BS61" s="1">
        <f t="shared" si="3"/>
        <v>1294.1257484672929</v>
      </c>
      <c r="BT61" s="1">
        <f t="shared" si="3"/>
        <v>2780.2830106274196</v>
      </c>
      <c r="BU61" s="1">
        <f t="shared" si="3"/>
        <v>31.309490328748222</v>
      </c>
      <c r="BV61" s="1">
        <f t="shared" si="3"/>
        <v>186734.64044578688</v>
      </c>
      <c r="BW61" s="1">
        <f t="shared" si="3"/>
        <v>68401.959782936407</v>
      </c>
      <c r="BX61" s="1">
        <f t="shared" si="3"/>
        <v>0</v>
      </c>
      <c r="BY61" s="1">
        <f t="shared" si="3"/>
        <v>78150.665625509049</v>
      </c>
      <c r="BZ61" s="1">
        <f t="shared" si="3"/>
        <v>243473.75257618204</v>
      </c>
      <c r="CA61" s="1"/>
      <c r="CB61" s="1">
        <f t="shared" si="3"/>
        <v>855205.48600826249</v>
      </c>
      <c r="CC61" s="1">
        <f t="shared" si="3"/>
        <v>5555871.5238894466</v>
      </c>
      <c r="CD61" s="1">
        <f t="shared" si="3"/>
        <v>183594.3624379086</v>
      </c>
      <c r="CE61" s="1"/>
    </row>
    <row r="62" spans="1:83" x14ac:dyDescent="0.3">
      <c r="A62" s="26" t="s">
        <v>56</v>
      </c>
      <c r="B62" s="1">
        <f>SUM(B2:B51)</f>
        <v>23817819.396491688</v>
      </c>
      <c r="C62" s="1">
        <f t="shared" ref="C62:H62" si="4">SUM(C2:C51)</f>
        <v>389527.88897854002</v>
      </c>
      <c r="D62" s="1">
        <f t="shared" si="4"/>
        <v>357177.59615473996</v>
      </c>
      <c r="E62" s="1">
        <f t="shared" si="4"/>
        <v>2460819.0117446897</v>
      </c>
      <c r="F62" s="1">
        <f t="shared" si="4"/>
        <v>2087231.3600436002</v>
      </c>
      <c r="G62" s="1">
        <f t="shared" si="4"/>
        <v>186730.88014129002</v>
      </c>
      <c r="H62" s="1">
        <f t="shared" si="4"/>
        <v>5555641.5502337702</v>
      </c>
      <c r="I62" s="1">
        <f t="shared" ref="I62:O62" si="5">SUM(I2:I51)</f>
        <v>184247.1852107601</v>
      </c>
      <c r="J62" s="1">
        <f t="shared" si="5"/>
        <v>55165.131215180023</v>
      </c>
      <c r="K62" s="1">
        <f t="shared" si="5"/>
        <v>348633.43765768007</v>
      </c>
      <c r="L62" s="1">
        <f t="shared" si="5"/>
        <v>333761.21460658003</v>
      </c>
      <c r="M62" s="1">
        <f t="shared" si="5"/>
        <v>60734.443757350004</v>
      </c>
      <c r="N62" s="1">
        <f t="shared" si="5"/>
        <v>34690.37220867</v>
      </c>
      <c r="O62" s="1">
        <f t="shared" si="5"/>
        <v>53930.014437100006</v>
      </c>
      <c r="S62" s="1">
        <f t="shared" ref="S62:CD62" si="6">SUM(S2:S51)</f>
        <v>82412.413953948082</v>
      </c>
      <c r="T62" s="1">
        <f t="shared" si="6"/>
        <v>60736.211656720581</v>
      </c>
      <c r="U62" s="1">
        <f t="shared" si="6"/>
        <v>184215.90290469371</v>
      </c>
      <c r="V62" s="1">
        <f t="shared" si="6"/>
        <v>184215.90290469371</v>
      </c>
      <c r="W62" s="1">
        <f t="shared" si="6"/>
        <v>116512.50161956224</v>
      </c>
      <c r="X62" s="1"/>
      <c r="Y62" s="1">
        <f t="shared" si="6"/>
        <v>55155.701100572485</v>
      </c>
      <c r="Z62" s="1">
        <f t="shared" si="6"/>
        <v>34691.015984484053</v>
      </c>
      <c r="AA62" s="1">
        <f t="shared" si="6"/>
        <v>573293.29987496044</v>
      </c>
      <c r="AB62" s="1">
        <f t="shared" si="6"/>
        <v>23818708.896280523</v>
      </c>
      <c r="AC62" s="1">
        <f t="shared" si="6"/>
        <v>181854.43822080747</v>
      </c>
      <c r="AD62" s="1">
        <f t="shared" si="6"/>
        <v>79223.13356569485</v>
      </c>
      <c r="AE62" s="1">
        <f t="shared" si="6"/>
        <v>48290.192177256999</v>
      </c>
      <c r="AF62" s="1">
        <f t="shared" si="6"/>
        <v>24605.13913326844</v>
      </c>
      <c r="AG62" s="1"/>
      <c r="AH62" s="1">
        <f t="shared" si="6"/>
        <v>348566.47747106297</v>
      </c>
      <c r="AI62" s="1">
        <f t="shared" si="6"/>
        <v>348566.47747106297</v>
      </c>
      <c r="AJ62" s="1">
        <f t="shared" si="6"/>
        <v>706309056.49486804</v>
      </c>
      <c r="AK62" s="1">
        <f t="shared" si="6"/>
        <v>0</v>
      </c>
      <c r="AL62" s="1">
        <f t="shared" si="6"/>
        <v>74885.838205350068</v>
      </c>
      <c r="AM62" s="1">
        <f t="shared" si="6"/>
        <v>14905.05350235331</v>
      </c>
      <c r="AN62" s="1"/>
      <c r="AO62" s="1">
        <f t="shared" si="6"/>
        <v>80926.719467748888</v>
      </c>
      <c r="AP62" s="1">
        <f t="shared" si="6"/>
        <v>333694.18192273483</v>
      </c>
      <c r="AQ62" s="1">
        <f t="shared" si="6"/>
        <v>53920.823907863858</v>
      </c>
      <c r="AR62" s="1">
        <f t="shared" si="6"/>
        <v>389547.12939612073</v>
      </c>
      <c r="AS62" s="1">
        <f t="shared" si="6"/>
        <v>0</v>
      </c>
      <c r="AT62" s="1">
        <f t="shared" si="6"/>
        <v>321461.70206075377</v>
      </c>
      <c r="AU62" s="1">
        <f t="shared" si="6"/>
        <v>35717.970853904553</v>
      </c>
      <c r="AV62" s="1">
        <f t="shared" si="6"/>
        <v>357179.67291465838</v>
      </c>
      <c r="AW62" s="1">
        <f t="shared" si="6"/>
        <v>0</v>
      </c>
      <c r="AX62" s="1">
        <f t="shared" si="6"/>
        <v>270834.59662239579</v>
      </c>
      <c r="AY62" s="1">
        <f t="shared" si="6"/>
        <v>321.44413847554586</v>
      </c>
      <c r="AZ62" s="1">
        <f t="shared" si="6"/>
        <v>1574464.4480432086</v>
      </c>
      <c r="BA62" s="1">
        <f t="shared" si="6"/>
        <v>7708.396576606181</v>
      </c>
      <c r="BB62" s="1">
        <f t="shared" si="6"/>
        <v>4320.7097611893614</v>
      </c>
      <c r="BC62" s="1">
        <f t="shared" si="6"/>
        <v>67419.769496149587</v>
      </c>
      <c r="BD62" s="1">
        <f t="shared" si="6"/>
        <v>375.71392584606878</v>
      </c>
      <c r="BE62" s="1">
        <f t="shared" si="6"/>
        <v>0</v>
      </c>
      <c r="BF62" s="1">
        <f t="shared" si="6"/>
        <v>2511.0213220578912</v>
      </c>
      <c r="BG62" s="1">
        <f t="shared" si="6"/>
        <v>2461023.0787854753</v>
      </c>
      <c r="BH62" s="1">
        <f t="shared" si="6"/>
        <v>2087422.6217179471</v>
      </c>
      <c r="BI62" s="1">
        <f t="shared" si="6"/>
        <v>373600.45706752897</v>
      </c>
      <c r="BJ62" s="1">
        <f t="shared" si="6"/>
        <v>373.62659108709801</v>
      </c>
      <c r="BK62" s="1">
        <f t="shared" si="6"/>
        <v>10.43649724390621</v>
      </c>
      <c r="BL62" s="1">
        <f t="shared" si="6"/>
        <v>333759.18953444582</v>
      </c>
      <c r="BM62" s="1">
        <f t="shared" si="6"/>
        <v>254.65056253525793</v>
      </c>
      <c r="BN62" s="1">
        <f t="shared" si="6"/>
        <v>684842.93903577246</v>
      </c>
      <c r="BO62" s="1">
        <f t="shared" si="6"/>
        <v>2306.4659415355886</v>
      </c>
      <c r="BP62" s="1">
        <f t="shared" si="6"/>
        <v>586.53114999482705</v>
      </c>
      <c r="BQ62" s="1">
        <f t="shared" si="6"/>
        <v>978526.00893558259</v>
      </c>
      <c r="BR62" s="1">
        <f t="shared" si="6"/>
        <v>32192.041120754919</v>
      </c>
      <c r="BS62" s="1">
        <f t="shared" si="6"/>
        <v>1294.1257484672929</v>
      </c>
      <c r="BT62" s="1">
        <f t="shared" si="6"/>
        <v>2780.2830106274196</v>
      </c>
      <c r="BU62" s="1">
        <f t="shared" si="6"/>
        <v>31.309490328748222</v>
      </c>
      <c r="BV62" s="1">
        <f t="shared" si="6"/>
        <v>186734.64044578688</v>
      </c>
      <c r="BW62" s="1">
        <f t="shared" si="6"/>
        <v>68401.959782936407</v>
      </c>
      <c r="BX62" s="1">
        <f t="shared" si="6"/>
        <v>0</v>
      </c>
      <c r="BY62" s="1">
        <f t="shared" si="6"/>
        <v>78150.665625509049</v>
      </c>
      <c r="BZ62" s="1">
        <f t="shared" si="6"/>
        <v>243473.75257618204</v>
      </c>
      <c r="CA62" s="1"/>
      <c r="CB62" s="1">
        <f t="shared" si="6"/>
        <v>855205.48600826249</v>
      </c>
      <c r="CC62" s="1">
        <f t="shared" si="6"/>
        <v>5555871.5238894466</v>
      </c>
      <c r="CD62" s="1">
        <f t="shared" si="6"/>
        <v>183594.3624379086</v>
      </c>
      <c r="CE62" s="21"/>
    </row>
    <row r="63" spans="1:83" x14ac:dyDescent="0.3">
      <c r="A63" s="26" t="s">
        <v>236</v>
      </c>
      <c r="B63" s="24">
        <f>+B3+B5+B8+B9+B11+B12+B14+B15+B16+B17+B18+B19+B20+B21+B22+B23+B24+B25+B26+B28+B30+B31+B33+B34+B35+B36+B37+B39+B40+B41+B42+B43+B44+B46+B47+B49+B50+B10</f>
        <v>9647488.7439116985</v>
      </c>
      <c r="C63" s="24">
        <f t="shared" ref="C63:O63" si="7">+C3+C5+C8+C9+C11+C12+C14+C15+C16+C17+C18+C19+C20+C21+C22+C23+C24+C25+C26+C28+C30+C31+C33+C34+C35+C36+C37+C39+C40+C41+C42+C43+C44+C46+C47+C49+C50+C10</f>
        <v>155374.17018514001</v>
      </c>
      <c r="D63" s="24">
        <f t="shared" si="7"/>
        <v>185874.50220114004</v>
      </c>
      <c r="E63" s="24">
        <f t="shared" si="7"/>
        <v>1038058.2881756898</v>
      </c>
      <c r="F63" s="24">
        <f t="shared" si="7"/>
        <v>881436.63740060001</v>
      </c>
      <c r="G63" s="24">
        <f t="shared" si="7"/>
        <v>87230.014665790004</v>
      </c>
      <c r="H63" s="24">
        <f t="shared" si="7"/>
        <v>2218535.45111077</v>
      </c>
      <c r="I63" s="24">
        <f t="shared" si="7"/>
        <v>69807.992344259997</v>
      </c>
      <c r="J63" s="24">
        <f t="shared" si="7"/>
        <v>24471.966538029992</v>
      </c>
      <c r="K63" s="24">
        <f t="shared" si="7"/>
        <v>135539.38033877997</v>
      </c>
      <c r="L63" s="24">
        <f t="shared" si="7"/>
        <v>103653.72006207997</v>
      </c>
      <c r="M63" s="24">
        <f t="shared" si="7"/>
        <v>25762.760679389994</v>
      </c>
      <c r="N63" s="24">
        <f t="shared" si="7"/>
        <v>16162.90040873</v>
      </c>
      <c r="O63" s="24">
        <f t="shared" si="7"/>
        <v>20706.873108199998</v>
      </c>
    </row>
    <row r="64" spans="1:83" x14ac:dyDescent="0.3">
      <c r="C64" s="24"/>
    </row>
    <row r="65" spans="3:20" x14ac:dyDescent="0.3">
      <c r="C65" s="24"/>
      <c r="Q65" s="35"/>
      <c r="R65" s="35"/>
      <c r="S65" s="35"/>
      <c r="T65" s="35"/>
    </row>
    <row r="66" spans="3:20" x14ac:dyDescent="0.3">
      <c r="C66" s="24"/>
    </row>
    <row r="67" spans="3:20" x14ac:dyDescent="0.3">
      <c r="C67" s="24"/>
    </row>
    <row r="68" spans="3:20" x14ac:dyDescent="0.3">
      <c r="C68" s="24"/>
    </row>
    <row r="69" spans="3:20" x14ac:dyDescent="0.3">
      <c r="C69" s="24"/>
    </row>
    <row r="70" spans="3:20" x14ac:dyDescent="0.3">
      <c r="C70" s="24"/>
    </row>
    <row r="71" spans="3:20" x14ac:dyDescent="0.3">
      <c r="C71" s="24"/>
    </row>
    <row r="72" spans="3:20" x14ac:dyDescent="0.3">
      <c r="C72" s="24"/>
    </row>
    <row r="73" spans="3:20" x14ac:dyDescent="0.3">
      <c r="C73" s="24"/>
    </row>
    <row r="74" spans="3:20" x14ac:dyDescent="0.3">
      <c r="C74" s="24"/>
    </row>
    <row r="75" spans="3:20" x14ac:dyDescent="0.3">
      <c r="C75" s="24"/>
    </row>
    <row r="76" spans="3:20" x14ac:dyDescent="0.3">
      <c r="C76" s="24"/>
    </row>
    <row r="77" spans="3:20" x14ac:dyDescent="0.3">
      <c r="C77" s="24"/>
    </row>
    <row r="78" spans="3:20" x14ac:dyDescent="0.3">
      <c r="C78" s="24"/>
    </row>
    <row r="79" spans="3:20" x14ac:dyDescent="0.3">
      <c r="C79" s="24"/>
    </row>
    <row r="80" spans="3:20" x14ac:dyDescent="0.3">
      <c r="C80" s="24"/>
    </row>
    <row r="81" spans="3:3" x14ac:dyDescent="0.3">
      <c r="C81" s="24"/>
    </row>
    <row r="82" spans="3:3" x14ac:dyDescent="0.3">
      <c r="C82" s="24"/>
    </row>
    <row r="83" spans="3:3" x14ac:dyDescent="0.3">
      <c r="C83" s="24"/>
    </row>
    <row r="84" spans="3:3" x14ac:dyDescent="0.3">
      <c r="C84" s="24"/>
    </row>
    <row r="85" spans="3:3" x14ac:dyDescent="0.3">
      <c r="C85" s="24"/>
    </row>
    <row r="86" spans="3:3" x14ac:dyDescent="0.3">
      <c r="C86" s="24"/>
    </row>
    <row r="87" spans="3:3" x14ac:dyDescent="0.3">
      <c r="C87" s="24"/>
    </row>
    <row r="88" spans="3:3" x14ac:dyDescent="0.3">
      <c r="C88" s="24"/>
    </row>
    <row r="89" spans="3:3" x14ac:dyDescent="0.3">
      <c r="C89" s="24"/>
    </row>
    <row r="90" spans="3:3" x14ac:dyDescent="0.3">
      <c r="C90" s="24"/>
    </row>
    <row r="91" spans="3:3" x14ac:dyDescent="0.3">
      <c r="C91" s="24"/>
    </row>
    <row r="92" spans="3:3" x14ac:dyDescent="0.3">
      <c r="C92" s="24"/>
    </row>
    <row r="93" spans="3:3" x14ac:dyDescent="0.3">
      <c r="C93" s="24"/>
    </row>
    <row r="94" spans="3:3" x14ac:dyDescent="0.3">
      <c r="C94" s="24"/>
    </row>
    <row r="95" spans="3:3" x14ac:dyDescent="0.3">
      <c r="C95" s="24"/>
    </row>
    <row r="96" spans="3:3" x14ac:dyDescent="0.3">
      <c r="C96" s="24"/>
    </row>
    <row r="97" spans="3:3" x14ac:dyDescent="0.3">
      <c r="C97" s="24"/>
    </row>
    <row r="98" spans="3:3" x14ac:dyDescent="0.3">
      <c r="C98" s="24"/>
    </row>
    <row r="99" spans="3:3" x14ac:dyDescent="0.3">
      <c r="C99" s="24"/>
    </row>
    <row r="100" spans="3:3" x14ac:dyDescent="0.3">
      <c r="C100" s="24"/>
    </row>
    <row r="101" spans="3:3" x14ac:dyDescent="0.3">
      <c r="C101" s="24"/>
    </row>
    <row r="102" spans="3:3" x14ac:dyDescent="0.3">
      <c r="C102" s="24"/>
    </row>
    <row r="103" spans="3:3" x14ac:dyDescent="0.3">
      <c r="C103" s="24"/>
    </row>
    <row r="104" spans="3:3" x14ac:dyDescent="0.3">
      <c r="C104" s="24"/>
    </row>
    <row r="105" spans="3:3" x14ac:dyDescent="0.3">
      <c r="C105" s="24"/>
    </row>
    <row r="106" spans="3:3" x14ac:dyDescent="0.3">
      <c r="C106" s="24"/>
    </row>
    <row r="107" spans="3:3" x14ac:dyDescent="0.3">
      <c r="C107" s="24"/>
    </row>
    <row r="108" spans="3:3" x14ac:dyDescent="0.3">
      <c r="C108" s="24"/>
    </row>
    <row r="109" spans="3:3" x14ac:dyDescent="0.3">
      <c r="C109" s="24"/>
    </row>
    <row r="110" spans="3:3" x14ac:dyDescent="0.3">
      <c r="C110" s="24"/>
    </row>
    <row r="111" spans="3:3" x14ac:dyDescent="0.3">
      <c r="C111" s="24"/>
    </row>
    <row r="112" spans="3:3" x14ac:dyDescent="0.3">
      <c r="C112" s="24"/>
    </row>
    <row r="113" spans="3:3" x14ac:dyDescent="0.3">
      <c r="C113" s="24"/>
    </row>
    <row r="114" spans="3:3" x14ac:dyDescent="0.3">
      <c r="C114" s="24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1"/>
  <dimension ref="A1:CH79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4.4" x14ac:dyDescent="0.3"/>
  <cols>
    <col min="1" max="1" width="19.109375" customWidth="1"/>
    <col min="2" max="2" width="9.6640625" bestFit="1" customWidth="1"/>
    <col min="3" max="3" width="9.33203125" bestFit="1" customWidth="1"/>
    <col min="4" max="4" width="9.6640625" bestFit="1" customWidth="1"/>
    <col min="5" max="6" width="9.33203125" bestFit="1" customWidth="1"/>
    <col min="7" max="7" width="9.6640625" bestFit="1" customWidth="1"/>
    <col min="8" max="8" width="9.33203125" bestFit="1" customWidth="1"/>
    <col min="9" max="10" width="9.33203125" style="65" customWidth="1"/>
    <col min="11" max="11" width="10" bestFit="1" customWidth="1"/>
    <col min="12" max="12" width="10" style="65" customWidth="1"/>
    <col min="13" max="13" width="7.6640625" bestFit="1" customWidth="1"/>
    <col min="14" max="14" width="11" style="65" bestFit="1" customWidth="1"/>
    <col min="15" max="16" width="9" style="26" customWidth="1"/>
    <col min="17" max="17" width="9" style="65" customWidth="1"/>
    <col min="19" max="19" width="19" customWidth="1"/>
    <col min="20" max="20" width="6" style="85" bestFit="1" customWidth="1"/>
    <col min="21" max="21" width="5.44140625" style="26" bestFit="1" customWidth="1"/>
    <col min="22" max="22" width="9.6640625" style="85" bestFit="1" customWidth="1"/>
    <col min="23" max="23" width="5.5546875" style="24" bestFit="1" customWidth="1"/>
    <col min="24" max="24" width="14.5546875" style="24" bestFit="1" customWidth="1"/>
    <col min="25" max="25" width="5.5546875" style="24" bestFit="1" customWidth="1"/>
    <col min="26" max="26" width="5.5546875" style="86" customWidth="1"/>
    <col min="27" max="27" width="5.6640625" style="24" bestFit="1" customWidth="1"/>
    <col min="28" max="28" width="12.88671875" style="86" bestFit="1" customWidth="1"/>
    <col min="29" max="29" width="6.6640625" style="24" bestFit="1" customWidth="1"/>
    <col min="30" max="30" width="4.109375" style="24" bestFit="1" customWidth="1"/>
    <col min="31" max="31" width="7.6640625" style="24" bestFit="1" customWidth="1"/>
    <col min="32" max="33" width="5.6640625" style="24" bestFit="1" customWidth="1"/>
    <col min="34" max="34" width="5.5546875" style="24" bestFit="1" customWidth="1"/>
    <col min="35" max="35" width="5.88671875" style="24" bestFit="1" customWidth="1"/>
    <col min="36" max="36" width="5.88671875" style="86" customWidth="1"/>
    <col min="37" max="37" width="6.44140625" style="24" bestFit="1" customWidth="1"/>
    <col min="38" max="38" width="15.44140625" style="24" bestFit="1" customWidth="1"/>
    <col min="39" max="39" width="6.6640625" style="24" bestFit="1" customWidth="1"/>
    <col min="40" max="40" width="6.5546875" style="24" bestFit="1" customWidth="1"/>
    <col min="41" max="41" width="5" style="24" bestFit="1" customWidth="1"/>
    <col min="42" max="42" width="5.109375" style="24" bestFit="1" customWidth="1"/>
    <col min="43" max="43" width="5.109375" style="86" customWidth="1"/>
    <col min="44" max="44" width="4.109375" style="24" bestFit="1" customWidth="1"/>
    <col min="45" max="45" width="6.5546875" style="24" bestFit="1" customWidth="1"/>
    <col min="46" max="46" width="6.109375" style="24" bestFit="1" customWidth="1"/>
    <col min="47" max="47" width="6.6640625" style="24" bestFit="1" customWidth="1"/>
    <col min="48" max="48" width="10" style="24" bestFit="1" customWidth="1"/>
    <col min="49" max="49" width="9.33203125" style="24" bestFit="1" customWidth="1"/>
    <col min="50" max="50" width="7.6640625" style="24" bestFit="1" customWidth="1"/>
    <col min="51" max="51" width="9.33203125" style="24" bestFit="1" customWidth="1"/>
    <col min="52" max="52" width="6" style="24" bestFit="1" customWidth="1"/>
    <col min="53" max="53" width="4.33203125" style="24" bestFit="1" customWidth="1"/>
    <col min="54" max="56" width="5.6640625" style="24" bestFit="1" customWidth="1"/>
    <col min="57" max="57" width="4.109375" style="24" bestFit="1" customWidth="1"/>
    <col min="58" max="58" width="6.6640625" style="24" bestFit="1" customWidth="1"/>
    <col min="59" max="59" width="5.6640625" style="24" bestFit="1" customWidth="1"/>
    <col min="60" max="60" width="5.88671875" style="24" bestFit="1" customWidth="1"/>
    <col min="61" max="61" width="5.6640625" style="24" bestFit="1" customWidth="1"/>
    <col min="62" max="63" width="7.6640625" style="24" bestFit="1" customWidth="1"/>
    <col min="64" max="64" width="6.6640625" style="24" bestFit="1" customWidth="1"/>
    <col min="65" max="65" width="5.109375" style="24" bestFit="1" customWidth="1"/>
    <col min="66" max="66" width="5.33203125" style="24" bestFit="1" customWidth="1"/>
    <col min="67" max="67" width="8.6640625" style="24" bestFit="1" customWidth="1"/>
    <col min="68" max="68" width="4.88671875" style="24" bestFit="1" customWidth="1"/>
    <col min="69" max="69" width="7.88671875" style="24" bestFit="1" customWidth="1"/>
    <col min="70" max="70" width="5.88671875" style="24" bestFit="1" customWidth="1"/>
    <col min="71" max="71" width="6" style="24" bestFit="1" customWidth="1"/>
    <col min="72" max="72" width="6.6640625" style="24" bestFit="1" customWidth="1"/>
    <col min="73" max="73" width="5.6640625" style="24" bestFit="1" customWidth="1"/>
    <col min="74" max="75" width="6.6640625" style="24" bestFit="1" customWidth="1"/>
    <col min="76" max="76" width="4.109375" style="24" bestFit="1" customWidth="1"/>
    <col min="77" max="77" width="9.33203125" style="24" bestFit="1" customWidth="1"/>
    <col min="78" max="78" width="8" style="24" bestFit="1" customWidth="1"/>
    <col min="79" max="79" width="6.6640625" style="24" bestFit="1" customWidth="1"/>
    <col min="80" max="80" width="5.33203125" style="24" bestFit="1" customWidth="1"/>
    <col min="81" max="81" width="5.6640625" style="24" bestFit="1" customWidth="1"/>
    <col min="82" max="82" width="5.6640625" style="86" customWidth="1"/>
    <col min="83" max="83" width="5" style="24" bestFit="1" customWidth="1"/>
    <col min="84" max="84" width="9.109375" style="24" bestFit="1" customWidth="1"/>
    <col min="85" max="85" width="7.109375" style="24" bestFit="1" customWidth="1"/>
    <col min="86" max="86" width="7.6640625" style="24" customWidth="1"/>
  </cols>
  <sheetData>
    <row r="1" spans="1:86" x14ac:dyDescent="0.3">
      <c r="B1" s="26" t="s">
        <v>443</v>
      </c>
      <c r="S1" s="26" t="s">
        <v>446</v>
      </c>
    </row>
    <row r="2" spans="1:86" x14ac:dyDescent="0.3">
      <c r="A2" s="26" t="s">
        <v>225</v>
      </c>
      <c r="B2" s="26" t="s">
        <v>59</v>
      </c>
      <c r="C2" s="26" t="s">
        <v>57</v>
      </c>
      <c r="D2" s="26" t="s">
        <v>60</v>
      </c>
      <c r="E2" s="26" t="s">
        <v>54</v>
      </c>
      <c r="F2" s="26" t="s">
        <v>53</v>
      </c>
      <c r="G2" s="26" t="s">
        <v>61</v>
      </c>
      <c r="H2" s="26" t="s">
        <v>62</v>
      </c>
      <c r="I2" s="65" t="s">
        <v>63</v>
      </c>
      <c r="J2" s="65" t="s">
        <v>64</v>
      </c>
      <c r="K2" s="26" t="s">
        <v>223</v>
      </c>
      <c r="L2" s="65" t="s">
        <v>65</v>
      </c>
      <c r="M2" s="26" t="s">
        <v>66</v>
      </c>
      <c r="N2" s="65" t="s">
        <v>67</v>
      </c>
      <c r="O2" s="26" t="s">
        <v>309</v>
      </c>
      <c r="P2" s="26" t="s">
        <v>312</v>
      </c>
      <c r="Q2" s="65" t="s">
        <v>319</v>
      </c>
      <c r="S2" s="26" t="s">
        <v>224</v>
      </c>
      <c r="T2" s="85" t="s">
        <v>442</v>
      </c>
      <c r="U2" s="26" t="s">
        <v>357</v>
      </c>
      <c r="V2" s="85" t="s">
        <v>177</v>
      </c>
      <c r="W2" s="26" t="s">
        <v>130</v>
      </c>
      <c r="X2" s="26" t="s">
        <v>131</v>
      </c>
      <c r="Y2" s="26" t="s">
        <v>132</v>
      </c>
      <c r="Z2" s="85" t="s">
        <v>331</v>
      </c>
      <c r="AA2" s="26" t="s">
        <v>358</v>
      </c>
      <c r="AB2" s="85" t="s">
        <v>178</v>
      </c>
      <c r="AC2" s="26" t="s">
        <v>133</v>
      </c>
      <c r="AD2" s="26" t="s">
        <v>134</v>
      </c>
      <c r="AE2" s="26" t="s">
        <v>59</v>
      </c>
      <c r="AF2" s="26" t="s">
        <v>135</v>
      </c>
      <c r="AG2" s="26" t="s">
        <v>136</v>
      </c>
      <c r="AH2" s="26" t="s">
        <v>359</v>
      </c>
      <c r="AI2" s="26" t="s">
        <v>137</v>
      </c>
      <c r="AJ2" s="85" t="s">
        <v>444</v>
      </c>
      <c r="AK2" s="26" t="s">
        <v>138</v>
      </c>
      <c r="AL2" s="26" t="s">
        <v>139</v>
      </c>
      <c r="AM2" s="26" t="s">
        <v>66</v>
      </c>
      <c r="AN2" s="26" t="s">
        <v>140</v>
      </c>
      <c r="AO2" s="26" t="s">
        <v>141</v>
      </c>
      <c r="AP2" s="26" t="s">
        <v>142</v>
      </c>
      <c r="AQ2" s="85" t="s">
        <v>445</v>
      </c>
      <c r="AR2" s="26" t="s">
        <v>360</v>
      </c>
      <c r="AS2" s="26" t="s">
        <v>143</v>
      </c>
      <c r="AT2" s="26" t="s">
        <v>365</v>
      </c>
      <c r="AU2" s="26" t="s">
        <v>57</v>
      </c>
      <c r="AV2" s="26" t="s">
        <v>127</v>
      </c>
      <c r="AW2" s="26" t="s">
        <v>144</v>
      </c>
      <c r="AX2" s="26" t="s">
        <v>145</v>
      </c>
      <c r="AY2" s="26" t="s">
        <v>60</v>
      </c>
      <c r="AZ2" s="26" t="s">
        <v>146</v>
      </c>
      <c r="BA2" s="26" t="s">
        <v>147</v>
      </c>
      <c r="BB2" s="26" t="s">
        <v>148</v>
      </c>
      <c r="BC2" s="26" t="s">
        <v>149</v>
      </c>
      <c r="BD2" s="26" t="s">
        <v>150</v>
      </c>
      <c r="BE2" s="26" t="s">
        <v>151</v>
      </c>
      <c r="BF2" s="26" t="s">
        <v>152</v>
      </c>
      <c r="BG2" s="26" t="s">
        <v>153</v>
      </c>
      <c r="BH2" s="26" t="s">
        <v>154</v>
      </c>
      <c r="BI2" s="26" t="s">
        <v>155</v>
      </c>
      <c r="BJ2" s="26" t="s">
        <v>54</v>
      </c>
      <c r="BK2" s="26" t="s">
        <v>53</v>
      </c>
      <c r="BL2" s="26" t="s">
        <v>156</v>
      </c>
      <c r="BM2" s="26" t="s">
        <v>157</v>
      </c>
      <c r="BN2" s="26" t="s">
        <v>158</v>
      </c>
      <c r="BO2" s="26" t="s">
        <v>159</v>
      </c>
      <c r="BP2" s="26" t="s">
        <v>160</v>
      </c>
      <c r="BQ2" s="26" t="s">
        <v>161</v>
      </c>
      <c r="BR2" s="26" t="s">
        <v>162</v>
      </c>
      <c r="BS2" s="26" t="s">
        <v>163</v>
      </c>
      <c r="BT2" s="26" t="s">
        <v>164</v>
      </c>
      <c r="BU2" s="26" t="s">
        <v>361</v>
      </c>
      <c r="BV2" s="26" t="s">
        <v>165</v>
      </c>
      <c r="BW2" s="26" t="s">
        <v>166</v>
      </c>
      <c r="BX2" s="26" t="s">
        <v>167</v>
      </c>
      <c r="BY2" s="26" t="s">
        <v>61</v>
      </c>
      <c r="BZ2" s="26" t="s">
        <v>366</v>
      </c>
      <c r="CA2" s="26" t="s">
        <v>168</v>
      </c>
      <c r="CB2" s="26" t="s">
        <v>169</v>
      </c>
      <c r="CC2" s="26" t="s">
        <v>170</v>
      </c>
      <c r="CD2" s="85" t="s">
        <v>171</v>
      </c>
      <c r="CE2" s="26" t="s">
        <v>172</v>
      </c>
      <c r="CF2" s="26" t="s">
        <v>173</v>
      </c>
      <c r="CG2" s="26" t="s">
        <v>367</v>
      </c>
    </row>
    <row r="3" spans="1:86" x14ac:dyDescent="0.3">
      <c r="A3" s="26" t="s">
        <v>0</v>
      </c>
      <c r="B3" s="72">
        <v>10435.4735</v>
      </c>
      <c r="C3" s="72">
        <v>418.02530560000002</v>
      </c>
      <c r="D3" s="72">
        <v>23567.588</v>
      </c>
      <c r="E3" s="72">
        <v>2796.3627080000001</v>
      </c>
      <c r="F3" s="72">
        <v>2360.5372769999999</v>
      </c>
      <c r="G3" s="72">
        <v>10470.574560999999</v>
      </c>
      <c r="H3" s="72">
        <v>1152.3360987000001</v>
      </c>
      <c r="I3" s="73">
        <v>13.178973166</v>
      </c>
      <c r="J3" s="73">
        <v>11.298913355</v>
      </c>
      <c r="K3" s="72">
        <v>1.478</v>
      </c>
      <c r="L3" s="73">
        <v>109.68923401000001</v>
      </c>
      <c r="M3" s="72">
        <v>127.9417395</v>
      </c>
      <c r="N3" s="73">
        <v>16.864000000000001</v>
      </c>
      <c r="O3" s="72">
        <v>15.592188181999999</v>
      </c>
      <c r="P3" s="72">
        <v>6.1109310999999999E-2</v>
      </c>
      <c r="Q3" s="73">
        <v>0.5723402299</v>
      </c>
      <c r="R3" s="24"/>
      <c r="S3" s="24" t="s">
        <v>0</v>
      </c>
      <c r="T3" s="86">
        <v>0</v>
      </c>
      <c r="U3" s="24">
        <v>0.15847746500052201</v>
      </c>
      <c r="V3" s="86">
        <v>15.5917152038463</v>
      </c>
      <c r="W3" s="24">
        <v>3.1701643359843601E-2</v>
      </c>
      <c r="X3" s="24">
        <v>3.1701643359843601E-2</v>
      </c>
      <c r="Y3" s="24">
        <v>1.52774398551562E-2</v>
      </c>
      <c r="Z3" s="86">
        <v>0.112870654025364</v>
      </c>
      <c r="AA3" s="24">
        <v>11.3005227275065</v>
      </c>
      <c r="AB3" s="86">
        <v>6.1084292512114502E-2</v>
      </c>
      <c r="AC3" s="24">
        <v>947.79676725289301</v>
      </c>
      <c r="AD3" s="24">
        <v>1.4780058981905599</v>
      </c>
      <c r="AE3" s="24">
        <v>10432.917081006801</v>
      </c>
      <c r="AF3" s="24">
        <v>8.5007474682446702</v>
      </c>
      <c r="AG3" s="24">
        <v>17.772005164125101</v>
      </c>
      <c r="AH3" s="24">
        <v>2.3325803957251201E-2</v>
      </c>
      <c r="AI3" s="24">
        <v>8.9028858161456199</v>
      </c>
      <c r="AJ3" s="86">
        <v>0</v>
      </c>
      <c r="AK3" s="24">
        <v>392.10900146658099</v>
      </c>
      <c r="AL3" s="24">
        <v>392.10900146658099</v>
      </c>
      <c r="AM3" s="24">
        <v>127.87759594464499</v>
      </c>
      <c r="AN3" s="24">
        <v>0</v>
      </c>
      <c r="AO3" s="24">
        <v>11.128109892966499</v>
      </c>
      <c r="AP3" s="24">
        <v>0</v>
      </c>
      <c r="AQ3" s="86">
        <v>3.2432811276558802</v>
      </c>
      <c r="AR3" s="24">
        <v>2.9076976228663499E-2</v>
      </c>
      <c r="AS3" s="24">
        <v>3.3212089205619502</v>
      </c>
      <c r="AT3" s="24">
        <v>1.9626997458621901E-2</v>
      </c>
      <c r="AU3" s="24">
        <v>417.94573952946701</v>
      </c>
      <c r="AV3" s="24">
        <v>0</v>
      </c>
      <c r="AW3" s="24">
        <v>21362.4867918235</v>
      </c>
      <c r="AX3" s="24">
        <v>2373.6097790355798</v>
      </c>
      <c r="AY3" s="24">
        <v>23736.096570859001</v>
      </c>
      <c r="AZ3" s="24">
        <v>0</v>
      </c>
      <c r="BA3" s="24">
        <v>21.057201308533799</v>
      </c>
      <c r="BB3" s="24">
        <v>51.106933448194098</v>
      </c>
      <c r="BC3" s="24">
        <v>219.375340255683</v>
      </c>
      <c r="BD3" s="24">
        <v>39.841033029536398</v>
      </c>
      <c r="BE3" s="24">
        <v>44.989935400603002</v>
      </c>
      <c r="BF3" s="24">
        <v>128.76671867601399</v>
      </c>
      <c r="BG3" s="24">
        <v>40.9193636090003</v>
      </c>
      <c r="BH3" s="24">
        <v>0</v>
      </c>
      <c r="BI3" s="24">
        <v>27.067355512429099</v>
      </c>
      <c r="BJ3" s="24">
        <v>2795.56341388695</v>
      </c>
      <c r="BK3" s="24">
        <v>2359.84253918995</v>
      </c>
      <c r="BL3" s="24">
        <v>435.72087469700199</v>
      </c>
      <c r="BM3" s="24">
        <v>0.25723832514867501</v>
      </c>
      <c r="BN3" s="24">
        <v>0.19825881779350399</v>
      </c>
      <c r="BO3" s="24">
        <v>465.01144947601603</v>
      </c>
      <c r="BP3" s="24">
        <v>55.652838726390101</v>
      </c>
      <c r="BQ3" s="24">
        <v>276.02525881038599</v>
      </c>
      <c r="BR3" s="24">
        <v>64.658802507426799</v>
      </c>
      <c r="BS3" s="24">
        <v>33.324278441420397</v>
      </c>
      <c r="BT3" s="24">
        <v>689.87349651713805</v>
      </c>
      <c r="BU3" s="24">
        <v>15.040991108820499</v>
      </c>
      <c r="BV3" s="24">
        <v>115.28132566444501</v>
      </c>
      <c r="BW3" s="24">
        <v>323.94004406492598</v>
      </c>
      <c r="BX3" s="24">
        <v>2.9282081630811798</v>
      </c>
      <c r="BY3" s="24">
        <v>10495.249360547999</v>
      </c>
      <c r="BZ3" s="24">
        <v>145.295036368712</v>
      </c>
      <c r="CA3" s="24">
        <v>236.073959137728</v>
      </c>
      <c r="CB3" s="24">
        <v>0.24740883404928299</v>
      </c>
      <c r="CC3" s="24">
        <v>113.966635280571</v>
      </c>
      <c r="CD3" s="86">
        <v>0</v>
      </c>
      <c r="CE3" s="24">
        <v>0.26281022890920602</v>
      </c>
      <c r="CF3" s="24">
        <v>1152.0369922398399</v>
      </c>
      <c r="CG3" s="24">
        <v>345.69878756919201</v>
      </c>
      <c r="CH3" s="47"/>
    </row>
    <row r="4" spans="1:86" x14ac:dyDescent="0.3">
      <c r="A4" s="26" t="s">
        <v>2</v>
      </c>
      <c r="B4" s="72">
        <v>6876.7464739999996</v>
      </c>
      <c r="C4" s="72">
        <v>357.28449000000001</v>
      </c>
      <c r="D4" s="72">
        <v>20303.466248000001</v>
      </c>
      <c r="E4" s="72">
        <v>2108.4743735000002</v>
      </c>
      <c r="F4" s="72">
        <v>1741.1937064000001</v>
      </c>
      <c r="G4" s="72">
        <v>8579.6976594999996</v>
      </c>
      <c r="H4" s="72">
        <v>435.70545089000001</v>
      </c>
      <c r="I4" s="73">
        <v>4.0395402090000001</v>
      </c>
      <c r="J4" s="73">
        <v>6.0906351488999997</v>
      </c>
      <c r="K4" s="72">
        <v>0.1045879</v>
      </c>
      <c r="L4" s="73">
        <v>32.446959284000002</v>
      </c>
      <c r="M4" s="72">
        <v>22.377214299999999</v>
      </c>
      <c r="N4" s="73"/>
      <c r="O4" s="72">
        <v>1.4446554331000001</v>
      </c>
      <c r="P4" s="72">
        <v>1.41421659E-2</v>
      </c>
      <c r="Q4" s="73">
        <v>0.17460072260000001</v>
      </c>
      <c r="R4" s="24"/>
      <c r="S4" s="24" t="s">
        <v>2</v>
      </c>
      <c r="T4" s="86">
        <v>0</v>
      </c>
      <c r="U4" s="24">
        <v>0</v>
      </c>
      <c r="V4" s="86">
        <v>1.4446647282740299</v>
      </c>
      <c r="W4" s="24">
        <v>0</v>
      </c>
      <c r="X4" s="24">
        <v>0</v>
      </c>
      <c r="Y4" s="24">
        <v>0</v>
      </c>
      <c r="Z4" s="86">
        <v>0</v>
      </c>
      <c r="AA4" s="24">
        <v>30.777981860029801</v>
      </c>
      <c r="AB4" s="86">
        <v>1.41314865607621E-2</v>
      </c>
      <c r="AC4" s="24">
        <v>226.143103320937</v>
      </c>
      <c r="AD4" s="24">
        <v>0.10458782000584201</v>
      </c>
      <c r="AE4" s="24">
        <v>6878.9248409107304</v>
      </c>
      <c r="AF4" s="24">
        <v>19.8019260846043</v>
      </c>
      <c r="AG4" s="24">
        <v>11.8331599613559</v>
      </c>
      <c r="AH4" s="24">
        <v>4.3998801182790702E-4</v>
      </c>
      <c r="AI4" s="24">
        <v>19.9097906705335</v>
      </c>
      <c r="AJ4" s="86">
        <v>0</v>
      </c>
      <c r="AK4" s="24">
        <v>61.112295490761497</v>
      </c>
      <c r="AL4" s="24">
        <v>61.112295490761497</v>
      </c>
      <c r="AM4" s="24">
        <v>22.374002147767001</v>
      </c>
      <c r="AN4" s="24">
        <v>0</v>
      </c>
      <c r="AO4" s="24">
        <v>3.9597806755055802</v>
      </c>
      <c r="AP4" s="24">
        <v>0</v>
      </c>
      <c r="AQ4" s="86">
        <v>0</v>
      </c>
      <c r="AR4" s="24">
        <v>0</v>
      </c>
      <c r="AS4" s="24">
        <v>0</v>
      </c>
      <c r="AT4" s="24">
        <v>0</v>
      </c>
      <c r="AU4" s="24">
        <v>357.134965276542</v>
      </c>
      <c r="AV4" s="24">
        <v>0</v>
      </c>
      <c r="AW4" s="24">
        <v>16664.193480186699</v>
      </c>
      <c r="AX4" s="24">
        <v>1851.5772118202999</v>
      </c>
      <c r="AY4" s="24">
        <v>18515.770692007001</v>
      </c>
      <c r="AZ4" s="24">
        <v>0</v>
      </c>
      <c r="BA4" s="24">
        <v>10.3586778605719</v>
      </c>
      <c r="BB4" s="24">
        <v>56.441913743062301</v>
      </c>
      <c r="BC4" s="24">
        <v>110.806732872655</v>
      </c>
      <c r="BD4" s="24">
        <v>35.148432680280202</v>
      </c>
      <c r="BE4" s="24">
        <v>11.9040047711326</v>
      </c>
      <c r="BF4" s="24">
        <v>70.070038843565499</v>
      </c>
      <c r="BG4" s="24">
        <v>32.427536826556803</v>
      </c>
      <c r="BH4" s="24">
        <v>10.367107370602399</v>
      </c>
      <c r="BI4" s="24">
        <v>6.60414900908855</v>
      </c>
      <c r="BJ4" s="24">
        <v>2108.7630880360898</v>
      </c>
      <c r="BK4" s="24">
        <v>1741.4249077255699</v>
      </c>
      <c r="BL4" s="24">
        <v>367.33818031052101</v>
      </c>
      <c r="BM4" s="24">
        <v>1.53673881292129E-2</v>
      </c>
      <c r="BN4" s="24">
        <v>0.25287002702866501</v>
      </c>
      <c r="BO4" s="24">
        <v>868.90004001410898</v>
      </c>
      <c r="BP4" s="24">
        <v>1.6271727376444702E-2</v>
      </c>
      <c r="BQ4" s="24">
        <v>99.194874405330694</v>
      </c>
      <c r="BR4" s="24">
        <v>21.324071221084999</v>
      </c>
      <c r="BS4" s="24">
        <v>11.577920615530401</v>
      </c>
      <c r="BT4" s="24">
        <v>247.84483644328299</v>
      </c>
      <c r="BU4" s="24">
        <v>11.5962046577304</v>
      </c>
      <c r="BV4" s="24">
        <v>91.817113779328295</v>
      </c>
      <c r="BW4" s="24">
        <v>173.669560384926</v>
      </c>
      <c r="BX4" s="24">
        <v>3.84879847515796</v>
      </c>
      <c r="BY4" s="24">
        <v>8090.7234995005401</v>
      </c>
      <c r="BZ4" s="24">
        <v>73.439254131247296</v>
      </c>
      <c r="CA4" s="24">
        <v>192.06085163709699</v>
      </c>
      <c r="CB4" s="24">
        <v>0</v>
      </c>
      <c r="CC4" s="24">
        <v>42.894864396125698</v>
      </c>
      <c r="CD4" s="86">
        <v>0</v>
      </c>
      <c r="CE4" s="24">
        <v>1.81211280632007</v>
      </c>
      <c r="CF4" s="24">
        <v>435.78986183876498</v>
      </c>
      <c r="CG4" s="24">
        <v>123.6916497337</v>
      </c>
      <c r="CH4" s="47"/>
    </row>
    <row r="5" spans="1:86" x14ac:dyDescent="0.3">
      <c r="A5" s="26" t="s">
        <v>3</v>
      </c>
      <c r="B5" s="72">
        <v>8378.3438642000001</v>
      </c>
      <c r="C5" s="72">
        <v>376.38478850000001</v>
      </c>
      <c r="D5" s="72">
        <v>27815.080809999999</v>
      </c>
      <c r="E5" s="72">
        <v>1308.4561014999999</v>
      </c>
      <c r="F5" s="72">
        <v>839.38427093999996</v>
      </c>
      <c r="G5" s="72">
        <v>47906.616392999997</v>
      </c>
      <c r="H5" s="72">
        <v>443.84799192000003</v>
      </c>
      <c r="I5" s="73">
        <v>5.5484502850000004</v>
      </c>
      <c r="J5" s="73">
        <v>9.0110548712000007</v>
      </c>
      <c r="K5" s="72">
        <v>0.49</v>
      </c>
      <c r="L5" s="73">
        <v>18.15304377</v>
      </c>
      <c r="M5" s="72">
        <v>84.533760409999999</v>
      </c>
      <c r="N5" s="73">
        <v>1.06498</v>
      </c>
      <c r="O5" s="72">
        <v>1.4714281269</v>
      </c>
      <c r="P5" s="72">
        <v>2.35933288E-2</v>
      </c>
      <c r="Q5" s="73">
        <v>0.1571285714</v>
      </c>
      <c r="R5" s="24"/>
      <c r="S5" s="24" t="s">
        <v>3</v>
      </c>
      <c r="T5" s="86">
        <v>0.69667280308695501</v>
      </c>
      <c r="U5" s="24">
        <v>1.41608298428198</v>
      </c>
      <c r="V5" s="86">
        <v>1.47110553145964</v>
      </c>
      <c r="W5" s="24">
        <v>0.85820363391108201</v>
      </c>
      <c r="X5" s="24">
        <v>0.80286920425395802</v>
      </c>
      <c r="Y5" s="24">
        <v>1.58567986833611</v>
      </c>
      <c r="Z5" s="86">
        <v>0.33401602188347401</v>
      </c>
      <c r="AA5" s="24">
        <v>7.0620554543696796</v>
      </c>
      <c r="AB5" s="86">
        <v>2.3573194950000299E-2</v>
      </c>
      <c r="AC5" s="24">
        <v>153.90547157526299</v>
      </c>
      <c r="AD5" s="24">
        <v>0.49001081862023599</v>
      </c>
      <c r="AE5" s="24">
        <v>8377.4454905767598</v>
      </c>
      <c r="AF5" s="24">
        <v>6.1323592083779701</v>
      </c>
      <c r="AG5" s="24">
        <v>9.2930725463869202</v>
      </c>
      <c r="AH5" s="24">
        <v>0.83634248687436996</v>
      </c>
      <c r="AI5" s="24">
        <v>4.3817736721102403</v>
      </c>
      <c r="AJ5" s="86">
        <v>0.400811723427967</v>
      </c>
      <c r="AK5" s="24">
        <v>56.644651310534996</v>
      </c>
      <c r="AL5" s="24">
        <v>56.644651310534996</v>
      </c>
      <c r="AM5" s="24">
        <v>84.531395540197394</v>
      </c>
      <c r="AN5" s="24">
        <v>0</v>
      </c>
      <c r="AO5" s="24">
        <v>5.7528189292789902</v>
      </c>
      <c r="AP5" s="24">
        <v>0.38172414120503501</v>
      </c>
      <c r="AQ5" s="86">
        <v>10.574280611660299</v>
      </c>
      <c r="AR5" s="24">
        <v>0.91524281558645604</v>
      </c>
      <c r="AS5" s="24">
        <v>1.4315439503073799</v>
      </c>
      <c r="AT5" s="24">
        <v>0.17173608308838101</v>
      </c>
      <c r="AU5" s="24">
        <v>376.29467413504398</v>
      </c>
      <c r="AV5" s="24">
        <v>0</v>
      </c>
      <c r="AW5" s="24">
        <v>24674.925383190701</v>
      </c>
      <c r="AX5" s="24">
        <v>2741.6584754308101</v>
      </c>
      <c r="AY5" s="24">
        <v>27416.5838586215</v>
      </c>
      <c r="AZ5" s="24">
        <v>2.84807238988783E-3</v>
      </c>
      <c r="BA5" s="24">
        <v>12.5639171128239</v>
      </c>
      <c r="BB5" s="24">
        <v>39.615931067943102</v>
      </c>
      <c r="BC5" s="24">
        <v>116.65749436775199</v>
      </c>
      <c r="BD5" s="24">
        <v>24.130700577207499</v>
      </c>
      <c r="BE5" s="24">
        <v>6.0778804216890698</v>
      </c>
      <c r="BF5" s="24">
        <v>40.6502876281574</v>
      </c>
      <c r="BG5" s="24">
        <v>21.6480052906496</v>
      </c>
      <c r="BH5" s="24">
        <v>4.2937015724466297E-4</v>
      </c>
      <c r="BI5" s="24">
        <v>4.6676680836218596</v>
      </c>
      <c r="BJ5" s="24">
        <v>1308.2668795040199</v>
      </c>
      <c r="BK5" s="24">
        <v>839.22781686774101</v>
      </c>
      <c r="BL5" s="24">
        <v>469.03906263627903</v>
      </c>
      <c r="BM5" s="24">
        <v>1.51842468735704E-2</v>
      </c>
      <c r="BN5" s="24">
        <v>0.182602166662367</v>
      </c>
      <c r="BO5" s="24">
        <v>382.127901136069</v>
      </c>
      <c r="BP5" s="24">
        <v>3.9447537161659399E-2</v>
      </c>
      <c r="BQ5" s="24">
        <v>43.836568322921899</v>
      </c>
      <c r="BR5" s="24">
        <v>10.880822570406201</v>
      </c>
      <c r="BS5" s="24">
        <v>4.9222712633266603</v>
      </c>
      <c r="BT5" s="24">
        <v>109.471616196442</v>
      </c>
      <c r="BU5" s="24">
        <v>8.8891448292217206</v>
      </c>
      <c r="BV5" s="24">
        <v>63.750268926534197</v>
      </c>
      <c r="BW5" s="24">
        <v>84.450338722895495</v>
      </c>
      <c r="BX5" s="24">
        <v>2.75989333902085</v>
      </c>
      <c r="BY5" s="24">
        <v>47883.352054691597</v>
      </c>
      <c r="BZ5" s="24">
        <v>83.419191495179504</v>
      </c>
      <c r="CA5" s="24">
        <v>1167.91567831661</v>
      </c>
      <c r="CB5" s="24">
        <v>0.296306180673794</v>
      </c>
      <c r="CC5" s="24">
        <v>50.3919315789243</v>
      </c>
      <c r="CD5" s="86">
        <v>0</v>
      </c>
      <c r="CE5" s="24">
        <v>9.4247546824526705</v>
      </c>
      <c r="CF5" s="24">
        <v>443.80488161433402</v>
      </c>
      <c r="CG5" s="24">
        <v>144.59926379884999</v>
      </c>
      <c r="CH5" s="47"/>
    </row>
    <row r="6" spans="1:86" x14ac:dyDescent="0.3">
      <c r="A6" s="26" t="s">
        <v>4</v>
      </c>
      <c r="B6" s="72">
        <v>11816.29516</v>
      </c>
      <c r="C6" s="72">
        <v>1095.4142133</v>
      </c>
      <c r="D6" s="72">
        <v>6578.6941286000001</v>
      </c>
      <c r="E6" s="72">
        <v>1511.1270313</v>
      </c>
      <c r="F6" s="72">
        <v>1470.7382651</v>
      </c>
      <c r="G6" s="72">
        <v>1897.2019253000001</v>
      </c>
      <c r="H6" s="72">
        <v>538.19224716999997</v>
      </c>
      <c r="I6" s="73">
        <v>9.3647703060000005</v>
      </c>
      <c r="J6" s="73">
        <v>24.275023560000001</v>
      </c>
      <c r="K6" s="72">
        <v>2.1791390499999999</v>
      </c>
      <c r="L6" s="73">
        <v>103.38481836</v>
      </c>
      <c r="M6" s="72">
        <v>58.366989531000002</v>
      </c>
      <c r="N6" s="73">
        <v>3.99091475</v>
      </c>
      <c r="O6" s="72">
        <v>9.0424394780000004</v>
      </c>
      <c r="P6" s="72">
        <v>1.0678863364</v>
      </c>
      <c r="Q6" s="73">
        <v>1.2603901002</v>
      </c>
      <c r="R6" s="24"/>
      <c r="S6" s="24" t="s">
        <v>4</v>
      </c>
      <c r="T6" s="86">
        <v>3.3417526646766199E-4</v>
      </c>
      <c r="U6" s="24">
        <v>0.33821962397737299</v>
      </c>
      <c r="V6" s="86">
        <v>9.0430714503045309</v>
      </c>
      <c r="W6" s="24">
        <v>0.123741819321945</v>
      </c>
      <c r="X6" s="24">
        <v>0.123715273403933</v>
      </c>
      <c r="Y6" s="24">
        <v>5.1178810768248401E-2</v>
      </c>
      <c r="Z6" s="86">
        <v>1.60228205602479E-4</v>
      </c>
      <c r="AA6" s="24">
        <v>76.340240839636493</v>
      </c>
      <c r="AB6" s="86">
        <v>1.0679843202898001</v>
      </c>
      <c r="AC6" s="24">
        <v>1099.01286595496</v>
      </c>
      <c r="AD6" s="24">
        <v>2.17921640493394</v>
      </c>
      <c r="AE6" s="24">
        <v>11816.4253367826</v>
      </c>
      <c r="AF6" s="24">
        <v>65.895971412486404</v>
      </c>
      <c r="AG6" s="24">
        <v>75.935812367032796</v>
      </c>
      <c r="AH6" s="24">
        <v>1.3407223162645201</v>
      </c>
      <c r="AI6" s="24">
        <v>57.367442289425099</v>
      </c>
      <c r="AJ6" s="86">
        <v>1.9222762593214799E-4</v>
      </c>
      <c r="AK6" s="24">
        <v>246.265209302302</v>
      </c>
      <c r="AL6" s="24">
        <v>246.265209302302</v>
      </c>
      <c r="AM6" s="24">
        <v>58.367705439698</v>
      </c>
      <c r="AN6" s="24">
        <v>0</v>
      </c>
      <c r="AO6" s="24">
        <v>1.2838827853768999</v>
      </c>
      <c r="AP6" s="24">
        <v>1.8968344491881699E-4</v>
      </c>
      <c r="AQ6" s="86">
        <v>2.96891614271368E-2</v>
      </c>
      <c r="AR6" s="24">
        <v>0.18290313257138599</v>
      </c>
      <c r="AS6" s="24">
        <v>2.8469579341148699E-3</v>
      </c>
      <c r="AT6" s="24">
        <v>8.2411816895294702E-5</v>
      </c>
      <c r="AU6" s="24">
        <v>1095.30079748961</v>
      </c>
      <c r="AV6" s="24">
        <v>0</v>
      </c>
      <c r="AW6" s="24">
        <v>6423.8397553919003</v>
      </c>
      <c r="AX6" s="24">
        <v>713.76044044140895</v>
      </c>
      <c r="AY6" s="24">
        <v>7137.60019583331</v>
      </c>
      <c r="AZ6" s="24">
        <v>3.6278488732728E-6</v>
      </c>
      <c r="BA6" s="24">
        <v>11.262660117064801</v>
      </c>
      <c r="BB6" s="24">
        <v>9.4095079433907092</v>
      </c>
      <c r="BC6" s="24">
        <v>50.7745288866167</v>
      </c>
      <c r="BD6" s="24">
        <v>14.6874034424334</v>
      </c>
      <c r="BE6" s="24">
        <v>37.983369632486202</v>
      </c>
      <c r="BF6" s="24">
        <v>87.324150646283798</v>
      </c>
      <c r="BG6" s="24">
        <v>18.050306216544499</v>
      </c>
      <c r="BH6" s="24">
        <v>0.441779421419007</v>
      </c>
      <c r="BI6" s="24">
        <v>35.879981900073297</v>
      </c>
      <c r="BJ6" s="24">
        <v>1511.1318935576801</v>
      </c>
      <c r="BK6" s="24">
        <v>1470.7399401381399</v>
      </c>
      <c r="BL6" s="24">
        <v>40.391953419544997</v>
      </c>
      <c r="BM6" s="24">
        <v>0.49603180094673299</v>
      </c>
      <c r="BN6" s="24">
        <v>2.6147937862244199E-2</v>
      </c>
      <c r="BO6" s="24">
        <v>117.285551666826</v>
      </c>
      <c r="BP6" s="24">
        <v>0.87783302365522597</v>
      </c>
      <c r="BQ6" s="24">
        <v>246.14993963696401</v>
      </c>
      <c r="BR6" s="24">
        <v>52.171006935394601</v>
      </c>
      <c r="BS6" s="24">
        <v>26.704864100727999</v>
      </c>
      <c r="BT6" s="24">
        <v>615.32138194241497</v>
      </c>
      <c r="BU6" s="24">
        <v>21.764759598620401</v>
      </c>
      <c r="BV6" s="24">
        <v>76.860975832196203</v>
      </c>
      <c r="BW6" s="24">
        <v>130.756315757094</v>
      </c>
      <c r="BX6" s="24">
        <v>0.31339230142660102</v>
      </c>
      <c r="BY6" s="24">
        <v>1905.08624784827</v>
      </c>
      <c r="BZ6" s="24">
        <v>28.3371004226751</v>
      </c>
      <c r="CA6" s="24">
        <v>0.16626426013547499</v>
      </c>
      <c r="CB6" s="24">
        <v>1.4213880849816399E-4</v>
      </c>
      <c r="CC6" s="24">
        <v>3.1334758050677798</v>
      </c>
      <c r="CD6" s="86">
        <v>0</v>
      </c>
      <c r="CE6" s="24">
        <v>1.49913640315043</v>
      </c>
      <c r="CF6" s="24">
        <v>538.26819672227805</v>
      </c>
      <c r="CG6" s="24">
        <v>1.08290032433578</v>
      </c>
      <c r="CH6" s="47"/>
    </row>
    <row r="7" spans="1:86" x14ac:dyDescent="0.3">
      <c r="A7" s="26" t="s">
        <v>5</v>
      </c>
      <c r="B7" s="72">
        <v>7124.340682</v>
      </c>
      <c r="C7" s="72">
        <v>114.84787710000001</v>
      </c>
      <c r="D7" s="72">
        <v>25776.924144000001</v>
      </c>
      <c r="E7" s="72">
        <v>952.35669800000005</v>
      </c>
      <c r="F7" s="72">
        <v>632.93865900000003</v>
      </c>
      <c r="G7" s="72">
        <v>15135.34937</v>
      </c>
      <c r="H7" s="72">
        <v>526.70953399999996</v>
      </c>
      <c r="I7" s="73">
        <v>5.0059818575000001</v>
      </c>
      <c r="J7" s="73">
        <v>5.3993433388999996</v>
      </c>
      <c r="K7" s="72">
        <v>18.151554999999998</v>
      </c>
      <c r="L7" s="73">
        <v>33.499864606000003</v>
      </c>
      <c r="M7" s="72">
        <v>61.816411481000003</v>
      </c>
      <c r="N7" s="73"/>
      <c r="O7" s="72">
        <v>3.2733850341999999</v>
      </c>
      <c r="P7" s="72">
        <v>7.7737557999999997E-3</v>
      </c>
      <c r="Q7" s="73">
        <v>0.14082513590000001</v>
      </c>
      <c r="R7" s="24"/>
      <c r="S7" s="24" t="s">
        <v>5</v>
      </c>
      <c r="T7" s="86">
        <v>0</v>
      </c>
      <c r="U7" s="24">
        <v>0</v>
      </c>
      <c r="V7" s="86">
        <v>3.2731157464741298</v>
      </c>
      <c r="W7" s="24">
        <v>6.3723236642669295E-2</v>
      </c>
      <c r="X7" s="24">
        <v>6.3723236642669295E-2</v>
      </c>
      <c r="Y7" s="24">
        <v>2.5682950579539999E-2</v>
      </c>
      <c r="Z7" s="86">
        <v>0</v>
      </c>
      <c r="AA7" s="24">
        <v>6.16684618544339</v>
      </c>
      <c r="AB7" s="86">
        <v>7.7669367382494697E-3</v>
      </c>
      <c r="AC7" s="24">
        <v>457.85389762407999</v>
      </c>
      <c r="AD7" s="24">
        <v>18.1596634194789</v>
      </c>
      <c r="AE7" s="24">
        <v>7124.94337035643</v>
      </c>
      <c r="AF7" s="24">
        <v>4.73444915710426</v>
      </c>
      <c r="AG7" s="24">
        <v>38.545538599620301</v>
      </c>
      <c r="AH7" s="24">
        <v>0.691030462636673</v>
      </c>
      <c r="AI7" s="24">
        <v>3.3860234644179501</v>
      </c>
      <c r="AJ7" s="86">
        <v>0</v>
      </c>
      <c r="AK7" s="24">
        <v>116.592480420654</v>
      </c>
      <c r="AL7" s="24">
        <v>116.592480420654</v>
      </c>
      <c r="AM7" s="24">
        <v>61.8354905757758</v>
      </c>
      <c r="AN7" s="24">
        <v>0</v>
      </c>
      <c r="AO7" s="24">
        <v>6.3650460419643302</v>
      </c>
      <c r="AP7" s="24">
        <v>0</v>
      </c>
      <c r="AQ7" s="86">
        <v>0</v>
      </c>
      <c r="AR7" s="24">
        <v>0</v>
      </c>
      <c r="AS7" s="24">
        <v>0</v>
      </c>
      <c r="AT7" s="24">
        <v>0</v>
      </c>
      <c r="AU7" s="24">
        <v>114.746627511147</v>
      </c>
      <c r="AV7" s="24">
        <v>0</v>
      </c>
      <c r="AW7" s="24">
        <v>23058.816463163199</v>
      </c>
      <c r="AX7" s="24">
        <v>2562.0910772952502</v>
      </c>
      <c r="AY7" s="24">
        <v>25620.907540458498</v>
      </c>
      <c r="AZ7" s="24">
        <v>0</v>
      </c>
      <c r="BA7" s="24">
        <v>13.2493420116392</v>
      </c>
      <c r="BB7" s="24">
        <v>24.5334740365305</v>
      </c>
      <c r="BC7" s="24">
        <v>126.082215729838</v>
      </c>
      <c r="BD7" s="24">
        <v>15.7437757389396</v>
      </c>
      <c r="BE7" s="24">
        <v>7.0105052410478503</v>
      </c>
      <c r="BF7" s="24">
        <v>33.3263404335719</v>
      </c>
      <c r="BG7" s="24">
        <v>14.8524731172473</v>
      </c>
      <c r="BH7" s="24">
        <v>0</v>
      </c>
      <c r="BI7" s="24">
        <v>4.1635190020006903</v>
      </c>
      <c r="BJ7" s="24">
        <v>952.31993142393503</v>
      </c>
      <c r="BK7" s="24">
        <v>632.83784328204604</v>
      </c>
      <c r="BL7" s="24">
        <v>319.48208814188899</v>
      </c>
      <c r="BM7" s="24">
        <v>2.4254981067808601E-2</v>
      </c>
      <c r="BN7" s="24">
        <v>0.107529909426412</v>
      </c>
      <c r="BO7" s="24">
        <v>231.31946772573301</v>
      </c>
      <c r="BP7" s="24">
        <v>2.56823349151496E-2</v>
      </c>
      <c r="BQ7" s="24">
        <v>50.5936174413157</v>
      </c>
      <c r="BR7" s="24">
        <v>12.1064275948345</v>
      </c>
      <c r="BS7" s="24">
        <v>6.0003520730832101</v>
      </c>
      <c r="BT7" s="24">
        <v>126.420196327981</v>
      </c>
      <c r="BU7" s="24">
        <v>15.087584537427199</v>
      </c>
      <c r="BV7" s="24">
        <v>42.386648552621502</v>
      </c>
      <c r="BW7" s="24">
        <v>62.586923060235698</v>
      </c>
      <c r="BX7" s="24">
        <v>1.6366557114924101</v>
      </c>
      <c r="BY7" s="24">
        <v>15135.5772692502</v>
      </c>
      <c r="BZ7" s="24">
        <v>82.173218282254695</v>
      </c>
      <c r="CA7" s="24">
        <v>369.25024388674802</v>
      </c>
      <c r="CB7" s="24">
        <v>0</v>
      </c>
      <c r="CC7" s="24">
        <v>58.015563589131801</v>
      </c>
      <c r="CD7" s="86">
        <v>0</v>
      </c>
      <c r="CE7" s="24">
        <v>9.9051014732743498E-2</v>
      </c>
      <c r="CF7" s="24">
        <v>526.72476042725498</v>
      </c>
      <c r="CG7" s="24">
        <v>177.30426297407701</v>
      </c>
      <c r="CH7" s="47"/>
    </row>
    <row r="8" spans="1:86" x14ac:dyDescent="0.3">
      <c r="A8" s="26" t="s">
        <v>6</v>
      </c>
      <c r="B8" s="72">
        <v>936.33375733000003</v>
      </c>
      <c r="C8" s="72">
        <v>232.45858856999999</v>
      </c>
      <c r="D8" s="72">
        <v>3700.9462791999999</v>
      </c>
      <c r="E8" s="72">
        <v>266.54799337999998</v>
      </c>
      <c r="F8" s="72">
        <v>258.41842237999998</v>
      </c>
      <c r="G8" s="72">
        <v>663.61699822000003</v>
      </c>
      <c r="H8" s="72">
        <v>113.22786194</v>
      </c>
      <c r="I8" s="73">
        <v>3.1196978798999999</v>
      </c>
      <c r="J8" s="73">
        <v>0.41891910360000001</v>
      </c>
      <c r="K8" s="72">
        <v>0.98692840000000004</v>
      </c>
      <c r="L8" s="73">
        <v>2.2911695653000002</v>
      </c>
      <c r="M8" s="72">
        <v>60.473327599999998</v>
      </c>
      <c r="N8" s="73"/>
      <c r="O8" s="72">
        <v>1.8318831254000001</v>
      </c>
      <c r="P8" s="72">
        <v>3.23669475E-2</v>
      </c>
      <c r="Q8" s="73">
        <v>0.185279994</v>
      </c>
      <c r="R8" s="24"/>
      <c r="S8" s="24" t="s">
        <v>6</v>
      </c>
      <c r="T8" s="86">
        <v>0</v>
      </c>
      <c r="U8" s="24">
        <v>1.5678819579695</v>
      </c>
      <c r="V8" s="86">
        <v>1.83089195732828</v>
      </c>
      <c r="W8" s="24">
        <v>1.6539645437273101E-3</v>
      </c>
      <c r="X8" s="24">
        <v>1.6539645437273101E-3</v>
      </c>
      <c r="Y8" s="24">
        <v>2.2681900187668399E-3</v>
      </c>
      <c r="Z8" s="86">
        <v>0</v>
      </c>
      <c r="AA8" s="24">
        <v>23.431550119946198</v>
      </c>
      <c r="AB8" s="86">
        <v>3.2356584949108799E-2</v>
      </c>
      <c r="AC8" s="24">
        <v>354.90792335386902</v>
      </c>
      <c r="AD8" s="24">
        <v>0.98690327262906696</v>
      </c>
      <c r="AE8" s="24">
        <v>935.41528257191101</v>
      </c>
      <c r="AF8" s="24">
        <v>25.708354544286699</v>
      </c>
      <c r="AG8" s="24">
        <v>8.0379559729837595</v>
      </c>
      <c r="AH8" s="24">
        <v>5.4754982053798397E-2</v>
      </c>
      <c r="AI8" s="24">
        <v>0.337375496024162</v>
      </c>
      <c r="AJ8" s="86">
        <v>0</v>
      </c>
      <c r="AK8" s="24">
        <v>51.236691775085703</v>
      </c>
      <c r="AL8" s="24">
        <v>51.236691775085703</v>
      </c>
      <c r="AM8" s="24">
        <v>60.451989884936197</v>
      </c>
      <c r="AN8" s="24">
        <v>0</v>
      </c>
      <c r="AO8" s="24">
        <v>0.10021192716866301</v>
      </c>
      <c r="AP8" s="24">
        <v>0</v>
      </c>
      <c r="AQ8" s="86">
        <v>3.9984914174151396E-3</v>
      </c>
      <c r="AR8" s="24">
        <v>0</v>
      </c>
      <c r="AS8" s="24">
        <v>6.9722682239598303E-4</v>
      </c>
      <c r="AT8" s="24">
        <v>2.0956367315441501E-4</v>
      </c>
      <c r="AU8" s="24">
        <v>232.32940820229601</v>
      </c>
      <c r="AV8" s="24">
        <v>0</v>
      </c>
      <c r="AW8" s="24">
        <v>3390.0939021258</v>
      </c>
      <c r="AX8" s="24">
        <v>376.67708199319799</v>
      </c>
      <c r="AY8" s="24">
        <v>3766.7709841189999</v>
      </c>
      <c r="AZ8" s="24">
        <v>0</v>
      </c>
      <c r="BA8" s="24">
        <v>1.18909258253891</v>
      </c>
      <c r="BB8" s="24">
        <v>2.6038803794154401</v>
      </c>
      <c r="BC8" s="24">
        <v>7.2700266845327501</v>
      </c>
      <c r="BD8" s="24">
        <v>3.2792486659281099</v>
      </c>
      <c r="BE8" s="24">
        <v>13.343149084255099</v>
      </c>
      <c r="BF8" s="24">
        <v>15.579379112308899</v>
      </c>
      <c r="BG8" s="24">
        <v>4.1256090521778797</v>
      </c>
      <c r="BH8" s="24">
        <v>0</v>
      </c>
      <c r="BI8" s="24">
        <v>3.5560052873449099</v>
      </c>
      <c r="BJ8" s="24">
        <v>266.27822064322498</v>
      </c>
      <c r="BK8" s="24">
        <v>258.16548192364098</v>
      </c>
      <c r="BL8" s="24">
        <v>8.1127387195842093</v>
      </c>
      <c r="BM8" s="24">
        <v>2.5560635372057501E-2</v>
      </c>
      <c r="BN8" s="24">
        <v>3.79293443765494E-2</v>
      </c>
      <c r="BO8" s="24">
        <v>38.5912873118493</v>
      </c>
      <c r="BP8" s="24">
        <v>0.529575778920509</v>
      </c>
      <c r="BQ8" s="24">
        <v>34.840047829273999</v>
      </c>
      <c r="BR8" s="24">
        <v>12.575263468862399</v>
      </c>
      <c r="BS8" s="24">
        <v>4.8890141073761102</v>
      </c>
      <c r="BT8" s="24">
        <v>87.308374366860093</v>
      </c>
      <c r="BU8" s="24">
        <v>0.77796591105651003</v>
      </c>
      <c r="BV8" s="24">
        <v>10.8785256193609</v>
      </c>
      <c r="BW8" s="24">
        <v>25.842692879622099</v>
      </c>
      <c r="BX8" s="24">
        <v>0.159939000336773</v>
      </c>
      <c r="BY8" s="24">
        <v>657.88757660675503</v>
      </c>
      <c r="BZ8" s="24">
        <v>4.7130192243306102</v>
      </c>
      <c r="CA8" s="24">
        <v>7.4532665257361996</v>
      </c>
      <c r="CB8" s="24">
        <v>0</v>
      </c>
      <c r="CC8" s="24">
        <v>0.981433645092185</v>
      </c>
      <c r="CD8" s="86">
        <v>0</v>
      </c>
      <c r="CE8" s="24">
        <v>1.45710566225051E-2</v>
      </c>
      <c r="CF8" s="24">
        <v>113.103571520693</v>
      </c>
      <c r="CG8" s="24">
        <v>2.00224317917296</v>
      </c>
      <c r="CH8" s="47"/>
    </row>
    <row r="9" spans="1:86" x14ac:dyDescent="0.3">
      <c r="A9" s="26" t="s">
        <v>7</v>
      </c>
      <c r="B9" s="72">
        <v>580.52086371999997</v>
      </c>
      <c r="C9" s="72">
        <v>59.763299199999999</v>
      </c>
      <c r="D9" s="72">
        <v>1066.7996713</v>
      </c>
      <c r="E9" s="72">
        <v>188.60686390999999</v>
      </c>
      <c r="F9" s="72">
        <v>187.48612953</v>
      </c>
      <c r="G9" s="72">
        <v>610.22418147999997</v>
      </c>
      <c r="H9" s="72">
        <v>77.163771288000007</v>
      </c>
      <c r="I9" s="73">
        <v>0.48386072610000003</v>
      </c>
      <c r="J9" s="73">
        <v>0.62490181030000003</v>
      </c>
      <c r="K9" s="72"/>
      <c r="L9" s="73">
        <v>7.7566826101000004</v>
      </c>
      <c r="M9" s="72">
        <v>1.0532630000000001</v>
      </c>
      <c r="N9" s="73"/>
      <c r="O9" s="72">
        <v>9.5938439299999997E-2</v>
      </c>
      <c r="P9" s="72">
        <v>0.1233736381</v>
      </c>
      <c r="Q9" s="73">
        <v>3.27549637E-2</v>
      </c>
      <c r="R9" s="24"/>
      <c r="S9" s="24" t="s">
        <v>7</v>
      </c>
      <c r="T9" s="86">
        <v>0</v>
      </c>
      <c r="U9" s="24">
        <v>0.18474681696224199</v>
      </c>
      <c r="V9" s="86">
        <v>9.5782423852542903E-2</v>
      </c>
      <c r="W9" s="24">
        <v>7.3191626264725002E-2</v>
      </c>
      <c r="X9" s="24">
        <v>7.3191626264725002E-2</v>
      </c>
      <c r="Y9" s="24">
        <v>3.0699063662223199E-2</v>
      </c>
      <c r="Z9" s="86">
        <v>0</v>
      </c>
      <c r="AA9" s="24">
        <v>1.07464165403291</v>
      </c>
      <c r="AB9" s="86">
        <v>0.123209130367533</v>
      </c>
      <c r="AC9" s="24">
        <v>283.99244809426898</v>
      </c>
      <c r="AD9" s="24">
        <v>0</v>
      </c>
      <c r="AE9" s="24">
        <v>579.35901453397003</v>
      </c>
      <c r="AF9" s="24">
        <v>1.5609082192817501</v>
      </c>
      <c r="AG9" s="24">
        <v>34.218761442292298</v>
      </c>
      <c r="AH9" s="24">
        <v>0.78650658619868996</v>
      </c>
      <c r="AI9" s="24">
        <v>0</v>
      </c>
      <c r="AJ9" s="86">
        <v>0</v>
      </c>
      <c r="AK9" s="24">
        <v>42.019585128878802</v>
      </c>
      <c r="AL9" s="24">
        <v>42.019585128878802</v>
      </c>
      <c r="AM9" s="24">
        <v>1.04841799924976</v>
      </c>
      <c r="AN9" s="24">
        <v>0</v>
      </c>
      <c r="AO9" s="24">
        <v>0.848907378603174</v>
      </c>
      <c r="AP9" s="24">
        <v>0</v>
      </c>
      <c r="AQ9" s="86">
        <v>2.9958387865833898E-3</v>
      </c>
      <c r="AR9" s="24">
        <v>0</v>
      </c>
      <c r="AS9" s="24">
        <v>5.2238242649338298E-4</v>
      </c>
      <c r="AT9" s="24">
        <v>1.57005844890996E-4</v>
      </c>
      <c r="AU9" s="24">
        <v>59.703472447846899</v>
      </c>
      <c r="AV9" s="24">
        <v>0</v>
      </c>
      <c r="AW9" s="24">
        <v>952.290457514178</v>
      </c>
      <c r="AX9" s="24">
        <v>105.810063781918</v>
      </c>
      <c r="AY9" s="24">
        <v>1058.1005212960899</v>
      </c>
      <c r="AZ9" s="24">
        <v>0</v>
      </c>
      <c r="BA9" s="24">
        <v>3.3580697856005099</v>
      </c>
      <c r="BB9" s="24">
        <v>2.79601264240479</v>
      </c>
      <c r="BC9" s="24">
        <v>14.5559101783759</v>
      </c>
      <c r="BD9" s="24">
        <v>2.5934179434183702</v>
      </c>
      <c r="BE9" s="24">
        <v>4.49854528017989</v>
      </c>
      <c r="BF9" s="24">
        <v>12.5261320568572</v>
      </c>
      <c r="BG9" s="24">
        <v>3.27985804439006</v>
      </c>
      <c r="BH9" s="24">
        <v>0</v>
      </c>
      <c r="BI9" s="24">
        <v>0.71496011287664596</v>
      </c>
      <c r="BJ9" s="24">
        <v>188.38691892371099</v>
      </c>
      <c r="BK9" s="24">
        <v>187.273148346711</v>
      </c>
      <c r="BL9" s="24">
        <v>1.1137705770002799</v>
      </c>
      <c r="BM9" s="24">
        <v>0</v>
      </c>
      <c r="BN9" s="24">
        <v>7.3511146601850704E-3</v>
      </c>
      <c r="BO9" s="24">
        <v>21.0739827929253</v>
      </c>
      <c r="BP9" s="24">
        <v>0</v>
      </c>
      <c r="BQ9" s="24">
        <v>29.465541978758399</v>
      </c>
      <c r="BR9" s="24">
        <v>7.3156927749025797</v>
      </c>
      <c r="BS9" s="24">
        <v>3.8896351681299799</v>
      </c>
      <c r="BT9" s="24">
        <v>73.682276272204703</v>
      </c>
      <c r="BU9" s="24">
        <v>8.3472402230283702</v>
      </c>
      <c r="BV9" s="24">
        <v>6.26680295639808</v>
      </c>
      <c r="BW9" s="24">
        <v>19.050867628984101</v>
      </c>
      <c r="BX9" s="24">
        <v>0.112071579621108</v>
      </c>
      <c r="BY9" s="24">
        <v>604.00167625346398</v>
      </c>
      <c r="BZ9" s="24">
        <v>6.9692829951759503</v>
      </c>
      <c r="CA9" s="24">
        <v>10.7414791362946</v>
      </c>
      <c r="CB9" s="24">
        <v>0</v>
      </c>
      <c r="CC9" s="24">
        <v>1.40621524259042</v>
      </c>
      <c r="CD9" s="86">
        <v>0</v>
      </c>
      <c r="CE9" s="24">
        <v>4.0326809295733297E-2</v>
      </c>
      <c r="CF9" s="24">
        <v>77.0587059971229</v>
      </c>
      <c r="CG9" s="24">
        <v>2.96412684841482</v>
      </c>
      <c r="CH9" s="47"/>
    </row>
    <row r="10" spans="1:86" x14ac:dyDescent="0.3">
      <c r="A10" s="26" t="s">
        <v>8</v>
      </c>
      <c r="B10" s="72"/>
      <c r="C10" s="72"/>
      <c r="D10" s="72"/>
      <c r="E10" s="72"/>
      <c r="F10" s="72"/>
      <c r="G10" s="72"/>
      <c r="H10" s="72"/>
      <c r="I10" s="73"/>
      <c r="J10" s="73"/>
      <c r="K10" s="72"/>
      <c r="L10" s="73"/>
      <c r="M10" s="72"/>
      <c r="N10" s="73"/>
      <c r="O10" s="72"/>
      <c r="P10" s="72"/>
      <c r="Q10" s="73"/>
      <c r="R10" s="24"/>
      <c r="S10" s="24"/>
      <c r="T10" s="86"/>
      <c r="U10" s="24"/>
      <c r="V10" s="86"/>
      <c r="CH10" s="47"/>
    </row>
    <row r="11" spans="1:86" x14ac:dyDescent="0.3">
      <c r="A11" s="26" t="s">
        <v>9</v>
      </c>
      <c r="B11" s="72">
        <v>36752.489159999997</v>
      </c>
      <c r="C11" s="72">
        <v>1962.5428499</v>
      </c>
      <c r="D11" s="72">
        <v>63248.004488999999</v>
      </c>
      <c r="E11" s="72">
        <v>10091.162012000001</v>
      </c>
      <c r="F11" s="72">
        <v>9417.1097298999994</v>
      </c>
      <c r="G11" s="72">
        <v>37038.207992000003</v>
      </c>
      <c r="H11" s="72">
        <v>3808.7512120000001</v>
      </c>
      <c r="I11" s="73">
        <v>31.896414059000001</v>
      </c>
      <c r="J11" s="73">
        <v>30.588313648</v>
      </c>
      <c r="K11" s="72">
        <v>17.526955999999998</v>
      </c>
      <c r="L11" s="73">
        <v>369.15680951000002</v>
      </c>
      <c r="M11" s="72">
        <v>578.34046018000004</v>
      </c>
      <c r="N11" s="73">
        <v>7.8095929999999996</v>
      </c>
      <c r="O11" s="72">
        <v>11.773128249000001</v>
      </c>
      <c r="P11" s="72">
        <v>0.15272673489999999</v>
      </c>
      <c r="Q11" s="73">
        <v>2.6510652957</v>
      </c>
      <c r="R11" s="24"/>
      <c r="S11" s="24" t="s">
        <v>9</v>
      </c>
      <c r="T11" s="86">
        <v>0</v>
      </c>
      <c r="U11" s="24">
        <v>2.5611346172762501</v>
      </c>
      <c r="V11" s="86">
        <v>11.7728873113729</v>
      </c>
      <c r="W11" s="24">
        <v>7.3353413914819102E-2</v>
      </c>
      <c r="X11" s="24">
        <v>7.3353413914819102E-2</v>
      </c>
      <c r="Y11" s="24">
        <v>2.76493241483712E-2</v>
      </c>
      <c r="Z11" s="86">
        <v>6.6866215445581398E-2</v>
      </c>
      <c r="AA11" s="24">
        <v>860.38061741690694</v>
      </c>
      <c r="AB11" s="86">
        <v>0.15271495698736201</v>
      </c>
      <c r="AC11" s="24">
        <v>4029.7766061596399</v>
      </c>
      <c r="AD11" s="24">
        <v>17.526930601677599</v>
      </c>
      <c r="AE11" s="24">
        <v>36756.837857266502</v>
      </c>
      <c r="AF11" s="24">
        <v>734.88022030812294</v>
      </c>
      <c r="AG11" s="24">
        <v>239.284641155619</v>
      </c>
      <c r="AH11" s="24">
        <v>0.793935486221506</v>
      </c>
      <c r="AI11" s="24">
        <v>693.76461965033297</v>
      </c>
      <c r="AJ11" s="86">
        <v>0</v>
      </c>
      <c r="AK11" s="24">
        <v>750.21177992920002</v>
      </c>
      <c r="AL11" s="24">
        <v>750.21177992920002</v>
      </c>
      <c r="AM11" s="24">
        <v>578.35805464769305</v>
      </c>
      <c r="AN11" s="24">
        <v>0</v>
      </c>
      <c r="AO11" s="24">
        <v>5.3019354609487097</v>
      </c>
      <c r="AP11" s="24">
        <v>3.4548549549430499E-2</v>
      </c>
      <c r="AQ11" s="86">
        <v>1.6768553271744999</v>
      </c>
      <c r="AR11" s="24">
        <v>8.0380283624618496E-3</v>
      </c>
      <c r="AS11" s="24">
        <v>1.8724331844364801</v>
      </c>
      <c r="AT11" s="24">
        <v>4.5179705156415402E-2</v>
      </c>
      <c r="AU11" s="24">
        <v>1962.4192040415101</v>
      </c>
      <c r="AV11" s="24">
        <v>0</v>
      </c>
      <c r="AW11" s="24">
        <v>56998.674499732602</v>
      </c>
      <c r="AX11" s="24">
        <v>6333.1869508459604</v>
      </c>
      <c r="AY11" s="24">
        <v>63331.861450578603</v>
      </c>
      <c r="AZ11" s="24">
        <v>1.2510110710604799E-5</v>
      </c>
      <c r="BA11" s="24">
        <v>77.497728461559205</v>
      </c>
      <c r="BB11" s="24">
        <v>307.27723608778803</v>
      </c>
      <c r="BC11" s="24">
        <v>352.93934055536897</v>
      </c>
      <c r="BD11" s="24">
        <v>207.798401231182</v>
      </c>
      <c r="BE11" s="24">
        <v>149.08581371891</v>
      </c>
      <c r="BF11" s="24">
        <v>503.065191628609</v>
      </c>
      <c r="BG11" s="24">
        <v>201.589862844458</v>
      </c>
      <c r="BH11" s="24">
        <v>7.1820337637857598E-2</v>
      </c>
      <c r="BI11" s="24">
        <v>89.979454370484405</v>
      </c>
      <c r="BJ11" s="24">
        <v>10145.4944575725</v>
      </c>
      <c r="BK11" s="24">
        <v>9417.7887229749194</v>
      </c>
      <c r="BL11" s="24">
        <v>727.70573459759498</v>
      </c>
      <c r="BM11" s="24">
        <v>1.0328474494177</v>
      </c>
      <c r="BN11" s="24">
        <v>1.4095377301424701</v>
      </c>
      <c r="BO11" s="24">
        <v>2968.4526464973501</v>
      </c>
      <c r="BP11" s="24">
        <v>30.878483728015901</v>
      </c>
      <c r="BQ11" s="24">
        <v>876.23240024008305</v>
      </c>
      <c r="BR11" s="24">
        <v>215.59152055501301</v>
      </c>
      <c r="BS11" s="24">
        <v>103.69782275258</v>
      </c>
      <c r="BT11" s="24">
        <v>2190.3110892893901</v>
      </c>
      <c r="BU11" s="24">
        <v>93.447957440989597</v>
      </c>
      <c r="BV11" s="24">
        <v>594.97922767814703</v>
      </c>
      <c r="BW11" s="24">
        <v>956.24025482828802</v>
      </c>
      <c r="BX11" s="24">
        <v>20.095112007419001</v>
      </c>
      <c r="BY11" s="24">
        <v>37271.733254094601</v>
      </c>
      <c r="BZ11" s="24">
        <v>222.185717811475</v>
      </c>
      <c r="CA11" s="24">
        <v>681.584346669257</v>
      </c>
      <c r="CB11" s="24">
        <v>3.9204354402244399</v>
      </c>
      <c r="CC11" s="24">
        <v>66.558977066962299</v>
      </c>
      <c r="CD11" s="86">
        <v>1.61507904231219E-2</v>
      </c>
      <c r="CE11" s="24">
        <v>10.913119175437499</v>
      </c>
      <c r="CF11" s="24">
        <v>3808.6737118691299</v>
      </c>
      <c r="CG11" s="24">
        <v>155.97341342480399</v>
      </c>
      <c r="CH11" s="47"/>
    </row>
    <row r="12" spans="1:86" x14ac:dyDescent="0.3">
      <c r="A12" s="26" t="s">
        <v>10</v>
      </c>
      <c r="B12" s="72">
        <v>10090.183800000001</v>
      </c>
      <c r="C12" s="72">
        <v>935.75511919999997</v>
      </c>
      <c r="D12" s="72">
        <v>28195.981</v>
      </c>
      <c r="E12" s="72">
        <v>3119.4921433999998</v>
      </c>
      <c r="F12" s="72">
        <v>2774.0857114999999</v>
      </c>
      <c r="G12" s="72">
        <v>15598.217000000001</v>
      </c>
      <c r="H12" s="72">
        <v>1242.0105000000001</v>
      </c>
      <c r="I12" s="73">
        <v>7.1171410442000003</v>
      </c>
      <c r="J12" s="73">
        <v>6.5928084470000003</v>
      </c>
      <c r="K12" s="72"/>
      <c r="L12" s="73">
        <v>115.11355272999999</v>
      </c>
      <c r="M12" s="72">
        <v>26.974354139999999</v>
      </c>
      <c r="N12" s="73"/>
      <c r="O12" s="72">
        <v>5.4285056141999997</v>
      </c>
      <c r="P12" s="72">
        <v>2.2436580899999999E-2</v>
      </c>
      <c r="Q12" s="73">
        <v>0.37288811519999998</v>
      </c>
      <c r="R12" s="24"/>
      <c r="S12" s="24" t="s">
        <v>10</v>
      </c>
      <c r="T12" s="86">
        <v>0</v>
      </c>
      <c r="U12" s="24">
        <v>1.81482709366822</v>
      </c>
      <c r="V12" s="86">
        <v>5.42843584004265</v>
      </c>
      <c r="W12" s="24">
        <v>0.34031676925808901</v>
      </c>
      <c r="X12" s="24">
        <v>0.34031676925808901</v>
      </c>
      <c r="Y12" s="24">
        <v>0.16400899824732501</v>
      </c>
      <c r="Z12" s="86">
        <v>1.21166033192127</v>
      </c>
      <c r="AA12" s="24">
        <v>45.666779679561998</v>
      </c>
      <c r="AB12" s="86">
        <v>2.2439535268352E-2</v>
      </c>
      <c r="AC12" s="24">
        <v>2321.2523675966399</v>
      </c>
      <c r="AD12" s="24">
        <v>0</v>
      </c>
      <c r="AE12" s="24">
        <v>10089.205247187399</v>
      </c>
      <c r="AF12" s="24">
        <v>38.461144621240798</v>
      </c>
      <c r="AG12" s="24">
        <v>30.077580944195301</v>
      </c>
      <c r="AH12" s="24">
        <v>7.0690922851775098E-2</v>
      </c>
      <c r="AI12" s="24">
        <v>43.003333341901701</v>
      </c>
      <c r="AJ12" s="86">
        <v>0</v>
      </c>
      <c r="AK12" s="24">
        <v>477.29434887579498</v>
      </c>
      <c r="AL12" s="24">
        <v>477.29434887579498</v>
      </c>
      <c r="AM12" s="24">
        <v>26.960837209107801</v>
      </c>
      <c r="AN12" s="24">
        <v>0</v>
      </c>
      <c r="AO12" s="24">
        <v>7.9556223466073197</v>
      </c>
      <c r="AP12" s="24">
        <v>0</v>
      </c>
      <c r="AQ12" s="86">
        <v>34.816994080047898</v>
      </c>
      <c r="AR12" s="24">
        <v>0.35757770772444297</v>
      </c>
      <c r="AS12" s="24">
        <v>35.652266305549702</v>
      </c>
      <c r="AT12" s="24">
        <v>0.21066791912233901</v>
      </c>
      <c r="AU12" s="24">
        <v>935.71540595041699</v>
      </c>
      <c r="AV12" s="24">
        <v>0</v>
      </c>
      <c r="AW12" s="24">
        <v>25337.920366064202</v>
      </c>
      <c r="AX12" s="24">
        <v>2815.32491793597</v>
      </c>
      <c r="AY12" s="24">
        <v>28153.245284000099</v>
      </c>
      <c r="AZ12" s="24">
        <v>0</v>
      </c>
      <c r="BA12" s="24">
        <v>18.321816533454999</v>
      </c>
      <c r="BB12" s="24">
        <v>55.980771202071701</v>
      </c>
      <c r="BC12" s="24">
        <v>167.704064655742</v>
      </c>
      <c r="BD12" s="24">
        <v>47.037064664125701</v>
      </c>
      <c r="BE12" s="24">
        <v>55.337344690424104</v>
      </c>
      <c r="BF12" s="24">
        <v>151.95135323861001</v>
      </c>
      <c r="BG12" s="24">
        <v>46.601147501114397</v>
      </c>
      <c r="BH12" s="24">
        <v>0.104362891802664</v>
      </c>
      <c r="BI12" s="24">
        <v>40.809609161123802</v>
      </c>
      <c r="BJ12" s="24">
        <v>3119.10076025854</v>
      </c>
      <c r="BK12" s="24">
        <v>2773.7710812168998</v>
      </c>
      <c r="BL12" s="24">
        <v>345.329679041639</v>
      </c>
      <c r="BM12" s="24">
        <v>0.55486970243114797</v>
      </c>
      <c r="BN12" s="24">
        <v>0.26722961586913702</v>
      </c>
      <c r="BO12" s="24">
        <v>539.11526900092201</v>
      </c>
      <c r="BP12" s="24">
        <v>46.1565783428956</v>
      </c>
      <c r="BQ12" s="24">
        <v>337.967769683798</v>
      </c>
      <c r="BR12" s="24">
        <v>77.077250933815407</v>
      </c>
      <c r="BS12" s="24">
        <v>39.052606107589099</v>
      </c>
      <c r="BT12" s="24">
        <v>844.78140902788402</v>
      </c>
      <c r="BU12" s="24">
        <v>13.198629352750601</v>
      </c>
      <c r="BV12" s="24">
        <v>147.549727135312</v>
      </c>
      <c r="BW12" s="24">
        <v>340.226747085677</v>
      </c>
      <c r="BX12" s="24">
        <v>3.1999712314370199</v>
      </c>
      <c r="BY12" s="24">
        <v>15425.0843175563</v>
      </c>
      <c r="BZ12" s="24">
        <v>113.054494632161</v>
      </c>
      <c r="CA12" s="24">
        <v>329.45815690287799</v>
      </c>
      <c r="CB12" s="24">
        <v>2.6559355053114801</v>
      </c>
      <c r="CC12" s="24">
        <v>107.541246985359</v>
      </c>
      <c r="CD12" s="86">
        <v>0</v>
      </c>
      <c r="CE12" s="24">
        <v>2.5263658629633601</v>
      </c>
      <c r="CF12" s="24">
        <v>1241.8917970595801</v>
      </c>
      <c r="CG12" s="24">
        <v>247.473931472728</v>
      </c>
      <c r="CH12" s="47"/>
    </row>
    <row r="13" spans="1:86" x14ac:dyDescent="0.3">
      <c r="A13" s="26" t="s">
        <v>12</v>
      </c>
      <c r="B13" s="72">
        <v>2757.8436740000002</v>
      </c>
      <c r="C13" s="72"/>
      <c r="D13" s="72">
        <v>1287.5530209999999</v>
      </c>
      <c r="E13" s="72">
        <v>137.865397</v>
      </c>
      <c r="F13" s="72">
        <v>121.379938</v>
      </c>
      <c r="G13" s="72">
        <v>55.114311909999998</v>
      </c>
      <c r="H13" s="72">
        <v>65.429197599999995</v>
      </c>
      <c r="I13" s="73">
        <v>0.38262274889999998</v>
      </c>
      <c r="J13" s="73">
        <v>2.8400220308000002</v>
      </c>
      <c r="K13" s="72"/>
      <c r="L13" s="73">
        <v>4.9645776978000002</v>
      </c>
      <c r="M13" s="72">
        <v>0.25642739599999997</v>
      </c>
      <c r="N13" s="73"/>
      <c r="O13" s="72">
        <v>2.6679781568999998</v>
      </c>
      <c r="P13" s="72"/>
      <c r="Q13" s="73">
        <v>5.5095215199999999E-2</v>
      </c>
      <c r="R13" s="24"/>
      <c r="S13" s="24" t="s">
        <v>12</v>
      </c>
      <c r="T13" s="86">
        <v>0</v>
      </c>
      <c r="U13" s="24">
        <v>0.50334582751698898</v>
      </c>
      <c r="V13" s="86">
        <v>2.66799754136572</v>
      </c>
      <c r="W13" s="24">
        <v>0.10069001027649201</v>
      </c>
      <c r="X13" s="24">
        <v>0.10069001027649201</v>
      </c>
      <c r="Y13" s="24">
        <v>4.8525138940789303E-2</v>
      </c>
      <c r="Z13" s="86">
        <v>0.35849814501011301</v>
      </c>
      <c r="AA13" s="24">
        <v>4.5002250484079802</v>
      </c>
      <c r="AB13" s="86">
        <v>0</v>
      </c>
      <c r="AC13" s="24">
        <v>44.9557357359026</v>
      </c>
      <c r="AD13" s="24">
        <v>0</v>
      </c>
      <c r="AE13" s="24">
        <v>2757.85766428236</v>
      </c>
      <c r="AF13" s="24">
        <v>3.2709898190942202</v>
      </c>
      <c r="AG13" s="24">
        <v>1.0404216723325399</v>
      </c>
      <c r="AH13" s="24">
        <v>0</v>
      </c>
      <c r="AI13" s="24">
        <v>4.6071515457530703</v>
      </c>
      <c r="AJ13" s="86">
        <v>0</v>
      </c>
      <c r="AK13" s="24">
        <v>14.850617081098299</v>
      </c>
      <c r="AL13" s="24">
        <v>14.850617081098299</v>
      </c>
      <c r="AM13" s="24">
        <v>0.25642188969173602</v>
      </c>
      <c r="AN13" s="24">
        <v>0</v>
      </c>
      <c r="AO13" s="24">
        <v>8.9647288755876297E-5</v>
      </c>
      <c r="AP13" s="24">
        <v>0</v>
      </c>
      <c r="AQ13" s="86">
        <v>10.301168112070799</v>
      </c>
      <c r="AR13" s="24">
        <v>9.23527930929193E-2</v>
      </c>
      <c r="AS13" s="24">
        <v>10.548543151992099</v>
      </c>
      <c r="AT13" s="24">
        <v>6.2331353510309301E-2</v>
      </c>
      <c r="AU13" s="24">
        <v>0</v>
      </c>
      <c r="AV13" s="24">
        <v>0</v>
      </c>
      <c r="AW13" s="24">
        <v>1162.95320782729</v>
      </c>
      <c r="AX13" s="24">
        <v>129.21714830381799</v>
      </c>
      <c r="AY13" s="24">
        <v>1292.1703561311001</v>
      </c>
      <c r="AZ13" s="24">
        <v>0</v>
      </c>
      <c r="BA13" s="24">
        <v>0.34757795069362901</v>
      </c>
      <c r="BB13" s="24">
        <v>0.388442634413046</v>
      </c>
      <c r="BC13" s="24">
        <v>6.9480690583508302</v>
      </c>
      <c r="BD13" s="24">
        <v>0.949195435771093</v>
      </c>
      <c r="BE13" s="24">
        <v>3.0728129776175699</v>
      </c>
      <c r="BF13" s="24">
        <v>4.5513763320601601</v>
      </c>
      <c r="BG13" s="24">
        <v>0.708722928399389</v>
      </c>
      <c r="BH13" s="24">
        <v>0</v>
      </c>
      <c r="BI13" s="24">
        <v>3.51573443673561</v>
      </c>
      <c r="BJ13" s="24">
        <v>137.86785725303</v>
      </c>
      <c r="BK13" s="24">
        <v>121.381327162695</v>
      </c>
      <c r="BL13" s="24">
        <v>16.486530090334298</v>
      </c>
      <c r="BM13" s="24">
        <v>4.1146340603074302E-2</v>
      </c>
      <c r="BN13" s="24">
        <v>1.7374857388514999E-3</v>
      </c>
      <c r="BO13" s="24">
        <v>6.2492192854820097</v>
      </c>
      <c r="BP13" s="24">
        <v>14.992278487849701</v>
      </c>
      <c r="BQ13" s="24">
        <v>11.934567435197801</v>
      </c>
      <c r="BR13" s="24">
        <v>2.5273659180872698</v>
      </c>
      <c r="BS13" s="24">
        <v>1.2290984095856901</v>
      </c>
      <c r="BT13" s="24">
        <v>29.835216257984801</v>
      </c>
      <c r="BU13" s="24">
        <v>0.84410943655373405</v>
      </c>
      <c r="BV13" s="24">
        <v>4.14900196718422</v>
      </c>
      <c r="BW13" s="24">
        <v>37.2330941828844</v>
      </c>
      <c r="BX13" s="24">
        <v>2.3166471006465001E-3</v>
      </c>
      <c r="BY13" s="24">
        <v>55.129055078115201</v>
      </c>
      <c r="BZ13" s="24">
        <v>5.9172679903503598</v>
      </c>
      <c r="CA13" s="24">
        <v>0</v>
      </c>
      <c r="CB13" s="24">
        <v>0.78579860101963706</v>
      </c>
      <c r="CC13" s="24">
        <v>7.3412787663370702</v>
      </c>
      <c r="CD13" s="86">
        <v>0</v>
      </c>
      <c r="CE13" s="24">
        <v>0.45952526949850298</v>
      </c>
      <c r="CF13" s="24">
        <v>65.431097649542295</v>
      </c>
      <c r="CG13" s="24">
        <v>0.35773106488009598</v>
      </c>
    </row>
    <row r="14" spans="1:86" x14ac:dyDescent="0.3">
      <c r="A14" s="26" t="s">
        <v>13</v>
      </c>
      <c r="B14" s="72">
        <v>13779.318534</v>
      </c>
      <c r="C14" s="72">
        <v>345.84055000000001</v>
      </c>
      <c r="D14" s="72">
        <v>31391.937957999999</v>
      </c>
      <c r="E14" s="72">
        <v>3491.9842330000001</v>
      </c>
      <c r="F14" s="72">
        <v>2948.8458989999999</v>
      </c>
      <c r="G14" s="72">
        <v>64287.656701</v>
      </c>
      <c r="H14" s="72">
        <v>1021.2610403</v>
      </c>
      <c r="I14" s="73">
        <v>12.756026803999999</v>
      </c>
      <c r="J14" s="73">
        <v>25.130217159000001</v>
      </c>
      <c r="K14" s="72"/>
      <c r="L14" s="73">
        <v>20.622506056999999</v>
      </c>
      <c r="M14" s="72">
        <v>585.22007855000004</v>
      </c>
      <c r="N14" s="73"/>
      <c r="O14" s="72">
        <v>5.8460539488999999</v>
      </c>
      <c r="P14" s="72">
        <v>2.2613498700000002E-2</v>
      </c>
      <c r="Q14" s="73">
        <v>0.10354861</v>
      </c>
      <c r="R14" s="24"/>
      <c r="S14" s="24" t="s">
        <v>13</v>
      </c>
      <c r="T14" s="86">
        <v>0</v>
      </c>
      <c r="U14" s="24">
        <v>0</v>
      </c>
      <c r="V14" s="86">
        <v>5.8449034800210997</v>
      </c>
      <c r="W14" s="24">
        <v>4.5137063882472496E-3</v>
      </c>
      <c r="X14" s="24">
        <v>4.5137063882472496E-3</v>
      </c>
      <c r="Y14" s="24">
        <v>1.8192144891877599E-3</v>
      </c>
      <c r="Z14" s="86">
        <v>0</v>
      </c>
      <c r="AA14" s="24">
        <v>1.70989530389811</v>
      </c>
      <c r="AB14" s="86">
        <v>2.2598101624415799E-2</v>
      </c>
      <c r="AC14" s="24">
        <v>139.185435256289</v>
      </c>
      <c r="AD14" s="24">
        <v>0</v>
      </c>
      <c r="AE14" s="24">
        <v>13776.911966378</v>
      </c>
      <c r="AF14" s="24">
        <v>0.30289181799442</v>
      </c>
      <c r="AG14" s="24">
        <v>27.4800355571425</v>
      </c>
      <c r="AH14" s="24">
        <v>4.76676938425428</v>
      </c>
      <c r="AI14" s="24">
        <v>0</v>
      </c>
      <c r="AJ14" s="86">
        <v>0</v>
      </c>
      <c r="AK14" s="24">
        <v>52.7908600527022</v>
      </c>
      <c r="AL14" s="24">
        <v>52.7908600527022</v>
      </c>
      <c r="AM14" s="24">
        <v>585.20310608649197</v>
      </c>
      <c r="AN14" s="24">
        <v>0</v>
      </c>
      <c r="AO14" s="24">
        <v>14.8380963299713</v>
      </c>
      <c r="AP14" s="24">
        <v>0</v>
      </c>
      <c r="AQ14" s="86">
        <v>0</v>
      </c>
      <c r="AR14" s="24">
        <v>0</v>
      </c>
      <c r="AS14" s="24">
        <v>0</v>
      </c>
      <c r="AT14" s="24">
        <v>0</v>
      </c>
      <c r="AU14" s="24">
        <v>345.57975101433499</v>
      </c>
      <c r="AV14" s="24">
        <v>0</v>
      </c>
      <c r="AW14" s="24">
        <v>27403.7628131479</v>
      </c>
      <c r="AX14" s="24">
        <v>3044.8627449044202</v>
      </c>
      <c r="AY14" s="24">
        <v>30448.625558052299</v>
      </c>
      <c r="AZ14" s="24">
        <v>0</v>
      </c>
      <c r="BA14" s="24">
        <v>28.153684471293701</v>
      </c>
      <c r="BB14" s="24">
        <v>159.91977343842001</v>
      </c>
      <c r="BC14" s="24">
        <v>287.67590502163301</v>
      </c>
      <c r="BD14" s="24">
        <v>94.329333342269294</v>
      </c>
      <c r="BE14" s="24">
        <v>10.4264307024633</v>
      </c>
      <c r="BF14" s="24">
        <v>134.89337463525399</v>
      </c>
      <c r="BG14" s="24">
        <v>81.962890228077995</v>
      </c>
      <c r="BH14" s="24">
        <v>0</v>
      </c>
      <c r="BI14" s="24">
        <v>13.4154654728779</v>
      </c>
      <c r="BJ14" s="24">
        <v>3491.2403713251902</v>
      </c>
      <c r="BK14" s="24">
        <v>2948.13564865236</v>
      </c>
      <c r="BL14" s="24">
        <v>543.10472267282898</v>
      </c>
      <c r="BM14" s="24">
        <v>0</v>
      </c>
      <c r="BN14" s="24">
        <v>0.74764193664759604</v>
      </c>
      <c r="BO14" s="24">
        <v>1548.8244958392099</v>
      </c>
      <c r="BP14" s="24">
        <v>0</v>
      </c>
      <c r="BQ14" s="24">
        <v>90.450330915020402</v>
      </c>
      <c r="BR14" s="24">
        <v>23.324835305347399</v>
      </c>
      <c r="BS14" s="24">
        <v>9.0959124749468501</v>
      </c>
      <c r="BT14" s="24">
        <v>225.75477104667399</v>
      </c>
      <c r="BU14" s="24">
        <v>19.535321887476599</v>
      </c>
      <c r="BV14" s="24">
        <v>245.35530893595899</v>
      </c>
      <c r="BW14" s="24">
        <v>298.25562927077698</v>
      </c>
      <c r="BX14" s="24">
        <v>11.379455108407599</v>
      </c>
      <c r="BY14" s="24">
        <v>62791.724169998801</v>
      </c>
      <c r="BZ14" s="24">
        <v>188.11354931050801</v>
      </c>
      <c r="CA14" s="24">
        <v>1441.46227355932</v>
      </c>
      <c r="CB14" s="24">
        <v>0</v>
      </c>
      <c r="CC14" s="24">
        <v>151.444250336474</v>
      </c>
      <c r="CD14" s="86">
        <v>0</v>
      </c>
      <c r="CE14" s="24">
        <v>8.7683945043307097E-3</v>
      </c>
      <c r="CF14" s="24">
        <v>1020.8953232832999</v>
      </c>
      <c r="CG14" s="24">
        <v>462.64081718112101</v>
      </c>
      <c r="CH14" s="47"/>
    </row>
    <row r="15" spans="1:86" x14ac:dyDescent="0.3">
      <c r="A15" s="26" t="s">
        <v>14</v>
      </c>
      <c r="B15" s="72">
        <v>9723.0496270999993</v>
      </c>
      <c r="C15" s="72">
        <v>134.33682291</v>
      </c>
      <c r="D15" s="72">
        <v>62441.370182999999</v>
      </c>
      <c r="E15" s="72">
        <v>7770.6697015999998</v>
      </c>
      <c r="F15" s="72">
        <v>7052.6992466000002</v>
      </c>
      <c r="G15" s="72">
        <v>64864.665741999997</v>
      </c>
      <c r="H15" s="72">
        <v>1167.4470945</v>
      </c>
      <c r="I15" s="73">
        <v>3.4664641550000002</v>
      </c>
      <c r="J15" s="73">
        <v>20.176319458999998</v>
      </c>
      <c r="K15" s="72">
        <v>0</v>
      </c>
      <c r="L15" s="73">
        <v>28.201938849000001</v>
      </c>
      <c r="M15" s="72">
        <v>207.15630354999999</v>
      </c>
      <c r="N15" s="73"/>
      <c r="O15" s="72">
        <v>0.82408870359999997</v>
      </c>
      <c r="P15" s="72">
        <v>1.0254534000000001E-3</v>
      </c>
      <c r="Q15" s="73">
        <v>0.1237719209</v>
      </c>
      <c r="R15" s="24"/>
      <c r="S15" s="24" t="s">
        <v>14</v>
      </c>
      <c r="T15" s="86">
        <v>0</v>
      </c>
      <c r="U15" s="24">
        <v>0</v>
      </c>
      <c r="V15" s="86">
        <v>0.82363901886053104</v>
      </c>
      <c r="W15" s="24">
        <v>0</v>
      </c>
      <c r="X15" s="24">
        <v>0</v>
      </c>
      <c r="Y15" s="24">
        <v>0</v>
      </c>
      <c r="Z15" s="86">
        <v>0</v>
      </c>
      <c r="AA15" s="24">
        <v>2.8122340340180498</v>
      </c>
      <c r="AB15" s="86">
        <v>1.02386743819095E-3</v>
      </c>
      <c r="AC15" s="24">
        <v>327.94223430282699</v>
      </c>
      <c r="AD15" s="24">
        <v>0</v>
      </c>
      <c r="AE15" s="24">
        <v>9720.2814843904998</v>
      </c>
      <c r="AF15" s="24">
        <v>5.9617814179579703E-2</v>
      </c>
      <c r="AG15" s="24">
        <v>29.9301696237317</v>
      </c>
      <c r="AH15" s="24">
        <v>2.3473550704737101E-2</v>
      </c>
      <c r="AI15" s="24">
        <v>0</v>
      </c>
      <c r="AJ15" s="86">
        <v>0</v>
      </c>
      <c r="AK15" s="24">
        <v>131.61546613205499</v>
      </c>
      <c r="AL15" s="24">
        <v>131.61546613205499</v>
      </c>
      <c r="AM15" s="24">
        <v>207.095398882995</v>
      </c>
      <c r="AN15" s="24">
        <v>0</v>
      </c>
      <c r="AO15" s="24">
        <v>15.4666336557263</v>
      </c>
      <c r="AP15" s="24">
        <v>0</v>
      </c>
      <c r="AQ15" s="86">
        <v>0</v>
      </c>
      <c r="AR15" s="24">
        <v>0</v>
      </c>
      <c r="AS15" s="24">
        <v>0</v>
      </c>
      <c r="AT15" s="24">
        <v>0</v>
      </c>
      <c r="AU15" s="24">
        <v>134.27302201992299</v>
      </c>
      <c r="AV15" s="24">
        <v>0</v>
      </c>
      <c r="AW15" s="24">
        <v>56017.044888830998</v>
      </c>
      <c r="AX15" s="24">
        <v>6224.1164151633602</v>
      </c>
      <c r="AY15" s="24">
        <v>62241.161303994399</v>
      </c>
      <c r="AZ15" s="24">
        <v>0</v>
      </c>
      <c r="BA15" s="24">
        <v>33.049926247900203</v>
      </c>
      <c r="BB15" s="24">
        <v>388.53369964505299</v>
      </c>
      <c r="BC15" s="24">
        <v>322.07520982342697</v>
      </c>
      <c r="BD15" s="24">
        <v>228.365134054035</v>
      </c>
      <c r="BE15" s="24">
        <v>21.617997302195199</v>
      </c>
      <c r="BF15" s="24">
        <v>318.03375166545902</v>
      </c>
      <c r="BG15" s="24">
        <v>197.54612434677099</v>
      </c>
      <c r="BH15" s="24">
        <v>9.2838858667195704E-4</v>
      </c>
      <c r="BI15" s="24">
        <v>32.181438061491903</v>
      </c>
      <c r="BJ15" s="24">
        <v>7768.1657180790698</v>
      </c>
      <c r="BK15" s="24">
        <v>7050.5550420658601</v>
      </c>
      <c r="BL15" s="24">
        <v>717.61067601321599</v>
      </c>
      <c r="BM15" s="24">
        <v>0</v>
      </c>
      <c r="BN15" s="24">
        <v>1.8214384032981099</v>
      </c>
      <c r="BO15" s="24">
        <v>3770.84366797553</v>
      </c>
      <c r="BP15" s="24">
        <v>0</v>
      </c>
      <c r="BQ15" s="24">
        <v>196.12369718436699</v>
      </c>
      <c r="BR15" s="24">
        <v>50.716317333664001</v>
      </c>
      <c r="BS15" s="24">
        <v>18.882304334275801</v>
      </c>
      <c r="BT15" s="24">
        <v>489.26452136763697</v>
      </c>
      <c r="BU15" s="24">
        <v>28.762885267315301</v>
      </c>
      <c r="BV15" s="24">
        <v>594.43786995319499</v>
      </c>
      <c r="BW15" s="24">
        <v>714.46303115627995</v>
      </c>
      <c r="BX15" s="24">
        <v>27.723120894008701</v>
      </c>
      <c r="BY15" s="24">
        <v>64466.472089091301</v>
      </c>
      <c r="BZ15" s="24">
        <v>204.915271347784</v>
      </c>
      <c r="CA15" s="24">
        <v>1368.5734826288699</v>
      </c>
      <c r="CB15" s="24">
        <v>0</v>
      </c>
      <c r="CC15" s="24">
        <v>155.70527928687801</v>
      </c>
      <c r="CD15" s="86">
        <v>0</v>
      </c>
      <c r="CE15" s="24">
        <v>4.5031708425337498E-2</v>
      </c>
      <c r="CF15" s="24">
        <v>1167.09730582064</v>
      </c>
      <c r="CG15" s="24">
        <v>480.48385268639601</v>
      </c>
      <c r="CH15" s="47"/>
    </row>
    <row r="16" spans="1:86" x14ac:dyDescent="0.3">
      <c r="A16" s="26" t="s">
        <v>15</v>
      </c>
      <c r="B16" s="72">
        <v>18408.945315000001</v>
      </c>
      <c r="C16" s="72">
        <v>199.30718021000001</v>
      </c>
      <c r="D16" s="72">
        <v>24052.706972</v>
      </c>
      <c r="E16" s="72">
        <v>1406.6778274000001</v>
      </c>
      <c r="F16" s="72">
        <v>1056.9289578</v>
      </c>
      <c r="G16" s="72">
        <v>33596.952553000003</v>
      </c>
      <c r="H16" s="72">
        <v>344.73867041</v>
      </c>
      <c r="I16" s="73">
        <v>5.3383406310000003</v>
      </c>
      <c r="J16" s="73">
        <v>10.820172266</v>
      </c>
      <c r="K16" s="72">
        <v>0.37487999999999999</v>
      </c>
      <c r="L16" s="73">
        <v>11.507587631</v>
      </c>
      <c r="M16" s="72">
        <v>170.15013648999999</v>
      </c>
      <c r="N16" s="73"/>
      <c r="O16" s="72">
        <v>2.6718069585999999</v>
      </c>
      <c r="P16" s="72">
        <v>6.2984102E-3</v>
      </c>
      <c r="Q16" s="73">
        <v>3.5746269999999997E-2</v>
      </c>
      <c r="R16" s="24"/>
      <c r="S16" s="24" t="s">
        <v>15</v>
      </c>
      <c r="T16" s="86">
        <v>0</v>
      </c>
      <c r="U16" s="24">
        <v>0</v>
      </c>
      <c r="V16" s="86">
        <v>2.67144860884971</v>
      </c>
      <c r="W16" s="24">
        <v>0</v>
      </c>
      <c r="X16" s="24">
        <v>0</v>
      </c>
      <c r="Y16" s="24">
        <v>0</v>
      </c>
      <c r="Z16" s="86">
        <v>0</v>
      </c>
      <c r="AA16" s="24">
        <v>11.2552934008806</v>
      </c>
      <c r="AB16" s="86">
        <v>6.2958501219694298E-3</v>
      </c>
      <c r="AC16" s="24">
        <v>122.996641267876</v>
      </c>
      <c r="AD16" s="24">
        <v>0.37488107420206401</v>
      </c>
      <c r="AE16" s="24">
        <v>18403.213382801201</v>
      </c>
      <c r="AF16" s="24">
        <v>9.8372633720724298</v>
      </c>
      <c r="AG16" s="24">
        <v>14.9761030297066</v>
      </c>
      <c r="AH16" s="24">
        <v>5.2228912653440203</v>
      </c>
      <c r="AI16" s="24">
        <v>0.33817694810870802</v>
      </c>
      <c r="AJ16" s="86">
        <v>0</v>
      </c>
      <c r="AK16" s="24">
        <v>10.242548109723799</v>
      </c>
      <c r="AL16" s="24">
        <v>10.242548109723799</v>
      </c>
      <c r="AM16" s="24">
        <v>170.164482811093</v>
      </c>
      <c r="AN16" s="24">
        <v>0</v>
      </c>
      <c r="AO16" s="24">
        <v>4.3438553790981702</v>
      </c>
      <c r="AP16" s="24">
        <v>0</v>
      </c>
      <c r="AQ16" s="86">
        <v>0</v>
      </c>
      <c r="AR16" s="24">
        <v>0</v>
      </c>
      <c r="AS16" s="24">
        <v>0</v>
      </c>
      <c r="AT16" s="24">
        <v>0</v>
      </c>
      <c r="AU16" s="24">
        <v>199.262095387892</v>
      </c>
      <c r="AV16" s="24">
        <v>0</v>
      </c>
      <c r="AW16" s="24">
        <v>21685.625031748401</v>
      </c>
      <c r="AX16" s="24">
        <v>2409.5141110785798</v>
      </c>
      <c r="AY16" s="24">
        <v>24095.139142826902</v>
      </c>
      <c r="AZ16" s="24">
        <v>0</v>
      </c>
      <c r="BA16" s="24">
        <v>9.4741442177099398</v>
      </c>
      <c r="BB16" s="24">
        <v>57.655421584724998</v>
      </c>
      <c r="BC16" s="24">
        <v>98.430135091048101</v>
      </c>
      <c r="BD16" s="24">
        <v>33.964724886860097</v>
      </c>
      <c r="BE16" s="24">
        <v>3.8317279562782098</v>
      </c>
      <c r="BF16" s="24">
        <v>48.029979336128299</v>
      </c>
      <c r="BG16" s="24">
        <v>29.427956401619799</v>
      </c>
      <c r="BH16" s="24">
        <v>0</v>
      </c>
      <c r="BI16" s="24">
        <v>4.9801776121585801</v>
      </c>
      <c r="BJ16" s="24">
        <v>1406.4818659899499</v>
      </c>
      <c r="BK16" s="24">
        <v>1056.7940772934901</v>
      </c>
      <c r="BL16" s="24">
        <v>349.68778869646002</v>
      </c>
      <c r="BM16" s="24">
        <v>1.9147527792016E-3</v>
      </c>
      <c r="BN16" s="24">
        <v>0.27179403153821902</v>
      </c>
      <c r="BO16" s="24">
        <v>560.926750130968</v>
      </c>
      <c r="BP16" s="24">
        <v>2.9367669218516499E-2</v>
      </c>
      <c r="BQ16" s="24">
        <v>30.5752314105575</v>
      </c>
      <c r="BR16" s="24">
        <v>8.0399925663071699</v>
      </c>
      <c r="BS16" s="24">
        <v>2.9793756003470202</v>
      </c>
      <c r="BT16" s="24">
        <v>76.304090532990102</v>
      </c>
      <c r="BU16" s="24">
        <v>7.99355208033161</v>
      </c>
      <c r="BV16" s="24">
        <v>88.607991603815705</v>
      </c>
      <c r="BW16" s="24">
        <v>107.053501665265</v>
      </c>
      <c r="BX16" s="24">
        <v>4.1140795519370998</v>
      </c>
      <c r="BY16" s="24">
        <v>33714.026496449202</v>
      </c>
      <c r="BZ16" s="24">
        <v>64.714334067077402</v>
      </c>
      <c r="CA16" s="24">
        <v>820.39541245022701</v>
      </c>
      <c r="CB16" s="24">
        <v>0</v>
      </c>
      <c r="CC16" s="24">
        <v>48.468429257874803</v>
      </c>
      <c r="CD16" s="86">
        <v>0</v>
      </c>
      <c r="CE16" s="24">
        <v>2.4137069476556298E-2</v>
      </c>
      <c r="CF16" s="24">
        <v>344.63757042057199</v>
      </c>
      <c r="CG16" s="24">
        <v>139.915563247112</v>
      </c>
      <c r="CH16" s="47"/>
    </row>
    <row r="17" spans="1:86" x14ac:dyDescent="0.3">
      <c r="A17" s="26" t="s">
        <v>16</v>
      </c>
      <c r="B17" s="72">
        <v>13691.698633</v>
      </c>
      <c r="C17" s="72">
        <v>147.304214</v>
      </c>
      <c r="D17" s="72">
        <v>13162.314791999999</v>
      </c>
      <c r="E17" s="72">
        <v>1660.5251049000001</v>
      </c>
      <c r="F17" s="72">
        <v>1455.2237508999999</v>
      </c>
      <c r="G17" s="72">
        <v>5556.5940748000003</v>
      </c>
      <c r="H17" s="72">
        <v>439.21484396</v>
      </c>
      <c r="I17" s="73">
        <v>1.4105755907999999</v>
      </c>
      <c r="J17" s="73">
        <v>0.86143874369999995</v>
      </c>
      <c r="K17" s="72">
        <v>4.1100000000000003</v>
      </c>
      <c r="L17" s="73">
        <v>5.0069496418000004</v>
      </c>
      <c r="M17" s="72">
        <v>17.336464299999999</v>
      </c>
      <c r="N17" s="73">
        <v>8.30647261E-2</v>
      </c>
      <c r="O17" s="72">
        <v>0.66473508839999995</v>
      </c>
      <c r="P17" s="72">
        <v>1.0491296299999999E-2</v>
      </c>
      <c r="Q17" s="73">
        <v>3.3325481099999998E-2</v>
      </c>
      <c r="R17" s="24"/>
      <c r="S17" s="24" t="s">
        <v>16</v>
      </c>
      <c r="T17" s="86">
        <v>0</v>
      </c>
      <c r="U17" s="24">
        <v>0</v>
      </c>
      <c r="V17" s="86">
        <v>0.66449804705728799</v>
      </c>
      <c r="W17" s="24">
        <v>2.3625217302243699E-2</v>
      </c>
      <c r="X17" s="24">
        <v>2.3625217302243699E-2</v>
      </c>
      <c r="Y17" s="24">
        <v>9.5218939565799698E-3</v>
      </c>
      <c r="Z17" s="86">
        <v>0</v>
      </c>
      <c r="AA17" s="24">
        <v>2.0879602057770899</v>
      </c>
      <c r="AB17" s="86">
        <v>1.04923017432491E-2</v>
      </c>
      <c r="AC17" s="24">
        <v>96.532646000935799</v>
      </c>
      <c r="AD17" s="24">
        <v>4.10500134453281</v>
      </c>
      <c r="AE17" s="24">
        <v>13691.4558112336</v>
      </c>
      <c r="AF17" s="24">
        <v>2.9332618760145799</v>
      </c>
      <c r="AG17" s="24">
        <v>19.851450222320899</v>
      </c>
      <c r="AH17" s="24">
        <v>1.2115659559280501</v>
      </c>
      <c r="AI17" s="24">
        <v>0</v>
      </c>
      <c r="AJ17" s="86">
        <v>0</v>
      </c>
      <c r="AK17" s="24">
        <v>10.5936924751476</v>
      </c>
      <c r="AL17" s="24">
        <v>10.5936924751476</v>
      </c>
      <c r="AM17" s="24">
        <v>17.329794509901799</v>
      </c>
      <c r="AN17" s="24">
        <v>0</v>
      </c>
      <c r="AO17" s="24">
        <v>7.1910375516205498</v>
      </c>
      <c r="AP17" s="24">
        <v>0</v>
      </c>
      <c r="AQ17" s="86">
        <v>0</v>
      </c>
      <c r="AR17" s="24">
        <v>0</v>
      </c>
      <c r="AS17" s="24">
        <v>0</v>
      </c>
      <c r="AT17" s="24">
        <v>0</v>
      </c>
      <c r="AU17" s="24">
        <v>147.248193970568</v>
      </c>
      <c r="AV17" s="24">
        <v>0</v>
      </c>
      <c r="AW17" s="24">
        <v>11809.961315840899</v>
      </c>
      <c r="AX17" s="24">
        <v>1312.21797585381</v>
      </c>
      <c r="AY17" s="24">
        <v>13122.1792916947</v>
      </c>
      <c r="AZ17" s="24">
        <v>0</v>
      </c>
      <c r="BA17" s="24">
        <v>13.975363855820801</v>
      </c>
      <c r="BB17" s="24">
        <v>83.277303140609604</v>
      </c>
      <c r="BC17" s="24">
        <v>130.60784879064701</v>
      </c>
      <c r="BD17" s="24">
        <v>48.511468843911402</v>
      </c>
      <c r="BE17" s="24">
        <v>2.6418222221073502</v>
      </c>
      <c r="BF17" s="24">
        <v>64.416308288959698</v>
      </c>
      <c r="BG17" s="24">
        <v>41.488655092739997</v>
      </c>
      <c r="BH17" s="24">
        <v>0</v>
      </c>
      <c r="BI17" s="24">
        <v>6.67602028198396</v>
      </c>
      <c r="BJ17" s="24">
        <v>1660.1503255991199</v>
      </c>
      <c r="BK17" s="24">
        <v>1454.9018424021599</v>
      </c>
      <c r="BL17" s="24">
        <v>205.24848319695599</v>
      </c>
      <c r="BM17" s="24">
        <v>0</v>
      </c>
      <c r="BN17" s="24">
        <v>0.39316945759225003</v>
      </c>
      <c r="BO17" s="24">
        <v>813.60487256838405</v>
      </c>
      <c r="BP17" s="24">
        <v>0</v>
      </c>
      <c r="BQ17" s="24">
        <v>29.426148553850599</v>
      </c>
      <c r="BR17" s="24">
        <v>7.6669980925610499</v>
      </c>
      <c r="BS17" s="24">
        <v>2.31813653283564</v>
      </c>
      <c r="BT17" s="24">
        <v>73.386572244845297</v>
      </c>
      <c r="BU17" s="24">
        <v>10.9419876224372</v>
      </c>
      <c r="BV17" s="24">
        <v>126.515078598551</v>
      </c>
      <c r="BW17" s="24">
        <v>148.59490476691201</v>
      </c>
      <c r="BX17" s="24">
        <v>5.9843837163208198</v>
      </c>
      <c r="BY17" s="24">
        <v>5528.0461746229303</v>
      </c>
      <c r="BZ17" s="24">
        <v>85.4699693798282</v>
      </c>
      <c r="CA17" s="24">
        <v>135.21188145555499</v>
      </c>
      <c r="CB17" s="24">
        <v>0</v>
      </c>
      <c r="CC17" s="24">
        <v>63.9096239785584</v>
      </c>
      <c r="CD17" s="86">
        <v>0</v>
      </c>
      <c r="CE17" s="24">
        <v>3.1109267958800299E-2</v>
      </c>
      <c r="CF17" s="24">
        <v>439.098139520274</v>
      </c>
      <c r="CG17" s="24">
        <v>196.874711727132</v>
      </c>
      <c r="CH17" s="47"/>
    </row>
    <row r="18" spans="1:86" x14ac:dyDescent="0.3">
      <c r="A18" s="26" t="s">
        <v>17</v>
      </c>
      <c r="B18" s="72">
        <v>9733.6240108000002</v>
      </c>
      <c r="C18" s="72">
        <v>50.932107307999999</v>
      </c>
      <c r="D18" s="72">
        <v>46216.142611000003</v>
      </c>
      <c r="E18" s="72">
        <v>3185.1325225999999</v>
      </c>
      <c r="F18" s="72">
        <v>2203.8877191000001</v>
      </c>
      <c r="G18" s="72">
        <v>57252.579642999997</v>
      </c>
      <c r="H18" s="72">
        <v>906.90901775999998</v>
      </c>
      <c r="I18" s="73">
        <v>1.2461105259</v>
      </c>
      <c r="J18" s="73">
        <v>0.44251607440000001</v>
      </c>
      <c r="K18" s="72"/>
      <c r="L18" s="73">
        <v>8.4084722401000001</v>
      </c>
      <c r="M18" s="72">
        <v>140.27399997000001</v>
      </c>
      <c r="N18" s="73"/>
      <c r="O18" s="72">
        <v>0.26776060839999999</v>
      </c>
      <c r="P18" s="72">
        <v>1.21326431E-2</v>
      </c>
      <c r="Q18" s="73">
        <v>7.2919492599999997E-2</v>
      </c>
      <c r="R18" s="24"/>
      <c r="S18" s="24" t="s">
        <v>17</v>
      </c>
      <c r="T18" s="86">
        <v>0</v>
      </c>
      <c r="U18" s="24">
        <v>2.8539031915437402E-3</v>
      </c>
      <c r="V18" s="86">
        <v>0.26748591123348198</v>
      </c>
      <c r="W18" s="24">
        <v>0</v>
      </c>
      <c r="X18" s="24">
        <v>0</v>
      </c>
      <c r="Y18" s="24">
        <v>0</v>
      </c>
      <c r="Z18" s="86">
        <v>0</v>
      </c>
      <c r="AA18" s="24">
        <v>1.5451158152850499</v>
      </c>
      <c r="AB18" s="86">
        <v>1.2130356408636399E-2</v>
      </c>
      <c r="AC18" s="24">
        <v>173.192285308778</v>
      </c>
      <c r="AD18" s="24">
        <v>0</v>
      </c>
      <c r="AE18" s="24">
        <v>9730.4846123090592</v>
      </c>
      <c r="AF18" s="24">
        <v>7.7754285355620097E-3</v>
      </c>
      <c r="AG18" s="24">
        <v>17.604892591475501</v>
      </c>
      <c r="AH18" s="24">
        <v>2.62749120695432E-3</v>
      </c>
      <c r="AI18" s="24">
        <v>0</v>
      </c>
      <c r="AJ18" s="86">
        <v>0</v>
      </c>
      <c r="AK18" s="24">
        <v>68.098204991316706</v>
      </c>
      <c r="AL18" s="24">
        <v>68.098204991316706</v>
      </c>
      <c r="AM18" s="24">
        <v>140.27214448238601</v>
      </c>
      <c r="AN18" s="24">
        <v>0</v>
      </c>
      <c r="AO18" s="24">
        <v>12.9734907998539</v>
      </c>
      <c r="AP18" s="24">
        <v>0</v>
      </c>
      <c r="AQ18" s="86">
        <v>0</v>
      </c>
      <c r="AR18" s="24">
        <v>0</v>
      </c>
      <c r="AS18" s="24">
        <v>0</v>
      </c>
      <c r="AT18" s="24">
        <v>0</v>
      </c>
      <c r="AU18" s="24">
        <v>50.903889718524802</v>
      </c>
      <c r="AV18" s="24">
        <v>0</v>
      </c>
      <c r="AW18" s="24">
        <v>40761.780151698396</v>
      </c>
      <c r="AX18" s="24">
        <v>4529.0869318138102</v>
      </c>
      <c r="AY18" s="24">
        <v>45290.867083512298</v>
      </c>
      <c r="AZ18" s="24">
        <v>0</v>
      </c>
      <c r="BA18" s="24">
        <v>23.5812436056931</v>
      </c>
      <c r="BB18" s="24">
        <v>122.16682675003401</v>
      </c>
      <c r="BC18" s="24">
        <v>252.86901367892699</v>
      </c>
      <c r="BD18" s="24">
        <v>71.714505530437506</v>
      </c>
      <c r="BE18" s="24">
        <v>6.3850577847227399</v>
      </c>
      <c r="BF18" s="24">
        <v>99.018708952749407</v>
      </c>
      <c r="BG18" s="24">
        <v>61.937138674294602</v>
      </c>
      <c r="BH18" s="24">
        <v>6.4295055584031905E-5</v>
      </c>
      <c r="BI18" s="24">
        <v>10.072645447438999</v>
      </c>
      <c r="BJ18" s="24">
        <v>3184.75618109993</v>
      </c>
      <c r="BK18" s="24">
        <v>2203.5893187828701</v>
      </c>
      <c r="BL18" s="24">
        <v>981.16686231705705</v>
      </c>
      <c r="BM18" s="24">
        <v>0</v>
      </c>
      <c r="BN18" s="24">
        <v>0.57327474422813396</v>
      </c>
      <c r="BO18" s="24">
        <v>1186.1470849058301</v>
      </c>
      <c r="BP18" s="24">
        <v>3.9189839999558999E-5</v>
      </c>
      <c r="BQ18" s="24">
        <v>58.939339379375703</v>
      </c>
      <c r="BR18" s="24">
        <v>15.285099072959699</v>
      </c>
      <c r="BS18" s="24">
        <v>5.5797375502465298</v>
      </c>
      <c r="BT18" s="24">
        <v>147.021817598615</v>
      </c>
      <c r="BU18" s="24">
        <v>16.536189503360099</v>
      </c>
      <c r="BV18" s="24">
        <v>186.71533890487601</v>
      </c>
      <c r="BW18" s="24">
        <v>223.307172522396</v>
      </c>
      <c r="BX18" s="24">
        <v>8.7254674797666407</v>
      </c>
      <c r="BY18" s="24">
        <v>57027.347898543201</v>
      </c>
      <c r="BZ18" s="24">
        <v>167.52169731407099</v>
      </c>
      <c r="CA18" s="24">
        <v>1327.14438121525</v>
      </c>
      <c r="CB18" s="24">
        <v>0</v>
      </c>
      <c r="CC18" s="24">
        <v>130.31443996497401</v>
      </c>
      <c r="CD18" s="86">
        <v>0</v>
      </c>
      <c r="CE18" s="24">
        <v>2.2178045711834699E-2</v>
      </c>
      <c r="CF18" s="24">
        <v>906.73713838632602</v>
      </c>
      <c r="CG18" s="24">
        <v>403.373324487518</v>
      </c>
      <c r="CH18" s="47"/>
    </row>
    <row r="19" spans="1:86" x14ac:dyDescent="0.3">
      <c r="A19" s="26" t="s">
        <v>18</v>
      </c>
      <c r="B19" s="72">
        <v>25067.380121999999</v>
      </c>
      <c r="C19" s="72">
        <v>2118.3687426000001</v>
      </c>
      <c r="D19" s="72">
        <v>37401.593718999997</v>
      </c>
      <c r="E19" s="72">
        <v>3637.0720740000002</v>
      </c>
      <c r="F19" s="72">
        <v>2887.8195540000002</v>
      </c>
      <c r="G19" s="72">
        <v>49076.969702000002</v>
      </c>
      <c r="H19" s="72">
        <v>1142.1100100000001</v>
      </c>
      <c r="I19" s="73">
        <v>6.5626955446000004</v>
      </c>
      <c r="J19" s="73">
        <v>2.4114902004999998</v>
      </c>
      <c r="K19" s="72">
        <v>18.6373079</v>
      </c>
      <c r="L19" s="73">
        <v>108.52866483</v>
      </c>
      <c r="M19" s="72">
        <v>142.28259850000001</v>
      </c>
      <c r="N19" s="73"/>
      <c r="O19" s="72">
        <v>1.1551044806999999</v>
      </c>
      <c r="P19" s="72">
        <v>6.51593221E-2</v>
      </c>
      <c r="Q19" s="73">
        <v>0.2396127821</v>
      </c>
      <c r="R19" s="24"/>
      <c r="S19" s="24" t="s">
        <v>18</v>
      </c>
      <c r="T19" s="86">
        <v>0.12382146693563</v>
      </c>
      <c r="U19" s="24">
        <v>0.63404142340426695</v>
      </c>
      <c r="V19" s="86">
        <v>1.1547533270010699</v>
      </c>
      <c r="W19" s="24">
        <v>6.3454541446452406E-2</v>
      </c>
      <c r="X19" s="24">
        <v>6.3025443963689795E-2</v>
      </c>
      <c r="Y19" s="24">
        <v>0.85335909985284097</v>
      </c>
      <c r="Z19" s="86">
        <v>2.5904500484906501E-3</v>
      </c>
      <c r="AA19" s="24">
        <v>43.869726341584403</v>
      </c>
      <c r="AB19" s="86">
        <v>6.5141482952594199E-2</v>
      </c>
      <c r="AC19" s="24">
        <v>1483.55647351573</v>
      </c>
      <c r="AD19" s="24">
        <v>18.637447309618601</v>
      </c>
      <c r="AE19" s="24">
        <v>25060.154037464501</v>
      </c>
      <c r="AF19" s="24">
        <v>33.142358190431999</v>
      </c>
      <c r="AG19" s="24">
        <v>43.277653650498998</v>
      </c>
      <c r="AH19" s="24">
        <v>2.13962318036045</v>
      </c>
      <c r="AI19" s="24">
        <v>0.14150115601884899</v>
      </c>
      <c r="AJ19" s="86">
        <v>0.19204894115312701</v>
      </c>
      <c r="AK19" s="24">
        <v>403.88932227013998</v>
      </c>
      <c r="AL19" s="24">
        <v>403.88932227013998</v>
      </c>
      <c r="AM19" s="24">
        <v>142.28651969607901</v>
      </c>
      <c r="AN19" s="24">
        <v>0</v>
      </c>
      <c r="AO19" s="24">
        <v>3.2001714972881801</v>
      </c>
      <c r="AP19" s="24">
        <v>3.8229150918280101E-3</v>
      </c>
      <c r="AQ19" s="86">
        <v>14.781538692938</v>
      </c>
      <c r="AR19" s="24">
        <v>0.69953834514459501</v>
      </c>
      <c r="AS19" s="24">
        <v>1.0574534263551501</v>
      </c>
      <c r="AT19" s="24">
        <v>3.8090184143587001E-3</v>
      </c>
      <c r="AU19" s="24">
        <v>2117.875434131</v>
      </c>
      <c r="AV19" s="24">
        <v>0</v>
      </c>
      <c r="AW19" s="24">
        <v>33838.760837012502</v>
      </c>
      <c r="AX19" s="24">
        <v>3759.8627719031902</v>
      </c>
      <c r="AY19" s="24">
        <v>37598.623608915703</v>
      </c>
      <c r="AZ19" s="24">
        <v>1.9783409714446299E-2</v>
      </c>
      <c r="BA19" s="24">
        <v>28.950918675472401</v>
      </c>
      <c r="BB19" s="24">
        <v>59.963822981892697</v>
      </c>
      <c r="BC19" s="24">
        <v>376.26393183221899</v>
      </c>
      <c r="BD19" s="24">
        <v>53.308121180738198</v>
      </c>
      <c r="BE19" s="24">
        <v>54.517330099877199</v>
      </c>
      <c r="BF19" s="24">
        <v>164.53834306447999</v>
      </c>
      <c r="BG19" s="24">
        <v>52.505905373034402</v>
      </c>
      <c r="BH19" s="24">
        <v>4.1542677623637898</v>
      </c>
      <c r="BI19" s="24">
        <v>10.6897629153782</v>
      </c>
      <c r="BJ19" s="24">
        <v>3636.8179912219298</v>
      </c>
      <c r="BK19" s="24">
        <v>2887.3697682617799</v>
      </c>
      <c r="BL19" s="24">
        <v>749.44822296014604</v>
      </c>
      <c r="BM19" s="24">
        <v>0.10010441684992499</v>
      </c>
      <c r="BN19" s="24">
        <v>0.21298126585205801</v>
      </c>
      <c r="BO19" s="24">
        <v>678.74965467075504</v>
      </c>
      <c r="BP19" s="24">
        <v>1.9709413956359501E-2</v>
      </c>
      <c r="BQ19" s="24">
        <v>363.98155965898701</v>
      </c>
      <c r="BR19" s="24">
        <v>89.888016138277195</v>
      </c>
      <c r="BS19" s="24">
        <v>47.932327633347803</v>
      </c>
      <c r="BT19" s="24">
        <v>909.58114315987302</v>
      </c>
      <c r="BU19" s="24">
        <v>72.500861211075403</v>
      </c>
      <c r="BV19" s="24">
        <v>115.218306376828</v>
      </c>
      <c r="BW19" s="24">
        <v>278.73644222067799</v>
      </c>
      <c r="BX19" s="24">
        <v>3.2719699286132302</v>
      </c>
      <c r="BY19" s="24">
        <v>49354.813299750698</v>
      </c>
      <c r="BZ19" s="24">
        <v>264.56388811506201</v>
      </c>
      <c r="CA19" s="24">
        <v>981.99598951790404</v>
      </c>
      <c r="CB19" s="24">
        <v>2.2635070698479299E-2</v>
      </c>
      <c r="CC19" s="24">
        <v>49.258401979853097</v>
      </c>
      <c r="CD19" s="86">
        <v>0</v>
      </c>
      <c r="CE19" s="24">
        <v>13.621324930473699</v>
      </c>
      <c r="CF19" s="24">
        <v>1141.7976267781501</v>
      </c>
      <c r="CG19" s="24">
        <v>92.040573726064096</v>
      </c>
      <c r="CH19" s="47"/>
    </row>
    <row r="20" spans="1:86" x14ac:dyDescent="0.3">
      <c r="A20" s="26" t="s">
        <v>19</v>
      </c>
      <c r="B20" s="72">
        <v>6660.1732000000002</v>
      </c>
      <c r="C20" s="72">
        <v>121.72655</v>
      </c>
      <c r="D20" s="72">
        <v>5047.6489600000004</v>
      </c>
      <c r="E20" s="72">
        <v>562.48141814999997</v>
      </c>
      <c r="F20" s="72">
        <v>518.52154895000001</v>
      </c>
      <c r="G20" s="72">
        <v>1936.7921051000001</v>
      </c>
      <c r="H20" s="72">
        <v>205.87521699999999</v>
      </c>
      <c r="I20" s="73">
        <v>10.23363305</v>
      </c>
      <c r="J20" s="73">
        <v>12.192384037</v>
      </c>
      <c r="K20" s="72"/>
      <c r="L20" s="73">
        <v>17.584683683000002</v>
      </c>
      <c r="M20" s="72">
        <v>103.280232</v>
      </c>
      <c r="N20" s="73">
        <v>11.013812</v>
      </c>
      <c r="O20" s="72">
        <v>0.97629493700000003</v>
      </c>
      <c r="P20" s="72">
        <v>3.4725781000000001E-3</v>
      </c>
      <c r="Q20" s="73">
        <v>0.498626338</v>
      </c>
      <c r="R20" s="24"/>
      <c r="S20" s="24" t="s">
        <v>19</v>
      </c>
      <c r="T20" s="86">
        <v>8.5339877109519703E-4</v>
      </c>
      <c r="U20" s="24">
        <v>2.2053391032578702</v>
      </c>
      <c r="V20" s="86">
        <v>0.97491310034399004</v>
      </c>
      <c r="W20" s="24">
        <v>9.8244128993012395E-2</v>
      </c>
      <c r="X20" s="24">
        <v>9.8176494751211499E-2</v>
      </c>
      <c r="Y20" s="24">
        <v>4.9156648274554397E-2</v>
      </c>
      <c r="Z20" s="86">
        <v>0.34496278282276699</v>
      </c>
      <c r="AA20" s="24">
        <v>49.609904470657803</v>
      </c>
      <c r="AB20" s="86">
        <v>3.4733280633161201E-3</v>
      </c>
      <c r="AC20" s="24">
        <v>204.978088616538</v>
      </c>
      <c r="AD20" s="24">
        <v>0</v>
      </c>
      <c r="AE20" s="24">
        <v>6659.3982816294301</v>
      </c>
      <c r="AF20" s="24">
        <v>44.125948126999297</v>
      </c>
      <c r="AG20" s="24">
        <v>14.698504529813199</v>
      </c>
      <c r="AH20" s="24">
        <v>0.627819004364357</v>
      </c>
      <c r="AI20" s="24">
        <v>38.370226368478797</v>
      </c>
      <c r="AJ20" s="86">
        <v>4.9088686111432595E-4</v>
      </c>
      <c r="AK20" s="24">
        <v>24.332736892837399</v>
      </c>
      <c r="AL20" s="24">
        <v>24.332736892837399</v>
      </c>
      <c r="AM20" s="24">
        <v>103.24568778590501</v>
      </c>
      <c r="AN20" s="24">
        <v>0</v>
      </c>
      <c r="AO20" s="24">
        <v>4.4244901907295603E-3</v>
      </c>
      <c r="AP20" s="24">
        <v>4.6745883961044098E-4</v>
      </c>
      <c r="AQ20" s="86">
        <v>9.9143270427316903</v>
      </c>
      <c r="AR20" s="24">
        <v>8.9881323498955501E-2</v>
      </c>
      <c r="AS20" s="24">
        <v>10.1401141536977</v>
      </c>
      <c r="AT20" s="24">
        <v>6.0171011381539997E-2</v>
      </c>
      <c r="AU20" s="24">
        <v>121.60357404344199</v>
      </c>
      <c r="AV20" s="24">
        <v>0</v>
      </c>
      <c r="AW20" s="24">
        <v>4565.9235157988696</v>
      </c>
      <c r="AX20" s="24">
        <v>507.32488280339697</v>
      </c>
      <c r="AY20" s="24">
        <v>5073.2483986022698</v>
      </c>
      <c r="AZ20" s="24">
        <v>3.4884714112887699E-6</v>
      </c>
      <c r="BA20" s="24">
        <v>4.0019724740378102</v>
      </c>
      <c r="BB20" s="24">
        <v>0.72668118917310098</v>
      </c>
      <c r="BC20" s="24">
        <v>10.5387828774768</v>
      </c>
      <c r="BD20" s="24">
        <v>3.4970581614554899</v>
      </c>
      <c r="BE20" s="24">
        <v>12.580217981999199</v>
      </c>
      <c r="BF20" s="24">
        <v>13.2438982875598</v>
      </c>
      <c r="BG20" s="24">
        <v>0.81829775632864299</v>
      </c>
      <c r="BH20" s="24">
        <v>0</v>
      </c>
      <c r="BI20" s="24">
        <v>22.731146925930201</v>
      </c>
      <c r="BJ20" s="24">
        <v>562.381996553921</v>
      </c>
      <c r="BK20" s="24">
        <v>518.43652074099396</v>
      </c>
      <c r="BL20" s="24">
        <v>43.945475812926801</v>
      </c>
      <c r="BM20" s="24">
        <v>0.29009413912267001</v>
      </c>
      <c r="BN20" s="24">
        <v>1.6069074418970802E-2</v>
      </c>
      <c r="BO20" s="24">
        <v>42.738689385296297</v>
      </c>
      <c r="BP20" s="24">
        <v>82.263582178276494</v>
      </c>
      <c r="BQ20" s="24">
        <v>33.904517361949303</v>
      </c>
      <c r="BR20" s="24">
        <v>5.1385107647282497</v>
      </c>
      <c r="BS20" s="24">
        <v>1.76213474354183</v>
      </c>
      <c r="BT20" s="24">
        <v>84.839762286633899</v>
      </c>
      <c r="BU20" s="24">
        <v>3.6193236384181802</v>
      </c>
      <c r="BV20" s="24">
        <v>24.479804063118301</v>
      </c>
      <c r="BW20" s="24">
        <v>189.36155978107999</v>
      </c>
      <c r="BX20" s="24">
        <v>4.4496660381388303E-2</v>
      </c>
      <c r="BY20" s="24">
        <v>1921.3121213071099</v>
      </c>
      <c r="BZ20" s="24">
        <v>5.4278175807843398</v>
      </c>
      <c r="CA20" s="24">
        <v>15.2679193902015</v>
      </c>
      <c r="CB20" s="24">
        <v>0.75559653458459097</v>
      </c>
      <c r="CC20" s="24">
        <v>7.5791758852824804</v>
      </c>
      <c r="CD20" s="86">
        <v>0</v>
      </c>
      <c r="CE20" s="24">
        <v>0.904850191663222</v>
      </c>
      <c r="CF20" s="24">
        <v>205.76068988376099</v>
      </c>
      <c r="CG20" s="24">
        <v>1.00988311990749</v>
      </c>
      <c r="CH20" s="47"/>
    </row>
    <row r="21" spans="1:86" x14ac:dyDescent="0.3">
      <c r="A21" s="26" t="s">
        <v>20</v>
      </c>
      <c r="B21" s="72">
        <v>2439.1315540000001</v>
      </c>
      <c r="C21" s="72">
        <v>31.388109</v>
      </c>
      <c r="D21" s="72">
        <v>6647.3754399999998</v>
      </c>
      <c r="E21" s="72">
        <v>724.60562300000004</v>
      </c>
      <c r="F21" s="72">
        <v>594.34299199999998</v>
      </c>
      <c r="G21" s="72">
        <v>8463.2775774999991</v>
      </c>
      <c r="H21" s="72">
        <v>155.93553299999999</v>
      </c>
      <c r="I21" s="73">
        <v>1.9023407393</v>
      </c>
      <c r="J21" s="73">
        <v>2.7455739231999998</v>
      </c>
      <c r="K21" s="72">
        <v>0</v>
      </c>
      <c r="L21" s="73">
        <v>114.57845841</v>
      </c>
      <c r="M21" s="72">
        <v>160.22688535</v>
      </c>
      <c r="N21" s="73"/>
      <c r="O21" s="72">
        <v>0.64839167590000002</v>
      </c>
      <c r="P21" s="72">
        <v>5.8956694000000002E-3</v>
      </c>
      <c r="Q21" s="73">
        <v>7.9047516100000007E-2</v>
      </c>
      <c r="R21" s="24"/>
      <c r="S21" s="24" t="s">
        <v>20</v>
      </c>
      <c r="T21" s="86">
        <v>4.4940450734965902E-3</v>
      </c>
      <c r="U21" s="24">
        <v>0.275937917073584</v>
      </c>
      <c r="V21" s="86">
        <v>0.64730052420279305</v>
      </c>
      <c r="W21" s="24">
        <v>5.8192957581951997E-2</v>
      </c>
      <c r="X21" s="24">
        <v>5.7835995482049603E-2</v>
      </c>
      <c r="Y21" s="24">
        <v>3.1452806379900403E-2</v>
      </c>
      <c r="Z21" s="86">
        <v>2.15524189795907E-3</v>
      </c>
      <c r="AA21" s="24">
        <v>4.8179860124613896</v>
      </c>
      <c r="AB21" s="86">
        <v>5.8956506468996897E-3</v>
      </c>
      <c r="AC21" s="24">
        <v>205.83584709505899</v>
      </c>
      <c r="AD21" s="24">
        <v>0</v>
      </c>
      <c r="AE21" s="24">
        <v>2436.81324794893</v>
      </c>
      <c r="AF21" s="24">
        <v>5.3216127695089197</v>
      </c>
      <c r="AG21" s="24">
        <v>27.5667951585446</v>
      </c>
      <c r="AH21" s="24">
        <v>1.2813748059719701</v>
      </c>
      <c r="AI21" s="24">
        <v>8.3742584354900007E-3</v>
      </c>
      <c r="AJ21" s="86">
        <v>2.5850932830679698E-3</v>
      </c>
      <c r="AK21" s="24">
        <v>14.9335480080226</v>
      </c>
      <c r="AL21" s="24">
        <v>14.9335480080226</v>
      </c>
      <c r="AM21" s="24">
        <v>160.178829796927</v>
      </c>
      <c r="AN21" s="24">
        <v>0</v>
      </c>
      <c r="AO21" s="24">
        <v>2.53610514978195</v>
      </c>
      <c r="AP21" s="24">
        <v>2.4627420771948499E-3</v>
      </c>
      <c r="AQ21" s="86">
        <v>6.82201293986891E-2</v>
      </c>
      <c r="AR21" s="24">
        <v>5.9044489933144798E-3</v>
      </c>
      <c r="AS21" s="24">
        <v>9.2357506043419402E-3</v>
      </c>
      <c r="AT21" s="24">
        <v>1.1082085532994901E-3</v>
      </c>
      <c r="AU21" s="24">
        <v>31.385123563929302</v>
      </c>
      <c r="AV21" s="24">
        <v>0</v>
      </c>
      <c r="AW21" s="24">
        <v>5950.2231487204599</v>
      </c>
      <c r="AX21" s="24">
        <v>661.13598583610099</v>
      </c>
      <c r="AY21" s="24">
        <v>6611.3591345565601</v>
      </c>
      <c r="AZ21" s="24">
        <v>1.83768657495438E-5</v>
      </c>
      <c r="BA21" s="24">
        <v>6.1274715596037401</v>
      </c>
      <c r="BB21" s="24">
        <v>26.602286240320701</v>
      </c>
      <c r="BC21" s="24">
        <v>47.9777456168217</v>
      </c>
      <c r="BD21" s="24">
        <v>16.683459148106301</v>
      </c>
      <c r="BE21" s="24">
        <v>11.1484108704894</v>
      </c>
      <c r="BF21" s="24">
        <v>28.853759736592401</v>
      </c>
      <c r="BG21" s="24">
        <v>15.235693308417099</v>
      </c>
      <c r="BH21" s="24">
        <v>0</v>
      </c>
      <c r="BI21" s="24">
        <v>3.5330678566632399</v>
      </c>
      <c r="BJ21" s="24">
        <v>723.27241105199403</v>
      </c>
      <c r="BK21" s="24">
        <v>593.34472051895898</v>
      </c>
      <c r="BL21" s="24">
        <v>129.92769053303499</v>
      </c>
      <c r="BM21" s="24">
        <v>0</v>
      </c>
      <c r="BN21" s="24">
        <v>0.14906329749949501</v>
      </c>
      <c r="BO21" s="24">
        <v>267.15044415718802</v>
      </c>
      <c r="BP21" s="24">
        <v>0.43651052431422599</v>
      </c>
      <c r="BQ21" s="24">
        <v>29.674610961226499</v>
      </c>
      <c r="BR21" s="24">
        <v>11.3913633388746</v>
      </c>
      <c r="BS21" s="24">
        <v>3.9661572163084799</v>
      </c>
      <c r="BT21" s="24">
        <v>74.267966075133799</v>
      </c>
      <c r="BU21" s="24">
        <v>8.8898457084556703</v>
      </c>
      <c r="BV21" s="24">
        <v>43.822109271136199</v>
      </c>
      <c r="BW21" s="24">
        <v>58.524123438497703</v>
      </c>
      <c r="BX21" s="24">
        <v>1.90569507819047</v>
      </c>
      <c r="BY21" s="24">
        <v>8449.3495468783694</v>
      </c>
      <c r="BZ21" s="24">
        <v>30.985554032326199</v>
      </c>
      <c r="CA21" s="24">
        <v>179.96180045701999</v>
      </c>
      <c r="CB21" s="24">
        <v>1.9118727721467901E-3</v>
      </c>
      <c r="CC21" s="24">
        <v>16.320332423055</v>
      </c>
      <c r="CD21" s="86">
        <v>0</v>
      </c>
      <c r="CE21" s="24">
        <v>0.11517375130364101</v>
      </c>
      <c r="CF21" s="24">
        <v>155.722717830997</v>
      </c>
      <c r="CG21" s="24">
        <v>47.508107781905501</v>
      </c>
      <c r="CH21" s="47"/>
    </row>
    <row r="22" spans="1:86" x14ac:dyDescent="0.3">
      <c r="A22" s="26" t="s">
        <v>128</v>
      </c>
      <c r="B22" s="72">
        <v>2093.9684000000002</v>
      </c>
      <c r="C22" s="72">
        <v>168.11282299999999</v>
      </c>
      <c r="D22" s="72">
        <v>7591.8476000000001</v>
      </c>
      <c r="E22" s="72">
        <v>340.39328051000001</v>
      </c>
      <c r="F22" s="72">
        <v>334.04307753000001</v>
      </c>
      <c r="G22" s="72">
        <v>1780.6303</v>
      </c>
      <c r="H22" s="72">
        <v>297.77640000000002</v>
      </c>
      <c r="I22" s="73">
        <v>2.4811419891000002</v>
      </c>
      <c r="J22" s="73">
        <v>1.5712014353999999</v>
      </c>
      <c r="K22" s="72"/>
      <c r="L22" s="73">
        <v>44.699477657000003</v>
      </c>
      <c r="M22" s="72">
        <v>0.483165175</v>
      </c>
      <c r="N22" s="73"/>
      <c r="O22" s="72">
        <v>0.39482596619999999</v>
      </c>
      <c r="P22" s="72">
        <v>2.2268160200000001E-2</v>
      </c>
      <c r="Q22" s="73">
        <v>0.59696141930000002</v>
      </c>
      <c r="R22" s="24"/>
      <c r="S22" s="24" t="s">
        <v>128</v>
      </c>
      <c r="T22" s="86">
        <v>1.35408477448369E-3</v>
      </c>
      <c r="U22" s="24">
        <v>2.2334504372841</v>
      </c>
      <c r="V22" s="86">
        <v>0.39481532245386902</v>
      </c>
      <c r="W22" s="24">
        <v>0.172944387771056</v>
      </c>
      <c r="X22" s="24">
        <v>0.172836826169945</v>
      </c>
      <c r="Y22" s="24">
        <v>7.2947578121000597E-2</v>
      </c>
      <c r="Z22" s="86">
        <v>6.4926388111686596E-4</v>
      </c>
      <c r="AA22" s="24">
        <v>24.0996853748251</v>
      </c>
      <c r="AB22" s="86">
        <v>2.2190091357590602E-2</v>
      </c>
      <c r="AC22" s="24">
        <v>881.28388220597799</v>
      </c>
      <c r="AD22" s="24">
        <v>0</v>
      </c>
      <c r="AE22" s="24">
        <v>2091.6577990636902</v>
      </c>
      <c r="AF22" s="24">
        <v>43.330293264580199</v>
      </c>
      <c r="AG22" s="24">
        <v>87.774943742642094</v>
      </c>
      <c r="AH22" s="24">
        <v>10.0799872011698</v>
      </c>
      <c r="AI22" s="24">
        <v>1.7236362988731</v>
      </c>
      <c r="AJ22" s="86">
        <v>7.7902786049702905E-4</v>
      </c>
      <c r="AK22" s="24">
        <v>123.18495704854099</v>
      </c>
      <c r="AL22" s="24">
        <v>123.18495704854099</v>
      </c>
      <c r="AM22" s="24">
        <v>0.47853057421363898</v>
      </c>
      <c r="AN22" s="24">
        <v>0</v>
      </c>
      <c r="AO22" s="24">
        <v>7.3497013552268804</v>
      </c>
      <c r="AP22" s="24">
        <v>7.4194695653037005E-4</v>
      </c>
      <c r="AQ22" s="86">
        <v>2.2638385688896898E-2</v>
      </c>
      <c r="AR22" s="24">
        <v>1.77890658564679E-3</v>
      </c>
      <c r="AS22" s="24">
        <v>3.1455966430221E-3</v>
      </c>
      <c r="AT22" s="24">
        <v>4.4300848313960102E-4</v>
      </c>
      <c r="AU22" s="24">
        <v>167.98499735610599</v>
      </c>
      <c r="AV22" s="24">
        <v>0</v>
      </c>
      <c r="AW22" s="24">
        <v>6404.8103500408397</v>
      </c>
      <c r="AX22" s="24">
        <v>711.64640238094705</v>
      </c>
      <c r="AY22" s="24">
        <v>7116.45675242179</v>
      </c>
      <c r="AZ22" s="24">
        <v>5.5348286856044001E-6</v>
      </c>
      <c r="BA22" s="24">
        <v>21.264579304774099</v>
      </c>
      <c r="BB22" s="24">
        <v>3.23113005340696</v>
      </c>
      <c r="BC22" s="24">
        <v>36.412788450214698</v>
      </c>
      <c r="BD22" s="24">
        <v>3.8085870636749899</v>
      </c>
      <c r="BE22" s="24">
        <v>11.029818082640199</v>
      </c>
      <c r="BF22" s="24">
        <v>35.166167561522698</v>
      </c>
      <c r="BG22" s="24">
        <v>5.1310188096253704</v>
      </c>
      <c r="BH22" s="24">
        <v>0</v>
      </c>
      <c r="BI22" s="24">
        <v>2.0831676396558501</v>
      </c>
      <c r="BJ22" s="24">
        <v>340.12489249724302</v>
      </c>
      <c r="BK22" s="24">
        <v>333.79657620343301</v>
      </c>
      <c r="BL22" s="24">
        <v>6.3283162938099702</v>
      </c>
      <c r="BM22" s="24">
        <v>7.9113390322811707E-3</v>
      </c>
      <c r="BN22" s="24">
        <v>1.8410477306172401E-2</v>
      </c>
      <c r="BO22" s="24">
        <v>29.194887724664699</v>
      </c>
      <c r="BP22" s="24">
        <v>0.213501198763206</v>
      </c>
      <c r="BQ22" s="24">
        <v>51.221909800426602</v>
      </c>
      <c r="BR22" s="24">
        <v>14.1665577576789</v>
      </c>
      <c r="BS22" s="24">
        <v>6.8476879789679002</v>
      </c>
      <c r="BT22" s="24">
        <v>129.37702229644401</v>
      </c>
      <c r="BU22" s="24">
        <v>17.611765470115799</v>
      </c>
      <c r="BV22" s="24">
        <v>10.023893688784501</v>
      </c>
      <c r="BW22" s="24">
        <v>32.164722128121603</v>
      </c>
      <c r="BX22" s="24">
        <v>0.110182602716573</v>
      </c>
      <c r="BY22" s="24">
        <v>1787.4883382983601</v>
      </c>
      <c r="BZ22" s="24">
        <v>10.8223501785775</v>
      </c>
      <c r="CA22" s="24">
        <v>19.401080004559098</v>
      </c>
      <c r="CB22" s="24">
        <v>5.7603937319509904E-4</v>
      </c>
      <c r="CC22" s="24">
        <v>3.2931883933086299</v>
      </c>
      <c r="CD22" s="86">
        <v>0</v>
      </c>
      <c r="CE22" s="24">
        <v>0.11797679983317499</v>
      </c>
      <c r="CF22" s="24">
        <v>297.28488384508103</v>
      </c>
      <c r="CG22" s="24">
        <v>8.8400931443516608</v>
      </c>
      <c r="CH22" s="47"/>
    </row>
    <row r="23" spans="1:86" x14ac:dyDescent="0.3">
      <c r="A23" s="26" t="s">
        <v>22</v>
      </c>
      <c r="B23" s="72">
        <v>11853.528770000001</v>
      </c>
      <c r="C23" s="72">
        <v>145.32077150000001</v>
      </c>
      <c r="D23" s="72">
        <v>41101.458955000002</v>
      </c>
      <c r="E23" s="72">
        <v>1202.9339345000001</v>
      </c>
      <c r="F23" s="72">
        <v>992.55850997000005</v>
      </c>
      <c r="G23" s="72">
        <v>66445.455627999996</v>
      </c>
      <c r="H23" s="72">
        <v>1102.00596</v>
      </c>
      <c r="I23" s="73">
        <v>11.346749704</v>
      </c>
      <c r="J23" s="73">
        <v>18.164752812</v>
      </c>
      <c r="K23" s="72">
        <v>4.6075739999999996</v>
      </c>
      <c r="L23" s="73">
        <v>112.66963235999999</v>
      </c>
      <c r="M23" s="72">
        <v>265.6160514</v>
      </c>
      <c r="N23" s="73">
        <v>0.25850000000000001</v>
      </c>
      <c r="O23" s="72">
        <v>25.14162644</v>
      </c>
      <c r="P23" s="72">
        <v>7.1701898299999997E-2</v>
      </c>
      <c r="Q23" s="73">
        <v>0.65994021179999995</v>
      </c>
      <c r="R23" s="24"/>
      <c r="S23" s="24" t="s">
        <v>22</v>
      </c>
      <c r="T23" s="86">
        <v>0</v>
      </c>
      <c r="U23" s="24">
        <v>0.27185803481884002</v>
      </c>
      <c r="V23" s="86">
        <v>25.1344857744614</v>
      </c>
      <c r="W23" s="24">
        <v>0.32751930034533899</v>
      </c>
      <c r="X23" s="24">
        <v>0.32751930034533899</v>
      </c>
      <c r="Y23" s="24">
        <v>0.13200317321435601</v>
      </c>
      <c r="Z23" s="86">
        <v>0</v>
      </c>
      <c r="AA23" s="24">
        <v>27.918784217082699</v>
      </c>
      <c r="AB23" s="86">
        <v>7.1676920987783305E-2</v>
      </c>
      <c r="AC23" s="24">
        <v>1458.9061330366801</v>
      </c>
      <c r="AD23" s="24">
        <v>4.6061856487933497</v>
      </c>
      <c r="AE23" s="24">
        <v>11852.1839548689</v>
      </c>
      <c r="AF23" s="24">
        <v>31.676568668897001</v>
      </c>
      <c r="AG23" s="24">
        <v>176.59524044320901</v>
      </c>
      <c r="AH23" s="24">
        <v>3.69516606549697</v>
      </c>
      <c r="AI23" s="24">
        <v>6.3970476889076302</v>
      </c>
      <c r="AJ23" s="86">
        <v>0</v>
      </c>
      <c r="AK23" s="24">
        <v>182.71590920967</v>
      </c>
      <c r="AL23" s="24">
        <v>182.71590920967</v>
      </c>
      <c r="AM23" s="24">
        <v>265.57643674611501</v>
      </c>
      <c r="AN23" s="24">
        <v>0</v>
      </c>
      <c r="AO23" s="24">
        <v>14.9758561517533</v>
      </c>
      <c r="AP23" s="24">
        <v>0</v>
      </c>
      <c r="AQ23" s="86">
        <v>0</v>
      </c>
      <c r="AR23" s="24">
        <v>0</v>
      </c>
      <c r="AS23" s="24">
        <v>0</v>
      </c>
      <c r="AT23" s="24">
        <v>0</v>
      </c>
      <c r="AU23" s="24">
        <v>145.270429688044</v>
      </c>
      <c r="AV23" s="24">
        <v>0</v>
      </c>
      <c r="AW23" s="24">
        <v>33021.979002277898</v>
      </c>
      <c r="AX23" s="24">
        <v>3669.1097929603102</v>
      </c>
      <c r="AY23" s="24">
        <v>36691.088795238204</v>
      </c>
      <c r="AZ23" s="24">
        <v>0</v>
      </c>
      <c r="BA23" s="24">
        <v>35.804989103820901</v>
      </c>
      <c r="BB23" s="24">
        <v>15.564249497562599</v>
      </c>
      <c r="BC23" s="24">
        <v>274.40523552284401</v>
      </c>
      <c r="BD23" s="24">
        <v>14.4400004743677</v>
      </c>
      <c r="BE23" s="24">
        <v>27.901515075232499</v>
      </c>
      <c r="BF23" s="24">
        <v>57.867699979992899</v>
      </c>
      <c r="BG23" s="24">
        <v>16.358796579359499</v>
      </c>
      <c r="BH23" s="24">
        <v>0</v>
      </c>
      <c r="BI23" s="24">
        <v>15.303803344356099</v>
      </c>
      <c r="BJ23" s="24">
        <v>1202.74166864364</v>
      </c>
      <c r="BK23" s="24">
        <v>992.35954937512395</v>
      </c>
      <c r="BL23" s="24">
        <v>210.38211926851801</v>
      </c>
      <c r="BM23" s="24">
        <v>0.172852513577715</v>
      </c>
      <c r="BN23" s="24">
        <v>8.1300849616891699E-2</v>
      </c>
      <c r="BO23" s="24">
        <v>155.52135034595</v>
      </c>
      <c r="BP23" s="24">
        <v>0.69516780689716096</v>
      </c>
      <c r="BQ23" s="24">
        <v>140.68796703001499</v>
      </c>
      <c r="BR23" s="24">
        <v>35.433034433305501</v>
      </c>
      <c r="BS23" s="24">
        <v>16.909803785591901</v>
      </c>
      <c r="BT23" s="24">
        <v>351.72898212227602</v>
      </c>
      <c r="BU23" s="24">
        <v>50.171058193850499</v>
      </c>
      <c r="BV23" s="24">
        <v>50.808370381072301</v>
      </c>
      <c r="BW23" s="24">
        <v>92.073204974252505</v>
      </c>
      <c r="BX23" s="24">
        <v>0.81145018169675798</v>
      </c>
      <c r="BY23" s="24">
        <v>65310.284511894301</v>
      </c>
      <c r="BZ23" s="24">
        <v>170.08932333458799</v>
      </c>
      <c r="CA23" s="24">
        <v>1535.74567274432</v>
      </c>
      <c r="CB23" s="24">
        <v>0</v>
      </c>
      <c r="CC23" s="24">
        <v>117.35962880636301</v>
      </c>
      <c r="CD23" s="86">
        <v>0</v>
      </c>
      <c r="CE23" s="24">
        <v>0.277015564407116</v>
      </c>
      <c r="CF23" s="24">
        <v>1101.8744361223301</v>
      </c>
      <c r="CG23" s="24">
        <v>358.31244496173701</v>
      </c>
      <c r="CH23" s="47"/>
    </row>
    <row r="24" spans="1:86" x14ac:dyDescent="0.3">
      <c r="A24" s="26" t="s">
        <v>23</v>
      </c>
      <c r="B24" s="72">
        <v>9222.2547771999998</v>
      </c>
      <c r="C24" s="72">
        <v>533.26750013000003</v>
      </c>
      <c r="D24" s="72">
        <v>21241.934507000002</v>
      </c>
      <c r="E24" s="72">
        <v>2523.7917157000002</v>
      </c>
      <c r="F24" s="72">
        <v>1873.8730343</v>
      </c>
      <c r="G24" s="72">
        <v>14651.166450000001</v>
      </c>
      <c r="H24" s="72">
        <v>548.85137328999997</v>
      </c>
      <c r="I24" s="73">
        <v>9.0117088635000009</v>
      </c>
      <c r="J24" s="73">
        <v>35.768481539</v>
      </c>
      <c r="K24" s="72">
        <v>6.2630148759999997</v>
      </c>
      <c r="L24" s="73">
        <v>48.411467086999998</v>
      </c>
      <c r="M24" s="72">
        <v>410.32979080000001</v>
      </c>
      <c r="N24" s="73">
        <v>2.4445000000000001E-5</v>
      </c>
      <c r="O24" s="72">
        <v>31.732080422999999</v>
      </c>
      <c r="P24" s="72">
        <v>1.1518057199999999E-2</v>
      </c>
      <c r="Q24" s="73">
        <v>0.90771718749999997</v>
      </c>
      <c r="R24" s="24"/>
      <c r="S24" s="24" t="s">
        <v>23</v>
      </c>
      <c r="T24" s="86">
        <v>0.433858507249127</v>
      </c>
      <c r="U24" s="24">
        <v>0.87406448400878001</v>
      </c>
      <c r="V24" s="86">
        <v>31.738765588375699</v>
      </c>
      <c r="W24" s="24">
        <v>0.54302543567036399</v>
      </c>
      <c r="X24" s="24">
        <v>0.50856625401881606</v>
      </c>
      <c r="Y24" s="24">
        <v>0.990949908563304</v>
      </c>
      <c r="Z24" s="86">
        <v>0.20801129207564001</v>
      </c>
      <c r="AA24" s="24">
        <v>30.800710043681999</v>
      </c>
      <c r="AB24" s="86">
        <v>1.1509707756558201E-2</v>
      </c>
      <c r="AC24" s="24">
        <v>166.658074282093</v>
      </c>
      <c r="AD24" s="24">
        <v>6.2643942544982396</v>
      </c>
      <c r="AE24" s="24">
        <v>9220.6082096710106</v>
      </c>
      <c r="AF24" s="24">
        <v>27.497009756710099</v>
      </c>
      <c r="AG24" s="24">
        <v>21.5371530062049</v>
      </c>
      <c r="AH24" s="24">
        <v>0.66823834129165105</v>
      </c>
      <c r="AI24" s="24">
        <v>22.256908519660101</v>
      </c>
      <c r="AJ24" s="86">
        <v>0.24960919316622299</v>
      </c>
      <c r="AK24" s="24">
        <v>19.686904945333598</v>
      </c>
      <c r="AL24" s="24">
        <v>19.686904945333598</v>
      </c>
      <c r="AM24" s="24">
        <v>410.30469334244901</v>
      </c>
      <c r="AN24" s="24">
        <v>0</v>
      </c>
      <c r="AO24" s="24">
        <v>6.9745630716858598</v>
      </c>
      <c r="AP24" s="24">
        <v>0.237722266795967</v>
      </c>
      <c r="AQ24" s="86">
        <v>6.5852303061182296</v>
      </c>
      <c r="AR24" s="24">
        <v>0.56997507327832797</v>
      </c>
      <c r="AS24" s="24">
        <v>0.89150507973301996</v>
      </c>
      <c r="AT24" s="24">
        <v>0.106950169383786</v>
      </c>
      <c r="AU24" s="24">
        <v>533.07919468029104</v>
      </c>
      <c r="AV24" s="24">
        <v>0</v>
      </c>
      <c r="AW24" s="24">
        <v>19090.4429817985</v>
      </c>
      <c r="AX24" s="24">
        <v>2121.1599643110599</v>
      </c>
      <c r="AY24" s="24">
        <v>21211.6029461096</v>
      </c>
      <c r="AZ24" s="24">
        <v>1.77365405859554E-3</v>
      </c>
      <c r="BA24" s="24">
        <v>16.208682998957201</v>
      </c>
      <c r="BB24" s="24">
        <v>90.122584941688501</v>
      </c>
      <c r="BC24" s="24">
        <v>138.52321383619301</v>
      </c>
      <c r="BD24" s="24">
        <v>53.239621188623097</v>
      </c>
      <c r="BE24" s="24">
        <v>9.9971508726510994</v>
      </c>
      <c r="BF24" s="24">
        <v>79.484096124608499</v>
      </c>
      <c r="BG24" s="24">
        <v>45.151304461016203</v>
      </c>
      <c r="BH24" s="24">
        <v>3.1596213451501001</v>
      </c>
      <c r="BI24" s="24">
        <v>14.1460445515965</v>
      </c>
      <c r="BJ24" s="24">
        <v>2523.2399562354599</v>
      </c>
      <c r="BK24" s="24">
        <v>1873.4910376553801</v>
      </c>
      <c r="BL24" s="24">
        <v>649.74891858007902</v>
      </c>
      <c r="BM24" s="24">
        <v>9.4467129306590999E-2</v>
      </c>
      <c r="BN24" s="24">
        <v>0.45694993016859797</v>
      </c>
      <c r="BO24" s="24">
        <v>1086.3567585830699</v>
      </c>
      <c r="BP24" s="24">
        <v>0.57605372774020502</v>
      </c>
      <c r="BQ24" s="24">
        <v>42.395074864454301</v>
      </c>
      <c r="BR24" s="24">
        <v>10.924002808023699</v>
      </c>
      <c r="BS24" s="24">
        <v>2.56911667475873</v>
      </c>
      <c r="BT24" s="24">
        <v>105.800693141266</v>
      </c>
      <c r="BU24" s="24">
        <v>11.942010824744401</v>
      </c>
      <c r="BV24" s="24">
        <v>147.55560470491201</v>
      </c>
      <c r="BW24" s="24">
        <v>174.903034355389</v>
      </c>
      <c r="BX24" s="24">
        <v>6.5588582509529196</v>
      </c>
      <c r="BY24" s="24">
        <v>14629.0194380169</v>
      </c>
      <c r="BZ24" s="24">
        <v>94.202542554870405</v>
      </c>
      <c r="CA24" s="24">
        <v>348.52610551894003</v>
      </c>
      <c r="CB24" s="24">
        <v>0.184527219636964</v>
      </c>
      <c r="CC24" s="24">
        <v>64.281213404405307</v>
      </c>
      <c r="CD24" s="86">
        <v>0</v>
      </c>
      <c r="CE24" s="24">
        <v>6.1389461464267097</v>
      </c>
      <c r="CF24" s="24">
        <v>548.75119889335997</v>
      </c>
      <c r="CG24" s="24">
        <v>191.69074474186601</v>
      </c>
      <c r="CH24" s="47"/>
    </row>
    <row r="25" spans="1:86" x14ac:dyDescent="0.3">
      <c r="A25" s="26" t="s">
        <v>24</v>
      </c>
      <c r="B25" s="72">
        <v>4523.3900000000003</v>
      </c>
      <c r="C25" s="72">
        <v>687.22776145</v>
      </c>
      <c r="D25" s="72">
        <v>15853.12</v>
      </c>
      <c r="E25" s="72">
        <v>1940.0573730000001</v>
      </c>
      <c r="F25" s="72">
        <v>1730.927373</v>
      </c>
      <c r="G25" s="72">
        <v>2748.89</v>
      </c>
      <c r="H25" s="72">
        <v>538.04</v>
      </c>
      <c r="I25" s="73">
        <v>9.0857492299999993</v>
      </c>
      <c r="J25" s="73">
        <v>5.2187285719999998</v>
      </c>
      <c r="K25" s="72"/>
      <c r="L25" s="73">
        <v>41.120391079000001</v>
      </c>
      <c r="M25" s="72">
        <v>48.900880395000001</v>
      </c>
      <c r="N25" s="73">
        <v>35.159799999999997</v>
      </c>
      <c r="O25" s="72">
        <v>1.5466486294999999</v>
      </c>
      <c r="P25" s="72">
        <v>0.1286358145</v>
      </c>
      <c r="Q25" s="73">
        <v>0.85701370379999997</v>
      </c>
      <c r="R25" s="24"/>
      <c r="S25" s="24" t="s">
        <v>24</v>
      </c>
      <c r="T25" s="86">
        <v>0.32570877173427698</v>
      </c>
      <c r="U25" s="24">
        <v>3.5102306057157699</v>
      </c>
      <c r="V25" s="86">
        <v>1.5461257559321</v>
      </c>
      <c r="W25" s="24">
        <v>3.5428858814895099</v>
      </c>
      <c r="X25" s="24">
        <v>3.5170162039203499</v>
      </c>
      <c r="Y25" s="24">
        <v>0.92506724397509699</v>
      </c>
      <c r="Z25" s="86">
        <v>0.15818763954896001</v>
      </c>
      <c r="AA25" s="24">
        <v>15.9784249706548</v>
      </c>
      <c r="AB25" s="86">
        <v>0.12861679693745801</v>
      </c>
      <c r="AC25" s="24">
        <v>998.56511237917005</v>
      </c>
      <c r="AD25" s="24">
        <v>0</v>
      </c>
      <c r="AE25" s="24">
        <v>4521.93794292243</v>
      </c>
      <c r="AF25" s="24">
        <v>9.2916690266171997</v>
      </c>
      <c r="AG25" s="24">
        <v>64.0750866044323</v>
      </c>
      <c r="AH25" s="24">
        <v>1.7918933722042001</v>
      </c>
      <c r="AI25" s="24">
        <v>5.8974665160836901</v>
      </c>
      <c r="AJ25" s="86">
        <v>0.18738764263463301</v>
      </c>
      <c r="AK25" s="24">
        <v>252.11244137158999</v>
      </c>
      <c r="AL25" s="24">
        <v>252.11244137158999</v>
      </c>
      <c r="AM25" s="24">
        <v>48.891420962428001</v>
      </c>
      <c r="AN25" s="24">
        <v>0</v>
      </c>
      <c r="AO25" s="24">
        <v>2.6066812349105102</v>
      </c>
      <c r="AP25" s="24">
        <v>0.17846399443042599</v>
      </c>
      <c r="AQ25" s="86">
        <v>17.841830076943999</v>
      </c>
      <c r="AR25" s="24">
        <v>0.95498190105678704</v>
      </c>
      <c r="AS25" s="24">
        <v>30.779576143716898</v>
      </c>
      <c r="AT25" s="24">
        <v>0.71411427475085398</v>
      </c>
      <c r="AU25" s="24">
        <v>687.15481331073499</v>
      </c>
      <c r="AV25" s="24">
        <v>0</v>
      </c>
      <c r="AW25" s="24">
        <v>14228.8510013792</v>
      </c>
      <c r="AX25" s="24">
        <v>1580.9832227700599</v>
      </c>
      <c r="AY25" s="24">
        <v>15809.834224149299</v>
      </c>
      <c r="AZ25" s="24">
        <v>1.3315270006161899E-3</v>
      </c>
      <c r="BA25" s="24">
        <v>8.8507839195625895</v>
      </c>
      <c r="BB25" s="24">
        <v>10.9525748096758</v>
      </c>
      <c r="BC25" s="24">
        <v>89.843752033331</v>
      </c>
      <c r="BD25" s="24">
        <v>15.7865665208562</v>
      </c>
      <c r="BE25" s="24">
        <v>44.663050537436398</v>
      </c>
      <c r="BF25" s="24">
        <v>90.391928076273103</v>
      </c>
      <c r="BG25" s="24">
        <v>18.7511844776906</v>
      </c>
      <c r="BH25" s="24">
        <v>1.7828470950247099</v>
      </c>
      <c r="BI25" s="24">
        <v>17.741502533667902</v>
      </c>
      <c r="BJ25" s="24">
        <v>1939.3316125352101</v>
      </c>
      <c r="BK25" s="24">
        <v>1730.36990472809</v>
      </c>
      <c r="BL25" s="24">
        <v>208.96170780711699</v>
      </c>
      <c r="BM25" s="24">
        <v>0.120208513147814</v>
      </c>
      <c r="BN25" s="24">
        <v>2.1360590948924299E-2</v>
      </c>
      <c r="BO25" s="24">
        <v>168.28610306425699</v>
      </c>
      <c r="BP25" s="24">
        <v>112.701467065703</v>
      </c>
      <c r="BQ25" s="24">
        <v>220.49687555720499</v>
      </c>
      <c r="BR25" s="24">
        <v>55.013190514660799</v>
      </c>
      <c r="BS25" s="24">
        <v>28.7292184738643</v>
      </c>
      <c r="BT25" s="24">
        <v>551.10427496884597</v>
      </c>
      <c r="BU25" s="24">
        <v>22.613668420120099</v>
      </c>
      <c r="BV25" s="24">
        <v>35.434610315333003</v>
      </c>
      <c r="BW25" s="24">
        <v>358.24952946032602</v>
      </c>
      <c r="BX25" s="24">
        <v>0.143412153174758</v>
      </c>
      <c r="BY25" s="24">
        <v>2725.8446304148501</v>
      </c>
      <c r="BZ25" s="24">
        <v>63.462716762908002</v>
      </c>
      <c r="CA25" s="24">
        <v>68.466900987560294</v>
      </c>
      <c r="CB25" s="24">
        <v>9.3757032457263794</v>
      </c>
      <c r="CC25" s="24">
        <v>13.311728644972399</v>
      </c>
      <c r="CD25" s="86">
        <v>0.39855359620694802</v>
      </c>
      <c r="CE25" s="24">
        <v>12.3790060991197</v>
      </c>
      <c r="CF25" s="24">
        <v>537.82413564782905</v>
      </c>
      <c r="CG25" s="24">
        <v>23.144058484807999</v>
      </c>
      <c r="CH25" s="47"/>
    </row>
    <row r="26" spans="1:86" x14ac:dyDescent="0.3">
      <c r="A26" s="26" t="s">
        <v>25</v>
      </c>
      <c r="B26" s="72">
        <v>19266.481500000002</v>
      </c>
      <c r="C26" s="72">
        <v>264.9397012</v>
      </c>
      <c r="D26" s="72">
        <v>50490.231299999999</v>
      </c>
      <c r="E26" s="72">
        <v>6599.0666000000001</v>
      </c>
      <c r="F26" s="72">
        <v>4707.49028</v>
      </c>
      <c r="G26" s="72">
        <v>106575.6461</v>
      </c>
      <c r="H26" s="72">
        <v>1322.4919</v>
      </c>
      <c r="I26" s="73">
        <v>3.6629247199999999</v>
      </c>
      <c r="J26" s="73">
        <v>1.5516211137</v>
      </c>
      <c r="K26" s="72"/>
      <c r="L26" s="73">
        <v>21.839905233</v>
      </c>
      <c r="M26" s="72">
        <v>186.40677400000001</v>
      </c>
      <c r="N26" s="73"/>
      <c r="O26" s="72">
        <v>1.4191015622000001</v>
      </c>
      <c r="P26" s="72">
        <v>7.4079543000000001E-3</v>
      </c>
      <c r="Q26" s="73">
        <v>6.1428644999999997E-2</v>
      </c>
      <c r="R26" s="24"/>
      <c r="S26" s="24" t="s">
        <v>25</v>
      </c>
      <c r="T26" s="86">
        <v>0</v>
      </c>
      <c r="U26" s="24">
        <v>0</v>
      </c>
      <c r="V26" s="86">
        <v>1.4186440368606701</v>
      </c>
      <c r="W26" s="24">
        <v>2.1006697077259801E-2</v>
      </c>
      <c r="X26" s="24">
        <v>2.1006697077259801E-2</v>
      </c>
      <c r="Y26" s="24">
        <v>8.4664935552836492E-3</v>
      </c>
      <c r="Z26" s="86">
        <v>0</v>
      </c>
      <c r="AA26" s="24">
        <v>1.5674198184230801</v>
      </c>
      <c r="AB26" s="86">
        <v>7.3952340309325097E-3</v>
      </c>
      <c r="AC26" s="24">
        <v>294.87497913730101</v>
      </c>
      <c r="AD26" s="24">
        <v>0</v>
      </c>
      <c r="AE26" s="24">
        <v>19258.602927363601</v>
      </c>
      <c r="AF26" s="24">
        <v>0.69575202418505699</v>
      </c>
      <c r="AG26" s="24">
        <v>35.529751369896204</v>
      </c>
      <c r="AH26" s="24">
        <v>0.32654930553914302</v>
      </c>
      <c r="AI26" s="24">
        <v>0</v>
      </c>
      <c r="AJ26" s="86">
        <v>0</v>
      </c>
      <c r="AK26" s="24">
        <v>98.418893203811706</v>
      </c>
      <c r="AL26" s="24">
        <v>98.418893203811706</v>
      </c>
      <c r="AM26" s="24">
        <v>186.34578673007701</v>
      </c>
      <c r="AN26" s="24">
        <v>0</v>
      </c>
      <c r="AO26" s="24">
        <v>19.219929838237501</v>
      </c>
      <c r="AP26" s="24">
        <v>0</v>
      </c>
      <c r="AQ26" s="86">
        <v>0</v>
      </c>
      <c r="AR26" s="24">
        <v>0</v>
      </c>
      <c r="AS26" s="24">
        <v>0</v>
      </c>
      <c r="AT26" s="24">
        <v>0</v>
      </c>
      <c r="AU26" s="24">
        <v>264.74608739233503</v>
      </c>
      <c r="AV26" s="24">
        <v>0</v>
      </c>
      <c r="AW26" s="24">
        <v>45609.0501521314</v>
      </c>
      <c r="AX26" s="24">
        <v>5067.6726661049297</v>
      </c>
      <c r="AY26" s="24">
        <v>50676.722818236398</v>
      </c>
      <c r="AZ26" s="24">
        <v>0</v>
      </c>
      <c r="BA26" s="24">
        <v>35.420915232542697</v>
      </c>
      <c r="BB26" s="24">
        <v>273.68800011366397</v>
      </c>
      <c r="BC26" s="24">
        <v>365.98579191831499</v>
      </c>
      <c r="BD26" s="24">
        <v>159.00230949975699</v>
      </c>
      <c r="BE26" s="24">
        <v>6.7201411189114602</v>
      </c>
      <c r="BF26" s="24">
        <v>206.434061286869</v>
      </c>
      <c r="BG26" s="24">
        <v>135.509580854077</v>
      </c>
      <c r="BH26" s="24">
        <v>0</v>
      </c>
      <c r="BI26" s="24">
        <v>21.720592200251801</v>
      </c>
      <c r="BJ26" s="24">
        <v>6597.15016855876</v>
      </c>
      <c r="BK26" s="24">
        <v>4706.3020958052603</v>
      </c>
      <c r="BL26" s="24">
        <v>1890.84807275349</v>
      </c>
      <c r="BM26" s="24">
        <v>0</v>
      </c>
      <c r="BN26" s="24">
        <v>1.29450697623514</v>
      </c>
      <c r="BO26" s="24">
        <v>2670.54613441839</v>
      </c>
      <c r="BP26" s="24">
        <v>0</v>
      </c>
      <c r="BQ26" s="24">
        <v>83.263452480621893</v>
      </c>
      <c r="BR26" s="24">
        <v>22.085138785403199</v>
      </c>
      <c r="BS26" s="24">
        <v>5.9381101600406696</v>
      </c>
      <c r="BT26" s="24">
        <v>207.580488633453</v>
      </c>
      <c r="BU26" s="24">
        <v>25.350774466308899</v>
      </c>
      <c r="BV26" s="24">
        <v>414.826871614303</v>
      </c>
      <c r="BW26" s="24">
        <v>477.98970510863398</v>
      </c>
      <c r="BX26" s="24">
        <v>19.703002554649402</v>
      </c>
      <c r="BY26" s="24">
        <v>106461.233856486</v>
      </c>
      <c r="BZ26" s="24">
        <v>240.70025710646701</v>
      </c>
      <c r="CA26" s="24">
        <v>2607.2404467056599</v>
      </c>
      <c r="CB26" s="24">
        <v>0</v>
      </c>
      <c r="CC26" s="24">
        <v>189.86480294537901</v>
      </c>
      <c r="CD26" s="86">
        <v>0</v>
      </c>
      <c r="CE26" s="24">
        <v>3.1351152515344601E-2</v>
      </c>
      <c r="CF26" s="24">
        <v>1322.0698428482799</v>
      </c>
      <c r="CG26" s="24">
        <v>588.93927642343397</v>
      </c>
      <c r="CH26" s="47"/>
    </row>
    <row r="27" spans="1:86" x14ac:dyDescent="0.3">
      <c r="A27" s="26" t="s">
        <v>26</v>
      </c>
      <c r="B27" s="72">
        <v>2308.9267</v>
      </c>
      <c r="C27" s="72">
        <v>0.40121325000000002</v>
      </c>
      <c r="D27" s="72">
        <v>14036.8622</v>
      </c>
      <c r="E27" s="72">
        <v>2029.4409000000001</v>
      </c>
      <c r="F27" s="72">
        <v>1654.0580399999999</v>
      </c>
      <c r="G27" s="72">
        <v>11260.0293</v>
      </c>
      <c r="H27" s="72">
        <v>325.32139999999998</v>
      </c>
      <c r="I27" s="73">
        <v>0.1023948963</v>
      </c>
      <c r="J27" s="73">
        <v>3.1205956199999999E-2</v>
      </c>
      <c r="K27" s="72"/>
      <c r="L27" s="73">
        <v>1.8553292191999999</v>
      </c>
      <c r="M27" s="72">
        <v>56.339080150000001</v>
      </c>
      <c r="N27" s="73"/>
      <c r="O27" s="72">
        <v>1.63830978E-2</v>
      </c>
      <c r="P27" s="72">
        <v>5.0857549999999999E-6</v>
      </c>
      <c r="Q27" s="73">
        <v>1.19481656E-2</v>
      </c>
      <c r="R27" s="24"/>
      <c r="S27" s="24" t="s">
        <v>26</v>
      </c>
      <c r="T27" s="86">
        <v>0</v>
      </c>
      <c r="U27" s="24">
        <v>0</v>
      </c>
      <c r="V27" s="86">
        <v>1.6380931136563501E-2</v>
      </c>
      <c r="W27" s="24">
        <v>0</v>
      </c>
      <c r="X27" s="24">
        <v>0</v>
      </c>
      <c r="Y27" s="24">
        <v>0</v>
      </c>
      <c r="Z27" s="86">
        <v>0</v>
      </c>
      <c r="AA27" s="24">
        <v>1.27872115015359</v>
      </c>
      <c r="AB27" s="86">
        <v>5.0856704127867997E-6</v>
      </c>
      <c r="AC27" s="24">
        <v>70.112073641620597</v>
      </c>
      <c r="AD27" s="24">
        <v>0</v>
      </c>
      <c r="AE27" s="24">
        <v>2309.29716472164</v>
      </c>
      <c r="AF27" s="24">
        <v>7.7390142500095198</v>
      </c>
      <c r="AG27" s="24">
        <v>9.1143826873026104</v>
      </c>
      <c r="AH27" s="24">
        <v>0.53034975691737596</v>
      </c>
      <c r="AI27" s="24">
        <v>0</v>
      </c>
      <c r="AJ27" s="86">
        <v>0</v>
      </c>
      <c r="AK27" s="24">
        <v>6.7526869614655398</v>
      </c>
      <c r="AL27" s="24">
        <v>6.7526869614655398</v>
      </c>
      <c r="AM27" s="24">
        <v>56.342222539182004</v>
      </c>
      <c r="AN27" s="24">
        <v>0</v>
      </c>
      <c r="AO27" s="24">
        <v>4.8106352164751396</v>
      </c>
      <c r="AP27" s="24">
        <v>0</v>
      </c>
      <c r="AQ27" s="86">
        <v>0</v>
      </c>
      <c r="AR27" s="24">
        <v>0</v>
      </c>
      <c r="AS27" s="24">
        <v>0</v>
      </c>
      <c r="AT27" s="24">
        <v>0</v>
      </c>
      <c r="AU27" s="24">
        <v>0.401347628102316</v>
      </c>
      <c r="AV27" s="24">
        <v>0</v>
      </c>
      <c r="AW27" s="24">
        <v>13249.1252039927</v>
      </c>
      <c r="AX27" s="24">
        <v>1472.1244655489199</v>
      </c>
      <c r="AY27" s="24">
        <v>14721.249669541699</v>
      </c>
      <c r="AZ27" s="24">
        <v>0</v>
      </c>
      <c r="BA27" s="24">
        <v>9.3885212054222595</v>
      </c>
      <c r="BB27" s="24">
        <v>96.803916511626596</v>
      </c>
      <c r="BC27" s="24">
        <v>91.790349709607696</v>
      </c>
      <c r="BD27" s="24">
        <v>61.093086602953001</v>
      </c>
      <c r="BE27" s="24">
        <v>1.6199243037528099</v>
      </c>
      <c r="BF27" s="24">
        <v>70.197042607957599</v>
      </c>
      <c r="BG27" s="24">
        <v>47.969617903404497</v>
      </c>
      <c r="BH27" s="24">
        <v>0</v>
      </c>
      <c r="BI27" s="24">
        <v>7.6493934394307699</v>
      </c>
      <c r="BJ27" s="24">
        <v>2029.78517846261</v>
      </c>
      <c r="BK27" s="24">
        <v>1654.33302782189</v>
      </c>
      <c r="BL27" s="24">
        <v>375.452150640718</v>
      </c>
      <c r="BM27" s="24">
        <v>0.403418680864432</v>
      </c>
      <c r="BN27" s="24">
        <v>0.46242759095443597</v>
      </c>
      <c r="BO27" s="24">
        <v>938.94315756598701</v>
      </c>
      <c r="BP27" s="24">
        <v>7.9428547650148507E-2</v>
      </c>
      <c r="BQ27" s="24">
        <v>28.646875487138701</v>
      </c>
      <c r="BR27" s="24">
        <v>6.6413338298142</v>
      </c>
      <c r="BS27" s="24">
        <v>1.57027394103738</v>
      </c>
      <c r="BT27" s="24">
        <v>71.375206519067206</v>
      </c>
      <c r="BU27" s="24">
        <v>6.4266325769519703</v>
      </c>
      <c r="BV27" s="24">
        <v>146.63684956497301</v>
      </c>
      <c r="BW27" s="24">
        <v>167.08844603603399</v>
      </c>
      <c r="BX27" s="24">
        <v>7.1526286892457103</v>
      </c>
      <c r="BY27" s="24">
        <v>11895.282777452599</v>
      </c>
      <c r="BZ27" s="24">
        <v>59.214052999429398</v>
      </c>
      <c r="CA27" s="24">
        <v>243.89733937327</v>
      </c>
      <c r="CB27" s="24">
        <v>0</v>
      </c>
      <c r="CC27" s="24">
        <v>48.0430902775744</v>
      </c>
      <c r="CD27" s="86">
        <v>0</v>
      </c>
      <c r="CE27" s="24">
        <v>1.18407044113824E-3</v>
      </c>
      <c r="CF27" s="24">
        <v>325.37388975016103</v>
      </c>
      <c r="CG27" s="24">
        <v>149.56395028697699</v>
      </c>
      <c r="CH27" s="47"/>
    </row>
    <row r="28" spans="1:86" x14ac:dyDescent="0.3">
      <c r="A28" s="26" t="s">
        <v>27</v>
      </c>
      <c r="B28" s="72">
        <v>12192.214018000001</v>
      </c>
      <c r="C28" s="72">
        <v>421.01202189999998</v>
      </c>
      <c r="D28" s="72">
        <v>20459.958965000002</v>
      </c>
      <c r="E28" s="72">
        <v>799.17230685000004</v>
      </c>
      <c r="F28" s="72">
        <v>378.05585707</v>
      </c>
      <c r="G28" s="72">
        <v>50935.888594999997</v>
      </c>
      <c r="H28" s="72">
        <v>397.5634392</v>
      </c>
      <c r="I28" s="73">
        <v>4.1010411699999999E-2</v>
      </c>
      <c r="J28" s="73">
        <v>0.35222871049999999</v>
      </c>
      <c r="K28" s="72"/>
      <c r="L28" s="73">
        <v>0.2494720543</v>
      </c>
      <c r="M28" s="72">
        <v>58.422420649999999</v>
      </c>
      <c r="N28" s="73"/>
      <c r="O28" s="72">
        <v>8.2092637999999999E-3</v>
      </c>
      <c r="P28" s="72">
        <v>1.5E-5</v>
      </c>
      <c r="Q28" s="73">
        <v>2.89938816E-2</v>
      </c>
      <c r="R28" s="24"/>
      <c r="S28" s="24" t="s">
        <v>27</v>
      </c>
      <c r="T28" s="86">
        <v>0</v>
      </c>
      <c r="U28" s="24">
        <v>3.4853395136828703E-2</v>
      </c>
      <c r="V28" s="86">
        <v>8.2092410789053206E-3</v>
      </c>
      <c r="W28" s="24">
        <v>3.2223520677395201E-5</v>
      </c>
      <c r="X28" s="24">
        <v>3.2223520677395201E-5</v>
      </c>
      <c r="Y28" s="24">
        <v>1.2987364747263999E-5</v>
      </c>
      <c r="Z28" s="86">
        <v>0</v>
      </c>
      <c r="AA28" s="24">
        <v>0.43185057769945101</v>
      </c>
      <c r="AB28" s="86">
        <v>1.4993524679394201E-5</v>
      </c>
      <c r="AC28" s="24">
        <v>10.505045957747001</v>
      </c>
      <c r="AD28" s="24">
        <v>0</v>
      </c>
      <c r="AE28" s="24">
        <v>12190.756004344001</v>
      </c>
      <c r="AF28" s="24">
        <v>0.71713862483911595</v>
      </c>
      <c r="AG28" s="24">
        <v>8.4036505385539204</v>
      </c>
      <c r="AH28" s="24">
        <v>0.28243503319491697</v>
      </c>
      <c r="AI28" s="24">
        <v>0</v>
      </c>
      <c r="AJ28" s="86">
        <v>0</v>
      </c>
      <c r="AK28" s="24">
        <v>3.4616965051390198</v>
      </c>
      <c r="AL28" s="24">
        <v>3.4616965051390198</v>
      </c>
      <c r="AM28" s="24">
        <v>58.413971238736899</v>
      </c>
      <c r="AN28" s="24">
        <v>0</v>
      </c>
      <c r="AO28" s="24">
        <v>6.3114292451621496</v>
      </c>
      <c r="AP28" s="24">
        <v>0</v>
      </c>
      <c r="AQ28" s="86">
        <v>1.2592151529975701E-3</v>
      </c>
      <c r="AR28" s="24">
        <v>3.0433035157150803E-4</v>
      </c>
      <c r="AS28" s="24">
        <v>3.6286750660703298E-3</v>
      </c>
      <c r="AT28" s="24">
        <v>0</v>
      </c>
      <c r="AU28" s="24">
        <v>420.97627768574102</v>
      </c>
      <c r="AV28" s="24">
        <v>0</v>
      </c>
      <c r="AW28" s="24">
        <v>18612.254001586902</v>
      </c>
      <c r="AX28" s="24">
        <v>2068.0286062283799</v>
      </c>
      <c r="AY28" s="24">
        <v>20680.282607815301</v>
      </c>
      <c r="AZ28" s="24">
        <v>0</v>
      </c>
      <c r="BA28" s="24">
        <v>11.5912565857593</v>
      </c>
      <c r="BB28" s="24">
        <v>20.1070988385767</v>
      </c>
      <c r="BC28" s="24">
        <v>116.635648712579</v>
      </c>
      <c r="BD28" s="24">
        <v>11.661912570403899</v>
      </c>
      <c r="BE28" s="24">
        <v>0.40534444320412</v>
      </c>
      <c r="BF28" s="24">
        <v>15.5958332298509</v>
      </c>
      <c r="BG28" s="24">
        <v>9.9165531506877809</v>
      </c>
      <c r="BH28" s="24">
        <v>0.85965984214025104</v>
      </c>
      <c r="BI28" s="24">
        <v>1.5855445547071101</v>
      </c>
      <c r="BJ28" s="24">
        <v>799.05088444790704</v>
      </c>
      <c r="BK28" s="24">
        <v>378.002778083544</v>
      </c>
      <c r="BL28" s="24">
        <v>421.04810636436298</v>
      </c>
      <c r="BM28" s="24">
        <v>0</v>
      </c>
      <c r="BN28" s="24">
        <v>9.5277612710748194E-2</v>
      </c>
      <c r="BO28" s="24">
        <v>222.25424008419799</v>
      </c>
      <c r="BP28" s="24">
        <v>0</v>
      </c>
      <c r="BQ28" s="24">
        <v>6.4782002609385296</v>
      </c>
      <c r="BR28" s="24">
        <v>1.4741060503160801</v>
      </c>
      <c r="BS28" s="24">
        <v>0.45315518511036001</v>
      </c>
      <c r="BT28" s="24">
        <v>16.178167451043301</v>
      </c>
      <c r="BU28" s="24">
        <v>7.3229614498794202</v>
      </c>
      <c r="BV28" s="24">
        <v>30.4357108407008</v>
      </c>
      <c r="BW28" s="24">
        <v>39.051698157461502</v>
      </c>
      <c r="BX28" s="24">
        <v>1.45027581149368</v>
      </c>
      <c r="BY28" s="24">
        <v>50921.213231167399</v>
      </c>
      <c r="BZ28" s="24">
        <v>76.538283878533306</v>
      </c>
      <c r="CA28" s="24">
        <v>1235.0535109947</v>
      </c>
      <c r="CB28" s="24">
        <v>0</v>
      </c>
      <c r="CC28" s="24">
        <v>61.347608753497099</v>
      </c>
      <c r="CD28" s="86">
        <v>0</v>
      </c>
      <c r="CE28" s="24">
        <v>6.6686193790332403E-3</v>
      </c>
      <c r="CF28" s="24">
        <v>397.504088952617</v>
      </c>
      <c r="CG28" s="24">
        <v>190.61884232506199</v>
      </c>
      <c r="CH28" s="47"/>
    </row>
    <row r="29" spans="1:86" x14ac:dyDescent="0.3">
      <c r="A29" s="26" t="s">
        <v>28</v>
      </c>
      <c r="B29" s="72">
        <v>2013.6165639999999</v>
      </c>
      <c r="C29" s="72">
        <v>424.523483</v>
      </c>
      <c r="D29" s="72">
        <v>3162.2761909999999</v>
      </c>
      <c r="E29" s="72">
        <v>907.20755899999995</v>
      </c>
      <c r="F29" s="72">
        <v>859.72756500000003</v>
      </c>
      <c r="G29" s="72">
        <v>1837.7307347000001</v>
      </c>
      <c r="H29" s="72">
        <v>453.70724150000001</v>
      </c>
      <c r="I29" s="73">
        <v>4.8940884675999996</v>
      </c>
      <c r="J29" s="73">
        <v>1.4333389958</v>
      </c>
      <c r="K29" s="72"/>
      <c r="L29" s="73">
        <v>75.046990417999993</v>
      </c>
      <c r="M29" s="72">
        <v>2.7547799999999998</v>
      </c>
      <c r="N29" s="73"/>
      <c r="O29" s="72">
        <v>0.85157330060000003</v>
      </c>
      <c r="P29" s="72">
        <v>1.8295301E-2</v>
      </c>
      <c r="Q29" s="73">
        <v>0.1611954629</v>
      </c>
      <c r="R29" s="24"/>
      <c r="S29" s="24" t="s">
        <v>28</v>
      </c>
      <c r="T29" s="86">
        <v>0</v>
      </c>
      <c r="U29" s="24">
        <v>0</v>
      </c>
      <c r="V29" s="86">
        <v>0.851601345928367</v>
      </c>
      <c r="W29" s="24">
        <v>0</v>
      </c>
      <c r="X29" s="24">
        <v>0</v>
      </c>
      <c r="Y29" s="24">
        <v>0</v>
      </c>
      <c r="Z29" s="86">
        <v>0</v>
      </c>
      <c r="AA29" s="24">
        <v>9.9621041153993097</v>
      </c>
      <c r="AB29" s="86">
        <v>1.8297356490890801E-2</v>
      </c>
      <c r="AC29" s="24">
        <v>917.65991581547701</v>
      </c>
      <c r="AD29" s="24">
        <v>0</v>
      </c>
      <c r="AE29" s="24">
        <v>2014.90391087343</v>
      </c>
      <c r="AF29" s="24">
        <v>0</v>
      </c>
      <c r="AG29" s="24">
        <v>0.229517790519353</v>
      </c>
      <c r="AH29" s="24">
        <v>0</v>
      </c>
      <c r="AI29" s="24">
        <v>0</v>
      </c>
      <c r="AJ29" s="86">
        <v>0</v>
      </c>
      <c r="AK29" s="24">
        <v>353.434056266428</v>
      </c>
      <c r="AL29" s="24">
        <v>353.434056266428</v>
      </c>
      <c r="AM29" s="24">
        <v>2.7548151791442699</v>
      </c>
      <c r="AN29" s="24">
        <v>0</v>
      </c>
      <c r="AO29" s="24">
        <v>0.16912505201452799</v>
      </c>
      <c r="AP29" s="24">
        <v>0</v>
      </c>
      <c r="AQ29" s="86">
        <v>0</v>
      </c>
      <c r="AR29" s="24">
        <v>0</v>
      </c>
      <c r="AS29" s="24">
        <v>0</v>
      </c>
      <c r="AT29" s="24">
        <v>0</v>
      </c>
      <c r="AU29" s="24">
        <v>424.56323847690999</v>
      </c>
      <c r="AV29" s="24">
        <v>0</v>
      </c>
      <c r="AW29" s="24">
        <v>2887.55772968468</v>
      </c>
      <c r="AX29" s="24">
        <v>320.83972784051701</v>
      </c>
      <c r="AY29" s="24">
        <v>3208.3974575252</v>
      </c>
      <c r="AZ29" s="24">
        <v>0</v>
      </c>
      <c r="BA29" s="24">
        <v>0.30739472567888498</v>
      </c>
      <c r="BB29" s="24">
        <v>8.8210067334864402</v>
      </c>
      <c r="BC29" s="24">
        <v>67.773311711599604</v>
      </c>
      <c r="BD29" s="24">
        <v>10.1744009583424</v>
      </c>
      <c r="BE29" s="24">
        <v>23.294053587272899</v>
      </c>
      <c r="BF29" s="24">
        <v>57.848893857219799</v>
      </c>
      <c r="BG29" s="24">
        <v>14.251493396204101</v>
      </c>
      <c r="BH29" s="24">
        <v>0</v>
      </c>
      <c r="BI29" s="24">
        <v>3.27169873785666</v>
      </c>
      <c r="BJ29" s="24">
        <v>907.32038190800495</v>
      </c>
      <c r="BK29" s="24">
        <v>859.83892895188296</v>
      </c>
      <c r="BL29" s="24">
        <v>47.481452956122403</v>
      </c>
      <c r="BM29" s="24">
        <v>0</v>
      </c>
      <c r="BN29" s="24">
        <v>1.06316545136879E-2</v>
      </c>
      <c r="BO29" s="24">
        <v>46.397219136131</v>
      </c>
      <c r="BP29" s="24">
        <v>0</v>
      </c>
      <c r="BQ29" s="24">
        <v>151.528717908695</v>
      </c>
      <c r="BR29" s="24">
        <v>37.708486861713901</v>
      </c>
      <c r="BS29" s="24">
        <v>20.1672072794047</v>
      </c>
      <c r="BT29" s="24">
        <v>378.69257913048602</v>
      </c>
      <c r="BU29" s="24">
        <v>10.1576019006961</v>
      </c>
      <c r="BV29" s="24">
        <v>23.935824278598499</v>
      </c>
      <c r="BW29" s="24">
        <v>83.574896876204903</v>
      </c>
      <c r="BX29" s="24">
        <v>0.161818555752134</v>
      </c>
      <c r="BY29" s="24">
        <v>1811.5074677151799</v>
      </c>
      <c r="BZ29" s="24">
        <v>55.152625262981999</v>
      </c>
      <c r="CA29" s="24">
        <v>39.503082272083397</v>
      </c>
      <c r="CB29" s="24">
        <v>0</v>
      </c>
      <c r="CC29" s="24">
        <v>6.6700311079719601</v>
      </c>
      <c r="CD29" s="86">
        <v>0</v>
      </c>
      <c r="CE29" s="24">
        <v>0.139007524287419</v>
      </c>
      <c r="CF29" s="24">
        <v>453.84577835204402</v>
      </c>
      <c r="CG29" s="24">
        <v>5.2591410412583901</v>
      </c>
      <c r="CH29" s="47"/>
    </row>
    <row r="30" spans="1:86" x14ac:dyDescent="0.3">
      <c r="A30" s="26" t="s">
        <v>29</v>
      </c>
      <c r="B30" s="72">
        <v>1697.9949939999999</v>
      </c>
      <c r="C30" s="72">
        <v>84.94342322</v>
      </c>
      <c r="D30" s="72">
        <v>1709.4627869999999</v>
      </c>
      <c r="E30" s="72">
        <v>230.578012</v>
      </c>
      <c r="F30" s="72">
        <v>222.19465199999999</v>
      </c>
      <c r="G30" s="72">
        <v>570.46879999999999</v>
      </c>
      <c r="H30" s="72">
        <v>51.786104000000002</v>
      </c>
      <c r="I30" s="73">
        <v>1.3018252850000001</v>
      </c>
      <c r="J30" s="73">
        <v>8.4364404150999999</v>
      </c>
      <c r="K30" s="72">
        <v>1.9010629999999999</v>
      </c>
      <c r="L30" s="73">
        <v>15.317866601</v>
      </c>
      <c r="M30" s="72">
        <v>33.422369074000002</v>
      </c>
      <c r="N30" s="73"/>
      <c r="O30" s="72">
        <v>0.67576930499999999</v>
      </c>
      <c r="P30" s="72">
        <v>3.0467749999999998E-3</v>
      </c>
      <c r="Q30" s="73">
        <v>0.37335588959999999</v>
      </c>
      <c r="R30" s="24"/>
      <c r="S30" s="24" t="s">
        <v>29</v>
      </c>
      <c r="T30" s="86">
        <v>1.4190068127228699E-4</v>
      </c>
      <c r="U30" s="24">
        <v>0.346981693331884</v>
      </c>
      <c r="V30" s="86">
        <v>0.67551325395933204</v>
      </c>
      <c r="W30" s="24">
        <v>5.9285781584550001E-4</v>
      </c>
      <c r="X30" s="24">
        <v>5.8158488377585502E-4</v>
      </c>
      <c r="Y30" s="24">
        <v>6.8753808181352299E-4</v>
      </c>
      <c r="Z30" s="86">
        <v>6.8022766921851295E-5</v>
      </c>
      <c r="AA30" s="24">
        <v>12.282650474231</v>
      </c>
      <c r="AB30" s="86">
        <v>3.0431928145495299E-3</v>
      </c>
      <c r="AC30" s="24">
        <v>48.767859775226398</v>
      </c>
      <c r="AD30" s="24">
        <v>1.8998966016454499</v>
      </c>
      <c r="AE30" s="24">
        <v>1697.2618409695899</v>
      </c>
      <c r="AF30" s="24">
        <v>10.7125332585754</v>
      </c>
      <c r="AG30" s="24">
        <v>3.6418778139291299</v>
      </c>
      <c r="AH30" s="24">
        <v>3.0662271706211998E-3</v>
      </c>
      <c r="AI30" s="24">
        <v>10.0952752247647</v>
      </c>
      <c r="AJ30" s="86">
        <v>8.1645245594890394E-5</v>
      </c>
      <c r="AK30" s="24">
        <v>8.0099559616882896</v>
      </c>
      <c r="AL30" s="24">
        <v>8.0099559616882896</v>
      </c>
      <c r="AM30" s="24">
        <v>33.409712926197102</v>
      </c>
      <c r="AN30" s="24">
        <v>0</v>
      </c>
      <c r="AO30" s="24">
        <v>0.106915243705944</v>
      </c>
      <c r="AP30" s="24">
        <v>7.7752050667724394E-5</v>
      </c>
      <c r="AQ30" s="86">
        <v>2.6434271945314299E-3</v>
      </c>
      <c r="AR30" s="24">
        <v>1.8645628399940301E-4</v>
      </c>
      <c r="AS30" s="24">
        <v>3.7694581993749703E-4</v>
      </c>
      <c r="AT30" s="24">
        <v>6.0622568922436102E-5</v>
      </c>
      <c r="AU30" s="24">
        <v>84.941540234681995</v>
      </c>
      <c r="AV30" s="24">
        <v>0</v>
      </c>
      <c r="AW30" s="24">
        <v>1563.6788910112</v>
      </c>
      <c r="AX30" s="24">
        <v>173.74228916792001</v>
      </c>
      <c r="AY30" s="24">
        <v>1737.42118017912</v>
      </c>
      <c r="AZ30" s="24">
        <v>5.8023736393348704E-7</v>
      </c>
      <c r="BA30" s="24">
        <v>1.18894952148128</v>
      </c>
      <c r="BB30" s="24">
        <v>2.5279704209174598</v>
      </c>
      <c r="BC30" s="24">
        <v>3.7411081698506798</v>
      </c>
      <c r="BD30" s="24">
        <v>2.6957961569029498</v>
      </c>
      <c r="BE30" s="24">
        <v>4.1920615732182398</v>
      </c>
      <c r="BF30" s="24">
        <v>12.9806332269603</v>
      </c>
      <c r="BG30" s="24">
        <v>1.9033550616396899</v>
      </c>
      <c r="BH30" s="24">
        <v>0</v>
      </c>
      <c r="BI30" s="24">
        <v>12.291422019764401</v>
      </c>
      <c r="BJ30" s="24">
        <v>230.24005358427101</v>
      </c>
      <c r="BK30" s="24">
        <v>221.87096969399499</v>
      </c>
      <c r="BL30" s="24">
        <v>8.3690838902759594</v>
      </c>
      <c r="BM30" s="24">
        <v>0.18640287712825901</v>
      </c>
      <c r="BN30" s="24">
        <v>1.9922263372289001E-2</v>
      </c>
      <c r="BO30" s="24">
        <v>49.5374187624355</v>
      </c>
      <c r="BP30" s="24">
        <v>0.34381330237636198</v>
      </c>
      <c r="BQ30" s="24">
        <v>25.898574770305899</v>
      </c>
      <c r="BR30" s="24">
        <v>3.1500166322194398</v>
      </c>
      <c r="BS30" s="24">
        <v>1.1131372833545501</v>
      </c>
      <c r="BT30" s="24">
        <v>65.104841537282894</v>
      </c>
      <c r="BU30" s="24">
        <v>1.0822074306367899</v>
      </c>
      <c r="BV30" s="24">
        <v>22.7127167611898</v>
      </c>
      <c r="BW30" s="24">
        <v>17.031377965905399</v>
      </c>
      <c r="BX30" s="24">
        <v>0.18150907902157001</v>
      </c>
      <c r="BY30" s="24">
        <v>565.276818917421</v>
      </c>
      <c r="BZ30" s="24">
        <v>1.89176609857552</v>
      </c>
      <c r="CA30" s="24">
        <v>9.6596100254779298</v>
      </c>
      <c r="CB30" s="24">
        <v>6.0348965657501199E-5</v>
      </c>
      <c r="CC30" s="24">
        <v>1.1152917721028499</v>
      </c>
      <c r="CD30" s="86">
        <v>0</v>
      </c>
      <c r="CE30" s="24">
        <v>0.13873315698625899</v>
      </c>
      <c r="CF30" s="24">
        <v>51.699591152852001</v>
      </c>
      <c r="CG30" s="24">
        <v>3.2498824809872402</v>
      </c>
      <c r="CH30" s="47"/>
    </row>
    <row r="31" spans="1:86" x14ac:dyDescent="0.3">
      <c r="A31" s="26" t="s">
        <v>30</v>
      </c>
      <c r="B31" s="72">
        <v>1661.5038999999999</v>
      </c>
      <c r="C31" s="72">
        <v>521.27800000000002</v>
      </c>
      <c r="D31" s="72">
        <v>5625.0124999999998</v>
      </c>
      <c r="E31" s="72">
        <v>748.9982</v>
      </c>
      <c r="F31" s="72">
        <v>705.1857</v>
      </c>
      <c r="G31" s="72">
        <v>1486.6079</v>
      </c>
      <c r="H31" s="72">
        <v>184.45509999999999</v>
      </c>
      <c r="I31" s="73">
        <v>2.7805969488</v>
      </c>
      <c r="J31" s="73">
        <v>2.460312429</v>
      </c>
      <c r="K31" s="72"/>
      <c r="L31" s="73">
        <v>10.796343646</v>
      </c>
      <c r="M31" s="72">
        <v>72.622565379999998</v>
      </c>
      <c r="N31" s="73"/>
      <c r="O31" s="72">
        <v>0.99781540000000002</v>
      </c>
      <c r="P31" s="72">
        <v>1.86299155E-2</v>
      </c>
      <c r="Q31" s="73">
        <v>0.1394895692</v>
      </c>
      <c r="R31" s="24"/>
      <c r="S31" s="24" t="s">
        <v>30</v>
      </c>
      <c r="T31" s="86">
        <v>0.12670108599214899</v>
      </c>
      <c r="U31" s="24">
        <v>0.255141850144953</v>
      </c>
      <c r="V31" s="86">
        <v>0.99780795130743605</v>
      </c>
      <c r="W31" s="24">
        <v>0.183890638295263</v>
      </c>
      <c r="X31" s="24">
        <v>0.173827454424163</v>
      </c>
      <c r="Y31" s="24">
        <v>0.29959098356603098</v>
      </c>
      <c r="Z31" s="86">
        <v>6.0746211317953797E-2</v>
      </c>
      <c r="AA31" s="24">
        <v>4.9810541598734597</v>
      </c>
      <c r="AB31" s="86">
        <v>1.8631488595099499E-2</v>
      </c>
      <c r="AC31" s="24">
        <v>401.53234403060998</v>
      </c>
      <c r="AD31" s="24">
        <v>0</v>
      </c>
      <c r="AE31" s="24">
        <v>1660.54110691645</v>
      </c>
      <c r="AF31" s="24">
        <v>7.4751353227737898</v>
      </c>
      <c r="AG31" s="24">
        <v>17.973588417497499</v>
      </c>
      <c r="AH31" s="24">
        <v>1.35618314646676</v>
      </c>
      <c r="AI31" s="24">
        <v>0.23605147176841301</v>
      </c>
      <c r="AJ31" s="86">
        <v>7.2894093285713502E-2</v>
      </c>
      <c r="AK31" s="24">
        <v>125.350944518806</v>
      </c>
      <c r="AL31" s="24">
        <v>125.350944518806</v>
      </c>
      <c r="AM31" s="24">
        <v>72.617039225319999</v>
      </c>
      <c r="AN31" s="24">
        <v>0</v>
      </c>
      <c r="AO31" s="24">
        <v>1.2746634333907301</v>
      </c>
      <c r="AP31" s="24">
        <v>6.9422684220144706E-2</v>
      </c>
      <c r="AQ31" s="86">
        <v>1.9231049143576999</v>
      </c>
      <c r="AR31" s="24">
        <v>0.166451511852378</v>
      </c>
      <c r="AS31" s="24">
        <v>0.26034920217743801</v>
      </c>
      <c r="AT31" s="24">
        <v>3.1233083091656601E-2</v>
      </c>
      <c r="AU31" s="24">
        <v>521.42066186588204</v>
      </c>
      <c r="AV31" s="24">
        <v>0</v>
      </c>
      <c r="AW31" s="24">
        <v>4781.2126910795396</v>
      </c>
      <c r="AX31" s="24">
        <v>531.24538567304296</v>
      </c>
      <c r="AY31" s="24">
        <v>5312.4580767525904</v>
      </c>
      <c r="AZ31" s="24">
        <v>5.1796578358383302E-4</v>
      </c>
      <c r="BA31" s="24">
        <v>5.3711873305002804</v>
      </c>
      <c r="BB31" s="24">
        <v>9.8819156937118606</v>
      </c>
      <c r="BC31" s="24">
        <v>17.5221032124437</v>
      </c>
      <c r="BD31" s="24">
        <v>9.7425008493306198</v>
      </c>
      <c r="BE31" s="24">
        <v>25.9644522658553</v>
      </c>
      <c r="BF31" s="24">
        <v>66.297601544227504</v>
      </c>
      <c r="BG31" s="24">
        <v>12.1719086772819</v>
      </c>
      <c r="BH31" s="24">
        <v>0.17637060478292699</v>
      </c>
      <c r="BI31" s="24">
        <v>4.0385295340310901</v>
      </c>
      <c r="BJ31" s="24">
        <v>749.016475758311</v>
      </c>
      <c r="BK31" s="24">
        <v>705.19098428058601</v>
      </c>
      <c r="BL31" s="24">
        <v>43.825491477725301</v>
      </c>
      <c r="BM31" s="24">
        <v>0</v>
      </c>
      <c r="BN31" s="24">
        <v>6.9530458947182697E-2</v>
      </c>
      <c r="BO31" s="24">
        <v>94.658968903476094</v>
      </c>
      <c r="BP31" s="24">
        <v>0.67189263953879097</v>
      </c>
      <c r="BQ31" s="24">
        <v>99.109305420504</v>
      </c>
      <c r="BR31" s="24">
        <v>30.366448874926199</v>
      </c>
      <c r="BS31" s="24">
        <v>13.771358855139701</v>
      </c>
      <c r="BT31" s="24">
        <v>250.00939580239901</v>
      </c>
      <c r="BU31" s="24">
        <v>6.11818022285689</v>
      </c>
      <c r="BV31" s="24">
        <v>24.713349195478301</v>
      </c>
      <c r="BW31" s="24">
        <v>63.0481601676615</v>
      </c>
      <c r="BX31" s="24">
        <v>0.49929479329304699</v>
      </c>
      <c r="BY31" s="24">
        <v>1797.7702036600599</v>
      </c>
      <c r="BZ31" s="24">
        <v>7.9898999518370397</v>
      </c>
      <c r="CA31" s="24">
        <v>23.507712407325901</v>
      </c>
      <c r="CB31" s="24">
        <v>5.3888194701329703E-2</v>
      </c>
      <c r="CC31" s="24">
        <v>2.8006992155316901</v>
      </c>
      <c r="CD31" s="86">
        <v>0</v>
      </c>
      <c r="CE31" s="24">
        <v>1.71782049665494</v>
      </c>
      <c r="CF31" s="24">
        <v>184.45405604843501</v>
      </c>
      <c r="CG31" s="24">
        <v>6.3611509560245798</v>
      </c>
      <c r="CH31" s="47"/>
    </row>
    <row r="32" spans="1:86" x14ac:dyDescent="0.3">
      <c r="A32" s="26" t="s">
        <v>31</v>
      </c>
      <c r="B32" s="72">
        <v>6990.0234499999997</v>
      </c>
      <c r="C32" s="72">
        <v>295.82907069999999</v>
      </c>
      <c r="D32" s="72">
        <v>20541.388999999999</v>
      </c>
      <c r="E32" s="72">
        <v>2458.9810000000002</v>
      </c>
      <c r="F32" s="72">
        <v>1970.4494999999999</v>
      </c>
      <c r="G32" s="72">
        <v>5272.0479999999998</v>
      </c>
      <c r="H32" s="72">
        <v>293.29048999999998</v>
      </c>
      <c r="I32" s="73">
        <v>1.6458668367</v>
      </c>
      <c r="J32" s="73">
        <v>0.30036121059999998</v>
      </c>
      <c r="K32" s="72"/>
      <c r="L32" s="73">
        <v>12.487753493</v>
      </c>
      <c r="M32" s="72">
        <v>18.081178000000001</v>
      </c>
      <c r="N32" s="73">
        <v>0.48399999999999999</v>
      </c>
      <c r="O32" s="72">
        <v>0.89918921979999999</v>
      </c>
      <c r="P32" s="72">
        <v>5.4601891999999999E-3</v>
      </c>
      <c r="Q32" s="73">
        <v>6.7923562199999996E-2</v>
      </c>
      <c r="R32" s="24"/>
      <c r="S32" s="24" t="s">
        <v>31</v>
      </c>
      <c r="T32" s="86">
        <v>0</v>
      </c>
      <c r="U32" s="24">
        <v>0</v>
      </c>
      <c r="V32" s="86">
        <v>0.89914140336646098</v>
      </c>
      <c r="W32" s="24">
        <v>2.9944679886016599E-2</v>
      </c>
      <c r="X32" s="24">
        <v>2.9944679886016599E-2</v>
      </c>
      <c r="Y32" s="24">
        <v>1.20689006268291E-2</v>
      </c>
      <c r="Z32" s="86">
        <v>0</v>
      </c>
      <c r="AA32" s="24">
        <v>3.7966959053690199</v>
      </c>
      <c r="AB32" s="86">
        <v>5.4579344875702301E-3</v>
      </c>
      <c r="AC32" s="24">
        <v>199.00904239474701</v>
      </c>
      <c r="AD32" s="24">
        <v>0</v>
      </c>
      <c r="AE32" s="24">
        <v>6990.0893990755903</v>
      </c>
      <c r="AF32" s="24">
        <v>0.74618218780922296</v>
      </c>
      <c r="AG32" s="24">
        <v>18.5317589502991</v>
      </c>
      <c r="AH32" s="24">
        <v>0.36560574293457199</v>
      </c>
      <c r="AI32" s="24">
        <v>0</v>
      </c>
      <c r="AJ32" s="86">
        <v>0</v>
      </c>
      <c r="AK32" s="24">
        <v>38.652453456212498</v>
      </c>
      <c r="AL32" s="24">
        <v>38.652453456212498</v>
      </c>
      <c r="AM32" s="24">
        <v>18.086610761796099</v>
      </c>
      <c r="AN32" s="24">
        <v>0</v>
      </c>
      <c r="AO32" s="24">
        <v>3.6910721182906401</v>
      </c>
      <c r="AP32" s="24">
        <v>0</v>
      </c>
      <c r="AQ32" s="86">
        <v>0</v>
      </c>
      <c r="AR32" s="24">
        <v>0</v>
      </c>
      <c r="AS32" s="24">
        <v>0</v>
      </c>
      <c r="AT32" s="24">
        <v>0</v>
      </c>
      <c r="AU32" s="24">
        <v>295.742020747477</v>
      </c>
      <c r="AV32" s="24">
        <v>0</v>
      </c>
      <c r="AW32" s="24">
        <v>18490.546510134001</v>
      </c>
      <c r="AX32" s="24">
        <v>2054.50532860062</v>
      </c>
      <c r="AY32" s="24">
        <v>20545.0518387347</v>
      </c>
      <c r="AZ32" s="24">
        <v>0</v>
      </c>
      <c r="BA32" s="24">
        <v>7.3622038350430099</v>
      </c>
      <c r="BB32" s="24">
        <v>108.255116652865</v>
      </c>
      <c r="BC32" s="24">
        <v>89.258082455651603</v>
      </c>
      <c r="BD32" s="24">
        <v>63.683981898917999</v>
      </c>
      <c r="BE32" s="24">
        <v>6.2768225789227001</v>
      </c>
      <c r="BF32" s="24">
        <v>89.856701655891598</v>
      </c>
      <c r="BG32" s="24">
        <v>55.148943198425897</v>
      </c>
      <c r="BH32" s="24">
        <v>0</v>
      </c>
      <c r="BI32" s="24">
        <v>8.9943375384397797</v>
      </c>
      <c r="BJ32" s="24">
        <v>2461.0864231836899</v>
      </c>
      <c r="BK32" s="24">
        <v>1972.0752147877199</v>
      </c>
      <c r="BL32" s="24">
        <v>489.01120839597201</v>
      </c>
      <c r="BM32" s="24">
        <v>0</v>
      </c>
      <c r="BN32" s="24">
        <v>0.50715657280488402</v>
      </c>
      <c r="BO32" s="24">
        <v>1049.79557376907</v>
      </c>
      <c r="BP32" s="24">
        <v>0</v>
      </c>
      <c r="BQ32" s="24">
        <v>56.205453170301503</v>
      </c>
      <c r="BR32" s="24">
        <v>14.5369084041292</v>
      </c>
      <c r="BS32" s="24">
        <v>5.4814877592552698</v>
      </c>
      <c r="BT32" s="24">
        <v>140.289779672393</v>
      </c>
      <c r="BU32" s="24">
        <v>10.430995017563101</v>
      </c>
      <c r="BV32" s="24">
        <v>165.731618789111</v>
      </c>
      <c r="BW32" s="24">
        <v>199.592174037776</v>
      </c>
      <c r="BX32" s="24">
        <v>7.71915908941439</v>
      </c>
      <c r="BY32" s="24">
        <v>4475.5490550163404</v>
      </c>
      <c r="BZ32" s="24">
        <v>61.257159584610299</v>
      </c>
      <c r="CA32" s="24">
        <v>107.792547804251</v>
      </c>
      <c r="CB32" s="24">
        <v>0</v>
      </c>
      <c r="CC32" s="24">
        <v>35.335576555837001</v>
      </c>
      <c r="CD32" s="86">
        <v>0</v>
      </c>
      <c r="CE32" s="24">
        <v>6.2863645154119602E-2</v>
      </c>
      <c r="CF32" s="24">
        <v>293.344158985984</v>
      </c>
      <c r="CG32" s="24">
        <v>104.26702397060799</v>
      </c>
      <c r="CH32" s="47"/>
    </row>
    <row r="33" spans="1:86" x14ac:dyDescent="0.3">
      <c r="A33" s="26" t="s">
        <v>32</v>
      </c>
      <c r="B33" s="72">
        <v>7040.2347485999999</v>
      </c>
      <c r="C33" s="72">
        <v>480.81289550000002</v>
      </c>
      <c r="D33" s="72">
        <v>15250.023512</v>
      </c>
      <c r="E33" s="72">
        <v>1554.0422916</v>
      </c>
      <c r="F33" s="72">
        <v>1254.5114128</v>
      </c>
      <c r="G33" s="72">
        <v>11330.203728</v>
      </c>
      <c r="H33" s="72">
        <v>790.01309794999997</v>
      </c>
      <c r="I33" s="73">
        <v>5.9352820902000003</v>
      </c>
      <c r="J33" s="73">
        <v>6.0755333490999996</v>
      </c>
      <c r="K33" s="72">
        <v>4.1348761500000002</v>
      </c>
      <c r="L33" s="73">
        <v>137.55851440000001</v>
      </c>
      <c r="M33" s="72">
        <v>286.01728845000002</v>
      </c>
      <c r="N33" s="73"/>
      <c r="O33" s="72">
        <v>0.81082691520000005</v>
      </c>
      <c r="P33" s="72">
        <v>5.9618150000000002E-2</v>
      </c>
      <c r="Q33" s="73">
        <v>1.0347084058</v>
      </c>
      <c r="R33" s="24"/>
      <c r="S33" s="24" t="s">
        <v>32</v>
      </c>
      <c r="T33" s="86">
        <v>4.2446352365305903E-3</v>
      </c>
      <c r="U33" s="24">
        <v>5.3315016896112999</v>
      </c>
      <c r="V33" s="86">
        <v>0.81097826668599704</v>
      </c>
      <c r="W33" s="24">
        <v>0.32112170892358899</v>
      </c>
      <c r="X33" s="24">
        <v>0.32078390166927601</v>
      </c>
      <c r="Y33" s="24">
        <v>0.14785027716893401</v>
      </c>
      <c r="Z33" s="86">
        <v>2.0353387532035801E-3</v>
      </c>
      <c r="AA33" s="24">
        <v>74.344009093043994</v>
      </c>
      <c r="AB33" s="86">
        <v>5.9616452914311301E-2</v>
      </c>
      <c r="AC33" s="24">
        <v>2098.55739134135</v>
      </c>
      <c r="AD33" s="24">
        <v>4.1349336698202102</v>
      </c>
      <c r="AE33" s="24">
        <v>7035.8807147457201</v>
      </c>
      <c r="AF33" s="24">
        <v>60.812975201685298</v>
      </c>
      <c r="AG33" s="24">
        <v>161.30050591856599</v>
      </c>
      <c r="AH33" s="24">
        <v>6.9452929969641399</v>
      </c>
      <c r="AI33" s="24">
        <v>4.4085812783433704</v>
      </c>
      <c r="AJ33" s="86">
        <v>2.4420631827163199E-3</v>
      </c>
      <c r="AK33" s="24">
        <v>289.26989134331399</v>
      </c>
      <c r="AL33" s="24">
        <v>289.26989134331399</v>
      </c>
      <c r="AM33" s="24">
        <v>286.003827685342</v>
      </c>
      <c r="AN33" s="24">
        <v>0</v>
      </c>
      <c r="AO33" s="24">
        <v>4.9654303078578801</v>
      </c>
      <c r="AP33" s="24">
        <v>2.3256715427536902E-3</v>
      </c>
      <c r="AQ33" s="86">
        <v>9.1566962929967702E-2</v>
      </c>
      <c r="AR33" s="24">
        <v>5.5765155251685204E-3</v>
      </c>
      <c r="AS33" s="24">
        <v>1.34547358455144E-2</v>
      </c>
      <c r="AT33" s="24">
        <v>2.4686731271100701E-3</v>
      </c>
      <c r="AU33" s="24">
        <v>480.644231802386</v>
      </c>
      <c r="AV33" s="24">
        <v>0</v>
      </c>
      <c r="AW33" s="24">
        <v>12018.376107374301</v>
      </c>
      <c r="AX33" s="24">
        <v>1335.3760107427499</v>
      </c>
      <c r="AY33" s="24">
        <v>13353.7521181171</v>
      </c>
      <c r="AZ33" s="24">
        <v>1.7351109100348802E-5</v>
      </c>
      <c r="BA33" s="24">
        <v>18.770283977766599</v>
      </c>
      <c r="BB33" s="24">
        <v>22.449250256874301</v>
      </c>
      <c r="BC33" s="24">
        <v>224.33277358883399</v>
      </c>
      <c r="BD33" s="24">
        <v>18.8744159255418</v>
      </c>
      <c r="BE33" s="24">
        <v>28.734207964120898</v>
      </c>
      <c r="BF33" s="24">
        <v>87.275505153654393</v>
      </c>
      <c r="BG33" s="24">
        <v>22.156239672640002</v>
      </c>
      <c r="BH33" s="24">
        <v>6.7368184659137895E-2</v>
      </c>
      <c r="BI33" s="24">
        <v>6.4791640439448397</v>
      </c>
      <c r="BJ33" s="24">
        <v>1553.4724858117099</v>
      </c>
      <c r="BK33" s="24">
        <v>1254.07317920791</v>
      </c>
      <c r="BL33" s="24">
        <v>299.39930660380003</v>
      </c>
      <c r="BM33" s="24">
        <v>2.3824869512061898E-2</v>
      </c>
      <c r="BN33" s="24">
        <v>8.4800499481180194E-2</v>
      </c>
      <c r="BO33" s="24">
        <v>210.89144301416999</v>
      </c>
      <c r="BP33" s="24">
        <v>0.194609479491063</v>
      </c>
      <c r="BQ33" s="24">
        <v>172.40741495607799</v>
      </c>
      <c r="BR33" s="24">
        <v>43.663235351985499</v>
      </c>
      <c r="BS33" s="24">
        <v>22.490079874581198</v>
      </c>
      <c r="BT33" s="24">
        <v>432.019474092032</v>
      </c>
      <c r="BU33" s="24">
        <v>58.006611473447997</v>
      </c>
      <c r="BV33" s="24">
        <v>48.573969194692303</v>
      </c>
      <c r="BW33" s="24">
        <v>136.53451085079399</v>
      </c>
      <c r="BX33" s="24">
        <v>1.1536658236586601</v>
      </c>
      <c r="BY33" s="24">
        <v>10879.3880701897</v>
      </c>
      <c r="BZ33" s="24">
        <v>159.88082710964301</v>
      </c>
      <c r="CA33" s="24">
        <v>224.01204530791699</v>
      </c>
      <c r="CB33" s="24">
        <v>1.8052288597187899E-3</v>
      </c>
      <c r="CC33" s="24">
        <v>22.4566807212871</v>
      </c>
      <c r="CD33" s="86">
        <v>0</v>
      </c>
      <c r="CE33" s="24">
        <v>0.61278635877786602</v>
      </c>
      <c r="CF33" s="24">
        <v>789.68105346907203</v>
      </c>
      <c r="CG33" s="24">
        <v>24.308068815879299</v>
      </c>
      <c r="CH33" s="47"/>
    </row>
    <row r="34" spans="1:86" x14ac:dyDescent="0.3">
      <c r="A34" s="26" t="s">
        <v>33</v>
      </c>
      <c r="B34" s="72">
        <v>20968.067003</v>
      </c>
      <c r="C34" s="72">
        <v>323.26581040999997</v>
      </c>
      <c r="D34" s="72">
        <v>35315.928200000002</v>
      </c>
      <c r="E34" s="72">
        <v>3515.1053698999999</v>
      </c>
      <c r="F34" s="72">
        <v>3298.9056399000001</v>
      </c>
      <c r="G34" s="72">
        <v>22976.871899999998</v>
      </c>
      <c r="H34" s="72">
        <v>747.81684670000004</v>
      </c>
      <c r="I34" s="73">
        <v>11.075600815</v>
      </c>
      <c r="J34" s="73">
        <v>17.072566692999999</v>
      </c>
      <c r="K34" s="72">
        <v>5.1459900000000003</v>
      </c>
      <c r="L34" s="73">
        <v>73.940664304999999</v>
      </c>
      <c r="M34" s="72">
        <v>138.72604426000001</v>
      </c>
      <c r="N34" s="73">
        <v>16.993205</v>
      </c>
      <c r="O34" s="72">
        <v>15.040579908</v>
      </c>
      <c r="P34" s="72">
        <v>0.1192417249</v>
      </c>
      <c r="Q34" s="73">
        <v>0.95433147510000005</v>
      </c>
      <c r="R34" s="24"/>
      <c r="S34" s="24" t="s">
        <v>33</v>
      </c>
      <c r="T34" s="86">
        <v>0</v>
      </c>
      <c r="U34" s="24">
        <v>0.75896128350236802</v>
      </c>
      <c r="V34" s="86">
        <v>15.040345177783999</v>
      </c>
      <c r="W34" s="24">
        <v>0.16042242025706499</v>
      </c>
      <c r="X34" s="24">
        <v>0.16042242025706499</v>
      </c>
      <c r="Y34" s="24">
        <v>7.6271356217034306E-2</v>
      </c>
      <c r="Z34" s="86">
        <v>0.52423573337412099</v>
      </c>
      <c r="AA34" s="24">
        <v>39.4909831224996</v>
      </c>
      <c r="AB34" s="86">
        <v>0.11922300175400299</v>
      </c>
      <c r="AC34" s="24">
        <v>580.523278086647</v>
      </c>
      <c r="AD34" s="24">
        <v>5.1443398723131901</v>
      </c>
      <c r="AE34" s="24">
        <v>20964.109328865899</v>
      </c>
      <c r="AF34" s="24">
        <v>34.865905638315503</v>
      </c>
      <c r="AG34" s="24">
        <v>25.006479896621901</v>
      </c>
      <c r="AH34" s="24">
        <v>0.57974758856738196</v>
      </c>
      <c r="AI34" s="24">
        <v>35.854752412632102</v>
      </c>
      <c r="AJ34" s="86">
        <v>0</v>
      </c>
      <c r="AK34" s="24">
        <v>202.876890808246</v>
      </c>
      <c r="AL34" s="24">
        <v>202.876890808246</v>
      </c>
      <c r="AM34" s="24">
        <v>138.67438716497099</v>
      </c>
      <c r="AN34" s="24">
        <v>0</v>
      </c>
      <c r="AO34" s="24">
        <v>6.18778177104726</v>
      </c>
      <c r="AP34" s="24">
        <v>0</v>
      </c>
      <c r="AQ34" s="86">
        <v>15.0633572505002</v>
      </c>
      <c r="AR34" s="24">
        <v>0.13505325495902101</v>
      </c>
      <c r="AS34" s="24">
        <v>15.4251474010262</v>
      </c>
      <c r="AT34" s="24">
        <v>9.1147446158997503E-2</v>
      </c>
      <c r="AU34" s="24">
        <v>323.24176048405002</v>
      </c>
      <c r="AV34" s="24">
        <v>0</v>
      </c>
      <c r="AW34" s="24">
        <v>25867.649438593398</v>
      </c>
      <c r="AX34" s="24">
        <v>2874.18303687344</v>
      </c>
      <c r="AY34" s="24">
        <v>28741.832475466799</v>
      </c>
      <c r="AZ34" s="24">
        <v>0</v>
      </c>
      <c r="BA34" s="24">
        <v>14.9804156264619</v>
      </c>
      <c r="BB34" s="24">
        <v>127.45737085854</v>
      </c>
      <c r="BC34" s="24">
        <v>118.848181943932</v>
      </c>
      <c r="BD34" s="24">
        <v>81.471834242409201</v>
      </c>
      <c r="BE34" s="24">
        <v>30.657162793663801</v>
      </c>
      <c r="BF34" s="24">
        <v>163.50210365041301</v>
      </c>
      <c r="BG34" s="24">
        <v>72.893248017148593</v>
      </c>
      <c r="BH34" s="24">
        <v>0</v>
      </c>
      <c r="BI34" s="24">
        <v>40.948878122596803</v>
      </c>
      <c r="BJ34" s="24">
        <v>3513.2249642105098</v>
      </c>
      <c r="BK34" s="24">
        <v>3297.1597438326598</v>
      </c>
      <c r="BL34" s="24">
        <v>216.06522037785601</v>
      </c>
      <c r="BM34" s="24">
        <v>0.43083330467324499</v>
      </c>
      <c r="BN34" s="24">
        <v>0.57486735672437295</v>
      </c>
      <c r="BO34" s="24">
        <v>1257.8086882037201</v>
      </c>
      <c r="BP34" s="24">
        <v>27.469914558346801</v>
      </c>
      <c r="BQ34" s="24">
        <v>229.59350705688399</v>
      </c>
      <c r="BR34" s="24">
        <v>47.897684306063198</v>
      </c>
      <c r="BS34" s="24">
        <v>22.8496734470631</v>
      </c>
      <c r="BT34" s="24">
        <v>573.95394711420499</v>
      </c>
      <c r="BU34" s="24">
        <v>10.8993704835485</v>
      </c>
      <c r="BV34" s="24">
        <v>243.10559127895601</v>
      </c>
      <c r="BW34" s="24">
        <v>367.838245878073</v>
      </c>
      <c r="BX34" s="24">
        <v>8.7061936431714599</v>
      </c>
      <c r="BY34" s="24">
        <v>15752.8124078037</v>
      </c>
      <c r="BZ34" s="24">
        <v>76.6671135260585</v>
      </c>
      <c r="CA34" s="24">
        <v>332.28643482639097</v>
      </c>
      <c r="CB34" s="24">
        <v>1.1490969264703399</v>
      </c>
      <c r="CC34" s="24">
        <v>68.789245508489401</v>
      </c>
      <c r="CD34" s="86">
        <v>0</v>
      </c>
      <c r="CE34" s="24">
        <v>1.0634382298123399</v>
      </c>
      <c r="CF34" s="24">
        <v>747.45155632224998</v>
      </c>
      <c r="CG34" s="24">
        <v>182.184731527634</v>
      </c>
      <c r="CH34" s="47"/>
    </row>
    <row r="35" spans="1:86" x14ac:dyDescent="0.3">
      <c r="A35" s="26" t="s">
        <v>34</v>
      </c>
      <c r="B35" s="72">
        <v>5770.3</v>
      </c>
      <c r="C35" s="72">
        <v>148.91999999999999</v>
      </c>
      <c r="D35" s="72">
        <v>33649.800000000003</v>
      </c>
      <c r="E35" s="72">
        <v>3451.982</v>
      </c>
      <c r="F35" s="72">
        <v>2837.6819999999998</v>
      </c>
      <c r="G35" s="72">
        <v>40605.599999999999</v>
      </c>
      <c r="H35" s="72">
        <v>595.20000000000005</v>
      </c>
      <c r="I35" s="73">
        <v>9.3333239999999998E-2</v>
      </c>
      <c r="J35" s="73">
        <v>2.8000069999999998E-2</v>
      </c>
      <c r="K35" s="72"/>
      <c r="L35" s="73">
        <v>1.4638010918</v>
      </c>
      <c r="M35" s="72">
        <v>43.932739750000003</v>
      </c>
      <c r="N35" s="73"/>
      <c r="O35" s="72">
        <v>1.493324E-2</v>
      </c>
      <c r="P35" s="72"/>
      <c r="Q35" s="73">
        <v>1.7833871300000002E-2</v>
      </c>
      <c r="R35" s="24"/>
      <c r="S35" s="24" t="s">
        <v>34</v>
      </c>
      <c r="T35" s="86">
        <v>0.16208745380745901</v>
      </c>
      <c r="U35" s="24">
        <v>0.32639972259550099</v>
      </c>
      <c r="V35" s="86">
        <v>1.49371836225903E-2</v>
      </c>
      <c r="W35" s="24">
        <v>0.19938597131149599</v>
      </c>
      <c r="X35" s="24">
        <v>0.18651267777516101</v>
      </c>
      <c r="Y35" s="24">
        <v>0.36880987021941503</v>
      </c>
      <c r="Z35" s="86">
        <v>7.7711957684132804E-2</v>
      </c>
      <c r="AA35" s="24">
        <v>0.62615243234870499</v>
      </c>
      <c r="AB35" s="86">
        <v>0</v>
      </c>
      <c r="AC35" s="24">
        <v>13.07058841463</v>
      </c>
      <c r="AD35" s="24">
        <v>0</v>
      </c>
      <c r="AE35" s="24">
        <v>5770.1611967927101</v>
      </c>
      <c r="AF35" s="24">
        <v>0.63503640590188304</v>
      </c>
      <c r="AG35" s="24">
        <v>12.505136283327399</v>
      </c>
      <c r="AH35" s="24">
        <v>0.19095485889184599</v>
      </c>
      <c r="AI35" s="24">
        <v>0.30197776404543702</v>
      </c>
      <c r="AJ35" s="86">
        <v>9.3252633551866401E-2</v>
      </c>
      <c r="AK35" s="24">
        <v>5.2454586143362096</v>
      </c>
      <c r="AL35" s="24">
        <v>5.2454586143362096</v>
      </c>
      <c r="AM35" s="24">
        <v>43.930098398607903</v>
      </c>
      <c r="AN35" s="24">
        <v>0</v>
      </c>
      <c r="AO35" s="24">
        <v>9.2636349668898799</v>
      </c>
      <c r="AP35" s="24">
        <v>8.8811816875433297E-2</v>
      </c>
      <c r="AQ35" s="86">
        <v>2.4602117439235101</v>
      </c>
      <c r="AR35" s="24">
        <v>0.21294016390262099</v>
      </c>
      <c r="AS35" s="24">
        <v>0.33306203187640798</v>
      </c>
      <c r="AT35" s="24">
        <v>3.9956251454852099E-2</v>
      </c>
      <c r="AU35" s="24">
        <v>148.90945116255199</v>
      </c>
      <c r="AV35" s="24">
        <v>0</v>
      </c>
      <c r="AW35" s="24">
        <v>30268.450985818301</v>
      </c>
      <c r="AX35" s="24">
        <v>3363.1614782660599</v>
      </c>
      <c r="AY35" s="24">
        <v>33631.612464084399</v>
      </c>
      <c r="AZ35" s="24">
        <v>6.6262872145482997E-4</v>
      </c>
      <c r="BA35" s="24">
        <v>17.250132693017399</v>
      </c>
      <c r="BB35" s="24">
        <v>105.56830164475799</v>
      </c>
      <c r="BC35" s="24">
        <v>174.35374527349899</v>
      </c>
      <c r="BD35" s="24">
        <v>404.29176471237901</v>
      </c>
      <c r="BE35" s="24">
        <v>2.7362160328929601</v>
      </c>
      <c r="BF35" s="24">
        <v>42.369079504400901</v>
      </c>
      <c r="BG35" s="24">
        <v>77.235735215529303</v>
      </c>
      <c r="BH35" s="24">
        <v>0.60720425602275097</v>
      </c>
      <c r="BI35" s="24">
        <v>11.9058313491735</v>
      </c>
      <c r="BJ35" s="24">
        <v>3451.8512788450998</v>
      </c>
      <c r="BK35" s="24">
        <v>2837.5830700122901</v>
      </c>
      <c r="BL35" s="24">
        <v>614.268208832818</v>
      </c>
      <c r="BM35" s="24">
        <v>27.559619343353301</v>
      </c>
      <c r="BN35" s="24">
        <v>0.74090821574430799</v>
      </c>
      <c r="BO35" s="24">
        <v>607.13175355610997</v>
      </c>
      <c r="BP35" s="24">
        <v>5.4261843108076002</v>
      </c>
      <c r="BQ35" s="24">
        <v>319.56178693551999</v>
      </c>
      <c r="BR35" s="24">
        <v>11.694779305543999</v>
      </c>
      <c r="BS35" s="24">
        <v>11.085278821409</v>
      </c>
      <c r="BT35" s="24">
        <v>798.76185589047395</v>
      </c>
      <c r="BU35" s="24">
        <v>10.920347692606001</v>
      </c>
      <c r="BV35" s="24">
        <v>178.07931130695499</v>
      </c>
      <c r="BW35" s="24">
        <v>213.74450913915001</v>
      </c>
      <c r="BX35" s="24">
        <v>19.082950472064599</v>
      </c>
      <c r="BY35" s="24">
        <v>40608.313366006703</v>
      </c>
      <c r="BZ35" s="24">
        <v>115.92314567188301</v>
      </c>
      <c r="CA35" s="24">
        <v>1161.34647788962</v>
      </c>
      <c r="CB35" s="24">
        <v>6.8938347522919802E-2</v>
      </c>
      <c r="CC35" s="24">
        <v>90.834310762721799</v>
      </c>
      <c r="CD35" s="86">
        <v>0</v>
      </c>
      <c r="CE35" s="24">
        <v>2.1803463552770301</v>
      </c>
      <c r="CF35" s="24">
        <v>595.16948058224</v>
      </c>
      <c r="CG35" s="24">
        <v>280.18551832722801</v>
      </c>
      <c r="CH35" s="47"/>
    </row>
    <row r="36" spans="1:86" x14ac:dyDescent="0.3">
      <c r="A36" s="26" t="s">
        <v>35</v>
      </c>
      <c r="B36" s="72">
        <v>13044.991123</v>
      </c>
      <c r="C36" s="72">
        <v>1603.9103551000001</v>
      </c>
      <c r="D36" s="72">
        <v>57591.036891000003</v>
      </c>
      <c r="E36" s="72">
        <v>8527.4708649999993</v>
      </c>
      <c r="F36" s="72">
        <v>7228.9210523000002</v>
      </c>
      <c r="G36" s="72">
        <v>93060.445145999998</v>
      </c>
      <c r="H36" s="72">
        <v>944.28818147000004</v>
      </c>
      <c r="I36" s="73">
        <v>6.6797005824999998</v>
      </c>
      <c r="J36" s="73">
        <v>7.8994109325000004</v>
      </c>
      <c r="K36" s="72">
        <v>0.35670000000000002</v>
      </c>
      <c r="L36" s="73">
        <v>26.933138973999998</v>
      </c>
      <c r="M36" s="72">
        <v>207.2154256</v>
      </c>
      <c r="N36" s="73"/>
      <c r="O36" s="72">
        <v>2.568177843</v>
      </c>
      <c r="P36" s="72">
        <v>2.47168002E-2</v>
      </c>
      <c r="Q36" s="73">
        <v>0.2280063071</v>
      </c>
      <c r="R36" s="24"/>
      <c r="S36" s="24" t="s">
        <v>35</v>
      </c>
      <c r="T36" s="86">
        <v>0</v>
      </c>
      <c r="U36" s="24">
        <v>0</v>
      </c>
      <c r="V36" s="86">
        <v>2.5673908568637702</v>
      </c>
      <c r="W36" s="24">
        <v>0</v>
      </c>
      <c r="X36" s="24">
        <v>0</v>
      </c>
      <c r="Y36" s="24">
        <v>0</v>
      </c>
      <c r="Z36" s="86">
        <v>0</v>
      </c>
      <c r="AA36" s="24">
        <v>7.5718548006196604</v>
      </c>
      <c r="AB36" s="86">
        <v>2.4695757061785301E-2</v>
      </c>
      <c r="AC36" s="24">
        <v>218.07789471586599</v>
      </c>
      <c r="AD36" s="24">
        <v>0.356712822026379</v>
      </c>
      <c r="AE36" s="24">
        <v>13040.9465968816</v>
      </c>
      <c r="AF36" s="24">
        <v>6.8551280190374397</v>
      </c>
      <c r="AG36" s="24">
        <v>19.914033336507998</v>
      </c>
      <c r="AH36" s="24">
        <v>5.3557404639595102E-2</v>
      </c>
      <c r="AI36" s="24">
        <v>6.29311249229211</v>
      </c>
      <c r="AJ36" s="86">
        <v>0</v>
      </c>
      <c r="AK36" s="24">
        <v>85.0386878127198</v>
      </c>
      <c r="AL36" s="24">
        <v>85.0386878127198</v>
      </c>
      <c r="AM36" s="24">
        <v>207.202108937248</v>
      </c>
      <c r="AN36" s="24">
        <v>0</v>
      </c>
      <c r="AO36" s="24">
        <v>13.1267215566146</v>
      </c>
      <c r="AP36" s="24">
        <v>0</v>
      </c>
      <c r="AQ36" s="86">
        <v>0</v>
      </c>
      <c r="AR36" s="24">
        <v>0</v>
      </c>
      <c r="AS36" s="24">
        <v>0</v>
      </c>
      <c r="AT36" s="24">
        <v>0</v>
      </c>
      <c r="AU36" s="24">
        <v>1603.33670537441</v>
      </c>
      <c r="AV36" s="24">
        <v>0</v>
      </c>
      <c r="AW36" s="24">
        <v>50720.692316006804</v>
      </c>
      <c r="AX36" s="24">
        <v>5635.6327525907</v>
      </c>
      <c r="AY36" s="24">
        <v>56356.3250685975</v>
      </c>
      <c r="AZ36" s="24">
        <v>0</v>
      </c>
      <c r="BA36" s="24">
        <v>24.475719841903501</v>
      </c>
      <c r="BB36" s="24">
        <v>398.39855936714901</v>
      </c>
      <c r="BC36" s="24">
        <v>248.232927311287</v>
      </c>
      <c r="BD36" s="24">
        <v>234.09548162952601</v>
      </c>
      <c r="BE36" s="24">
        <v>21.663739957845898</v>
      </c>
      <c r="BF36" s="24">
        <v>328.01721267790401</v>
      </c>
      <c r="BG36" s="24">
        <v>202.332530102096</v>
      </c>
      <c r="BH36" s="24">
        <v>0</v>
      </c>
      <c r="BI36" s="24">
        <v>33.620859234261701</v>
      </c>
      <c r="BJ36" s="24">
        <v>8525.7008624887294</v>
      </c>
      <c r="BK36" s="24">
        <v>7227.3119935354198</v>
      </c>
      <c r="BL36" s="24">
        <v>1298.3888689533101</v>
      </c>
      <c r="BM36" s="24">
        <v>1.0927649817842999E-2</v>
      </c>
      <c r="BN36" s="24">
        <v>1.8684179206991101</v>
      </c>
      <c r="BO36" s="24">
        <v>3870.0574457528201</v>
      </c>
      <c r="BP36" s="24">
        <v>1.1570594751897201E-2</v>
      </c>
      <c r="BQ36" s="24">
        <v>199.16865387485601</v>
      </c>
      <c r="BR36" s="24">
        <v>51.130412597096203</v>
      </c>
      <c r="BS36" s="24">
        <v>18.893568856907301</v>
      </c>
      <c r="BT36" s="24">
        <v>497.06485412284002</v>
      </c>
      <c r="BU36" s="24">
        <v>15.9422763559771</v>
      </c>
      <c r="BV36" s="24">
        <v>610.35118540952794</v>
      </c>
      <c r="BW36" s="24">
        <v>732.18838198472304</v>
      </c>
      <c r="BX36" s="24">
        <v>28.438191802586498</v>
      </c>
      <c r="BY36" s="24">
        <v>91757.137124639397</v>
      </c>
      <c r="BZ36" s="24">
        <v>162.76238188166101</v>
      </c>
      <c r="CA36" s="24">
        <v>1913.9553097958101</v>
      </c>
      <c r="CB36" s="24">
        <v>0</v>
      </c>
      <c r="CC36" s="24">
        <v>131.12940510921601</v>
      </c>
      <c r="CD36" s="86">
        <v>0</v>
      </c>
      <c r="CE36" s="24">
        <v>9.5835582630575206E-2</v>
      </c>
      <c r="CF36" s="24">
        <v>944.077664906054</v>
      </c>
      <c r="CG36" s="24">
        <v>407.89167394197699</v>
      </c>
      <c r="CH36" s="47"/>
    </row>
    <row r="37" spans="1:86" x14ac:dyDescent="0.3">
      <c r="A37" s="26" t="s">
        <v>36</v>
      </c>
      <c r="B37" s="72">
        <v>15619.48</v>
      </c>
      <c r="C37" s="72">
        <v>413.84378700000002</v>
      </c>
      <c r="D37" s="72">
        <v>21988.948</v>
      </c>
      <c r="E37" s="72">
        <v>3027.6480000000001</v>
      </c>
      <c r="F37" s="72">
        <v>2589.6155394000002</v>
      </c>
      <c r="G37" s="72">
        <v>44039.718000000001</v>
      </c>
      <c r="H37" s="72">
        <v>493.62700000000001</v>
      </c>
      <c r="I37" s="73">
        <v>4.3348177971000004</v>
      </c>
      <c r="J37" s="73">
        <v>4.0937058459999998</v>
      </c>
      <c r="K37" s="72"/>
      <c r="L37" s="73">
        <v>23.098884901000002</v>
      </c>
      <c r="M37" s="72">
        <v>97.4223085</v>
      </c>
      <c r="N37" s="73"/>
      <c r="O37" s="72">
        <v>1.3653680318999999</v>
      </c>
      <c r="P37" s="72">
        <v>3.6616412100000002E-2</v>
      </c>
      <c r="Q37" s="73">
        <v>0.12779902360000001</v>
      </c>
      <c r="R37" s="24"/>
      <c r="S37" s="24" t="s">
        <v>36</v>
      </c>
      <c r="T37" s="86">
        <v>0</v>
      </c>
      <c r="U37" s="24">
        <v>0</v>
      </c>
      <c r="V37" s="86">
        <v>1.3645414192174501</v>
      </c>
      <c r="W37" s="24">
        <v>0</v>
      </c>
      <c r="X37" s="24">
        <v>0</v>
      </c>
      <c r="Y37" s="24">
        <v>0</v>
      </c>
      <c r="Z37" s="86">
        <v>0</v>
      </c>
      <c r="AA37" s="24">
        <v>9.4846920080409909</v>
      </c>
      <c r="AB37" s="86">
        <v>3.6597818592426098E-2</v>
      </c>
      <c r="AC37" s="24">
        <v>341.698688020639</v>
      </c>
      <c r="AD37" s="24">
        <v>0</v>
      </c>
      <c r="AE37" s="24">
        <v>15615.1341082196</v>
      </c>
      <c r="AF37" s="24">
        <v>0</v>
      </c>
      <c r="AG37" s="24">
        <v>6.39141617524984</v>
      </c>
      <c r="AH37" s="24">
        <v>0</v>
      </c>
      <c r="AI37" s="24">
        <v>0</v>
      </c>
      <c r="AJ37" s="86">
        <v>0</v>
      </c>
      <c r="AK37" s="24">
        <v>108.559332551531</v>
      </c>
      <c r="AL37" s="24">
        <v>108.559332551531</v>
      </c>
      <c r="AM37" s="24">
        <v>97.397782881128904</v>
      </c>
      <c r="AN37" s="24">
        <v>0</v>
      </c>
      <c r="AO37" s="24">
        <v>4.7096564894531499</v>
      </c>
      <c r="AP37" s="24">
        <v>0</v>
      </c>
      <c r="AQ37" s="86">
        <v>0</v>
      </c>
      <c r="AR37" s="24">
        <v>0</v>
      </c>
      <c r="AS37" s="24">
        <v>0</v>
      </c>
      <c r="AT37" s="24">
        <v>0</v>
      </c>
      <c r="AU37" s="24">
        <v>413.41909719195098</v>
      </c>
      <c r="AV37" s="24">
        <v>0</v>
      </c>
      <c r="AW37" s="24">
        <v>19405.4559510459</v>
      </c>
      <c r="AX37" s="24">
        <v>2156.1619400310601</v>
      </c>
      <c r="AY37" s="24">
        <v>21561.617891076901</v>
      </c>
      <c r="AZ37" s="24">
        <v>0</v>
      </c>
      <c r="BA37" s="24">
        <v>8.5600661065069392</v>
      </c>
      <c r="BB37" s="24">
        <v>124.798432522742</v>
      </c>
      <c r="BC37" s="24">
        <v>149.727621561403</v>
      </c>
      <c r="BD37" s="24">
        <v>75.668903245853897</v>
      </c>
      <c r="BE37" s="24">
        <v>17.5340758723082</v>
      </c>
      <c r="BF37" s="24">
        <v>125.55425057820599</v>
      </c>
      <c r="BG37" s="24">
        <v>67.9877169836913</v>
      </c>
      <c r="BH37" s="24">
        <v>0</v>
      </c>
      <c r="BI37" s="24">
        <v>11.51665118232</v>
      </c>
      <c r="BJ37" s="24">
        <v>3026.9744614036199</v>
      </c>
      <c r="BK37" s="24">
        <v>2588.90391764694</v>
      </c>
      <c r="BL37" s="24">
        <v>438.07054375667502</v>
      </c>
      <c r="BM37" s="24">
        <v>0</v>
      </c>
      <c r="BN37" s="24">
        <v>0.57078510648875302</v>
      </c>
      <c r="BO37" s="24">
        <v>1192.7501709179601</v>
      </c>
      <c r="BP37" s="24">
        <v>0</v>
      </c>
      <c r="BQ37" s="24">
        <v>131.23023658305601</v>
      </c>
      <c r="BR37" s="24">
        <v>33.268121979463899</v>
      </c>
      <c r="BS37" s="24">
        <v>15.231945017730601</v>
      </c>
      <c r="BT37" s="24">
        <v>327.687390730115</v>
      </c>
      <c r="BU37" s="24">
        <v>14.9295042582504</v>
      </c>
      <c r="BV37" s="24">
        <v>195.778834849264</v>
      </c>
      <c r="BW37" s="24">
        <v>260.63879156886401</v>
      </c>
      <c r="BX37" s="24">
        <v>8.6876105088818694</v>
      </c>
      <c r="BY37" s="24">
        <v>43960.424779661698</v>
      </c>
      <c r="BZ37" s="24">
        <v>108.40081590933499</v>
      </c>
      <c r="CA37" s="24">
        <v>875.67207679002399</v>
      </c>
      <c r="CB37" s="24">
        <v>0</v>
      </c>
      <c r="CC37" s="24">
        <v>51.775431771261601</v>
      </c>
      <c r="CD37" s="86">
        <v>0</v>
      </c>
      <c r="CE37" s="24">
        <v>0.13318408345205601</v>
      </c>
      <c r="CF37" s="24">
        <v>493.39882688800998</v>
      </c>
      <c r="CG37" s="24">
        <v>146.45215048629899</v>
      </c>
      <c r="CH37" s="47"/>
    </row>
    <row r="38" spans="1:86" x14ac:dyDescent="0.3">
      <c r="A38" s="26" t="s">
        <v>37</v>
      </c>
      <c r="B38" s="72">
        <v>4666.598</v>
      </c>
      <c r="C38" s="72">
        <v>43.558160000000001</v>
      </c>
      <c r="D38" s="72">
        <v>4476.55</v>
      </c>
      <c r="E38" s="72">
        <v>918.726</v>
      </c>
      <c r="F38" s="72">
        <v>839.07831999999996</v>
      </c>
      <c r="G38" s="72">
        <v>3525.0569999999998</v>
      </c>
      <c r="H38" s="72">
        <v>251.252555</v>
      </c>
      <c r="I38" s="73">
        <v>2.8599258139999999</v>
      </c>
      <c r="J38" s="73">
        <v>5.3826537139999999</v>
      </c>
      <c r="K38" s="72">
        <v>1.48997848</v>
      </c>
      <c r="L38" s="73">
        <v>27.881103942999999</v>
      </c>
      <c r="M38" s="72">
        <v>21.886309749999999</v>
      </c>
      <c r="N38" s="73">
        <v>2.29176395</v>
      </c>
      <c r="O38" s="72">
        <v>2.4795141009999999</v>
      </c>
      <c r="P38" s="72">
        <v>1.9074095700000002E-2</v>
      </c>
      <c r="Q38" s="73">
        <v>0.38452566999999999</v>
      </c>
      <c r="R38" s="24"/>
      <c r="S38" s="24" t="s">
        <v>37</v>
      </c>
      <c r="T38" s="86">
        <v>0</v>
      </c>
      <c r="U38" s="24">
        <v>0.76488165004457698</v>
      </c>
      <c r="V38" s="86">
        <v>2.4803046805462601</v>
      </c>
      <c r="W38" s="24">
        <v>4.4346488047713697E-2</v>
      </c>
      <c r="X38" s="24">
        <v>4.4346488047713697E-2</v>
      </c>
      <c r="Y38" s="24">
        <v>1.7873459390912502E-2</v>
      </c>
      <c r="Z38" s="86">
        <v>0</v>
      </c>
      <c r="AA38" s="24">
        <v>19.936926573375999</v>
      </c>
      <c r="AB38" s="86">
        <v>1.9076425910709401E-2</v>
      </c>
      <c r="AC38" s="24">
        <v>7940.9506356634301</v>
      </c>
      <c r="AD38" s="24">
        <v>1.4902129165146001</v>
      </c>
      <c r="AE38" s="24">
        <v>4667.9330237964496</v>
      </c>
      <c r="AF38" s="24">
        <v>16.675459498096799</v>
      </c>
      <c r="AG38" s="24">
        <v>74.607406812502603</v>
      </c>
      <c r="AH38" s="24">
        <v>0.47309230488355403</v>
      </c>
      <c r="AI38" s="24">
        <v>18.127344585718699</v>
      </c>
      <c r="AJ38" s="86">
        <v>0</v>
      </c>
      <c r="AK38" s="24">
        <v>103.928805849754</v>
      </c>
      <c r="AL38" s="24">
        <v>103.928805849754</v>
      </c>
      <c r="AM38" s="24">
        <v>21.891273625455799</v>
      </c>
      <c r="AN38" s="24">
        <v>0</v>
      </c>
      <c r="AO38" s="24">
        <v>0.94919195707800497</v>
      </c>
      <c r="AP38" s="24">
        <v>0</v>
      </c>
      <c r="AQ38" s="86">
        <v>0</v>
      </c>
      <c r="AR38" s="24">
        <v>0.30673108161929502</v>
      </c>
      <c r="AS38" s="24">
        <v>0</v>
      </c>
      <c r="AT38" s="24">
        <v>0</v>
      </c>
      <c r="AU38" s="24">
        <v>43.538675284754497</v>
      </c>
      <c r="AV38" s="24">
        <v>0</v>
      </c>
      <c r="AW38" s="24">
        <v>4095.1027094167598</v>
      </c>
      <c r="AX38" s="24">
        <v>455.010445666495</v>
      </c>
      <c r="AY38" s="24">
        <v>4550.1131550832597</v>
      </c>
      <c r="AZ38" s="24">
        <v>0</v>
      </c>
      <c r="BA38" s="24">
        <v>4.57454515100188</v>
      </c>
      <c r="BB38" s="24">
        <v>18.083984951801401</v>
      </c>
      <c r="BC38" s="24">
        <v>22.662313212047302</v>
      </c>
      <c r="BD38" s="24">
        <v>14.100338610107</v>
      </c>
      <c r="BE38" s="24">
        <v>10.6708188403026</v>
      </c>
      <c r="BF38" s="24">
        <v>40.8977455210348</v>
      </c>
      <c r="BG38" s="24">
        <v>12.232322236114999</v>
      </c>
      <c r="BH38" s="24">
        <v>0</v>
      </c>
      <c r="BI38" s="24">
        <v>28.796739864873299</v>
      </c>
      <c r="BJ38" s="24">
        <v>919.51794013047095</v>
      </c>
      <c r="BK38" s="24">
        <v>839.66986962606995</v>
      </c>
      <c r="BL38" s="24">
        <v>79.848070504401207</v>
      </c>
      <c r="BM38" s="24">
        <v>0.42261427941379298</v>
      </c>
      <c r="BN38" s="24">
        <v>8.0345801903691005E-2</v>
      </c>
      <c r="BO38" s="24">
        <v>215.37886206043899</v>
      </c>
      <c r="BP38" s="24">
        <v>0.52288499879296602</v>
      </c>
      <c r="BQ38" s="24">
        <v>94.883405236969097</v>
      </c>
      <c r="BR38" s="24">
        <v>13.995805302997701</v>
      </c>
      <c r="BS38" s="24">
        <v>6.88392704957643</v>
      </c>
      <c r="BT38" s="24">
        <v>237.15995905212301</v>
      </c>
      <c r="BU38" s="24">
        <v>7.0153355342150201</v>
      </c>
      <c r="BV38" s="24">
        <v>71.396067000303205</v>
      </c>
      <c r="BW38" s="24">
        <v>73.003897512194101</v>
      </c>
      <c r="BX38" s="24">
        <v>1.16015130712145</v>
      </c>
      <c r="BY38" s="24">
        <v>3532.3542063988798</v>
      </c>
      <c r="BZ38" s="24">
        <v>20.9155716203596</v>
      </c>
      <c r="CA38" s="24">
        <v>80.519665618368904</v>
      </c>
      <c r="CB38" s="24">
        <v>0</v>
      </c>
      <c r="CC38" s="24">
        <v>33.7594609297254</v>
      </c>
      <c r="CD38" s="86">
        <v>0</v>
      </c>
      <c r="CE38" s="24">
        <v>4.4356252966977401</v>
      </c>
      <c r="CF38" s="24">
        <v>251.29848341385701</v>
      </c>
      <c r="CG38" s="24">
        <v>17.0635549346514</v>
      </c>
      <c r="CH38" s="47"/>
    </row>
    <row r="39" spans="1:86" x14ac:dyDescent="0.3">
      <c r="A39" s="26" t="s">
        <v>129</v>
      </c>
      <c r="B39" s="72">
        <v>19403.344300000001</v>
      </c>
      <c r="C39" s="72">
        <v>671.48560423000004</v>
      </c>
      <c r="D39" s="72">
        <v>40874.339899999999</v>
      </c>
      <c r="E39" s="72">
        <v>6720.1779628000004</v>
      </c>
      <c r="F39" s="72">
        <v>5303.1128605000004</v>
      </c>
      <c r="G39" s="72">
        <v>72115.9136</v>
      </c>
      <c r="H39" s="72">
        <v>702.5643</v>
      </c>
      <c r="I39" s="73">
        <v>10.524052183</v>
      </c>
      <c r="J39" s="73">
        <v>11.948658333999999</v>
      </c>
      <c r="K39" s="72">
        <v>2.0097</v>
      </c>
      <c r="L39" s="73">
        <v>70.184448175</v>
      </c>
      <c r="M39" s="72">
        <v>321.44772310000002</v>
      </c>
      <c r="N39" s="73">
        <v>0.43990000000000001</v>
      </c>
      <c r="O39" s="72">
        <v>3.6544017373000002</v>
      </c>
      <c r="P39" s="72">
        <v>3.7732665999999998E-2</v>
      </c>
      <c r="Q39" s="73">
        <v>0.30139939329999998</v>
      </c>
      <c r="R39" s="24"/>
      <c r="S39" s="24" t="s">
        <v>129</v>
      </c>
      <c r="T39" s="86">
        <v>7.7824296675981699E-3</v>
      </c>
      <c r="U39" s="24">
        <v>0.51306986148183098</v>
      </c>
      <c r="V39" s="86">
        <v>3.6533680744889798</v>
      </c>
      <c r="W39" s="24">
        <v>0.142355262005772</v>
      </c>
      <c r="X39" s="24">
        <v>0.141736684708859</v>
      </c>
      <c r="Y39" s="24">
        <v>7.1369539688492606E-2</v>
      </c>
      <c r="Z39" s="86">
        <v>1.02269845707324E-2</v>
      </c>
      <c r="AA39" s="24">
        <v>18.574903283376699</v>
      </c>
      <c r="AB39" s="86">
        <v>3.7740452066913101E-2</v>
      </c>
      <c r="AC39" s="24">
        <v>1105.2197561238499</v>
      </c>
      <c r="AD39" s="24">
        <v>2.0088305519667902</v>
      </c>
      <c r="AE39" s="24">
        <v>19394.9154021264</v>
      </c>
      <c r="AF39" s="24">
        <v>15.5520790527026</v>
      </c>
      <c r="AG39" s="24">
        <v>72.825329634808995</v>
      </c>
      <c r="AH39" s="24">
        <v>1.7828864707658401</v>
      </c>
      <c r="AI39" s="24">
        <v>0.97617559607198001</v>
      </c>
      <c r="AJ39" s="86">
        <v>4.4776185948841498E-3</v>
      </c>
      <c r="AK39" s="24">
        <v>266.07398607142397</v>
      </c>
      <c r="AL39" s="24">
        <v>266.07398607142397</v>
      </c>
      <c r="AM39" s="24">
        <v>321.47256585948497</v>
      </c>
      <c r="AN39" s="24">
        <v>0</v>
      </c>
      <c r="AO39" s="24">
        <v>5.9984927209075103</v>
      </c>
      <c r="AP39" s="24">
        <v>4.2644409883320303E-3</v>
      </c>
      <c r="AQ39" s="86">
        <v>0.30472299647326601</v>
      </c>
      <c r="AR39" s="24">
        <v>1.18993431990166E-2</v>
      </c>
      <c r="AS39" s="24">
        <v>0.207051502172103</v>
      </c>
      <c r="AT39" s="24">
        <v>3.0477024429967402E-3</v>
      </c>
      <c r="AU39" s="24">
        <v>671.29604382570301</v>
      </c>
      <c r="AV39" s="24">
        <v>0</v>
      </c>
      <c r="AW39" s="24">
        <v>36735.166147604701</v>
      </c>
      <c r="AX39" s="24">
        <v>4081.6875154662898</v>
      </c>
      <c r="AY39" s="24">
        <v>40816.853663071</v>
      </c>
      <c r="AZ39" s="24">
        <v>3.1820506754410702E-5</v>
      </c>
      <c r="BA39" s="24">
        <v>15.2422321323051</v>
      </c>
      <c r="BB39" s="24">
        <v>160.818743319102</v>
      </c>
      <c r="BC39" s="24">
        <v>159.88323026793401</v>
      </c>
      <c r="BD39" s="24">
        <v>104.675792159791</v>
      </c>
      <c r="BE39" s="24">
        <v>72.936399368834103</v>
      </c>
      <c r="BF39" s="24">
        <v>452.525435642221</v>
      </c>
      <c r="BG39" s="24">
        <v>100.306561928536</v>
      </c>
      <c r="BH39" s="24">
        <v>0</v>
      </c>
      <c r="BI39" s="24">
        <v>22.8512598202337</v>
      </c>
      <c r="BJ39" s="24">
        <v>6718.3147987934999</v>
      </c>
      <c r="BK39" s="24">
        <v>5301.4337845639802</v>
      </c>
      <c r="BL39" s="24">
        <v>1416.8810142295099</v>
      </c>
      <c r="BM39" s="24">
        <v>3.0481878117473198E-2</v>
      </c>
      <c r="BN39" s="24">
        <v>0.82102863821553695</v>
      </c>
      <c r="BO39" s="24">
        <v>1901.2520753036499</v>
      </c>
      <c r="BP39" s="24">
        <v>4.7949138715366697</v>
      </c>
      <c r="BQ39" s="24">
        <v>408.02390498080501</v>
      </c>
      <c r="BR39" s="24">
        <v>93.782518345985906</v>
      </c>
      <c r="BS39" s="24">
        <v>40.766257874064799</v>
      </c>
      <c r="BT39" s="24">
        <v>1032.5425950034701</v>
      </c>
      <c r="BU39" s="24">
        <v>27.736855969997599</v>
      </c>
      <c r="BV39" s="24">
        <v>278.20389449384402</v>
      </c>
      <c r="BW39" s="24">
        <v>616.08400028896301</v>
      </c>
      <c r="BX39" s="24">
        <v>11.017921646611001</v>
      </c>
      <c r="BY39" s="24">
        <v>71949.316224441704</v>
      </c>
      <c r="BZ39" s="24">
        <v>106.623399633521</v>
      </c>
      <c r="CA39" s="24">
        <v>1405.5456182673199</v>
      </c>
      <c r="CB39" s="24">
        <v>1.7545598462276098E-2</v>
      </c>
      <c r="CC39" s="24">
        <v>49.485005218217999</v>
      </c>
      <c r="CD39" s="86">
        <v>0</v>
      </c>
      <c r="CE39" s="24">
        <v>0.40126435950619399</v>
      </c>
      <c r="CF39" s="24">
        <v>702.34974847885201</v>
      </c>
      <c r="CG39" s="24">
        <v>140.76910506544601</v>
      </c>
      <c r="CH39" s="47"/>
    </row>
    <row r="40" spans="1:86" x14ac:dyDescent="0.3">
      <c r="A40" s="26" t="s">
        <v>39</v>
      </c>
      <c r="B40" s="72">
        <v>856.38239999999996</v>
      </c>
      <c r="C40" s="72">
        <v>54.882489999999997</v>
      </c>
      <c r="D40" s="72">
        <v>565.16110000000003</v>
      </c>
      <c r="E40" s="72">
        <v>76.823740000000001</v>
      </c>
      <c r="F40" s="72">
        <v>76.752756000000005</v>
      </c>
      <c r="G40" s="72">
        <v>36.497005000000001</v>
      </c>
      <c r="H40" s="72">
        <v>45.829644999999999</v>
      </c>
      <c r="I40" s="73">
        <v>0.89886473600000005</v>
      </c>
      <c r="J40" s="73">
        <v>0.270191448</v>
      </c>
      <c r="K40" s="72"/>
      <c r="L40" s="73">
        <v>13.727769472</v>
      </c>
      <c r="M40" s="72">
        <v>0.72699999999999998</v>
      </c>
      <c r="N40" s="73"/>
      <c r="O40" s="72">
        <v>0.143814736</v>
      </c>
      <c r="P40" s="72">
        <v>9.4149999999999998E-3</v>
      </c>
      <c r="Q40" s="73">
        <v>2.9466840000000001E-2</v>
      </c>
      <c r="R40" s="24"/>
      <c r="S40" s="24" t="s">
        <v>39</v>
      </c>
      <c r="T40" s="86">
        <v>0</v>
      </c>
      <c r="U40" s="24">
        <v>0</v>
      </c>
      <c r="V40" s="86">
        <v>0.14384816048224</v>
      </c>
      <c r="W40" s="24">
        <v>0</v>
      </c>
      <c r="X40" s="24">
        <v>0</v>
      </c>
      <c r="Y40" s="24">
        <v>0</v>
      </c>
      <c r="Z40" s="86">
        <v>0</v>
      </c>
      <c r="AA40" s="24">
        <v>3.11476985807304E-3</v>
      </c>
      <c r="AB40" s="86">
        <v>9.4169729734860999E-3</v>
      </c>
      <c r="AC40" s="24">
        <v>106.891436818461</v>
      </c>
      <c r="AD40" s="24">
        <v>0</v>
      </c>
      <c r="AE40" s="24">
        <v>856.77799654976695</v>
      </c>
      <c r="AF40" s="24">
        <v>1.13156825324492E-2</v>
      </c>
      <c r="AG40" s="24">
        <v>1.1039704986193499E-3</v>
      </c>
      <c r="AH40" s="24">
        <v>4.4553051459184098E-3</v>
      </c>
      <c r="AI40" s="24">
        <v>0</v>
      </c>
      <c r="AJ40" s="86">
        <v>0</v>
      </c>
      <c r="AK40" s="24">
        <v>45.808664778669197</v>
      </c>
      <c r="AL40" s="24">
        <v>45.808664778669197</v>
      </c>
      <c r="AM40" s="24">
        <v>0.72698093504632399</v>
      </c>
      <c r="AN40" s="24">
        <v>0</v>
      </c>
      <c r="AO40" s="24">
        <v>2.8630025678334598E-3</v>
      </c>
      <c r="AP40" s="24">
        <v>0</v>
      </c>
      <c r="AQ40" s="86">
        <v>0</v>
      </c>
      <c r="AR40" s="24">
        <v>0</v>
      </c>
      <c r="AS40" s="24">
        <v>0</v>
      </c>
      <c r="AT40" s="24">
        <v>0</v>
      </c>
      <c r="AU40" s="24">
        <v>54.886127415246001</v>
      </c>
      <c r="AV40" s="24">
        <v>0</v>
      </c>
      <c r="AW40" s="24">
        <v>244.422525879506</v>
      </c>
      <c r="AX40" s="24">
        <v>27.158071930201601</v>
      </c>
      <c r="AY40" s="24">
        <v>271.580597809707</v>
      </c>
      <c r="AZ40" s="24">
        <v>0</v>
      </c>
      <c r="BA40" s="24">
        <v>7.0843628918026598E-3</v>
      </c>
      <c r="BB40" s="24">
        <v>0.61400706691578899</v>
      </c>
      <c r="BC40" s="24">
        <v>5.0580165445857196E-3</v>
      </c>
      <c r="BD40" s="24">
        <v>0.82847163588463202</v>
      </c>
      <c r="BE40" s="24">
        <v>2.1707652794082701</v>
      </c>
      <c r="BF40" s="24">
        <v>5.3263086360554901</v>
      </c>
      <c r="BG40" s="24">
        <v>1.22730332181418</v>
      </c>
      <c r="BH40" s="24">
        <v>0</v>
      </c>
      <c r="BI40" s="24">
        <v>0.28895077850714002</v>
      </c>
      <c r="BJ40" s="24">
        <v>76.884601829859093</v>
      </c>
      <c r="BK40" s="24">
        <v>76.813619717059595</v>
      </c>
      <c r="BL40" s="24">
        <v>7.0982112799484007E-2</v>
      </c>
      <c r="BM40" s="24">
        <v>0</v>
      </c>
      <c r="BN40" s="24">
        <v>0</v>
      </c>
      <c r="BO40" s="24">
        <v>2.2862243313105899</v>
      </c>
      <c r="BP40" s="24">
        <v>0</v>
      </c>
      <c r="BQ40" s="24">
        <v>14.0952013977303</v>
      </c>
      <c r="BR40" s="24">
        <v>3.5054084999200699</v>
      </c>
      <c r="BS40" s="24">
        <v>1.87938488952088</v>
      </c>
      <c r="BT40" s="24">
        <v>35.2333078699493</v>
      </c>
      <c r="BU40" s="24">
        <v>0</v>
      </c>
      <c r="BV40" s="24">
        <v>1.91761876464006</v>
      </c>
      <c r="BW40" s="24">
        <v>7.44066683201331</v>
      </c>
      <c r="BX40" s="24">
        <v>4.13389440962978E-7</v>
      </c>
      <c r="BY40" s="24">
        <v>31.826686771055499</v>
      </c>
      <c r="BZ40" s="24">
        <v>0</v>
      </c>
      <c r="CA40" s="24">
        <v>0</v>
      </c>
      <c r="CB40" s="24">
        <v>0</v>
      </c>
      <c r="CC40" s="24">
        <v>0</v>
      </c>
      <c r="CD40" s="86">
        <v>0</v>
      </c>
      <c r="CE40" s="24">
        <v>0</v>
      </c>
      <c r="CF40" s="24">
        <v>45.842400260145403</v>
      </c>
      <c r="CG40" s="24">
        <v>0</v>
      </c>
      <c r="CH40" s="47"/>
    </row>
    <row r="41" spans="1:86" x14ac:dyDescent="0.3">
      <c r="A41" s="26" t="s">
        <v>40</v>
      </c>
      <c r="B41" s="72">
        <v>8541.2381282000006</v>
      </c>
      <c r="C41" s="72">
        <v>1010.4931326</v>
      </c>
      <c r="D41" s="72">
        <v>13677.711179</v>
      </c>
      <c r="E41" s="72">
        <v>2004.8534536</v>
      </c>
      <c r="F41" s="72">
        <v>1758.8073316</v>
      </c>
      <c r="G41" s="72">
        <v>8455.3152226999991</v>
      </c>
      <c r="H41" s="72">
        <v>499.45240190999999</v>
      </c>
      <c r="I41" s="73">
        <v>16.805154290000001</v>
      </c>
      <c r="J41" s="73">
        <v>33.470167527999998</v>
      </c>
      <c r="K41" s="72">
        <v>110.406728</v>
      </c>
      <c r="L41" s="73">
        <v>65.779487524000004</v>
      </c>
      <c r="M41" s="72">
        <v>65.364302199999997</v>
      </c>
      <c r="N41" s="73">
        <v>15.9892</v>
      </c>
      <c r="O41" s="72">
        <v>30.543350298</v>
      </c>
      <c r="P41" s="72">
        <v>2.2281990299999999E-2</v>
      </c>
      <c r="Q41" s="73">
        <v>0.96400287110000005</v>
      </c>
      <c r="R41" s="24"/>
      <c r="S41" s="24" t="s">
        <v>40</v>
      </c>
      <c r="T41" s="86">
        <v>1.1566125681090399E-2</v>
      </c>
      <c r="U41" s="24">
        <v>2.9963376953832999</v>
      </c>
      <c r="V41" s="86">
        <v>30.5542230522918</v>
      </c>
      <c r="W41" s="24">
        <v>1.6712075273087901</v>
      </c>
      <c r="X41" s="24">
        <v>1.6702876372884501</v>
      </c>
      <c r="Y41" s="24">
        <v>0.35385181391887799</v>
      </c>
      <c r="Z41" s="86">
        <v>0.308305928368525</v>
      </c>
      <c r="AA41" s="24">
        <v>52.575653288959302</v>
      </c>
      <c r="AB41" s="86">
        <v>2.2281195506536799E-2</v>
      </c>
      <c r="AC41" s="24">
        <v>540.165010657724</v>
      </c>
      <c r="AD41" s="24">
        <v>110.415198398162</v>
      </c>
      <c r="AE41" s="24">
        <v>8538.4429560093904</v>
      </c>
      <c r="AF41" s="24">
        <v>44.513536996362497</v>
      </c>
      <c r="AG41" s="24">
        <v>35.439345410558197</v>
      </c>
      <c r="AH41" s="24">
        <v>0.90981481930892105</v>
      </c>
      <c r="AI41" s="24">
        <v>45.755649197096503</v>
      </c>
      <c r="AJ41" s="86">
        <v>6.6553189536863499E-3</v>
      </c>
      <c r="AK41" s="24">
        <v>139.64863985761201</v>
      </c>
      <c r="AL41" s="24">
        <v>139.64863985761201</v>
      </c>
      <c r="AM41" s="24">
        <v>65.363570215695404</v>
      </c>
      <c r="AN41" s="24">
        <v>0</v>
      </c>
      <c r="AO41" s="24">
        <v>2.1826781521184602</v>
      </c>
      <c r="AP41" s="24">
        <v>2.1434571317316801E-2</v>
      </c>
      <c r="AQ41" s="86">
        <v>14.098287926845</v>
      </c>
      <c r="AR41" s="24">
        <v>0.42054124875301302</v>
      </c>
      <c r="AS41" s="24">
        <v>20.4122928679244</v>
      </c>
      <c r="AT41" s="24">
        <v>0.20724840729501201</v>
      </c>
      <c r="AU41" s="24">
        <v>1010.09596482139</v>
      </c>
      <c r="AV41" s="24">
        <v>0</v>
      </c>
      <c r="AW41" s="24">
        <v>10908.5449649699</v>
      </c>
      <c r="AX41" s="24">
        <v>1212.0601870211001</v>
      </c>
      <c r="AY41" s="24">
        <v>12120.605151991</v>
      </c>
      <c r="AZ41" s="24">
        <v>4.7280090334385901E-5</v>
      </c>
      <c r="BA41" s="24">
        <v>9.1509799645228291</v>
      </c>
      <c r="BB41" s="24">
        <v>56.619167543802199</v>
      </c>
      <c r="BC41" s="24">
        <v>63.103244533958801</v>
      </c>
      <c r="BD41" s="24">
        <v>38.116934370579003</v>
      </c>
      <c r="BE41" s="24">
        <v>18.829731385268701</v>
      </c>
      <c r="BF41" s="24">
        <v>85.417619787550393</v>
      </c>
      <c r="BG41" s="24">
        <v>33.578439580432303</v>
      </c>
      <c r="BH41" s="24">
        <v>1.6152096871090201E-2</v>
      </c>
      <c r="BI41" s="24">
        <v>34.447978966881003</v>
      </c>
      <c r="BJ41" s="24">
        <v>2004.1522258170901</v>
      </c>
      <c r="BK41" s="24">
        <v>1758.2020890961701</v>
      </c>
      <c r="BL41" s="24">
        <v>245.95013672091201</v>
      </c>
      <c r="BM41" s="24">
        <v>0.43710225477713899</v>
      </c>
      <c r="BN41" s="24">
        <v>0.253788406796849</v>
      </c>
      <c r="BO41" s="24">
        <v>583.05363576110199</v>
      </c>
      <c r="BP41" s="24">
        <v>23.755615601007499</v>
      </c>
      <c r="BQ41" s="24">
        <v>143.703579087284</v>
      </c>
      <c r="BR41" s="24">
        <v>26.248532405092899</v>
      </c>
      <c r="BS41" s="24">
        <v>12.6850190121783</v>
      </c>
      <c r="BT41" s="24">
        <v>359.26622040636198</v>
      </c>
      <c r="BU41" s="24">
        <v>11.594404707360299</v>
      </c>
      <c r="BV41" s="24">
        <v>132.016485328762</v>
      </c>
      <c r="BW41" s="24">
        <v>205.94348196271</v>
      </c>
      <c r="BX41" s="24">
        <v>3.81260513871907</v>
      </c>
      <c r="BY41" s="24">
        <v>8363.8286424980197</v>
      </c>
      <c r="BZ41" s="24">
        <v>44.947497288760701</v>
      </c>
      <c r="CA41" s="24">
        <v>154.11183477852401</v>
      </c>
      <c r="CB41" s="24">
        <v>3.7512692319951602</v>
      </c>
      <c r="CC41" s="24">
        <v>25.036967896844001</v>
      </c>
      <c r="CD41" s="86">
        <v>0</v>
      </c>
      <c r="CE41" s="24">
        <v>1.8017193638707401</v>
      </c>
      <c r="CF41" s="24">
        <v>499.44465382085099</v>
      </c>
      <c r="CG41" s="24">
        <v>53.223436276516097</v>
      </c>
      <c r="CH41" s="47"/>
    </row>
    <row r="42" spans="1:86" x14ac:dyDescent="0.3">
      <c r="A42" s="26" t="s">
        <v>41</v>
      </c>
      <c r="B42" s="72">
        <v>371.73</v>
      </c>
      <c r="C42" s="72"/>
      <c r="D42" s="72">
        <v>1077.5730000000001</v>
      </c>
      <c r="E42" s="72">
        <v>20.898108910000001</v>
      </c>
      <c r="F42" s="72">
        <v>14.338108910000001</v>
      </c>
      <c r="G42" s="72">
        <v>855.846</v>
      </c>
      <c r="H42" s="72">
        <v>82.5</v>
      </c>
      <c r="I42" s="73">
        <v>0.101213424</v>
      </c>
      <c r="J42" s="73">
        <v>3.2993895000000002E-2</v>
      </c>
      <c r="K42" s="72"/>
      <c r="L42" s="73">
        <v>1.785749276</v>
      </c>
      <c r="M42" s="72">
        <v>3.6522399999999999</v>
      </c>
      <c r="N42" s="73"/>
      <c r="O42" s="72">
        <v>1.5969423999999999E-2</v>
      </c>
      <c r="P42" s="72"/>
      <c r="Q42" s="73">
        <v>5.4591370000000002E-3</v>
      </c>
      <c r="R42" s="24"/>
      <c r="S42" s="24" t="s">
        <v>41</v>
      </c>
      <c r="T42" s="86">
        <v>0</v>
      </c>
      <c r="U42" s="24">
        <v>0</v>
      </c>
      <c r="V42" s="86">
        <v>1.5969416663772398E-2</v>
      </c>
      <c r="W42" s="24">
        <v>0</v>
      </c>
      <c r="X42" s="24">
        <v>0</v>
      </c>
      <c r="Y42" s="24">
        <v>0</v>
      </c>
      <c r="Z42" s="86">
        <v>0</v>
      </c>
      <c r="AA42" s="24">
        <v>6.0938259516676703E-2</v>
      </c>
      <c r="AB42" s="86">
        <v>0</v>
      </c>
      <c r="AC42" s="24">
        <v>12.3161361404507</v>
      </c>
      <c r="AD42" s="24">
        <v>0</v>
      </c>
      <c r="AE42" s="24">
        <v>371.49726446270603</v>
      </c>
      <c r="AF42" s="24">
        <v>0.22138355309532201</v>
      </c>
      <c r="AG42" s="24">
        <v>1.6556166529630501</v>
      </c>
      <c r="AH42" s="24">
        <v>8.7164976310521003E-2</v>
      </c>
      <c r="AI42" s="24">
        <v>0</v>
      </c>
      <c r="AJ42" s="86">
        <v>0</v>
      </c>
      <c r="AK42" s="24">
        <v>5.2399969462171399</v>
      </c>
      <c r="AL42" s="24">
        <v>5.2399969462171399</v>
      </c>
      <c r="AM42" s="24">
        <v>3.64979729221051</v>
      </c>
      <c r="AN42" s="24">
        <v>0</v>
      </c>
      <c r="AO42" s="24">
        <v>1.26007362776221</v>
      </c>
      <c r="AP42" s="24">
        <v>0</v>
      </c>
      <c r="AQ42" s="86">
        <v>0</v>
      </c>
      <c r="AR42" s="24">
        <v>0</v>
      </c>
      <c r="AS42" s="24">
        <v>0</v>
      </c>
      <c r="AT42" s="24">
        <v>0</v>
      </c>
      <c r="AU42" s="24">
        <v>0</v>
      </c>
      <c r="AV42" s="24">
        <v>0</v>
      </c>
      <c r="AW42" s="24">
        <v>973.711874187955</v>
      </c>
      <c r="AX42" s="24">
        <v>108.190194277462</v>
      </c>
      <c r="AY42" s="24">
        <v>1081.9020684654099</v>
      </c>
      <c r="AZ42" s="24">
        <v>0</v>
      </c>
      <c r="BA42" s="24">
        <v>2.32705310399587</v>
      </c>
      <c r="BB42" s="24">
        <v>0.30218888098899299</v>
      </c>
      <c r="BC42" s="24">
        <v>22.6375681082332</v>
      </c>
      <c r="BD42" s="24">
        <v>0.22504600151788201</v>
      </c>
      <c r="BE42" s="24">
        <v>0.22767444556182001</v>
      </c>
      <c r="BF42" s="24">
        <v>2.5652117317856802</v>
      </c>
      <c r="BG42" s="24">
        <v>0.24437159208540701</v>
      </c>
      <c r="BH42" s="24">
        <v>0</v>
      </c>
      <c r="BI42" s="24">
        <v>4.8562237584395603E-2</v>
      </c>
      <c r="BJ42" s="24">
        <v>20.8926227644865</v>
      </c>
      <c r="BK42" s="24">
        <v>14.3370087397837</v>
      </c>
      <c r="BL42" s="24">
        <v>6.5556140247027903</v>
      </c>
      <c r="BM42" s="24">
        <v>0</v>
      </c>
      <c r="BN42" s="24">
        <v>1.1332414226425699E-3</v>
      </c>
      <c r="BO42" s="24">
        <v>2.5800327070002198</v>
      </c>
      <c r="BP42" s="24">
        <v>0</v>
      </c>
      <c r="BQ42" s="24">
        <v>1.6144959730374699</v>
      </c>
      <c r="BR42" s="24">
        <v>0.37669776197798599</v>
      </c>
      <c r="BS42" s="24">
        <v>0.19951999841267201</v>
      </c>
      <c r="BT42" s="24">
        <v>4.1925138982677099</v>
      </c>
      <c r="BU42" s="24">
        <v>1.39164903862034</v>
      </c>
      <c r="BV42" s="24">
        <v>0.558629073672955</v>
      </c>
      <c r="BW42" s="24">
        <v>1.18367314955604</v>
      </c>
      <c r="BX42" s="24">
        <v>1.7258046911853599E-2</v>
      </c>
      <c r="BY42" s="24">
        <v>848.472409238865</v>
      </c>
      <c r="BZ42" s="24">
        <v>14.7837777014908</v>
      </c>
      <c r="CA42" s="24">
        <v>20.704112581446999</v>
      </c>
      <c r="CB42" s="24">
        <v>0</v>
      </c>
      <c r="CC42" s="24">
        <v>12.024394438151999</v>
      </c>
      <c r="CD42" s="86">
        <v>0</v>
      </c>
      <c r="CE42" s="24">
        <v>0</v>
      </c>
      <c r="CF42" s="24">
        <v>82.448994920550803</v>
      </c>
      <c r="CG42" s="24">
        <v>37.441706878411203</v>
      </c>
      <c r="CH42" s="47"/>
    </row>
    <row r="43" spans="1:86" x14ac:dyDescent="0.3">
      <c r="A43" s="26" t="s">
        <v>42</v>
      </c>
      <c r="B43" s="72">
        <v>4041.6023534000001</v>
      </c>
      <c r="C43" s="72">
        <v>98.907541346000002</v>
      </c>
      <c r="D43" s="72">
        <v>15725.454197999999</v>
      </c>
      <c r="E43" s="72">
        <v>3065.4969446999999</v>
      </c>
      <c r="F43" s="72">
        <v>2625.3835342000002</v>
      </c>
      <c r="G43" s="72">
        <v>24291.766790999998</v>
      </c>
      <c r="H43" s="72">
        <v>607.77749031999997</v>
      </c>
      <c r="I43" s="73">
        <v>1.9137792332000001</v>
      </c>
      <c r="J43" s="73">
        <v>0.74555097059999997</v>
      </c>
      <c r="K43" s="72"/>
      <c r="L43" s="73">
        <v>5.2512224171000002</v>
      </c>
      <c r="M43" s="72">
        <v>131.54102796000001</v>
      </c>
      <c r="N43" s="73"/>
      <c r="O43" s="72">
        <v>0.7684783194</v>
      </c>
      <c r="P43" s="72">
        <v>1.6306883099999999E-2</v>
      </c>
      <c r="Q43" s="73">
        <v>6.44538744E-2</v>
      </c>
      <c r="R43" s="24"/>
      <c r="S43" s="24" t="s">
        <v>42</v>
      </c>
      <c r="T43" s="86">
        <v>0</v>
      </c>
      <c r="U43" s="24">
        <v>5.5576482590800102E-3</v>
      </c>
      <c r="V43" s="86">
        <v>0.767923465563775</v>
      </c>
      <c r="W43" s="24">
        <v>0</v>
      </c>
      <c r="X43" s="24">
        <v>0</v>
      </c>
      <c r="Y43" s="24">
        <v>0</v>
      </c>
      <c r="Z43" s="86">
        <v>0</v>
      </c>
      <c r="AA43" s="24">
        <v>0.47390340941348102</v>
      </c>
      <c r="AB43" s="86">
        <v>1.6277096101522399E-2</v>
      </c>
      <c r="AC43" s="24">
        <v>253.43781405688199</v>
      </c>
      <c r="AD43" s="24">
        <v>0</v>
      </c>
      <c r="AE43" s="24">
        <v>4037.8578140362501</v>
      </c>
      <c r="AF43" s="24">
        <v>7.13500051391351E-2</v>
      </c>
      <c r="AG43" s="24">
        <v>10.5851380509128</v>
      </c>
      <c r="AH43" s="24">
        <v>2.8092382082475501E-2</v>
      </c>
      <c r="AI43" s="24">
        <v>0</v>
      </c>
      <c r="AJ43" s="86">
        <v>0</v>
      </c>
      <c r="AK43" s="24">
        <v>107.201253475238</v>
      </c>
      <c r="AL43" s="24">
        <v>107.201253475238</v>
      </c>
      <c r="AM43" s="24">
        <v>131.54476351517101</v>
      </c>
      <c r="AN43" s="24">
        <v>0</v>
      </c>
      <c r="AO43" s="24">
        <v>7.8128089880329696</v>
      </c>
      <c r="AP43" s="24">
        <v>0</v>
      </c>
      <c r="AQ43" s="86">
        <v>0</v>
      </c>
      <c r="AR43" s="24">
        <v>0</v>
      </c>
      <c r="AS43" s="24">
        <v>0</v>
      </c>
      <c r="AT43" s="24">
        <v>0</v>
      </c>
      <c r="AU43" s="24">
        <v>98.934893925619406</v>
      </c>
      <c r="AV43" s="24">
        <v>0</v>
      </c>
      <c r="AW43" s="24">
        <v>13896.5493332639</v>
      </c>
      <c r="AX43" s="24">
        <v>1544.0611388847699</v>
      </c>
      <c r="AY43" s="24">
        <v>15440.610472148601</v>
      </c>
      <c r="AZ43" s="24">
        <v>0</v>
      </c>
      <c r="BA43" s="24">
        <v>14.2121025401472</v>
      </c>
      <c r="BB43" s="24">
        <v>146.15546199448801</v>
      </c>
      <c r="BC43" s="24">
        <v>149.30642958175</v>
      </c>
      <c r="BD43" s="24">
        <v>85.792981262146</v>
      </c>
      <c r="BE43" s="24">
        <v>9.3058016726235504</v>
      </c>
      <c r="BF43" s="24">
        <v>117.389131735004</v>
      </c>
      <c r="BG43" s="24">
        <v>73.975582268156899</v>
      </c>
      <c r="BH43" s="24">
        <v>0</v>
      </c>
      <c r="BI43" s="24">
        <v>12.3238635661028</v>
      </c>
      <c r="BJ43" s="24">
        <v>3063.8568312879102</v>
      </c>
      <c r="BK43" s="24">
        <v>2623.75680287254</v>
      </c>
      <c r="BL43" s="24">
        <v>440.10002841537198</v>
      </c>
      <c r="BM43" s="24">
        <v>0</v>
      </c>
      <c r="BN43" s="24">
        <v>0.69647228785749304</v>
      </c>
      <c r="BO43" s="24">
        <v>1425.04427784006</v>
      </c>
      <c r="BP43" s="24">
        <v>0.150677044373529</v>
      </c>
      <c r="BQ43" s="24">
        <v>65.455065741210404</v>
      </c>
      <c r="BR43" s="24">
        <v>18.345587985835198</v>
      </c>
      <c r="BS43" s="24">
        <v>6.1544929011800198</v>
      </c>
      <c r="BT43" s="24">
        <v>163.316376252363</v>
      </c>
      <c r="BU43" s="24">
        <v>9.4734579882833092</v>
      </c>
      <c r="BV43" s="24">
        <v>223.69957488604899</v>
      </c>
      <c r="BW43" s="24">
        <v>265.47620817113301</v>
      </c>
      <c r="BX43" s="24">
        <v>10.4752472639529</v>
      </c>
      <c r="BY43" s="24">
        <v>24278.160442560398</v>
      </c>
      <c r="BZ43" s="24">
        <v>98.432958532069094</v>
      </c>
      <c r="CA43" s="24">
        <v>553.31772077986295</v>
      </c>
      <c r="CB43" s="24">
        <v>0</v>
      </c>
      <c r="CC43" s="24">
        <v>78.069732343649093</v>
      </c>
      <c r="CD43" s="86">
        <v>0</v>
      </c>
      <c r="CE43" s="24">
        <v>1.2439194166967E-2</v>
      </c>
      <c r="CF43" s="24">
        <v>607.48996936926801</v>
      </c>
      <c r="CG43" s="24">
        <v>242.38720697213401</v>
      </c>
      <c r="CH43" s="47"/>
    </row>
    <row r="44" spans="1:86" x14ac:dyDescent="0.3">
      <c r="A44" s="26" t="s">
        <v>43</v>
      </c>
      <c r="B44" s="72">
        <v>174390.87288000001</v>
      </c>
      <c r="C44" s="72">
        <v>3220.1518399000001</v>
      </c>
      <c r="D44" s="72">
        <v>113286.81540000001</v>
      </c>
      <c r="E44" s="72">
        <v>18103.771778999999</v>
      </c>
      <c r="F44" s="72">
        <v>14063.909014999999</v>
      </c>
      <c r="G44" s="72">
        <v>277698.45159999997</v>
      </c>
      <c r="H44" s="72">
        <v>2777.1187755000001</v>
      </c>
      <c r="I44" s="73">
        <v>33.064965041999997</v>
      </c>
      <c r="J44" s="73">
        <v>26.828921646000001</v>
      </c>
      <c r="K44" s="72">
        <v>0.74809999999999999</v>
      </c>
      <c r="L44" s="73">
        <v>289.98980397999998</v>
      </c>
      <c r="M44" s="72">
        <v>612.30796499999997</v>
      </c>
      <c r="N44" s="73">
        <v>0.33</v>
      </c>
      <c r="O44" s="72">
        <v>11.235064569</v>
      </c>
      <c r="P44" s="72">
        <v>1.1465368391999999</v>
      </c>
      <c r="Q44" s="73">
        <v>1.9751775255999999</v>
      </c>
      <c r="R44" s="24"/>
      <c r="S44" s="24" t="s">
        <v>43</v>
      </c>
      <c r="T44" s="86">
        <v>1.93938737784685E-2</v>
      </c>
      <c r="U44" s="24">
        <v>3.9155979076793503E-2</v>
      </c>
      <c r="V44" s="86">
        <v>11.234111413154499</v>
      </c>
      <c r="W44" s="24">
        <v>0.35196744904275401</v>
      </c>
      <c r="X44" s="24">
        <v>0.35042707362201397</v>
      </c>
      <c r="Y44" s="24">
        <v>0.177513036977793</v>
      </c>
      <c r="Z44" s="86">
        <v>9.2983427244129908E-3</v>
      </c>
      <c r="AA44" s="24">
        <v>46.725703760865699</v>
      </c>
      <c r="AB44" s="86">
        <v>1.1464063420167001</v>
      </c>
      <c r="AC44" s="24">
        <v>3640.8383218076501</v>
      </c>
      <c r="AD44" s="24">
        <v>0.74811056372735596</v>
      </c>
      <c r="AE44" s="24">
        <v>174392.33624939801</v>
      </c>
      <c r="AF44" s="24">
        <v>16.810482590213802</v>
      </c>
      <c r="AG44" s="24">
        <v>185.66558286545899</v>
      </c>
      <c r="AH44" s="24">
        <v>5.7373719615957901</v>
      </c>
      <c r="AI44" s="24">
        <v>3.2167247761133999</v>
      </c>
      <c r="AJ44" s="86">
        <v>1.11577313398865E-2</v>
      </c>
      <c r="AK44" s="24">
        <v>1043.9913690779899</v>
      </c>
      <c r="AL44" s="24">
        <v>1043.9913690779899</v>
      </c>
      <c r="AM44" s="24">
        <v>612.30383741586104</v>
      </c>
      <c r="AN44" s="24">
        <v>0</v>
      </c>
      <c r="AO44" s="24">
        <v>24.197146121376999</v>
      </c>
      <c r="AP44" s="24">
        <v>1.0626359110347299E-2</v>
      </c>
      <c r="AQ44" s="86">
        <v>0.29722009416631001</v>
      </c>
      <c r="AR44" s="24">
        <v>2.54784862840986E-2</v>
      </c>
      <c r="AS44" s="24">
        <v>4.0348665125915797E-2</v>
      </c>
      <c r="AT44" s="24">
        <v>4.9303614229083796E-3</v>
      </c>
      <c r="AU44" s="24">
        <v>3218.4754762781499</v>
      </c>
      <c r="AV44" s="24">
        <v>0</v>
      </c>
      <c r="AW44" s="24">
        <v>102339.747126128</v>
      </c>
      <c r="AX44" s="24">
        <v>11371.0841044723</v>
      </c>
      <c r="AY44" s="24">
        <v>113710.8312306</v>
      </c>
      <c r="AZ44" s="24">
        <v>7.9283965787871205E-5</v>
      </c>
      <c r="BA44" s="24">
        <v>54.935690860153898</v>
      </c>
      <c r="BB44" s="24">
        <v>457.44444795047798</v>
      </c>
      <c r="BC44" s="24">
        <v>664.85682889163104</v>
      </c>
      <c r="BD44" s="24">
        <v>1043.99460765866</v>
      </c>
      <c r="BE44" s="24">
        <v>125.16898350731</v>
      </c>
      <c r="BF44" s="24">
        <v>583.59347330604601</v>
      </c>
      <c r="BG44" s="24">
        <v>330.45968387339502</v>
      </c>
      <c r="BH44" s="24">
        <v>7.9974257180178299</v>
      </c>
      <c r="BI44" s="24">
        <v>58.377516949352596</v>
      </c>
      <c r="BJ44" s="24">
        <v>18103.169913855199</v>
      </c>
      <c r="BK44" s="24">
        <v>14062.5630704903</v>
      </c>
      <c r="BL44" s="24">
        <v>4040.6068433649002</v>
      </c>
      <c r="BM44" s="24">
        <v>60.2027253127807</v>
      </c>
      <c r="BN44" s="24">
        <v>2.55605786532074</v>
      </c>
      <c r="BO44" s="24">
        <v>3593.7694496620002</v>
      </c>
      <c r="BP44" s="24">
        <v>11.923246394004799</v>
      </c>
      <c r="BQ44" s="24">
        <v>1524.92528119484</v>
      </c>
      <c r="BR44" s="24">
        <v>233.480985977248</v>
      </c>
      <c r="BS44" s="24">
        <v>130.255811622794</v>
      </c>
      <c r="BT44" s="24">
        <v>3814.3246148211801</v>
      </c>
      <c r="BU44" s="24">
        <v>99.047071160092599</v>
      </c>
      <c r="BV44" s="24">
        <v>786.91232660194999</v>
      </c>
      <c r="BW44" s="24">
        <v>1241.65223499017</v>
      </c>
      <c r="BX44" s="24">
        <v>55.524197084816301</v>
      </c>
      <c r="BY44" s="24">
        <v>277656.23060415097</v>
      </c>
      <c r="BZ44" s="24">
        <v>459.28631647555102</v>
      </c>
      <c r="CA44" s="24">
        <v>7094.0752585095597</v>
      </c>
      <c r="CB44" s="24">
        <v>8.2485784549186699E-3</v>
      </c>
      <c r="CC44" s="24">
        <v>214.47976854921899</v>
      </c>
      <c r="CD44" s="86">
        <v>0</v>
      </c>
      <c r="CE44" s="24">
        <v>1.10469496554671</v>
      </c>
      <c r="CF44" s="24">
        <v>2776.3459062993402</v>
      </c>
      <c r="CG44" s="24">
        <v>604.053734008383</v>
      </c>
      <c r="CH44" s="47"/>
    </row>
    <row r="45" spans="1:86" x14ac:dyDescent="0.3">
      <c r="A45" s="26" t="s">
        <v>44</v>
      </c>
      <c r="B45" s="72">
        <v>10538.943781</v>
      </c>
      <c r="C45" s="72">
        <v>159.25359028</v>
      </c>
      <c r="D45" s="72">
        <v>26295.476737000001</v>
      </c>
      <c r="E45" s="72">
        <v>1627.4770828999999</v>
      </c>
      <c r="F45" s="72">
        <v>1463.5558798</v>
      </c>
      <c r="G45" s="72">
        <v>9800.5808355000008</v>
      </c>
      <c r="H45" s="72">
        <v>257.72869553999999</v>
      </c>
      <c r="I45" s="73">
        <v>0.92459425429999997</v>
      </c>
      <c r="J45" s="73">
        <v>0.91987332180000003</v>
      </c>
      <c r="K45" s="72"/>
      <c r="L45" s="73">
        <v>11.090787188</v>
      </c>
      <c r="M45" s="72">
        <v>33.184735500000002</v>
      </c>
      <c r="N45" s="73"/>
      <c r="O45" s="72">
        <v>0.33000330989999999</v>
      </c>
      <c r="P45" s="72">
        <v>3.059618E-4</v>
      </c>
      <c r="Q45" s="73">
        <v>3.49120713E-2</v>
      </c>
      <c r="R45" s="24"/>
      <c r="S45" s="24" t="s">
        <v>44</v>
      </c>
      <c r="T45" s="86">
        <v>0</v>
      </c>
      <c r="U45" s="24">
        <v>0</v>
      </c>
      <c r="V45" s="86">
        <v>0.32996929274962</v>
      </c>
      <c r="W45" s="24">
        <v>6.2768951811372504E-3</v>
      </c>
      <c r="X45" s="24">
        <v>6.2768951811372504E-3</v>
      </c>
      <c r="Y45" s="24">
        <v>2.5298109707501699E-3</v>
      </c>
      <c r="Z45" s="86">
        <v>0</v>
      </c>
      <c r="AA45" s="24">
        <v>0.40963644432539098</v>
      </c>
      <c r="AB45" s="86">
        <v>3.0583711346409797E-4</v>
      </c>
      <c r="AC45" s="24">
        <v>106.786105566317</v>
      </c>
      <c r="AD45" s="24">
        <v>0</v>
      </c>
      <c r="AE45" s="24">
        <v>10538.272942028099</v>
      </c>
      <c r="AF45" s="24">
        <v>0.344858914575633</v>
      </c>
      <c r="AG45" s="24">
        <v>8.1706495937920298</v>
      </c>
      <c r="AH45" s="24">
        <v>0.75135611098766797</v>
      </c>
      <c r="AI45" s="24">
        <v>0</v>
      </c>
      <c r="AJ45" s="86">
        <v>0</v>
      </c>
      <c r="AK45" s="24">
        <v>38.344629093925903</v>
      </c>
      <c r="AL45" s="24">
        <v>38.344629093925903</v>
      </c>
      <c r="AM45" s="24">
        <v>33.187356396386598</v>
      </c>
      <c r="AN45" s="24">
        <v>0</v>
      </c>
      <c r="AO45" s="24">
        <v>3.4553659954298102</v>
      </c>
      <c r="AP45" s="24">
        <v>0</v>
      </c>
      <c r="AQ45" s="86">
        <v>0</v>
      </c>
      <c r="AR45" s="24">
        <v>0</v>
      </c>
      <c r="AS45" s="24">
        <v>0</v>
      </c>
      <c r="AT45" s="24">
        <v>0</v>
      </c>
      <c r="AU45" s="24">
        <v>159.19504347374499</v>
      </c>
      <c r="AV45" s="24">
        <v>0</v>
      </c>
      <c r="AW45" s="24">
        <v>23804.711525274201</v>
      </c>
      <c r="AX45" s="24">
        <v>2644.9680271758102</v>
      </c>
      <c r="AY45" s="24">
        <v>26449.679552450001</v>
      </c>
      <c r="AZ45" s="24">
        <v>0</v>
      </c>
      <c r="BA45" s="24">
        <v>6.5851934610999603</v>
      </c>
      <c r="BB45" s="24">
        <v>82.682751783043102</v>
      </c>
      <c r="BC45" s="24">
        <v>65.391942131888499</v>
      </c>
      <c r="BD45" s="24">
        <v>48.334659275697902</v>
      </c>
      <c r="BE45" s="24">
        <v>3.3988717318069002</v>
      </c>
      <c r="BF45" s="24">
        <v>64.975967252589001</v>
      </c>
      <c r="BG45" s="24">
        <v>41.524126678350399</v>
      </c>
      <c r="BH45" s="24">
        <v>0</v>
      </c>
      <c r="BI45" s="24">
        <v>6.7143671449368503</v>
      </c>
      <c r="BJ45" s="24">
        <v>1627.54208135103</v>
      </c>
      <c r="BK45" s="24">
        <v>1463.60952598981</v>
      </c>
      <c r="BL45" s="24">
        <v>163.93255536121899</v>
      </c>
      <c r="BM45" s="24">
        <v>0</v>
      </c>
      <c r="BN45" s="24">
        <v>0.38924614625381798</v>
      </c>
      <c r="BO45" s="24">
        <v>804.62716171399302</v>
      </c>
      <c r="BP45" s="24">
        <v>0</v>
      </c>
      <c r="BQ45" s="24">
        <v>33.963839314831397</v>
      </c>
      <c r="BR45" s="24">
        <v>8.8649543749069792</v>
      </c>
      <c r="BS45" s="24">
        <v>2.9773198726828598</v>
      </c>
      <c r="BT45" s="24">
        <v>84.691076971337594</v>
      </c>
      <c r="BU45" s="24">
        <v>4.8491922168723596</v>
      </c>
      <c r="BV45" s="24">
        <v>125.94875891731</v>
      </c>
      <c r="BW45" s="24">
        <v>148.591895005932</v>
      </c>
      <c r="BX45" s="24">
        <v>5.9245298061457898</v>
      </c>
      <c r="BY45" s="24">
        <v>9804.7046792183501</v>
      </c>
      <c r="BZ45" s="24">
        <v>42.666717033399898</v>
      </c>
      <c r="CA45" s="24">
        <v>192.90923167997701</v>
      </c>
      <c r="CB45" s="24">
        <v>0</v>
      </c>
      <c r="CC45" s="24">
        <v>33.936641540387299</v>
      </c>
      <c r="CD45" s="86">
        <v>0</v>
      </c>
      <c r="CE45" s="24">
        <v>5.71491626058697E-3</v>
      </c>
      <c r="CF45" s="24">
        <v>257.73200268585703</v>
      </c>
      <c r="CG45" s="24">
        <v>104.321529751119</v>
      </c>
      <c r="CH45" s="47"/>
    </row>
    <row r="46" spans="1:86" x14ac:dyDescent="0.3">
      <c r="A46" s="26" t="s">
        <v>45</v>
      </c>
      <c r="B46" s="72">
        <v>834.19124999999997</v>
      </c>
      <c r="C46" s="72">
        <v>14.25874</v>
      </c>
      <c r="D46" s="72">
        <v>222.40549999999999</v>
      </c>
      <c r="E46" s="72">
        <v>2.7594500000000002</v>
      </c>
      <c r="F46" s="72">
        <v>1.76945</v>
      </c>
      <c r="G46" s="72">
        <v>2.0217516249999998</v>
      </c>
      <c r="H46" s="72">
        <v>23.653500000000001</v>
      </c>
      <c r="I46" s="73">
        <v>1.880282024</v>
      </c>
      <c r="J46" s="73">
        <v>9.514680706</v>
      </c>
      <c r="K46" s="72">
        <v>1.5710465</v>
      </c>
      <c r="L46" s="73">
        <v>9.967762316</v>
      </c>
      <c r="M46" s="72">
        <v>37.832225000000001</v>
      </c>
      <c r="N46" s="73"/>
      <c r="O46" s="72">
        <v>9.0615990960000001</v>
      </c>
      <c r="P46" s="72"/>
      <c r="Q46" s="73">
        <v>0.21974374399999999</v>
      </c>
      <c r="R46" s="24"/>
      <c r="S46" s="24" t="s">
        <v>45</v>
      </c>
      <c r="T46" s="86">
        <v>0</v>
      </c>
      <c r="U46" s="24">
        <v>0</v>
      </c>
      <c r="V46" s="86">
        <v>9.0599056761611507</v>
      </c>
      <c r="W46" s="24">
        <v>0</v>
      </c>
      <c r="X46" s="24">
        <v>0</v>
      </c>
      <c r="Y46" s="24">
        <v>0</v>
      </c>
      <c r="Z46" s="86">
        <v>0</v>
      </c>
      <c r="AA46" s="24">
        <v>7.92595416057737</v>
      </c>
      <c r="AB46" s="86">
        <v>0</v>
      </c>
      <c r="AC46" s="24">
        <v>16.105553700779801</v>
      </c>
      <c r="AD46" s="24">
        <v>1.5707186996974101</v>
      </c>
      <c r="AE46" s="24">
        <v>834.06263361938295</v>
      </c>
      <c r="AF46" s="24">
        <v>6.86447994552291</v>
      </c>
      <c r="AG46" s="24">
        <v>2.1833894085738801</v>
      </c>
      <c r="AH46" s="24">
        <v>0</v>
      </c>
      <c r="AI46" s="24">
        <v>6.9022534518820198</v>
      </c>
      <c r="AJ46" s="86">
        <v>0</v>
      </c>
      <c r="AK46" s="24">
        <v>2.4544724631690301E-3</v>
      </c>
      <c r="AL46" s="24">
        <v>2.4544724631690301E-3</v>
      </c>
      <c r="AM46" s="24">
        <v>37.824294577161197</v>
      </c>
      <c r="AN46" s="24">
        <v>0</v>
      </c>
      <c r="AO46" s="24">
        <v>1.8811542317388399E-4</v>
      </c>
      <c r="AP46" s="24">
        <v>0</v>
      </c>
      <c r="AQ46" s="86">
        <v>0</v>
      </c>
      <c r="AR46" s="24">
        <v>0</v>
      </c>
      <c r="AS46" s="24">
        <v>0</v>
      </c>
      <c r="AT46" s="24">
        <v>0</v>
      </c>
      <c r="AU46" s="24">
        <v>14.2557694648831</v>
      </c>
      <c r="AV46" s="24">
        <v>0</v>
      </c>
      <c r="AW46" s="24">
        <v>205.169435191058</v>
      </c>
      <c r="AX46" s="24">
        <v>22.796616323021201</v>
      </c>
      <c r="AY46" s="24">
        <v>227.966051514079</v>
      </c>
      <c r="AZ46" s="24">
        <v>0</v>
      </c>
      <c r="BA46" s="24">
        <v>0.65975928992983801</v>
      </c>
      <c r="BB46" s="24">
        <v>7.5643567739766394E-5</v>
      </c>
      <c r="BC46" s="24">
        <v>0.59925591981348802</v>
      </c>
      <c r="BD46" s="24">
        <v>1.1291825823839601E-2</v>
      </c>
      <c r="BE46" s="24">
        <v>9.6903449792489996E-3</v>
      </c>
      <c r="BF46" s="24">
        <v>6.5935429818614694E-2</v>
      </c>
      <c r="BG46" s="24">
        <v>1.51195621620727E-4</v>
      </c>
      <c r="BH46" s="24">
        <v>0</v>
      </c>
      <c r="BI46" s="24">
        <v>0.156130957412214</v>
      </c>
      <c r="BJ46" s="24">
        <v>2.7590557660565298</v>
      </c>
      <c r="BK46" s="24">
        <v>1.7691603644570799</v>
      </c>
      <c r="BL46" s="24">
        <v>0.989895401599453</v>
      </c>
      <c r="BM46" s="24">
        <v>2.50298300787601E-3</v>
      </c>
      <c r="BN46" s="24">
        <v>0</v>
      </c>
      <c r="BO46" s="24">
        <v>0.29452233645838499</v>
      </c>
      <c r="BP46" s="24">
        <v>2.6502786752426398E-3</v>
      </c>
      <c r="BQ46" s="24">
        <v>0.24881387247364101</v>
      </c>
      <c r="BR46" s="24">
        <v>4.3185303989814599E-4</v>
      </c>
      <c r="BS46" s="24">
        <v>2.31518488511163E-4</v>
      </c>
      <c r="BT46" s="24">
        <v>0.62220876282125404</v>
      </c>
      <c r="BU46" s="24">
        <v>0.575362445938149</v>
      </c>
      <c r="BV46" s="24">
        <v>0.23869099048154399</v>
      </c>
      <c r="BW46" s="24">
        <v>0.115832371787452</v>
      </c>
      <c r="BX46" s="24">
        <v>0</v>
      </c>
      <c r="BY46" s="24">
        <v>1.99556974332688</v>
      </c>
      <c r="BZ46" s="24">
        <v>6.5385319361232798E-3</v>
      </c>
      <c r="CA46" s="24">
        <v>0</v>
      </c>
      <c r="CB46" s="24">
        <v>0</v>
      </c>
      <c r="CC46" s="24">
        <v>1.96499007569415E-2</v>
      </c>
      <c r="CD46" s="86">
        <v>0</v>
      </c>
      <c r="CE46" s="24">
        <v>9.2483728418128602E-2</v>
      </c>
      <c r="CF46" s="24">
        <v>23.6494300280538</v>
      </c>
      <c r="CG46" s="24">
        <v>1.6550914080457599E-2</v>
      </c>
      <c r="CH46" s="47"/>
    </row>
    <row r="47" spans="1:86" x14ac:dyDescent="0.3">
      <c r="A47" s="26" t="s">
        <v>46</v>
      </c>
      <c r="B47" s="72">
        <v>10103.991642000001</v>
      </c>
      <c r="C47" s="72">
        <v>668.51769025999999</v>
      </c>
      <c r="D47" s="72">
        <v>21099.263672000001</v>
      </c>
      <c r="E47" s="72">
        <v>3006.3867215</v>
      </c>
      <c r="F47" s="72">
        <v>2390.4858153999999</v>
      </c>
      <c r="G47" s="72">
        <v>6654.5271518</v>
      </c>
      <c r="H47" s="72">
        <v>849.77615786000001</v>
      </c>
      <c r="I47" s="73">
        <v>11.027623193</v>
      </c>
      <c r="J47" s="73">
        <v>22.944796161999999</v>
      </c>
      <c r="K47" s="72">
        <v>4.5505956999999997</v>
      </c>
      <c r="L47" s="73">
        <v>154.62516663</v>
      </c>
      <c r="M47" s="72">
        <v>420.40798461999998</v>
      </c>
      <c r="N47" s="73">
        <v>1.2971135000000001E-3</v>
      </c>
      <c r="O47" s="72">
        <v>17.088326240000001</v>
      </c>
      <c r="P47" s="72">
        <v>2.0056580099999999E-2</v>
      </c>
      <c r="Q47" s="73">
        <v>2.5468963385999999</v>
      </c>
      <c r="R47" s="24"/>
      <c r="S47" s="24" t="s">
        <v>46</v>
      </c>
      <c r="T47" s="86">
        <v>7.8296274012467097E-4</v>
      </c>
      <c r="U47" s="24">
        <v>5.5038974109779399</v>
      </c>
      <c r="V47" s="86">
        <v>17.087979560280299</v>
      </c>
      <c r="W47" s="24">
        <v>2.3726230200201002</v>
      </c>
      <c r="X47" s="24">
        <v>2.3726230200201002</v>
      </c>
      <c r="Y47" s="24">
        <v>0.173461266997019</v>
      </c>
      <c r="Z47" s="86">
        <v>0.202045706003735</v>
      </c>
      <c r="AA47" s="24">
        <v>39.784970076314004</v>
      </c>
      <c r="AB47" s="86">
        <v>2.0049475994937001E-2</v>
      </c>
      <c r="AC47" s="24">
        <v>1413.58070127222</v>
      </c>
      <c r="AD47" s="24">
        <v>4.5507307779163</v>
      </c>
      <c r="AE47" s="24">
        <v>10102.020069263401</v>
      </c>
      <c r="AF47" s="24">
        <v>40.244620974050598</v>
      </c>
      <c r="AG47" s="24">
        <v>68.617994365361099</v>
      </c>
      <c r="AH47" s="24">
        <v>9.4592239297099496</v>
      </c>
      <c r="AI47" s="24">
        <v>25.525485494523</v>
      </c>
      <c r="AJ47" s="86">
        <v>1.2492569577869999E-3</v>
      </c>
      <c r="AK47" s="24">
        <v>436.314007320222</v>
      </c>
      <c r="AL47" s="24">
        <v>436.314007320222</v>
      </c>
      <c r="AM47" s="24">
        <v>420.392477204496</v>
      </c>
      <c r="AN47" s="24">
        <v>0</v>
      </c>
      <c r="AO47" s="24">
        <v>5.4930235562882599</v>
      </c>
      <c r="AP47" s="24">
        <v>2.7318186530402001E-2</v>
      </c>
      <c r="AQ47" s="86">
        <v>15.583666770509801</v>
      </c>
      <c r="AR47" s="24">
        <v>0.50974536104919699</v>
      </c>
      <c r="AS47" s="24">
        <v>28.761324268954901</v>
      </c>
      <c r="AT47" s="24">
        <v>0.49909183475852797</v>
      </c>
      <c r="AU47" s="24">
        <v>668.48205385890196</v>
      </c>
      <c r="AV47" s="24">
        <v>0</v>
      </c>
      <c r="AW47" s="24">
        <v>17541.508458898199</v>
      </c>
      <c r="AX47" s="24">
        <v>1949.05554762523</v>
      </c>
      <c r="AY47" s="24">
        <v>19490.5640065234</v>
      </c>
      <c r="AZ47" s="24">
        <v>1.30697052591279E-4</v>
      </c>
      <c r="BA47" s="24">
        <v>17.421342511502399</v>
      </c>
      <c r="BB47" s="24">
        <v>57.3783774123809</v>
      </c>
      <c r="BC47" s="24">
        <v>90.904876684224405</v>
      </c>
      <c r="BD47" s="24">
        <v>43.9021358181365</v>
      </c>
      <c r="BE47" s="24">
        <v>38.301200900452002</v>
      </c>
      <c r="BF47" s="24">
        <v>170.20403042341201</v>
      </c>
      <c r="BG47" s="24">
        <v>41.7604731337129</v>
      </c>
      <c r="BH47" s="24">
        <v>7.3180674215292299E-2</v>
      </c>
      <c r="BI47" s="24">
        <v>35.910843351781899</v>
      </c>
      <c r="BJ47" s="24">
        <v>3005.4952596604799</v>
      </c>
      <c r="BK47" s="24">
        <v>2390.0069771078402</v>
      </c>
      <c r="BL47" s="24">
        <v>615.488282552638</v>
      </c>
      <c r="BM47" s="24">
        <v>0.55344704879379503</v>
      </c>
      <c r="BN47" s="24">
        <v>0.24271106552354799</v>
      </c>
      <c r="BO47" s="24">
        <v>571.06710316025794</v>
      </c>
      <c r="BP47" s="24">
        <v>24.336642846178002</v>
      </c>
      <c r="BQ47" s="24">
        <v>259.611908861394</v>
      </c>
      <c r="BR47" s="24">
        <v>55.439620760398299</v>
      </c>
      <c r="BS47" s="24">
        <v>28.108374997901599</v>
      </c>
      <c r="BT47" s="24">
        <v>652.85326573212706</v>
      </c>
      <c r="BU47" s="24">
        <v>20.021442343528999</v>
      </c>
      <c r="BV47" s="24">
        <v>140.46026396227799</v>
      </c>
      <c r="BW47" s="24">
        <v>266.22278903599903</v>
      </c>
      <c r="BX47" s="24">
        <v>3.5806079229044898</v>
      </c>
      <c r="BY47" s="24">
        <v>5367.5491627700103</v>
      </c>
      <c r="BZ47" s="24">
        <v>52.248558108149801</v>
      </c>
      <c r="CA47" s="24">
        <v>71.887737728998999</v>
      </c>
      <c r="CB47" s="24">
        <v>7.2407660921093298</v>
      </c>
      <c r="CC47" s="24">
        <v>30.983244779737898</v>
      </c>
      <c r="CD47" s="86">
        <v>0.291884414755535</v>
      </c>
      <c r="CE47" s="24">
        <v>7.9149269377206899</v>
      </c>
      <c r="CF47" s="24">
        <v>849.69287207904199</v>
      </c>
      <c r="CG47" s="24">
        <v>60.586420523234104</v>
      </c>
      <c r="CH47" s="47"/>
    </row>
    <row r="48" spans="1:86" x14ac:dyDescent="0.3">
      <c r="A48" s="26" t="s">
        <v>47</v>
      </c>
      <c r="B48" s="72">
        <v>4653.9174999999996</v>
      </c>
      <c r="C48" s="72">
        <v>105.755</v>
      </c>
      <c r="D48" s="72">
        <v>10196.019</v>
      </c>
      <c r="E48" s="72">
        <v>914.10029999999995</v>
      </c>
      <c r="F48" s="72">
        <v>671.11349399999995</v>
      </c>
      <c r="G48" s="72">
        <v>2134.239</v>
      </c>
      <c r="H48" s="72">
        <v>284.77300000000002</v>
      </c>
      <c r="I48" s="73">
        <v>3.6604070106000002</v>
      </c>
      <c r="J48" s="73">
        <v>35.339822560999998</v>
      </c>
      <c r="K48" s="72">
        <v>2.0590000000000002</v>
      </c>
      <c r="L48" s="73">
        <v>17.841894841999999</v>
      </c>
      <c r="M48" s="72">
        <v>11.079556500000001</v>
      </c>
      <c r="N48" s="73"/>
      <c r="O48" s="72">
        <v>30.301187786</v>
      </c>
      <c r="P48" s="72">
        <v>5.0750264999999996E-3</v>
      </c>
      <c r="Q48" s="73">
        <v>1.1417394584</v>
      </c>
      <c r="R48" s="24"/>
      <c r="S48" s="24" t="s">
        <v>47</v>
      </c>
      <c r="T48" s="86">
        <v>0</v>
      </c>
      <c r="U48" s="24">
        <v>1.3310948021682301</v>
      </c>
      <c r="V48" s="86">
        <v>30.2998119761893</v>
      </c>
      <c r="W48" s="24">
        <v>0.83847709489608102</v>
      </c>
      <c r="X48" s="24">
        <v>0.83847709489608102</v>
      </c>
      <c r="Y48" s="24">
        <v>9.4620373270060606E-2</v>
      </c>
      <c r="Z48" s="86">
        <v>0.47195522161742098</v>
      </c>
      <c r="AA48" s="24">
        <v>58.154001122359901</v>
      </c>
      <c r="AB48" s="86">
        <v>5.07486665672441E-3</v>
      </c>
      <c r="AC48" s="24">
        <v>217.637747860465</v>
      </c>
      <c r="AD48" s="24">
        <v>2.0593129629065698</v>
      </c>
      <c r="AE48" s="24">
        <v>4652.9549850943304</v>
      </c>
      <c r="AF48" s="24">
        <v>49.422938134599903</v>
      </c>
      <c r="AG48" s="24">
        <v>15.8917040430615</v>
      </c>
      <c r="AH48" s="24">
        <v>2.6401820507184299E-3</v>
      </c>
      <c r="AI48" s="24">
        <v>48.995290220855502</v>
      </c>
      <c r="AJ48" s="86">
        <v>0</v>
      </c>
      <c r="AK48" s="24">
        <v>32.353201619375398</v>
      </c>
      <c r="AL48" s="24">
        <v>32.353201619375398</v>
      </c>
      <c r="AM48" s="24">
        <v>11.073617761985</v>
      </c>
      <c r="AN48" s="24">
        <v>0</v>
      </c>
      <c r="AO48" s="24">
        <v>0.144428510771657</v>
      </c>
      <c r="AP48" s="24">
        <v>0</v>
      </c>
      <c r="AQ48" s="86">
        <v>16.570858438653602</v>
      </c>
      <c r="AR48" s="24">
        <v>0.24502419723650601</v>
      </c>
      <c r="AS48" s="24">
        <v>20.931531820521698</v>
      </c>
      <c r="AT48" s="24">
        <v>0.230557916284164</v>
      </c>
      <c r="AU48" s="24">
        <v>105.70218561065199</v>
      </c>
      <c r="AV48" s="24">
        <v>0</v>
      </c>
      <c r="AW48" s="24">
        <v>9210.4779045469204</v>
      </c>
      <c r="AX48" s="24">
        <v>1023.38612048766</v>
      </c>
      <c r="AY48" s="24">
        <v>10233.8640250345</v>
      </c>
      <c r="AZ48" s="24">
        <v>0</v>
      </c>
      <c r="BA48" s="24">
        <v>4.9160781567144598</v>
      </c>
      <c r="BB48" s="24">
        <v>11.9764915989428</v>
      </c>
      <c r="BC48" s="24">
        <v>20.531748207106599</v>
      </c>
      <c r="BD48" s="24">
        <v>10.007430404570099</v>
      </c>
      <c r="BE48" s="24">
        <v>13.4078911787342</v>
      </c>
      <c r="BF48" s="24">
        <v>27.208406383042</v>
      </c>
      <c r="BG48" s="24">
        <v>8.2442802964114197</v>
      </c>
      <c r="BH48" s="24">
        <v>0</v>
      </c>
      <c r="BI48" s="24">
        <v>17.407204417909199</v>
      </c>
      <c r="BJ48" s="24">
        <v>913.66972208684501</v>
      </c>
      <c r="BK48" s="24">
        <v>670.86563766856204</v>
      </c>
      <c r="BL48" s="24">
        <v>242.804084418283</v>
      </c>
      <c r="BM48" s="24">
        <v>0.21031989072791199</v>
      </c>
      <c r="BN48" s="24">
        <v>6.19386432756273E-2</v>
      </c>
      <c r="BO48" s="24">
        <v>134.92404519176301</v>
      </c>
      <c r="BP48" s="24">
        <v>48.1377886898374</v>
      </c>
      <c r="BQ48" s="24">
        <v>56.632561725888301</v>
      </c>
      <c r="BR48" s="24">
        <v>11.827768663822599</v>
      </c>
      <c r="BS48" s="24">
        <v>5.3017580615089503</v>
      </c>
      <c r="BT48" s="24">
        <v>141.564291922926</v>
      </c>
      <c r="BU48" s="24">
        <v>5.5265582896486096</v>
      </c>
      <c r="BV48" s="24">
        <v>38.078622166790602</v>
      </c>
      <c r="BW48" s="24">
        <v>145.10351519105799</v>
      </c>
      <c r="BX48" s="24">
        <v>0.77132324135246999</v>
      </c>
      <c r="BY48" s="24">
        <v>2111.4245906094102</v>
      </c>
      <c r="BZ48" s="24">
        <v>13.2204321762867</v>
      </c>
      <c r="CA48" s="24">
        <v>40.8678145947679</v>
      </c>
      <c r="CB48" s="24">
        <v>3.19887886991076</v>
      </c>
      <c r="CC48" s="24">
        <v>11.5789059806915</v>
      </c>
      <c r="CD48" s="86">
        <v>9.34328193753199E-2</v>
      </c>
      <c r="CE48" s="24">
        <v>3.0107183458725699</v>
      </c>
      <c r="CF48" s="24">
        <v>284.73256391022699</v>
      </c>
      <c r="CG48" s="24">
        <v>4.9733890673188696</v>
      </c>
      <c r="CH48" s="47"/>
    </row>
    <row r="49" spans="1:86" x14ac:dyDescent="0.3">
      <c r="A49" s="26" t="s">
        <v>48</v>
      </c>
      <c r="B49" s="72">
        <v>9367.7672426000008</v>
      </c>
      <c r="C49" s="72">
        <v>20.193829999999998</v>
      </c>
      <c r="D49" s="72">
        <v>44177.950491000003</v>
      </c>
      <c r="E49" s="72">
        <v>6455.6984473000002</v>
      </c>
      <c r="F49" s="72">
        <v>5751.2277464999997</v>
      </c>
      <c r="G49" s="72">
        <v>40528.988919000003</v>
      </c>
      <c r="H49" s="72">
        <v>828.70484536000004</v>
      </c>
      <c r="I49" s="73">
        <v>4.8092154540000003</v>
      </c>
      <c r="J49" s="73">
        <v>10.770268931</v>
      </c>
      <c r="K49" s="72"/>
      <c r="L49" s="73">
        <v>1.7707468795000001</v>
      </c>
      <c r="M49" s="72">
        <v>108.5857295</v>
      </c>
      <c r="N49" s="73"/>
      <c r="O49" s="72">
        <v>2.0247360905999998</v>
      </c>
      <c r="P49" s="72">
        <v>1.2493833000000001E-3</v>
      </c>
      <c r="Q49" s="73">
        <v>0.1661783033</v>
      </c>
      <c r="R49" s="24"/>
      <c r="S49" s="24" t="s">
        <v>48</v>
      </c>
      <c r="T49" s="86">
        <v>0</v>
      </c>
      <c r="U49" s="24">
        <v>6.2574853610866798E-3</v>
      </c>
      <c r="V49" s="86">
        <v>2.0244536575684302</v>
      </c>
      <c r="W49" s="24">
        <v>6.8174092504719401E-6</v>
      </c>
      <c r="X49" s="24">
        <v>6.8174092504719401E-6</v>
      </c>
      <c r="Y49" s="24">
        <v>9.3492288333250998E-6</v>
      </c>
      <c r="Z49" s="86">
        <v>0</v>
      </c>
      <c r="AA49" s="24">
        <v>2.1737278582465298</v>
      </c>
      <c r="AB49" s="86">
        <v>1.2488008025106499E-3</v>
      </c>
      <c r="AC49" s="24">
        <v>45.886274217258602</v>
      </c>
      <c r="AD49" s="24">
        <v>0</v>
      </c>
      <c r="AE49" s="24">
        <v>9367.3747121726501</v>
      </c>
      <c r="AF49" s="24">
        <v>1.15021460035209E-3</v>
      </c>
      <c r="AG49" s="24">
        <v>17.020109394838101</v>
      </c>
      <c r="AH49" s="24">
        <v>4.4943108882910903E-4</v>
      </c>
      <c r="AI49" s="24">
        <v>0</v>
      </c>
      <c r="AJ49" s="86">
        <v>0</v>
      </c>
      <c r="AK49" s="24">
        <v>11.375700544186699</v>
      </c>
      <c r="AL49" s="24">
        <v>11.375700544186699</v>
      </c>
      <c r="AM49" s="24">
        <v>108.58025469369301</v>
      </c>
      <c r="AN49" s="24">
        <v>0</v>
      </c>
      <c r="AO49" s="24">
        <v>12.5418261777731</v>
      </c>
      <c r="AP49" s="24">
        <v>0</v>
      </c>
      <c r="AQ49" s="86">
        <v>1.6481462282071401E-5</v>
      </c>
      <c r="AR49" s="24">
        <v>0</v>
      </c>
      <c r="AS49" s="24">
        <v>2.8738970755814201E-6</v>
      </c>
      <c r="AT49" s="24">
        <v>8.6377564165984103E-7</v>
      </c>
      <c r="AU49" s="24">
        <v>20.1923007399593</v>
      </c>
      <c r="AV49" s="24">
        <v>0</v>
      </c>
      <c r="AW49" s="24">
        <v>38442.257925565304</v>
      </c>
      <c r="AX49" s="24">
        <v>4271.3621257436498</v>
      </c>
      <c r="AY49" s="24">
        <v>42713.620051309001</v>
      </c>
      <c r="AZ49" s="24">
        <v>0</v>
      </c>
      <c r="BA49" s="24">
        <v>22.7957111338266</v>
      </c>
      <c r="BB49" s="24">
        <v>339.71969705562998</v>
      </c>
      <c r="BC49" s="24">
        <v>249.267289746492</v>
      </c>
      <c r="BD49" s="24">
        <v>196.70236560984301</v>
      </c>
      <c r="BE49" s="24">
        <v>5.3181478408162297</v>
      </c>
      <c r="BF49" s="24">
        <v>248.20989135245799</v>
      </c>
      <c r="BG49" s="24">
        <v>166.912175834203</v>
      </c>
      <c r="BH49" s="24">
        <v>0</v>
      </c>
      <c r="BI49" s="24">
        <v>26.625892287769201</v>
      </c>
      <c r="BJ49" s="24">
        <v>6455.7055295686896</v>
      </c>
      <c r="BK49" s="24">
        <v>5751.2611696090298</v>
      </c>
      <c r="BL49" s="24">
        <v>704.444359959655</v>
      </c>
      <c r="BM49" s="24">
        <v>0</v>
      </c>
      <c r="BN49" s="24">
        <v>1.6109019789789201</v>
      </c>
      <c r="BO49" s="24">
        <v>3321.6500183501998</v>
      </c>
      <c r="BP49" s="24">
        <v>0</v>
      </c>
      <c r="BQ49" s="24">
        <v>84.204368958999495</v>
      </c>
      <c r="BR49" s="24">
        <v>22.567212106339898</v>
      </c>
      <c r="BS49" s="24">
        <v>4.75144217564399</v>
      </c>
      <c r="BT49" s="24">
        <v>209.65621572727699</v>
      </c>
      <c r="BU49" s="24">
        <v>16.678661391446902</v>
      </c>
      <c r="BV49" s="24">
        <v>513.56264767503797</v>
      </c>
      <c r="BW49" s="24">
        <v>585.251512647043</v>
      </c>
      <c r="BX49" s="24">
        <v>24.518680008791701</v>
      </c>
      <c r="BY49" s="24">
        <v>39279.493770000103</v>
      </c>
      <c r="BZ49" s="24">
        <v>165.86612369162299</v>
      </c>
      <c r="CA49" s="24">
        <v>887.59526783996603</v>
      </c>
      <c r="CB49" s="24">
        <v>0</v>
      </c>
      <c r="CC49" s="24">
        <v>126.33314377382401</v>
      </c>
      <c r="CD49" s="86">
        <v>0</v>
      </c>
      <c r="CE49" s="24">
        <v>3.6257115590554001E-2</v>
      </c>
      <c r="CF49" s="24">
        <v>828.69466490020204</v>
      </c>
      <c r="CG49" s="24">
        <v>389.994048027475</v>
      </c>
      <c r="CH49" s="47"/>
    </row>
    <row r="50" spans="1:86" x14ac:dyDescent="0.3">
      <c r="A50" s="26" t="s">
        <v>49</v>
      </c>
      <c r="B50" s="72">
        <v>9978.0346024999999</v>
      </c>
      <c r="C50" s="72">
        <v>1331.2187627999999</v>
      </c>
      <c r="D50" s="72">
        <v>18117.950563999999</v>
      </c>
      <c r="E50" s="72">
        <v>1077.7717756</v>
      </c>
      <c r="F50" s="72">
        <v>649.84230869999999</v>
      </c>
      <c r="G50" s="72">
        <v>11563.952294000001</v>
      </c>
      <c r="H50" s="72">
        <v>879.02720581999995</v>
      </c>
      <c r="I50" s="73">
        <v>6.9021570625999997</v>
      </c>
      <c r="J50" s="73">
        <v>12.833018235000001</v>
      </c>
      <c r="K50" s="72">
        <v>27.632257119999998</v>
      </c>
      <c r="L50" s="73">
        <v>61.835648882000001</v>
      </c>
      <c r="M50" s="72">
        <v>42.046822179999999</v>
      </c>
      <c r="N50" s="73"/>
      <c r="O50" s="72">
        <v>7.6838160118000003</v>
      </c>
      <c r="P50" s="72">
        <v>1.37298488E-2</v>
      </c>
      <c r="Q50" s="73">
        <v>1.0993292875</v>
      </c>
      <c r="R50" s="24"/>
      <c r="S50" s="24" t="s">
        <v>49</v>
      </c>
      <c r="T50" s="86">
        <v>0</v>
      </c>
      <c r="U50" s="24">
        <v>0</v>
      </c>
      <c r="V50" s="86">
        <v>7.6846508392817396</v>
      </c>
      <c r="W50" s="24">
        <v>0</v>
      </c>
      <c r="X50" s="24">
        <v>0</v>
      </c>
      <c r="Y50" s="24">
        <v>0</v>
      </c>
      <c r="Z50" s="86">
        <v>0</v>
      </c>
      <c r="AA50" s="24">
        <v>87.1062733127618</v>
      </c>
      <c r="AB50" s="86">
        <v>1.37164850805842E-2</v>
      </c>
      <c r="AC50" s="24">
        <v>526.83288323120598</v>
      </c>
      <c r="AD50" s="24">
        <v>27.639430358786701</v>
      </c>
      <c r="AE50" s="24">
        <v>9974.0990511536602</v>
      </c>
      <c r="AF50" s="24">
        <v>79.7297538769742</v>
      </c>
      <c r="AG50" s="24">
        <v>37.180280080613102</v>
      </c>
      <c r="AH50" s="24">
        <v>2.8228261650833801E-2</v>
      </c>
      <c r="AI50" s="24">
        <v>53.879261482375902</v>
      </c>
      <c r="AJ50" s="86">
        <v>0</v>
      </c>
      <c r="AK50" s="24">
        <v>60.152584020506403</v>
      </c>
      <c r="AL50" s="24">
        <v>60.152584020506403</v>
      </c>
      <c r="AM50" s="24">
        <v>42.0357485269015</v>
      </c>
      <c r="AN50" s="24">
        <v>0</v>
      </c>
      <c r="AO50" s="24">
        <v>8.8899126002805904</v>
      </c>
      <c r="AP50" s="24">
        <v>0</v>
      </c>
      <c r="AQ50" s="86">
        <v>0</v>
      </c>
      <c r="AR50" s="24">
        <v>0</v>
      </c>
      <c r="AS50" s="24">
        <v>0</v>
      </c>
      <c r="AT50" s="24">
        <v>0</v>
      </c>
      <c r="AU50" s="24">
        <v>1331.02528932268</v>
      </c>
      <c r="AV50" s="24">
        <v>0</v>
      </c>
      <c r="AW50" s="24">
        <v>16156.4766081083</v>
      </c>
      <c r="AX50" s="24">
        <v>1795.16424402999</v>
      </c>
      <c r="AY50" s="24">
        <v>17951.640852138298</v>
      </c>
      <c r="AZ50" s="24">
        <v>0</v>
      </c>
      <c r="BA50" s="24">
        <v>22.3019183049934</v>
      </c>
      <c r="BB50" s="24">
        <v>26.801958174418601</v>
      </c>
      <c r="BC50" s="24">
        <v>185.20983550280101</v>
      </c>
      <c r="BD50" s="24">
        <v>16.8980881532236</v>
      </c>
      <c r="BE50" s="24">
        <v>6.5044986373253701</v>
      </c>
      <c r="BF50" s="24">
        <v>34.933823602403002</v>
      </c>
      <c r="BG50" s="24">
        <v>15.752576596336899</v>
      </c>
      <c r="BH50" s="24">
        <v>0</v>
      </c>
      <c r="BI50" s="24">
        <v>3.5818528297385801</v>
      </c>
      <c r="BJ50" s="24">
        <v>1077.33449648532</v>
      </c>
      <c r="BK50" s="24">
        <v>649.66627824511295</v>
      </c>
      <c r="BL50" s="24">
        <v>427.66821824020798</v>
      </c>
      <c r="BM50" s="24">
        <v>1.2966497175328001E-2</v>
      </c>
      <c r="BN50" s="24">
        <v>0.118975314851911</v>
      </c>
      <c r="BO50" s="24">
        <v>253.05021720732799</v>
      </c>
      <c r="BP50" s="24">
        <v>1.3915622138813999E-2</v>
      </c>
      <c r="BQ50" s="24">
        <v>46.878738992734597</v>
      </c>
      <c r="BR50" s="24">
        <v>11.4533118205389</v>
      </c>
      <c r="BS50" s="24">
        <v>5.5994002147759696</v>
      </c>
      <c r="BT50" s="24">
        <v>117.244940917543</v>
      </c>
      <c r="BU50" s="24">
        <v>16.884896380563699</v>
      </c>
      <c r="BV50" s="24">
        <v>44.5113727179086</v>
      </c>
      <c r="BW50" s="24">
        <v>64.498928449370297</v>
      </c>
      <c r="BX50" s="24">
        <v>1.8107124973012401</v>
      </c>
      <c r="BY50" s="24">
        <v>11559.0759273284</v>
      </c>
      <c r="BZ50" s="24">
        <v>120.4126639215</v>
      </c>
      <c r="CA50" s="24">
        <v>260.41375051838202</v>
      </c>
      <c r="CB50" s="24">
        <v>0</v>
      </c>
      <c r="CC50" s="24">
        <v>89.806821600342502</v>
      </c>
      <c r="CD50" s="86">
        <v>0</v>
      </c>
      <c r="CE50" s="24">
        <v>0.752784836463948</v>
      </c>
      <c r="CF50" s="24">
        <v>878.865239299172</v>
      </c>
      <c r="CG50" s="24">
        <v>275.96183224570098</v>
      </c>
      <c r="CH50" s="47"/>
    </row>
    <row r="51" spans="1:86" s="26" customFormat="1" x14ac:dyDescent="0.3">
      <c r="A51" s="26" t="s">
        <v>50</v>
      </c>
      <c r="B51" s="72">
        <v>15927.776981999999</v>
      </c>
      <c r="C51" s="72">
        <v>137.24976899999999</v>
      </c>
      <c r="D51" s="72">
        <v>36508.559931999996</v>
      </c>
      <c r="E51" s="72">
        <v>1525.5095765000001</v>
      </c>
      <c r="F51" s="72">
        <v>941.50123880000001</v>
      </c>
      <c r="G51" s="72">
        <v>33468.908186000001</v>
      </c>
      <c r="H51" s="72">
        <v>641.07190849999995</v>
      </c>
      <c r="I51" s="73">
        <v>0.65582676149999997</v>
      </c>
      <c r="J51" s="73">
        <v>1.2541106129999999</v>
      </c>
      <c r="K51" s="72"/>
      <c r="L51" s="73">
        <v>0.12107791449999999</v>
      </c>
      <c r="M51" s="72">
        <v>113.28038454999999</v>
      </c>
      <c r="N51" s="73"/>
      <c r="O51" s="72">
        <v>0.43511658050000002</v>
      </c>
      <c r="P51" s="72">
        <v>4.5760499999999997E-5</v>
      </c>
      <c r="Q51" s="73">
        <v>2.67726834E-2</v>
      </c>
      <c r="R51" s="24"/>
      <c r="S51" s="24" t="s">
        <v>50</v>
      </c>
      <c r="T51" s="86">
        <v>0</v>
      </c>
      <c r="U51" s="24">
        <v>6.5320108809118296E-4</v>
      </c>
      <c r="V51" s="86">
        <v>0.43507729652890498</v>
      </c>
      <c r="W51" s="24">
        <v>0</v>
      </c>
      <c r="X51" s="24">
        <v>0</v>
      </c>
      <c r="Y51" s="24">
        <v>0</v>
      </c>
      <c r="Z51" s="86">
        <v>0</v>
      </c>
      <c r="AA51" s="24">
        <v>1.5977215152150202E-2</v>
      </c>
      <c r="AB51" s="86">
        <v>4.57608520365698E-5</v>
      </c>
      <c r="AC51" s="24">
        <v>6.9912289832117098</v>
      </c>
      <c r="AD51" s="24">
        <v>0</v>
      </c>
      <c r="AE51" s="24">
        <v>15926.715708973101</v>
      </c>
      <c r="AF51" s="24">
        <v>0</v>
      </c>
      <c r="AG51" s="24">
        <v>13.6126111577803</v>
      </c>
      <c r="AH51" s="24">
        <v>0</v>
      </c>
      <c r="AI51" s="24">
        <v>0</v>
      </c>
      <c r="AJ51" s="86">
        <v>0</v>
      </c>
      <c r="AK51" s="24">
        <v>3.0439441591812701</v>
      </c>
      <c r="AL51" s="24">
        <v>3.0439441591812701</v>
      </c>
      <c r="AM51" s="24">
        <v>113.27041304033899</v>
      </c>
      <c r="AN51" s="24">
        <v>0</v>
      </c>
      <c r="AO51" s="24">
        <v>10.0307387356746</v>
      </c>
      <c r="AP51" s="24">
        <v>0</v>
      </c>
      <c r="AQ51" s="86">
        <v>0</v>
      </c>
      <c r="AR51" s="24">
        <v>0</v>
      </c>
      <c r="AS51" s="24">
        <v>0</v>
      </c>
      <c r="AT51" s="24">
        <v>0</v>
      </c>
      <c r="AU51" s="24">
        <v>137.22741272397499</v>
      </c>
      <c r="AV51" s="24">
        <v>0</v>
      </c>
      <c r="AW51" s="24">
        <v>30536.1965097348</v>
      </c>
      <c r="AX51" s="24">
        <v>3392.910957216</v>
      </c>
      <c r="AY51" s="24">
        <v>33929.107466950802</v>
      </c>
      <c r="AZ51" s="24">
        <v>0</v>
      </c>
      <c r="BA51" s="24">
        <v>18.2314760046186</v>
      </c>
      <c r="BB51" s="24">
        <v>56.090684797731399</v>
      </c>
      <c r="BC51" s="24">
        <v>187.98087336166199</v>
      </c>
      <c r="BD51" s="24">
        <v>32.425097011634897</v>
      </c>
      <c r="BE51" s="24">
        <v>0.64078613899039305</v>
      </c>
      <c r="BF51" s="24">
        <v>40.344406692460701</v>
      </c>
      <c r="BG51" s="24">
        <v>27.456006649911501</v>
      </c>
      <c r="BH51" s="24">
        <v>0</v>
      </c>
      <c r="BI51" s="24">
        <v>4.3692885219552702</v>
      </c>
      <c r="BJ51" s="24">
        <v>1525.3903779485099</v>
      </c>
      <c r="BK51" s="24">
        <v>941.43285991194705</v>
      </c>
      <c r="BL51" s="24">
        <v>583.95751803656299</v>
      </c>
      <c r="BM51" s="24">
        <v>0</v>
      </c>
      <c r="BN51" s="24">
        <v>0.26629917899876998</v>
      </c>
      <c r="BO51" s="24">
        <v>548.57284111608897</v>
      </c>
      <c r="BP51" s="24">
        <v>0</v>
      </c>
      <c r="BQ51" s="24">
        <v>12.2719865372553</v>
      </c>
      <c r="BR51" s="24">
        <v>3.34495791685268</v>
      </c>
      <c r="BS51" s="24">
        <v>0.57872254060638095</v>
      </c>
      <c r="BT51" s="24">
        <v>30.5388068102977</v>
      </c>
      <c r="BU51" s="24">
        <v>11.612213424657501</v>
      </c>
      <c r="BV51" s="24">
        <v>84.677036514713095</v>
      </c>
      <c r="BW51" s="24">
        <v>95.802729603333404</v>
      </c>
      <c r="BX51" s="24">
        <v>4.05320988111575</v>
      </c>
      <c r="BY51" s="24">
        <v>32503.697689238499</v>
      </c>
      <c r="BZ51" s="24">
        <v>123.328456229355</v>
      </c>
      <c r="CA51" s="24">
        <v>796.32012376747798</v>
      </c>
      <c r="CB51" s="24">
        <v>0</v>
      </c>
      <c r="CC51" s="24">
        <v>100.180327820239</v>
      </c>
      <c r="CD51" s="86">
        <v>0</v>
      </c>
      <c r="CE51" s="24">
        <v>1.8825320562178599E-3</v>
      </c>
      <c r="CF51" s="24">
        <v>641.01346599072895</v>
      </c>
      <c r="CG51" s="24">
        <v>311.91739724152097</v>
      </c>
      <c r="CH51" s="47"/>
    </row>
    <row r="52" spans="1:86" s="26" customFormat="1" x14ac:dyDescent="0.3">
      <c r="B52" s="72"/>
      <c r="C52" s="72"/>
      <c r="D52" s="72"/>
      <c r="E52" s="72"/>
      <c r="F52" s="72"/>
      <c r="G52" s="72"/>
      <c r="H52" s="72"/>
      <c r="I52" s="73"/>
      <c r="J52" s="73"/>
      <c r="K52" s="72"/>
      <c r="L52" s="73"/>
      <c r="M52" s="72"/>
      <c r="N52" s="73"/>
      <c r="O52" s="72"/>
      <c r="P52" s="72"/>
      <c r="Q52" s="73"/>
      <c r="R52" s="24"/>
      <c r="S52" s="24"/>
      <c r="T52" s="86"/>
      <c r="U52" s="24"/>
      <c r="V52" s="86"/>
      <c r="W52" s="24"/>
      <c r="X52" s="24"/>
      <c r="Y52" s="24"/>
      <c r="Z52" s="86"/>
      <c r="AA52" s="24"/>
      <c r="AB52" s="86"/>
      <c r="AC52" s="24"/>
      <c r="AD52" s="24"/>
      <c r="AE52" s="24"/>
      <c r="AF52" s="24"/>
      <c r="AG52" s="24"/>
      <c r="AH52" s="24"/>
      <c r="AI52" s="24"/>
      <c r="AJ52" s="86"/>
      <c r="AK52" s="24"/>
      <c r="AL52" s="24"/>
      <c r="AM52" s="24"/>
      <c r="AN52" s="24"/>
      <c r="AO52" s="24"/>
      <c r="AP52" s="24"/>
      <c r="AQ52" s="86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86"/>
      <c r="CE52" s="24"/>
      <c r="CF52" s="24"/>
      <c r="CG52" s="24"/>
      <c r="CH52" s="47"/>
    </row>
    <row r="53" spans="1:86" s="26" customFormat="1" x14ac:dyDescent="0.3">
      <c r="B53" s="72"/>
      <c r="C53" s="72"/>
      <c r="D53" s="72"/>
      <c r="E53" s="72"/>
      <c r="F53" s="72"/>
      <c r="G53" s="72"/>
      <c r="H53" s="72"/>
      <c r="I53" s="73"/>
      <c r="J53" s="73"/>
      <c r="K53" s="72"/>
      <c r="L53" s="73"/>
      <c r="M53" s="72"/>
      <c r="N53" s="73"/>
      <c r="O53" s="72"/>
      <c r="P53" s="72"/>
      <c r="Q53" s="73"/>
      <c r="R53" s="24"/>
      <c r="S53" s="24"/>
      <c r="T53" s="86"/>
      <c r="U53" s="24"/>
      <c r="V53" s="86"/>
      <c r="W53" s="24"/>
      <c r="X53" s="24"/>
      <c r="Y53" s="24"/>
      <c r="Z53" s="86"/>
      <c r="AA53" s="24"/>
      <c r="AB53" s="86"/>
      <c r="AC53" s="24"/>
      <c r="AD53" s="24"/>
      <c r="AE53" s="24"/>
      <c r="AF53" s="24"/>
      <c r="AG53" s="24"/>
      <c r="AH53" s="24"/>
      <c r="AI53" s="24"/>
      <c r="AJ53" s="86"/>
      <c r="AK53" s="24"/>
      <c r="AL53" s="24"/>
      <c r="AM53" s="24"/>
      <c r="AN53" s="24"/>
      <c r="AO53" s="24"/>
      <c r="AP53" s="24"/>
      <c r="AQ53" s="86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86"/>
      <c r="CE53" s="24"/>
      <c r="CF53" s="24"/>
      <c r="CG53" s="24"/>
      <c r="CH53" s="47"/>
    </row>
    <row r="54" spans="1:86" x14ac:dyDescent="0.3">
      <c r="A54" s="26" t="s">
        <v>51</v>
      </c>
      <c r="B54" s="72">
        <v>3405.5842499999999</v>
      </c>
      <c r="C54" s="72"/>
      <c r="D54" s="72">
        <v>36368.343999999997</v>
      </c>
      <c r="E54" s="72">
        <v>5772.8770000000004</v>
      </c>
      <c r="F54" s="72">
        <v>3927.1512499999999</v>
      </c>
      <c r="G54" s="72">
        <v>10137.317999999999</v>
      </c>
      <c r="H54" s="72">
        <v>389.43696499999999</v>
      </c>
      <c r="I54" s="73">
        <v>0.40576354999999997</v>
      </c>
      <c r="J54" s="73">
        <v>2.0532615000000001</v>
      </c>
      <c r="K54" s="72">
        <v>0.38620864999999999</v>
      </c>
      <c r="L54" s="73">
        <v>2.2070667400000001</v>
      </c>
      <c r="M54" s="72">
        <v>45.596150000000002</v>
      </c>
      <c r="N54" s="73"/>
      <c r="O54" s="72">
        <v>1.955487</v>
      </c>
      <c r="P54" s="72"/>
      <c r="Q54" s="73">
        <v>6.0581940500000001E-2</v>
      </c>
      <c r="R54" s="24"/>
      <c r="S54" s="24" t="s">
        <v>51</v>
      </c>
      <c r="T54" s="86">
        <v>0</v>
      </c>
      <c r="U54" s="24">
        <v>0</v>
      </c>
      <c r="V54" s="86">
        <v>1.95548587698648</v>
      </c>
      <c r="W54" s="24">
        <v>0</v>
      </c>
      <c r="X54" s="24">
        <v>0</v>
      </c>
      <c r="Y54" s="24">
        <v>0</v>
      </c>
      <c r="Z54" s="86">
        <v>0</v>
      </c>
      <c r="AA54" s="24">
        <v>3.7886184007121</v>
      </c>
      <c r="AB54" s="86">
        <v>0</v>
      </c>
      <c r="AC54" s="24">
        <v>7.6917020905328499</v>
      </c>
      <c r="AD54" s="24">
        <v>0.38621302661529799</v>
      </c>
      <c r="AE54" s="24">
        <v>3407.35161348567</v>
      </c>
      <c r="AF54" s="24">
        <v>3.2817914231385901</v>
      </c>
      <c r="AG54" s="24">
        <v>9.1201401188564493</v>
      </c>
      <c r="AH54" s="24">
        <v>0</v>
      </c>
      <c r="AI54" s="24">
        <v>3.29984335827861</v>
      </c>
      <c r="AJ54" s="86">
        <v>0</v>
      </c>
      <c r="AK54" s="24">
        <v>0</v>
      </c>
      <c r="AL54" s="24">
        <v>0</v>
      </c>
      <c r="AM54" s="24">
        <v>45.623992074275897</v>
      </c>
      <c r="AN54" s="24">
        <v>0</v>
      </c>
      <c r="AO54" s="24">
        <v>5.9512728312280201</v>
      </c>
      <c r="AP54" s="24">
        <v>0</v>
      </c>
      <c r="AQ54" s="86">
        <v>0</v>
      </c>
      <c r="AR54" s="24">
        <v>0</v>
      </c>
      <c r="AS54" s="24">
        <v>0</v>
      </c>
      <c r="AT54" s="24">
        <v>0</v>
      </c>
      <c r="AU54" s="24">
        <v>0</v>
      </c>
      <c r="AV54" s="24">
        <v>0</v>
      </c>
      <c r="AW54" s="24">
        <v>32757.870198030101</v>
      </c>
      <c r="AX54" s="24">
        <v>3639.7635781345598</v>
      </c>
      <c r="AY54" s="24">
        <v>36397.633776164701</v>
      </c>
      <c r="AZ54" s="24">
        <v>0</v>
      </c>
      <c r="BA54" s="24">
        <v>11.1320538758963</v>
      </c>
      <c r="BB54" s="24">
        <v>231.24169689754501</v>
      </c>
      <c r="BC54" s="24">
        <v>111.681906112733</v>
      </c>
      <c r="BD54" s="24">
        <v>133.98629934357299</v>
      </c>
      <c r="BE54" s="24">
        <v>2.7346108611804598</v>
      </c>
      <c r="BF54" s="24">
        <v>167.84779643622801</v>
      </c>
      <c r="BG54" s="24">
        <v>113.10314202726001</v>
      </c>
      <c r="BH54" s="24">
        <v>0</v>
      </c>
      <c r="BI54" s="24">
        <v>22.930561424626699</v>
      </c>
      <c r="BJ54" s="24">
        <v>5775.9787821071704</v>
      </c>
      <c r="BK54" s="24">
        <v>3929.1638079839199</v>
      </c>
      <c r="BL54" s="24">
        <v>1846.8149741232401</v>
      </c>
      <c r="BM54" s="24">
        <v>7.9221437744230905E-2</v>
      </c>
      <c r="BN54" s="24">
        <v>1.0981083429509899</v>
      </c>
      <c r="BO54" s="24">
        <v>2270.60136896002</v>
      </c>
      <c r="BP54" s="24">
        <v>8.3884599061933393E-2</v>
      </c>
      <c r="BQ54" s="24">
        <v>57.012389413405103</v>
      </c>
      <c r="BR54" s="24">
        <v>13.463919772703401</v>
      </c>
      <c r="BS54" s="24">
        <v>2.2097728078616798</v>
      </c>
      <c r="BT54" s="24">
        <v>141.955555989131</v>
      </c>
      <c r="BU54" s="24">
        <v>7.1528608817332602</v>
      </c>
      <c r="BV54" s="24">
        <v>356.540266097874</v>
      </c>
      <c r="BW54" s="24">
        <v>397.56151259114699</v>
      </c>
      <c r="BX54" s="24">
        <v>16.7137009816079</v>
      </c>
      <c r="BY54" s="24">
        <v>10144.6331038718</v>
      </c>
      <c r="BZ54" s="24">
        <v>73.070139983260205</v>
      </c>
      <c r="CA54" s="24">
        <v>235.68016135892901</v>
      </c>
      <c r="CB54" s="24">
        <v>0</v>
      </c>
      <c r="CC54" s="24">
        <v>59.440768453539199</v>
      </c>
      <c r="CD54" s="86">
        <v>0</v>
      </c>
      <c r="CE54" s="24">
        <v>4.42066510028273E-2</v>
      </c>
      <c r="CF54" s="24">
        <v>389.64928906452297</v>
      </c>
      <c r="CG54" s="24">
        <v>185.066995207958</v>
      </c>
      <c r="CH54" s="47"/>
    </row>
    <row r="55" spans="1:86" x14ac:dyDescent="0.3">
      <c r="A55" s="26" t="s">
        <v>1</v>
      </c>
      <c r="B55" s="72">
        <v>1893.1985</v>
      </c>
      <c r="C55" s="72">
        <v>7.4836</v>
      </c>
      <c r="D55" s="72">
        <v>7630.0877</v>
      </c>
      <c r="E55" s="72">
        <v>294.41559999999998</v>
      </c>
      <c r="F55" s="72">
        <v>210.89468962000001</v>
      </c>
      <c r="G55" s="72">
        <v>1358.8690999999999</v>
      </c>
      <c r="H55" s="72">
        <v>251.73410000000001</v>
      </c>
      <c r="I55" s="73">
        <v>2.0809414771000001</v>
      </c>
      <c r="J55" s="73">
        <v>0.94110107789999997</v>
      </c>
      <c r="K55" s="72"/>
      <c r="L55" s="73">
        <v>31.626613583000001</v>
      </c>
      <c r="M55" s="72">
        <v>1.56753465</v>
      </c>
      <c r="N55" s="73"/>
      <c r="O55" s="72">
        <v>0.27986476510000002</v>
      </c>
      <c r="P55" s="72"/>
      <c r="Q55" s="73">
        <v>0.101795899</v>
      </c>
      <c r="R55" s="24"/>
      <c r="S55" s="24" t="s">
        <v>1</v>
      </c>
      <c r="T55" s="86">
        <v>0</v>
      </c>
      <c r="U55" s="24">
        <v>0</v>
      </c>
      <c r="V55" s="86">
        <v>0</v>
      </c>
      <c r="W55" s="24">
        <v>0</v>
      </c>
      <c r="X55" s="24">
        <v>0</v>
      </c>
      <c r="Y55" s="24">
        <v>0</v>
      </c>
      <c r="Z55" s="86">
        <v>0</v>
      </c>
      <c r="AA55" s="24">
        <v>0</v>
      </c>
      <c r="AB55" s="86">
        <v>0</v>
      </c>
      <c r="AC55" s="24">
        <v>0</v>
      </c>
      <c r="AD55" s="24">
        <v>0</v>
      </c>
      <c r="AE55" s="24">
        <v>0</v>
      </c>
      <c r="AF55" s="24">
        <v>0</v>
      </c>
      <c r="AG55" s="24">
        <v>0</v>
      </c>
      <c r="AH55" s="24">
        <v>0</v>
      </c>
      <c r="AI55" s="24">
        <v>0</v>
      </c>
      <c r="AJ55" s="86">
        <v>0</v>
      </c>
      <c r="AK55" s="24">
        <v>0</v>
      </c>
      <c r="AL55" s="24">
        <v>0</v>
      </c>
      <c r="AM55" s="24">
        <v>0</v>
      </c>
      <c r="AN55" s="24">
        <v>0</v>
      </c>
      <c r="AO55" s="24">
        <v>0</v>
      </c>
      <c r="AP55" s="24">
        <v>0</v>
      </c>
      <c r="AQ55" s="86">
        <v>0</v>
      </c>
      <c r="AR55" s="24">
        <v>0</v>
      </c>
      <c r="AS55" s="24">
        <v>0</v>
      </c>
      <c r="AT55" s="24">
        <v>0</v>
      </c>
      <c r="AU55" s="24">
        <v>0</v>
      </c>
      <c r="AV55" s="24">
        <v>0</v>
      </c>
      <c r="AW55" s="24">
        <v>0</v>
      </c>
      <c r="AX55" s="24">
        <v>0</v>
      </c>
      <c r="AY55" s="24">
        <v>0</v>
      </c>
      <c r="AZ55" s="24">
        <v>0</v>
      </c>
      <c r="BA55" s="24">
        <v>0</v>
      </c>
      <c r="BB55" s="24">
        <v>0</v>
      </c>
      <c r="BC55" s="24">
        <v>0</v>
      </c>
      <c r="BD55" s="24">
        <v>0</v>
      </c>
      <c r="BE55" s="24">
        <v>0</v>
      </c>
      <c r="BF55" s="24">
        <v>0</v>
      </c>
      <c r="BG55" s="24">
        <v>0</v>
      </c>
      <c r="BH55" s="24">
        <v>0</v>
      </c>
      <c r="BI55" s="24">
        <v>0</v>
      </c>
      <c r="BJ55" s="24">
        <v>0</v>
      </c>
      <c r="BK55" s="24">
        <v>0</v>
      </c>
      <c r="BL55" s="24">
        <v>0</v>
      </c>
      <c r="BM55" s="24">
        <v>0</v>
      </c>
      <c r="BN55" s="24">
        <v>0</v>
      </c>
      <c r="BO55" s="24">
        <v>0</v>
      </c>
      <c r="BP55" s="24">
        <v>0</v>
      </c>
      <c r="BQ55" s="24">
        <v>0</v>
      </c>
      <c r="BR55" s="24">
        <v>0</v>
      </c>
      <c r="BS55" s="24">
        <v>0</v>
      </c>
      <c r="BT55" s="24">
        <v>0</v>
      </c>
      <c r="BU55" s="24">
        <v>0</v>
      </c>
      <c r="BV55" s="24">
        <v>0</v>
      </c>
      <c r="BW55" s="24">
        <v>0</v>
      </c>
      <c r="BX55" s="24">
        <v>0</v>
      </c>
      <c r="BY55" s="24">
        <v>0</v>
      </c>
      <c r="BZ55" s="24">
        <v>0</v>
      </c>
      <c r="CA55" s="24">
        <v>0</v>
      </c>
      <c r="CB55" s="24">
        <v>0</v>
      </c>
      <c r="CC55" s="24">
        <v>0</v>
      </c>
      <c r="CD55" s="86">
        <v>0</v>
      </c>
      <c r="CE55" s="24">
        <v>0</v>
      </c>
      <c r="CF55" s="24">
        <v>0</v>
      </c>
      <c r="CG55" s="24">
        <v>0</v>
      </c>
    </row>
    <row r="56" spans="1:86" s="26" customFormat="1" x14ac:dyDescent="0.3">
      <c r="A56" s="26" t="s">
        <v>11</v>
      </c>
      <c r="B56" s="72">
        <v>1655.8937197</v>
      </c>
      <c r="C56" s="72">
        <v>169.45232892000001</v>
      </c>
      <c r="D56" s="72">
        <v>17258.289140000001</v>
      </c>
      <c r="E56" s="72">
        <v>1556.5151893</v>
      </c>
      <c r="F56" s="72">
        <v>1378.5994743000001</v>
      </c>
      <c r="G56" s="72">
        <v>16224.990583000001</v>
      </c>
      <c r="H56" s="72">
        <v>166.04350403000001</v>
      </c>
      <c r="I56" s="73">
        <v>0.20896749589999999</v>
      </c>
      <c r="J56" s="73">
        <v>1.0393823313999999</v>
      </c>
      <c r="K56" s="72"/>
      <c r="L56" s="73">
        <v>4.2420133379999996</v>
      </c>
      <c r="M56" s="72">
        <v>4.9375498999999996</v>
      </c>
      <c r="N56" s="73"/>
      <c r="O56" s="72"/>
      <c r="P56" s="72"/>
      <c r="Q56" s="73">
        <v>3.3071612799999997E-2</v>
      </c>
      <c r="R56" s="24"/>
      <c r="S56" s="24" t="s">
        <v>11</v>
      </c>
      <c r="T56" s="86">
        <v>0</v>
      </c>
      <c r="U56" s="24">
        <v>0</v>
      </c>
      <c r="V56" s="86">
        <v>0</v>
      </c>
      <c r="W56" s="24">
        <v>0</v>
      </c>
      <c r="X56" s="24">
        <v>0</v>
      </c>
      <c r="Y56" s="24">
        <v>0</v>
      </c>
      <c r="Z56" s="86">
        <v>0</v>
      </c>
      <c r="AA56" s="24">
        <v>0</v>
      </c>
      <c r="AB56" s="86">
        <v>0</v>
      </c>
      <c r="AC56" s="24">
        <v>0</v>
      </c>
      <c r="AD56" s="24">
        <v>0</v>
      </c>
      <c r="AE56" s="24">
        <v>0</v>
      </c>
      <c r="AF56" s="24">
        <v>0</v>
      </c>
      <c r="AG56" s="24">
        <v>0</v>
      </c>
      <c r="AH56" s="24">
        <v>0</v>
      </c>
      <c r="AI56" s="24">
        <v>0</v>
      </c>
      <c r="AJ56" s="86">
        <v>0</v>
      </c>
      <c r="AK56" s="24">
        <v>0</v>
      </c>
      <c r="AL56" s="24">
        <v>0</v>
      </c>
      <c r="AM56" s="24">
        <v>0</v>
      </c>
      <c r="AN56" s="24">
        <v>0</v>
      </c>
      <c r="AO56" s="24">
        <v>0</v>
      </c>
      <c r="AP56" s="24">
        <v>0</v>
      </c>
      <c r="AQ56" s="86">
        <v>0</v>
      </c>
      <c r="AR56" s="24">
        <v>0</v>
      </c>
      <c r="AS56" s="24">
        <v>0</v>
      </c>
      <c r="AT56" s="24">
        <v>0</v>
      </c>
      <c r="AU56" s="24">
        <v>0</v>
      </c>
      <c r="AV56" s="24">
        <v>0</v>
      </c>
      <c r="AW56" s="24">
        <v>0</v>
      </c>
      <c r="AX56" s="24">
        <v>0</v>
      </c>
      <c r="AY56" s="24">
        <v>0</v>
      </c>
      <c r="AZ56" s="24">
        <v>0</v>
      </c>
      <c r="BA56" s="24">
        <v>0</v>
      </c>
      <c r="BB56" s="24">
        <v>0</v>
      </c>
      <c r="BC56" s="24">
        <v>0</v>
      </c>
      <c r="BD56" s="24">
        <v>0</v>
      </c>
      <c r="BE56" s="24">
        <v>0</v>
      </c>
      <c r="BF56" s="24">
        <v>0</v>
      </c>
      <c r="BG56" s="24">
        <v>0</v>
      </c>
      <c r="BH56" s="24">
        <v>0</v>
      </c>
      <c r="BI56" s="24">
        <v>0</v>
      </c>
      <c r="BJ56" s="24">
        <v>0</v>
      </c>
      <c r="BK56" s="24">
        <v>0</v>
      </c>
      <c r="BL56" s="24">
        <v>0</v>
      </c>
      <c r="BM56" s="24">
        <v>0</v>
      </c>
      <c r="BN56" s="24">
        <v>0</v>
      </c>
      <c r="BO56" s="24">
        <v>0</v>
      </c>
      <c r="BP56" s="24">
        <v>0</v>
      </c>
      <c r="BQ56" s="24">
        <v>0</v>
      </c>
      <c r="BR56" s="24">
        <v>0</v>
      </c>
      <c r="BS56" s="24">
        <v>0</v>
      </c>
      <c r="BT56" s="24">
        <v>0</v>
      </c>
      <c r="BU56" s="24">
        <v>0</v>
      </c>
      <c r="BV56" s="24">
        <v>0</v>
      </c>
      <c r="BW56" s="24">
        <v>0</v>
      </c>
      <c r="BX56" s="24">
        <v>0</v>
      </c>
      <c r="BY56" s="24">
        <v>0</v>
      </c>
      <c r="BZ56" s="24">
        <v>0</v>
      </c>
      <c r="CA56" s="24">
        <v>0</v>
      </c>
      <c r="CB56" s="24">
        <v>0</v>
      </c>
      <c r="CC56" s="24">
        <v>0</v>
      </c>
      <c r="CD56" s="86">
        <v>0</v>
      </c>
      <c r="CE56" s="24">
        <v>0</v>
      </c>
      <c r="CF56" s="24">
        <v>0</v>
      </c>
      <c r="CG56" s="24">
        <v>0</v>
      </c>
      <c r="CH56" s="24"/>
    </row>
    <row r="57" spans="1:86" s="26" customFormat="1" x14ac:dyDescent="0.3">
      <c r="A57" s="26" t="s">
        <v>58</v>
      </c>
      <c r="B57" s="72">
        <v>1750.1055899999999</v>
      </c>
      <c r="C57" s="72"/>
      <c r="D57" s="72">
        <v>12709.86</v>
      </c>
      <c r="E57" s="72">
        <v>1471.2552889999999</v>
      </c>
      <c r="F57" s="72">
        <v>718.27232800000002</v>
      </c>
      <c r="G57" s="72">
        <v>11617.027110000001</v>
      </c>
      <c r="H57" s="72">
        <v>187.547471</v>
      </c>
      <c r="I57" s="73">
        <v>1.4429911599999999E-2</v>
      </c>
      <c r="J57" s="73">
        <v>4.3182224494000003</v>
      </c>
      <c r="K57" s="72"/>
      <c r="L57" s="73">
        <v>6.1010901999999999E-2</v>
      </c>
      <c r="M57" s="72">
        <v>10.448645020000001</v>
      </c>
      <c r="N57" s="73">
        <v>4.6086740999999997E-3</v>
      </c>
      <c r="O57" s="72">
        <v>1.44607153E-2</v>
      </c>
      <c r="P57" s="72">
        <v>1.5238259E-3</v>
      </c>
      <c r="Q57" s="73">
        <v>9.8389580999999997E-3</v>
      </c>
      <c r="R57" s="24"/>
      <c r="S57" s="24" t="s">
        <v>58</v>
      </c>
      <c r="T57" s="86">
        <v>0</v>
      </c>
      <c r="U57" s="24">
        <v>0</v>
      </c>
      <c r="V57" s="86">
        <v>0</v>
      </c>
      <c r="W57" s="24">
        <v>0</v>
      </c>
      <c r="X57" s="24">
        <v>0</v>
      </c>
      <c r="Y57" s="24">
        <v>0</v>
      </c>
      <c r="Z57" s="86">
        <v>0</v>
      </c>
      <c r="AA57" s="24">
        <v>0</v>
      </c>
      <c r="AB57" s="86">
        <v>0</v>
      </c>
      <c r="AC57" s="24">
        <v>0</v>
      </c>
      <c r="AD57" s="24">
        <v>0</v>
      </c>
      <c r="AE57" s="24">
        <v>0</v>
      </c>
      <c r="AF57" s="24">
        <v>0</v>
      </c>
      <c r="AG57" s="24">
        <v>0</v>
      </c>
      <c r="AH57" s="24">
        <v>0</v>
      </c>
      <c r="AI57" s="24">
        <v>0</v>
      </c>
      <c r="AJ57" s="86">
        <v>0</v>
      </c>
      <c r="AK57" s="24">
        <v>0</v>
      </c>
      <c r="AL57" s="24">
        <v>0</v>
      </c>
      <c r="AM57" s="24">
        <v>0</v>
      </c>
      <c r="AN57" s="24">
        <v>0</v>
      </c>
      <c r="AO57" s="24">
        <v>0</v>
      </c>
      <c r="AP57" s="24">
        <v>0</v>
      </c>
      <c r="AQ57" s="86">
        <v>0</v>
      </c>
      <c r="AR57" s="24">
        <v>0</v>
      </c>
      <c r="AS57" s="24">
        <v>0</v>
      </c>
      <c r="AT57" s="24">
        <v>0</v>
      </c>
      <c r="AU57" s="24">
        <v>0</v>
      </c>
      <c r="AV57" s="24">
        <v>0</v>
      </c>
      <c r="AW57" s="24">
        <v>0</v>
      </c>
      <c r="AX57" s="24">
        <v>0</v>
      </c>
      <c r="AY57" s="24">
        <v>0</v>
      </c>
      <c r="AZ57" s="24">
        <v>0</v>
      </c>
      <c r="BA57" s="24">
        <v>0</v>
      </c>
      <c r="BB57" s="24">
        <v>0</v>
      </c>
      <c r="BC57" s="24">
        <v>0</v>
      </c>
      <c r="BD57" s="24">
        <v>0</v>
      </c>
      <c r="BE57" s="24">
        <v>0</v>
      </c>
      <c r="BF57" s="24">
        <v>0</v>
      </c>
      <c r="BG57" s="24">
        <v>0</v>
      </c>
      <c r="BH57" s="24">
        <v>0</v>
      </c>
      <c r="BI57" s="24">
        <v>0</v>
      </c>
      <c r="BJ57" s="24">
        <v>0</v>
      </c>
      <c r="BK57" s="24">
        <v>0</v>
      </c>
      <c r="BL57" s="24">
        <v>0</v>
      </c>
      <c r="BM57" s="24">
        <v>0</v>
      </c>
      <c r="BN57" s="24">
        <v>0</v>
      </c>
      <c r="BO57" s="24">
        <v>0</v>
      </c>
      <c r="BP57" s="24">
        <v>0</v>
      </c>
      <c r="BQ57" s="24">
        <v>0</v>
      </c>
      <c r="BR57" s="24">
        <v>0</v>
      </c>
      <c r="BS57" s="24">
        <v>0</v>
      </c>
      <c r="BT57" s="24">
        <v>0</v>
      </c>
      <c r="BU57" s="24">
        <v>0</v>
      </c>
      <c r="BV57" s="24">
        <v>0</v>
      </c>
      <c r="BW57" s="24">
        <v>0</v>
      </c>
      <c r="BX57" s="24">
        <v>0</v>
      </c>
      <c r="BY57" s="24">
        <v>0</v>
      </c>
      <c r="BZ57" s="24">
        <v>0</v>
      </c>
      <c r="CA57" s="24">
        <v>0</v>
      </c>
      <c r="CB57" s="24">
        <v>0</v>
      </c>
      <c r="CC57" s="24">
        <v>0</v>
      </c>
      <c r="CD57" s="86">
        <v>0</v>
      </c>
      <c r="CE57" s="24">
        <v>0</v>
      </c>
      <c r="CF57" s="24">
        <v>0</v>
      </c>
      <c r="CG57" s="24">
        <v>0</v>
      </c>
      <c r="CH57" s="24"/>
    </row>
    <row r="58" spans="1:86" s="26" customFormat="1" x14ac:dyDescent="0.3">
      <c r="A58" s="26" t="s">
        <v>74</v>
      </c>
      <c r="B58" s="72"/>
      <c r="C58" s="72"/>
      <c r="D58" s="72"/>
      <c r="E58" s="72"/>
      <c r="F58" s="72"/>
      <c r="G58" s="72"/>
      <c r="H58" s="72"/>
      <c r="I58" s="73"/>
      <c r="J58" s="73"/>
      <c r="K58" s="72"/>
      <c r="L58" s="73"/>
      <c r="M58" s="72"/>
      <c r="N58" s="73"/>
      <c r="O58" s="72"/>
      <c r="P58" s="72"/>
      <c r="Q58" s="73"/>
      <c r="R58" s="24"/>
      <c r="S58" s="24"/>
      <c r="T58" s="86"/>
      <c r="U58" s="24"/>
      <c r="V58" s="86"/>
      <c r="W58" s="24"/>
      <c r="X58" s="24"/>
      <c r="Y58" s="24"/>
      <c r="Z58" s="86"/>
      <c r="AA58" s="24"/>
      <c r="AB58" s="86"/>
      <c r="AC58" s="24"/>
      <c r="AD58" s="24"/>
      <c r="AE58" s="24"/>
      <c r="AF58" s="24"/>
      <c r="AG58" s="24"/>
      <c r="AH58" s="24"/>
      <c r="AI58" s="24"/>
      <c r="AJ58" s="86"/>
      <c r="AK58" s="24"/>
      <c r="AL58" s="24"/>
      <c r="AM58" s="24"/>
      <c r="AN58" s="24"/>
      <c r="AO58" s="24"/>
      <c r="AP58" s="24"/>
      <c r="AQ58" s="86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86"/>
      <c r="CE58" s="24"/>
      <c r="CF58" s="24"/>
      <c r="CG58" s="24"/>
      <c r="CH58" s="24"/>
    </row>
    <row r="59" spans="1:86" s="26" customFormat="1" x14ac:dyDescent="0.3">
      <c r="A59" s="26" t="s">
        <v>233</v>
      </c>
      <c r="B59" s="72"/>
      <c r="C59" s="72"/>
      <c r="D59" s="72"/>
      <c r="E59" s="72"/>
      <c r="F59" s="72"/>
      <c r="G59" s="72"/>
      <c r="H59" s="72"/>
      <c r="I59" s="73"/>
      <c r="J59" s="73"/>
      <c r="K59" s="72"/>
      <c r="L59" s="73"/>
      <c r="M59" s="72"/>
      <c r="N59" s="73"/>
      <c r="O59" s="72"/>
      <c r="P59" s="72"/>
      <c r="Q59" s="73"/>
      <c r="R59" s="24"/>
      <c r="S59" s="24"/>
      <c r="T59" s="86"/>
      <c r="U59" s="24"/>
      <c r="V59" s="86"/>
      <c r="W59" s="24"/>
      <c r="X59" s="24"/>
      <c r="Y59" s="24"/>
      <c r="Z59" s="86"/>
      <c r="AA59" s="24"/>
      <c r="AB59" s="86"/>
      <c r="AC59" s="24"/>
      <c r="AD59" s="24"/>
      <c r="AE59" s="24"/>
      <c r="AF59" s="24"/>
      <c r="AG59" s="24"/>
      <c r="AH59" s="24"/>
      <c r="AI59" s="24"/>
      <c r="AJ59" s="86"/>
      <c r="AK59" s="24"/>
      <c r="AL59" s="24"/>
      <c r="AM59" s="24"/>
      <c r="AN59" s="24"/>
      <c r="AO59" s="24"/>
      <c r="AP59" s="24"/>
      <c r="AQ59" s="86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86"/>
      <c r="CE59" s="24"/>
      <c r="CF59" s="24"/>
      <c r="CG59" s="24"/>
      <c r="CH59" s="24"/>
    </row>
    <row r="60" spans="1:86" s="26" customFormat="1" x14ac:dyDescent="0.3">
      <c r="I60" s="65"/>
      <c r="J60" s="65"/>
      <c r="L60" s="65"/>
      <c r="N60" s="65"/>
      <c r="P60" s="27"/>
      <c r="Q60" s="65"/>
      <c r="T60" s="85"/>
      <c r="V60" s="85"/>
      <c r="W60" s="24"/>
      <c r="X60" s="24"/>
      <c r="Y60" s="24"/>
      <c r="Z60" s="86"/>
      <c r="AA60" s="24"/>
      <c r="AB60" s="86"/>
      <c r="AC60" s="24"/>
      <c r="AD60" s="24"/>
      <c r="AE60" s="24"/>
      <c r="AF60" s="24"/>
      <c r="AG60" s="24"/>
      <c r="AH60" s="24"/>
      <c r="AI60" s="24"/>
      <c r="AJ60" s="86"/>
      <c r="AK60" s="24"/>
      <c r="AL60" s="24"/>
      <c r="AM60" s="24"/>
      <c r="AN60" s="24"/>
      <c r="AO60" s="24"/>
      <c r="AP60" s="24"/>
      <c r="AQ60" s="86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86"/>
      <c r="CE60" s="24"/>
      <c r="CF60" s="24"/>
      <c r="CG60" s="24"/>
      <c r="CH60" s="24"/>
    </row>
    <row r="61" spans="1:86" x14ac:dyDescent="0.3">
      <c r="A61" s="1" t="s">
        <v>55</v>
      </c>
      <c r="B61" s="1">
        <f>SUM(B3:B54)</f>
        <v>608600.84319064999</v>
      </c>
      <c r="C61" s="1">
        <f t="shared" ref="C61:Q61" si="0">SUM(C3:C54)</f>
        <v>22755.215575174003</v>
      </c>
      <c r="D61" s="1">
        <f t="shared" si="0"/>
        <v>1176180.9937071002</v>
      </c>
      <c r="E61" s="1">
        <f t="shared" si="0"/>
        <v>136069.79757751003</v>
      </c>
      <c r="F61" s="1">
        <f t="shared" si="0"/>
        <v>111637.77012077995</v>
      </c>
      <c r="G61" s="1">
        <f t="shared" si="0"/>
        <v>1399837.0924291352</v>
      </c>
      <c r="H61" s="1">
        <f t="shared" si="0"/>
        <v>31993.767272358</v>
      </c>
      <c r="I61" s="1">
        <f t="shared" si="0"/>
        <v>293.96025523190008</v>
      </c>
      <c r="J61" s="1">
        <f t="shared" si="0"/>
        <v>456.68690682180005</v>
      </c>
      <c r="K61" s="1">
        <f t="shared" si="0"/>
        <v>237.30218672599995</v>
      </c>
      <c r="L61" s="1">
        <f t="shared" si="0"/>
        <v>2492.4453421834992</v>
      </c>
      <c r="M61" s="1">
        <f t="shared" si="0"/>
        <v>6443.6936636920009</v>
      </c>
      <c r="N61" s="1">
        <f t="shared" si="0"/>
        <v>112.77405498459999</v>
      </c>
      <c r="O61" s="1">
        <f t="shared" si="0"/>
        <v>266.87974008600008</v>
      </c>
      <c r="P61" s="1">
        <f t="shared" si="0"/>
        <v>3.4514849440550002</v>
      </c>
      <c r="Q61" s="1">
        <f t="shared" si="0"/>
        <v>22.038252674400002</v>
      </c>
      <c r="U61" s="1">
        <f t="shared" ref="U61" si="1">SUM(U3:U54)</f>
        <v>36.767237663571599</v>
      </c>
      <c r="V61" s="1">
        <f t="shared" ref="V61:AE61" si="2">SUM(V3:V54)</f>
        <v>266.8753756998625</v>
      </c>
      <c r="W61" s="1">
        <f t="shared" si="2"/>
        <v>12.844639425480379</v>
      </c>
      <c r="X61" s="1">
        <f t="shared" si="2"/>
        <v>12.701623934927149</v>
      </c>
      <c r="Y61" s="1">
        <f t="shared" si="2"/>
        <v>6.8222344086261799</v>
      </c>
      <c r="Z61" s="1"/>
      <c r="AA61" s="1">
        <f t="shared" si="2"/>
        <v>1786.7356707701663</v>
      </c>
      <c r="AB61" s="1">
        <f t="shared" si="2"/>
        <v>3.4509229216747292</v>
      </c>
      <c r="AC61" s="1">
        <f t="shared" si="2"/>
        <v>37314.950449458702</v>
      </c>
      <c r="AD61" s="1">
        <f t="shared" si="2"/>
        <v>237.3178690892795</v>
      </c>
      <c r="AE61" s="1">
        <f t="shared" si="2"/>
        <v>608524.72863809601</v>
      </c>
      <c r="AF61" s="1">
        <f t="shared" ref="AF61:BZ61" si="3">SUM(AF3:AF54)</f>
        <v>1521.4733427501226</v>
      </c>
      <c r="AG61" s="1">
        <f t="shared" si="3"/>
        <v>1882.5254787245165</v>
      </c>
      <c r="AH61" s="1">
        <f t="shared" si="3"/>
        <v>66.007696850235206</v>
      </c>
      <c r="AI61" s="1">
        <f t="shared" si="3"/>
        <v>1174.6615125079722</v>
      </c>
      <c r="AJ61" s="1"/>
      <c r="AK61" s="1">
        <f t="shared" si="3"/>
        <v>7121.0834375784343</v>
      </c>
      <c r="AL61" s="1">
        <f t="shared" si="3"/>
        <v>7121.0834375784343</v>
      </c>
      <c r="AM61" s="1">
        <f t="shared" si="3"/>
        <v>6443.2082637576596</v>
      </c>
      <c r="AN61" s="1">
        <f t="shared" si="3"/>
        <v>0</v>
      </c>
      <c r="AO61" s="1">
        <f t="shared" si="3"/>
        <v>297.90402808466916</v>
      </c>
      <c r="AP61" s="1">
        <f t="shared" si="3"/>
        <v>1.0644251810263385</v>
      </c>
      <c r="AQ61" s="1"/>
      <c r="AR61" s="1">
        <f t="shared" si="3"/>
        <v>5.9471834031398432</v>
      </c>
      <c r="AS61" s="1">
        <f t="shared" si="3"/>
        <v>182.09966322118839</v>
      </c>
      <c r="AT61" s="1">
        <f t="shared" si="3"/>
        <v>2.5063298930187741</v>
      </c>
      <c r="AU61" s="1">
        <f t="shared" si="3"/>
        <v>22748.860470260803</v>
      </c>
      <c r="AV61" s="1">
        <f t="shared" si="3"/>
        <v>0</v>
      </c>
      <c r="AW61" s="1">
        <f t="shared" si="3"/>
        <v>1036127.3225705735</v>
      </c>
      <c r="AX61" s="1">
        <f t="shared" si="3"/>
        <v>115125.26691078614</v>
      </c>
      <c r="AY61" s="1">
        <f t="shared" si="3"/>
        <v>1151252.5894813596</v>
      </c>
      <c r="AZ61" s="1">
        <f t="shared" si="3"/>
        <v>2.7267808755947066E-2</v>
      </c>
      <c r="BA61" s="1">
        <f t="shared" si="3"/>
        <v>757.81011169481121</v>
      </c>
      <c r="BB61" s="1">
        <f t="shared" si="3"/>
        <v>4513.5571321435218</v>
      </c>
      <c r="BC61" s="1">
        <f t="shared" si="3"/>
        <v>6900.9613316675213</v>
      </c>
      <c r="BD61" s="1">
        <f t="shared" si="3"/>
        <v>3931.3151812376645</v>
      </c>
      <c r="BE61" s="1">
        <f t="shared" si="3"/>
        <v>1029.4679653320015</v>
      </c>
      <c r="BF61" s="1">
        <f t="shared" si="3"/>
        <v>5489.1830872112814</v>
      </c>
      <c r="BG61" s="1">
        <f t="shared" si="3"/>
        <v>2636.7719703846824</v>
      </c>
      <c r="BH61" s="1">
        <f t="shared" si="3"/>
        <v>29.880589654509308</v>
      </c>
      <c r="BI61" s="1">
        <f t="shared" si="3"/>
        <v>809.36659459542147</v>
      </c>
      <c r="BJ61" s="1">
        <f t="shared" si="3"/>
        <v>136107.41627000819</v>
      </c>
      <c r="BK61" s="1">
        <f t="shared" si="3"/>
        <v>111622.7943811555</v>
      </c>
      <c r="BL61" s="1">
        <f t="shared" si="3"/>
        <v>24484.621888852671</v>
      </c>
      <c r="BM61" s="1">
        <f t="shared" si="3"/>
        <v>93.816461981693578</v>
      </c>
      <c r="BN61" s="1">
        <f t="shared" si="3"/>
        <v>21.750887349702435</v>
      </c>
      <c r="BO61" s="1">
        <f t="shared" si="3"/>
        <v>43785.39562404454</v>
      </c>
      <c r="BP61" s="1">
        <f t="shared" si="3"/>
        <v>494.02402184045906</v>
      </c>
      <c r="BQ61" s="1">
        <f t="shared" si="3"/>
        <v>7600.7355686552219</v>
      </c>
      <c r="BR61" s="1">
        <f t="shared" si="3"/>
        <v>1623.5305291325515</v>
      </c>
      <c r="BS61" s="1">
        <f t="shared" si="3"/>
        <v>770.25648805661308</v>
      </c>
      <c r="BT61" s="1">
        <f t="shared" si="3"/>
        <v>19017.161440315784</v>
      </c>
      <c r="BU61" s="1">
        <f t="shared" si="3"/>
        <v>877.26048202558161</v>
      </c>
      <c r="BV61" s="1">
        <f t="shared" si="3"/>
        <v>7726.4979931844728</v>
      </c>
      <c r="BW61" s="1">
        <f t="shared" si="3"/>
        <v>11701.937469909197</v>
      </c>
      <c r="BX61" s="1">
        <f t="shared" si="3"/>
        <v>348.14537612623496</v>
      </c>
      <c r="BY61" s="1">
        <f t="shared" si="3"/>
        <v>1383548.2258942495</v>
      </c>
      <c r="BZ61" s="1">
        <f t="shared" si="3"/>
        <v>4577.9800772402232</v>
      </c>
      <c r="CA61" s="1">
        <f t="shared" ref="CA61:CC61" si="4">SUM(CA3:CA54)</f>
        <v>31804.732038618316</v>
      </c>
      <c r="CB61" s="1">
        <f t="shared" si="4"/>
        <v>33.737474100331298</v>
      </c>
      <c r="CC61" s="1">
        <f t="shared" si="4"/>
        <v>2848.774322444357</v>
      </c>
      <c r="CD61" s="1"/>
      <c r="CE61" s="1">
        <f t="shared" ref="CE61:CG61" si="5">SUM(CE3:CE54)</f>
        <v>86.535228797228854</v>
      </c>
      <c r="CF61" s="1">
        <f t="shared" si="5"/>
        <v>31987.584416149817</v>
      </c>
      <c r="CG61" s="1">
        <f t="shared" si="5"/>
        <v>8124.0408033773901</v>
      </c>
      <c r="CH61" s="1"/>
    </row>
    <row r="62" spans="1:86" x14ac:dyDescent="0.3">
      <c r="A62" s="26" t="s">
        <v>56</v>
      </c>
      <c r="B62" s="1">
        <f>SUM(B2:B54)</f>
        <v>608600.84319064999</v>
      </c>
      <c r="C62" s="1">
        <f t="shared" ref="C62:Q62" si="6">SUM(C2:C54)</f>
        <v>22755.215575174003</v>
      </c>
      <c r="D62" s="1">
        <f t="shared" si="6"/>
        <v>1176180.9937071002</v>
      </c>
      <c r="E62" s="1">
        <f t="shared" si="6"/>
        <v>136069.79757751003</v>
      </c>
      <c r="F62" s="1">
        <f t="shared" si="6"/>
        <v>111637.77012077995</v>
      </c>
      <c r="G62" s="1">
        <f t="shared" si="6"/>
        <v>1399837.0924291352</v>
      </c>
      <c r="H62" s="1">
        <f t="shared" si="6"/>
        <v>31993.767272358</v>
      </c>
      <c r="I62" s="1">
        <f t="shared" si="6"/>
        <v>293.96025523190008</v>
      </c>
      <c r="J62" s="1">
        <f t="shared" si="6"/>
        <v>456.68690682180005</v>
      </c>
      <c r="K62" s="1">
        <f t="shared" si="6"/>
        <v>237.30218672599995</v>
      </c>
      <c r="L62" s="1">
        <f t="shared" si="6"/>
        <v>2492.4453421834992</v>
      </c>
      <c r="M62" s="1">
        <f t="shared" si="6"/>
        <v>6443.6936636920009</v>
      </c>
      <c r="N62" s="1">
        <f t="shared" si="6"/>
        <v>112.77405498459999</v>
      </c>
      <c r="O62" s="1">
        <f t="shared" si="6"/>
        <v>266.87974008600008</v>
      </c>
      <c r="P62" s="1">
        <f t="shared" si="6"/>
        <v>3.4514849440550002</v>
      </c>
      <c r="Q62" s="1">
        <f t="shared" si="6"/>
        <v>22.038252674400002</v>
      </c>
      <c r="U62" s="1">
        <f>SUM(U2:U54)</f>
        <v>36.767237663571599</v>
      </c>
      <c r="V62" s="1">
        <f t="shared" ref="V62:AE62" si="7">SUM(V2:V54)</f>
        <v>266.8753756998625</v>
      </c>
      <c r="W62" s="1">
        <f t="shared" si="7"/>
        <v>12.844639425480379</v>
      </c>
      <c r="X62" s="1">
        <f t="shared" si="7"/>
        <v>12.701623934927149</v>
      </c>
      <c r="Y62" s="1">
        <f t="shared" si="7"/>
        <v>6.8222344086261799</v>
      </c>
      <c r="Z62" s="1"/>
      <c r="AA62" s="1">
        <f t="shared" si="7"/>
        <v>1786.7356707701663</v>
      </c>
      <c r="AB62" s="1">
        <f t="shared" si="7"/>
        <v>3.4509229216747292</v>
      </c>
      <c r="AC62" s="1">
        <f t="shared" si="7"/>
        <v>37314.950449458702</v>
      </c>
      <c r="AD62" s="1">
        <f t="shared" si="7"/>
        <v>237.3178690892795</v>
      </c>
      <c r="AE62" s="1">
        <f t="shared" si="7"/>
        <v>608524.72863809601</v>
      </c>
      <c r="AF62" s="1">
        <f t="shared" ref="AF62:BZ62" si="8">SUM(AF2:AF54)</f>
        <v>1521.4733427501226</v>
      </c>
      <c r="AG62" s="1">
        <f t="shared" si="8"/>
        <v>1882.5254787245165</v>
      </c>
      <c r="AH62" s="1">
        <f t="shared" si="8"/>
        <v>66.007696850235206</v>
      </c>
      <c r="AI62" s="1">
        <f t="shared" si="8"/>
        <v>1174.6615125079722</v>
      </c>
      <c r="AJ62" s="1"/>
      <c r="AK62" s="1">
        <f t="shared" si="8"/>
        <v>7121.0834375784343</v>
      </c>
      <c r="AL62" s="1">
        <f t="shared" si="8"/>
        <v>7121.0834375784343</v>
      </c>
      <c r="AM62" s="1">
        <f t="shared" si="8"/>
        <v>6443.2082637576596</v>
      </c>
      <c r="AN62" s="1">
        <f t="shared" si="8"/>
        <v>0</v>
      </c>
      <c r="AO62" s="1">
        <f t="shared" si="8"/>
        <v>297.90402808466916</v>
      </c>
      <c r="AP62" s="1">
        <f t="shared" si="8"/>
        <v>1.0644251810263385</v>
      </c>
      <c r="AQ62" s="1"/>
      <c r="AR62" s="1">
        <f t="shared" si="8"/>
        <v>5.9471834031398432</v>
      </c>
      <c r="AS62" s="1">
        <f t="shared" si="8"/>
        <v>182.09966322118839</v>
      </c>
      <c r="AT62" s="1">
        <f t="shared" si="8"/>
        <v>2.5063298930187741</v>
      </c>
      <c r="AU62" s="1">
        <f t="shared" si="8"/>
        <v>22748.860470260803</v>
      </c>
      <c r="AV62" s="1">
        <f t="shared" si="8"/>
        <v>0</v>
      </c>
      <c r="AW62" s="1">
        <f t="shared" si="8"/>
        <v>1036127.3225705735</v>
      </c>
      <c r="AX62" s="1">
        <f t="shared" si="8"/>
        <v>115125.26691078614</v>
      </c>
      <c r="AY62" s="1">
        <f t="shared" si="8"/>
        <v>1151252.5894813596</v>
      </c>
      <c r="AZ62" s="1">
        <f t="shared" si="8"/>
        <v>2.7267808755947066E-2</v>
      </c>
      <c r="BA62" s="1">
        <f t="shared" si="8"/>
        <v>757.81011169481121</v>
      </c>
      <c r="BB62" s="1">
        <f t="shared" si="8"/>
        <v>4513.5571321435218</v>
      </c>
      <c r="BC62" s="1">
        <f t="shared" si="8"/>
        <v>6900.9613316675213</v>
      </c>
      <c r="BD62" s="1">
        <f t="shared" si="8"/>
        <v>3931.3151812376645</v>
      </c>
      <c r="BE62" s="1">
        <f t="shared" si="8"/>
        <v>1029.4679653320015</v>
      </c>
      <c r="BF62" s="1">
        <f t="shared" si="8"/>
        <v>5489.1830872112814</v>
      </c>
      <c r="BG62" s="1">
        <f t="shared" si="8"/>
        <v>2636.7719703846824</v>
      </c>
      <c r="BH62" s="1">
        <f t="shared" si="8"/>
        <v>29.880589654509308</v>
      </c>
      <c r="BI62" s="1">
        <f t="shared" si="8"/>
        <v>809.36659459542147</v>
      </c>
      <c r="BJ62" s="1">
        <f t="shared" si="8"/>
        <v>136107.41627000819</v>
      </c>
      <c r="BK62" s="1">
        <f t="shared" si="8"/>
        <v>111622.7943811555</v>
      </c>
      <c r="BL62" s="1">
        <f t="shared" si="8"/>
        <v>24484.621888852671</v>
      </c>
      <c r="BM62" s="1">
        <f t="shared" si="8"/>
        <v>93.816461981693578</v>
      </c>
      <c r="BN62" s="1">
        <f t="shared" si="8"/>
        <v>21.750887349702435</v>
      </c>
      <c r="BO62" s="1">
        <f t="shared" si="8"/>
        <v>43785.39562404454</v>
      </c>
      <c r="BP62" s="1">
        <f t="shared" si="8"/>
        <v>494.02402184045906</v>
      </c>
      <c r="BQ62" s="1">
        <f t="shared" si="8"/>
        <v>7600.7355686552219</v>
      </c>
      <c r="BR62" s="1">
        <f t="shared" si="8"/>
        <v>1623.5305291325515</v>
      </c>
      <c r="BS62" s="1">
        <f t="shared" si="8"/>
        <v>770.25648805661308</v>
      </c>
      <c r="BT62" s="1">
        <f t="shared" si="8"/>
        <v>19017.161440315784</v>
      </c>
      <c r="BU62" s="1">
        <f t="shared" si="8"/>
        <v>877.26048202558161</v>
      </c>
      <c r="BV62" s="1">
        <f t="shared" si="8"/>
        <v>7726.4979931844728</v>
      </c>
      <c r="BW62" s="1">
        <f t="shared" si="8"/>
        <v>11701.937469909197</v>
      </c>
      <c r="BX62" s="1">
        <f t="shared" si="8"/>
        <v>348.14537612623496</v>
      </c>
      <c r="BY62" s="1">
        <f t="shared" si="8"/>
        <v>1383548.2258942495</v>
      </c>
      <c r="BZ62" s="1">
        <f t="shared" si="8"/>
        <v>4577.9800772402232</v>
      </c>
      <c r="CA62" s="1">
        <f t="shared" ref="CA62:CG62" si="9">SUM(CA2:CA54)</f>
        <v>31804.732038618316</v>
      </c>
      <c r="CB62" s="1">
        <f t="shared" si="9"/>
        <v>33.737474100331298</v>
      </c>
      <c r="CC62" s="1">
        <f t="shared" si="9"/>
        <v>2848.774322444357</v>
      </c>
      <c r="CD62" s="1"/>
      <c r="CE62" s="1">
        <f t="shared" si="9"/>
        <v>86.535228797228854</v>
      </c>
      <c r="CF62" s="1">
        <f t="shared" si="9"/>
        <v>31987.584416149817</v>
      </c>
      <c r="CG62" s="1">
        <f t="shared" si="9"/>
        <v>8124.0408033773901</v>
      </c>
    </row>
    <row r="63" spans="1:86" x14ac:dyDescent="0.3">
      <c r="A63" s="26" t="s">
        <v>236</v>
      </c>
      <c r="B63" s="24">
        <f>+B3+B5+B8+B9+B11+B12+B14+B15+B16+B17+B18+B19+B20+B21+B22+B23+B24+B25+B26+B28+B30+B31+B33+B34+B35+B36+B37+B39+B40+B41+B42+B43+B44+B46+B47+B49+B50+B10</f>
        <v>529520.22997364996</v>
      </c>
      <c r="C63" s="24">
        <f t="shared" ref="C63:Q63" si="10">+C3+C5+C8+C9+C11+C12+C14+C15+C16+C17+C18+C19+C20+C21+C22+C23+C24+C25+C26+C28+C30+C31+C33+C34+C35+C36+C37+C39+C40+C41+C42+C43+C44+C46+C47+C49+C50+C10</f>
        <v>20021.098708544003</v>
      </c>
      <c r="D63" s="24">
        <f t="shared" si="10"/>
        <v>970648.87910549995</v>
      </c>
      <c r="E63" s="24">
        <f t="shared" si="10"/>
        <v>115205.65465931002</v>
      </c>
      <c r="F63" s="24">
        <f t="shared" si="10"/>
        <v>95344.88426467996</v>
      </c>
      <c r="G63" s="24">
        <f t="shared" si="10"/>
        <v>1296733.818106225</v>
      </c>
      <c r="H63" s="24">
        <f t="shared" si="10"/>
        <v>27531.148587158004</v>
      </c>
      <c r="I63" s="24">
        <f t="shared" si="10"/>
        <v>260.01847251949999</v>
      </c>
      <c r="J63" s="24">
        <f t="shared" si="10"/>
        <v>371.36725487079997</v>
      </c>
      <c r="K63" s="24">
        <f t="shared" si="10"/>
        <v>212.93171764599998</v>
      </c>
      <c r="L63" s="24">
        <f t="shared" si="10"/>
        <v>2169.6171184780001</v>
      </c>
      <c r="M63" s="24">
        <f t="shared" si="10"/>
        <v>5998.6744465340007</v>
      </c>
      <c r="N63" s="24">
        <f t="shared" si="10"/>
        <v>106.00737628459999</v>
      </c>
      <c r="O63" s="24">
        <f t="shared" si="10"/>
        <v>213.18282758819996</v>
      </c>
      <c r="P63" s="24">
        <f t="shared" si="10"/>
        <v>2.3134212654999993</v>
      </c>
      <c r="Q63" s="24">
        <f t="shared" si="10"/>
        <v>18.517742486200003</v>
      </c>
      <c r="U63" s="24">
        <f t="shared" ref="U63:CG63" si="11">+U3+U5+U8+U9+U11+U12+U14+U15+U16+U17+U18+U19+U20+U21+U22+U23+U24+U25+U26+U28+U30+U31+U33+U34+U35+U36+U37+U39+U40+U41+U42+U43+U44+U46+U47+U49+U50+U10</f>
        <v>33.829042558776337</v>
      </c>
      <c r="V63" s="86">
        <f t="shared" ref="V63:AE63" si="12">+V3+V5+V8+V9+V11+V12+V14+V15+V16+V17+V18+V19+V20+V21+V22+V23+V24+V25+V26+V28+V30+V31+V33+V34+V35+V36+V37+V39+V40+V41+V42+V43+V44+V46+V47+V49+V50+V10</f>
        <v>213.17875343001219</v>
      </c>
      <c r="W63" s="86">
        <f t="shared" si="12"/>
        <v>11.637439201228323</v>
      </c>
      <c r="X63" s="86">
        <f t="shared" si="12"/>
        <v>11.494450256593105</v>
      </c>
      <c r="Y63" s="86">
        <f t="shared" si="12"/>
        <v>6.5697549640790491</v>
      </c>
      <c r="AA63" s="86">
        <f t="shared" si="12"/>
        <v>1571.6076959098014</v>
      </c>
      <c r="AB63" s="86">
        <f t="shared" si="12"/>
        <v>2.3127769109041094</v>
      </c>
      <c r="AC63" s="86">
        <f t="shared" si="12"/>
        <v>26020.146394807023</v>
      </c>
      <c r="AD63" s="86">
        <f t="shared" si="12"/>
        <v>212.93866253882433</v>
      </c>
      <c r="AE63" s="86">
        <f t="shared" si="12"/>
        <v>529439.05867771548</v>
      </c>
      <c r="AF63" s="24">
        <f t="shared" si="11"/>
        <v>1349.5597618686036</v>
      </c>
      <c r="AG63" s="24">
        <f t="shared" si="11"/>
        <v>1605.8923749700612</v>
      </c>
      <c r="AH63" s="24">
        <f t="shared" si="11"/>
        <v>61.852459985548307</v>
      </c>
      <c r="AI63" s="24">
        <f t="shared" si="11"/>
        <v>1018.9686263729902</v>
      </c>
      <c r="AK63" s="24">
        <f t="shared" si="11"/>
        <v>6105.7530578772776</v>
      </c>
      <c r="AL63" s="24">
        <f t="shared" si="11"/>
        <v>6105.7530578772776</v>
      </c>
      <c r="AM63" s="24">
        <f t="shared" si="11"/>
        <v>5998.1443423261626</v>
      </c>
      <c r="AN63" s="24">
        <f t="shared" si="11"/>
        <v>0</v>
      </c>
      <c r="AO63" s="24">
        <f t="shared" si="11"/>
        <v>257.09339851757119</v>
      </c>
      <c r="AP63" s="24">
        <f t="shared" si="11"/>
        <v>1.0642354975814197</v>
      </c>
      <c r="AR63" s="24">
        <f t="shared" si="11"/>
        <v>5.1201721986197359</v>
      </c>
      <c r="AS63" s="24">
        <f t="shared" si="11"/>
        <v>150.61674129074049</v>
      </c>
      <c r="AT63" s="24">
        <f t="shared" si="11"/>
        <v>2.2133582114074057</v>
      </c>
      <c r="AU63" s="24">
        <f t="shared" si="11"/>
        <v>20015.308156037889</v>
      </c>
      <c r="AV63" s="24">
        <f t="shared" si="11"/>
        <v>0</v>
      </c>
      <c r="AW63" s="24">
        <f t="shared" si="11"/>
        <v>853785.93137319025</v>
      </c>
      <c r="AX63" s="24">
        <f t="shared" si="11"/>
        <v>94865.112382254782</v>
      </c>
      <c r="AY63" s="24">
        <f t="shared" si="11"/>
        <v>948651.04375544493</v>
      </c>
      <c r="AZ63" s="24">
        <f t="shared" si="11"/>
        <v>2.7264180907073794E-2</v>
      </c>
      <c r="BA63" s="24">
        <f t="shared" si="11"/>
        <v>660.09438733936656</v>
      </c>
      <c r="BB63" s="24">
        <f t="shared" si="11"/>
        <v>3808.8281438590857</v>
      </c>
      <c r="BC63" s="24">
        <f t="shared" si="11"/>
        <v>5949.2792582177635</v>
      </c>
      <c r="BD63" s="24">
        <f t="shared" si="11"/>
        <v>3490.9810798344442</v>
      </c>
      <c r="BE63" s="24">
        <f t="shared" si="11"/>
        <v>907.45349348875413</v>
      </c>
      <c r="BF63" s="24">
        <f t="shared" si="11"/>
        <v>4734.7342205493769</v>
      </c>
      <c r="BG63" s="24">
        <f t="shared" si="11"/>
        <v>2250.8029989098513</v>
      </c>
      <c r="BH63" s="24">
        <f t="shared" si="11"/>
        <v>19.071702862487903</v>
      </c>
      <c r="BI63" s="24">
        <f t="shared" si="11"/>
        <v>659.0696191574948</v>
      </c>
      <c r="BJ63" s="24">
        <f t="shared" si="11"/>
        <v>115237.04261255909</v>
      </c>
      <c r="BK63" s="24">
        <f t="shared" si="11"/>
        <v>95325.421490105247</v>
      </c>
      <c r="BL63" s="24">
        <f t="shared" si="11"/>
        <v>19911.62112245386</v>
      </c>
      <c r="BM63" s="24">
        <f t="shared" si="11"/>
        <v>92.124087182196362</v>
      </c>
      <c r="BN63" s="24">
        <f t="shared" si="11"/>
        <v>18.486448057990355</v>
      </c>
      <c r="BO63" s="24">
        <f t="shared" si="11"/>
        <v>36552.401115838882</v>
      </c>
      <c r="BP63" s="24">
        <f t="shared" si="11"/>
        <v>429.28796943131999</v>
      </c>
      <c r="BQ63" s="24">
        <f t="shared" si="11"/>
        <v>6701.7173409419283</v>
      </c>
      <c r="BR63" s="24">
        <f t="shared" si="11"/>
        <v>1425.0175223362091</v>
      </c>
      <c r="BS63" s="24">
        <f t="shared" si="11"/>
        <v>679.57378354575224</v>
      </c>
      <c r="BT63" s="24">
        <f t="shared" si="11"/>
        <v>16771.472553276355</v>
      </c>
      <c r="BU63" s="24">
        <f t="shared" si="11"/>
        <v>764.79643395291214</v>
      </c>
      <c r="BV63" s="24">
        <f t="shared" si="11"/>
        <v>6498.3392097234682</v>
      </c>
      <c r="BW63" s="24">
        <f t="shared" si="11"/>
        <v>9987.3725096703783</v>
      </c>
      <c r="BX63" s="24">
        <f t="shared" si="11"/>
        <v>298.68769143930172</v>
      </c>
      <c r="BY63" s="24">
        <f t="shared" si="11"/>
        <v>1282082.5562530514</v>
      </c>
      <c r="BZ63" s="24">
        <f t="shared" si="11"/>
        <v>3939.2880815240133</v>
      </c>
      <c r="CA63" s="24">
        <f t="shared" si="11"/>
        <v>29505.76471236521</v>
      </c>
      <c r="CB63" s="24">
        <f t="shared" si="11"/>
        <v>29.752654490592402</v>
      </c>
      <c r="CC63" s="24">
        <f t="shared" si="11"/>
        <v>2408.4443372217283</v>
      </c>
      <c r="CE63" s="24">
        <f t="shared" si="11"/>
        <v>74.964200321754504</v>
      </c>
      <c r="CF63" s="24">
        <f t="shared" si="11"/>
        <v>27524.380867358595</v>
      </c>
      <c r="CG63" s="24">
        <f t="shared" si="11"/>
        <v>6939.1712777789853</v>
      </c>
    </row>
    <row r="64" spans="1:86" x14ac:dyDescent="0.3">
      <c r="P64" s="27"/>
    </row>
    <row r="65" spans="16:16" x14ac:dyDescent="0.3">
      <c r="P65" s="27"/>
    </row>
    <row r="66" spans="16:16" x14ac:dyDescent="0.3">
      <c r="P66" s="27"/>
    </row>
    <row r="67" spans="16:16" x14ac:dyDescent="0.3">
      <c r="P67" s="27"/>
    </row>
    <row r="68" spans="16:16" x14ac:dyDescent="0.3">
      <c r="P68" s="27"/>
    </row>
    <row r="69" spans="16:16" x14ac:dyDescent="0.3">
      <c r="P69" s="27"/>
    </row>
    <row r="70" spans="16:16" x14ac:dyDescent="0.3">
      <c r="P70" s="27"/>
    </row>
    <row r="71" spans="16:16" x14ac:dyDescent="0.3">
      <c r="P71" s="27"/>
    </row>
    <row r="72" spans="16:16" x14ac:dyDescent="0.3">
      <c r="P72" s="27"/>
    </row>
    <row r="73" spans="16:16" x14ac:dyDescent="0.3">
      <c r="P73" s="27"/>
    </row>
    <row r="74" spans="16:16" x14ac:dyDescent="0.3">
      <c r="P74" s="27"/>
    </row>
    <row r="75" spans="16:16" x14ac:dyDescent="0.3">
      <c r="P75" s="27"/>
    </row>
    <row r="76" spans="16:16" x14ac:dyDescent="0.3">
      <c r="P76" s="27"/>
    </row>
    <row r="77" spans="16:16" x14ac:dyDescent="0.3">
      <c r="P77" s="27"/>
    </row>
    <row r="78" spans="16:16" x14ac:dyDescent="0.3">
      <c r="P78" s="27"/>
    </row>
    <row r="79" spans="16:16" x14ac:dyDescent="0.3">
      <c r="P79" s="27"/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2"/>
  <dimension ref="A1:CI69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4.4" x14ac:dyDescent="0.3"/>
  <cols>
    <col min="1" max="1" width="19" customWidth="1"/>
    <col min="2" max="2" width="9.44140625" bestFit="1" customWidth="1"/>
    <col min="3" max="4" width="9.33203125" bestFit="1" customWidth="1"/>
    <col min="5" max="5" width="9.33203125" style="25" bestFit="1" customWidth="1"/>
    <col min="6" max="6" width="9.6640625" customWidth="1"/>
    <col min="7" max="7" width="10.5546875" customWidth="1"/>
    <col min="8" max="8" width="9.33203125" bestFit="1" customWidth="1"/>
    <col min="9" max="9" width="10.44140625" style="49" customWidth="1"/>
    <col min="10" max="10" width="9.6640625" style="49" customWidth="1"/>
    <col min="11" max="11" width="9.33203125" bestFit="1" customWidth="1"/>
    <col min="12" max="12" width="11.44140625" style="49" customWidth="1"/>
    <col min="13" max="13" width="9.33203125" bestFit="1" customWidth="1"/>
    <col min="14" max="14" width="11.5546875" style="49" customWidth="1"/>
    <col min="15" max="16" width="9" style="60" customWidth="1"/>
    <col min="17" max="17" width="9" style="49" customWidth="1"/>
    <col min="19" max="19" width="19.6640625" customWidth="1"/>
    <col min="20" max="20" width="6" style="85" bestFit="1" customWidth="1"/>
    <col min="21" max="21" width="6.6640625" style="26" bestFit="1" customWidth="1"/>
    <col min="22" max="22" width="9.6640625" style="85" bestFit="1" customWidth="1"/>
    <col min="23" max="23" width="5.6640625" style="24" bestFit="1" customWidth="1"/>
    <col min="24" max="24" width="14.5546875" style="24" bestFit="1" customWidth="1"/>
    <col min="25" max="25" width="5.6640625" style="24" bestFit="1" customWidth="1"/>
    <col min="26" max="26" width="5.6640625" style="86" customWidth="1"/>
    <col min="27" max="27" width="6.6640625" style="24" bestFit="1" customWidth="1"/>
    <col min="28" max="28" width="12.88671875" style="86" bestFit="1" customWidth="1"/>
    <col min="29" max="29" width="7.6640625" style="24" bestFit="1" customWidth="1"/>
    <col min="30" max="30" width="5.6640625" style="24" bestFit="1" customWidth="1"/>
    <col min="31" max="31" width="9.33203125" style="24" bestFit="1" customWidth="1"/>
    <col min="32" max="33" width="6.6640625" style="24" bestFit="1" customWidth="1"/>
    <col min="34" max="34" width="5.6640625" style="24" bestFit="1" customWidth="1"/>
    <col min="35" max="35" width="6.6640625" style="24" bestFit="1" customWidth="1"/>
    <col min="36" max="36" width="6.6640625" style="86" customWidth="1"/>
    <col min="37" max="37" width="6.6640625" style="24" bestFit="1" customWidth="1"/>
    <col min="38" max="38" width="15.44140625" style="24" bestFit="1" customWidth="1"/>
    <col min="39" max="39" width="6.6640625" style="24" bestFit="1" customWidth="1"/>
    <col min="40" max="40" width="6.5546875" style="24" bestFit="1" customWidth="1"/>
    <col min="41" max="41" width="6.6640625" style="24" bestFit="1" customWidth="1"/>
    <col min="42" max="42" width="5.109375" style="24" bestFit="1" customWidth="1"/>
    <col min="43" max="43" width="5.109375" style="86" customWidth="1"/>
    <col min="44" max="44" width="5.6640625" style="24" bestFit="1" customWidth="1"/>
    <col min="45" max="45" width="6.6640625" style="24" bestFit="1" customWidth="1"/>
    <col min="46" max="46" width="6.109375" style="24" bestFit="1" customWidth="1"/>
    <col min="47" max="47" width="6.6640625" style="24" bestFit="1" customWidth="1"/>
    <col min="48" max="48" width="10" style="24" bestFit="1" customWidth="1"/>
    <col min="49" max="49" width="9.33203125" style="24" bestFit="1" customWidth="1"/>
    <col min="50" max="50" width="7.6640625" style="24" bestFit="1" customWidth="1"/>
    <col min="51" max="51" width="9.33203125" style="24" bestFit="1" customWidth="1"/>
    <col min="52" max="52" width="6" style="24" bestFit="1" customWidth="1"/>
    <col min="53" max="53" width="6.6640625" style="24" bestFit="1" customWidth="1"/>
    <col min="54" max="54" width="5.6640625" style="24" bestFit="1" customWidth="1"/>
    <col min="55" max="55" width="7.6640625" style="24" bestFit="1" customWidth="1"/>
    <col min="56" max="57" width="5.6640625" style="24" bestFit="1" customWidth="1"/>
    <col min="58" max="58" width="6.6640625" style="24" bestFit="1" customWidth="1"/>
    <col min="59" max="59" width="5.6640625" style="24" bestFit="1" customWidth="1"/>
    <col min="60" max="60" width="5.88671875" style="24" bestFit="1" customWidth="1"/>
    <col min="61" max="61" width="5.6640625" style="24" bestFit="1" customWidth="1"/>
    <col min="62" max="64" width="7.6640625" style="24" bestFit="1" customWidth="1"/>
    <col min="65" max="65" width="5.109375" style="24" bestFit="1" customWidth="1"/>
    <col min="66" max="66" width="5.33203125" style="24" bestFit="1" customWidth="1"/>
    <col min="67" max="67" width="8.6640625" style="24" bestFit="1" customWidth="1"/>
    <col min="68" max="68" width="5.6640625" style="24" bestFit="1" customWidth="1"/>
    <col min="69" max="69" width="7.88671875" style="24" bestFit="1" customWidth="1"/>
    <col min="70" max="70" width="5.88671875" style="24" bestFit="1" customWidth="1"/>
    <col min="71" max="71" width="6" style="24" bestFit="1" customWidth="1"/>
    <col min="72" max="75" width="6.6640625" style="24" bestFit="1" customWidth="1"/>
    <col min="76" max="76" width="5.6640625" style="24" bestFit="1" customWidth="1"/>
    <col min="77" max="77" width="7.6640625" style="24" bestFit="1" customWidth="1"/>
    <col min="78" max="78" width="8" style="24" bestFit="1" customWidth="1"/>
    <col min="79" max="79" width="5.6640625" style="24" bestFit="1" customWidth="1"/>
    <col min="80" max="81" width="6.6640625" style="24" bestFit="1" customWidth="1"/>
    <col min="82" max="82" width="6.6640625" style="86" customWidth="1"/>
    <col min="83" max="83" width="6.6640625" style="24" customWidth="1"/>
    <col min="84" max="84" width="9.109375" style="24" bestFit="1" customWidth="1"/>
    <col min="85" max="85" width="7.109375" style="24" bestFit="1" customWidth="1"/>
    <col min="86" max="86" width="6.6640625" style="24" customWidth="1"/>
  </cols>
  <sheetData>
    <row r="1" spans="1:87" x14ac:dyDescent="0.3">
      <c r="B1" s="77" t="s">
        <v>443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S1" s="26" t="s">
        <v>439</v>
      </c>
      <c r="CI1" s="25"/>
    </row>
    <row r="2" spans="1:87" x14ac:dyDescent="0.3">
      <c r="A2" s="26" t="s">
        <v>225</v>
      </c>
      <c r="B2" s="77" t="s">
        <v>59</v>
      </c>
      <c r="C2" s="77" t="s">
        <v>57</v>
      </c>
      <c r="D2" s="77" t="s">
        <v>60</v>
      </c>
      <c r="E2" s="77" t="s">
        <v>54</v>
      </c>
      <c r="F2" s="77" t="s">
        <v>53</v>
      </c>
      <c r="G2" s="77" t="s">
        <v>61</v>
      </c>
      <c r="H2" s="77" t="s">
        <v>62</v>
      </c>
      <c r="I2" s="79" t="s">
        <v>63</v>
      </c>
      <c r="J2" s="79" t="s">
        <v>64</v>
      </c>
      <c r="K2" s="77" t="s">
        <v>223</v>
      </c>
      <c r="L2" s="79" t="s">
        <v>65</v>
      </c>
      <c r="M2" s="77" t="s">
        <v>66</v>
      </c>
      <c r="N2" s="79" t="s">
        <v>67</v>
      </c>
      <c r="O2" s="81" t="s">
        <v>309</v>
      </c>
      <c r="P2" s="81" t="s">
        <v>312</v>
      </c>
      <c r="Q2" s="79" t="s">
        <v>319</v>
      </c>
      <c r="S2" s="26" t="s">
        <v>224</v>
      </c>
      <c r="T2" s="85" t="s">
        <v>442</v>
      </c>
      <c r="U2" s="26" t="s">
        <v>357</v>
      </c>
      <c r="V2" s="85" t="s">
        <v>177</v>
      </c>
      <c r="W2" s="26" t="s">
        <v>130</v>
      </c>
      <c r="X2" s="26" t="s">
        <v>131</v>
      </c>
      <c r="Y2" s="26" t="s">
        <v>132</v>
      </c>
      <c r="Z2" s="85" t="s">
        <v>331</v>
      </c>
      <c r="AA2" s="26" t="s">
        <v>358</v>
      </c>
      <c r="AB2" s="85" t="s">
        <v>178</v>
      </c>
      <c r="AC2" s="26" t="s">
        <v>133</v>
      </c>
      <c r="AD2" s="26" t="s">
        <v>134</v>
      </c>
      <c r="AE2" s="26" t="s">
        <v>59</v>
      </c>
      <c r="AF2" s="26" t="s">
        <v>135</v>
      </c>
      <c r="AG2" s="26" t="s">
        <v>136</v>
      </c>
      <c r="AH2" s="26" t="s">
        <v>359</v>
      </c>
      <c r="AI2" s="26" t="s">
        <v>137</v>
      </c>
      <c r="AJ2" s="85" t="s">
        <v>444</v>
      </c>
      <c r="AK2" s="26" t="s">
        <v>138</v>
      </c>
      <c r="AL2" s="26" t="s">
        <v>139</v>
      </c>
      <c r="AM2" s="26" t="s">
        <v>66</v>
      </c>
      <c r="AN2" s="26" t="s">
        <v>140</v>
      </c>
      <c r="AO2" s="26" t="s">
        <v>141</v>
      </c>
      <c r="AP2" s="26" t="s">
        <v>142</v>
      </c>
      <c r="AQ2" s="85" t="s">
        <v>445</v>
      </c>
      <c r="AR2" s="26" t="s">
        <v>360</v>
      </c>
      <c r="AS2" s="26" t="s">
        <v>143</v>
      </c>
      <c r="AT2" s="26" t="s">
        <v>365</v>
      </c>
      <c r="AU2" s="26" t="s">
        <v>57</v>
      </c>
      <c r="AV2" s="26" t="s">
        <v>127</v>
      </c>
      <c r="AW2" s="26" t="s">
        <v>144</v>
      </c>
      <c r="AX2" s="26" t="s">
        <v>145</v>
      </c>
      <c r="AY2" s="26" t="s">
        <v>60</v>
      </c>
      <c r="AZ2" s="26" t="s">
        <v>146</v>
      </c>
      <c r="BA2" s="26" t="s">
        <v>147</v>
      </c>
      <c r="BB2" s="26" t="s">
        <v>148</v>
      </c>
      <c r="BC2" s="26" t="s">
        <v>149</v>
      </c>
      <c r="BD2" s="26" t="s">
        <v>150</v>
      </c>
      <c r="BE2" s="26" t="s">
        <v>151</v>
      </c>
      <c r="BF2" s="26" t="s">
        <v>152</v>
      </c>
      <c r="BG2" s="26" t="s">
        <v>153</v>
      </c>
      <c r="BH2" s="26" t="s">
        <v>154</v>
      </c>
      <c r="BI2" s="26" t="s">
        <v>155</v>
      </c>
      <c r="BJ2" s="26" t="s">
        <v>54</v>
      </c>
      <c r="BK2" s="26" t="s">
        <v>53</v>
      </c>
      <c r="BL2" s="26" t="s">
        <v>156</v>
      </c>
      <c r="BM2" s="26" t="s">
        <v>157</v>
      </c>
      <c r="BN2" s="26" t="s">
        <v>158</v>
      </c>
      <c r="BO2" s="26" t="s">
        <v>159</v>
      </c>
      <c r="BP2" s="26" t="s">
        <v>160</v>
      </c>
      <c r="BQ2" s="26" t="s">
        <v>161</v>
      </c>
      <c r="BR2" s="26" t="s">
        <v>162</v>
      </c>
      <c r="BS2" s="26" t="s">
        <v>163</v>
      </c>
      <c r="BT2" s="26" t="s">
        <v>164</v>
      </c>
      <c r="BU2" s="26" t="s">
        <v>361</v>
      </c>
      <c r="BV2" s="26" t="s">
        <v>165</v>
      </c>
      <c r="BW2" s="26" t="s">
        <v>166</v>
      </c>
      <c r="BX2" s="26" t="s">
        <v>167</v>
      </c>
      <c r="BY2" s="26" t="s">
        <v>61</v>
      </c>
      <c r="BZ2" s="26" t="s">
        <v>366</v>
      </c>
      <c r="CA2" s="26" t="s">
        <v>168</v>
      </c>
      <c r="CB2" s="26" t="s">
        <v>169</v>
      </c>
      <c r="CC2" s="26" t="s">
        <v>170</v>
      </c>
      <c r="CD2" s="85" t="s">
        <v>171</v>
      </c>
      <c r="CE2" s="26" t="s">
        <v>172</v>
      </c>
      <c r="CF2" s="26" t="s">
        <v>173</v>
      </c>
      <c r="CG2" s="26" t="s">
        <v>367</v>
      </c>
    </row>
    <row r="3" spans="1:87" x14ac:dyDescent="0.3">
      <c r="A3" s="26" t="s">
        <v>0</v>
      </c>
      <c r="B3" s="78">
        <v>59989.804216999997</v>
      </c>
      <c r="C3" s="78">
        <v>1860.1585206</v>
      </c>
      <c r="D3" s="78">
        <v>43081.218755000002</v>
      </c>
      <c r="E3" s="78">
        <v>14577.025809000001</v>
      </c>
      <c r="F3" s="78">
        <v>11460.393741</v>
      </c>
      <c r="G3" s="78">
        <v>37405.682638999999</v>
      </c>
      <c r="H3" s="78">
        <v>27086.683967000001</v>
      </c>
      <c r="I3" s="80">
        <v>371.34704386999999</v>
      </c>
      <c r="J3" s="80">
        <v>114.73082003</v>
      </c>
      <c r="K3" s="78">
        <v>32.452340345000003</v>
      </c>
      <c r="L3" s="80">
        <v>234.98557804999999</v>
      </c>
      <c r="M3" s="78">
        <v>871.79958997999995</v>
      </c>
      <c r="N3" s="80">
        <v>5493.3614931000002</v>
      </c>
      <c r="O3" s="82">
        <v>55.876446598000001</v>
      </c>
      <c r="P3" s="82">
        <v>4.6815982783000001</v>
      </c>
      <c r="Q3" s="80">
        <v>38.057882530000001</v>
      </c>
      <c r="R3" s="24"/>
      <c r="S3" s="26" t="s">
        <v>0</v>
      </c>
      <c r="T3" s="85">
        <v>20.703625758805799</v>
      </c>
      <c r="U3" s="24">
        <v>472.47170658078102</v>
      </c>
      <c r="V3" s="86">
        <v>55.860022979499099</v>
      </c>
      <c r="W3" s="24">
        <v>155.26188852586299</v>
      </c>
      <c r="X3" s="24">
        <v>124.77318563131701</v>
      </c>
      <c r="Y3" s="24">
        <v>92.740041195107295</v>
      </c>
      <c r="Z3" s="86">
        <v>391.11544594543602</v>
      </c>
      <c r="AA3" s="24">
        <v>630.62627507585205</v>
      </c>
      <c r="AB3" s="86">
        <v>4.68159110767375</v>
      </c>
      <c r="AC3" s="24">
        <v>17598.795770496399</v>
      </c>
      <c r="AD3" s="24">
        <v>32.451984044546997</v>
      </c>
      <c r="AE3" s="24">
        <v>59988.439091518499</v>
      </c>
      <c r="AF3" s="24">
        <v>695.40139415434396</v>
      </c>
      <c r="AG3" s="24">
        <v>300.06192823277098</v>
      </c>
      <c r="AH3" s="24">
        <v>252.82462246023201</v>
      </c>
      <c r="AI3" s="24">
        <v>517.89493040578702</v>
      </c>
      <c r="AJ3" s="86">
        <v>12.2861619518472</v>
      </c>
      <c r="AK3" s="24">
        <v>165.51351851685101</v>
      </c>
      <c r="AL3" s="24">
        <v>165.51351851685101</v>
      </c>
      <c r="AM3" s="24">
        <v>871.79137233073902</v>
      </c>
      <c r="AN3" s="24">
        <v>0</v>
      </c>
      <c r="AO3" s="24">
        <v>378.35141890985398</v>
      </c>
      <c r="AP3" s="24">
        <v>49.680950849873099</v>
      </c>
      <c r="AQ3" s="86">
        <v>2197.1695038851999</v>
      </c>
      <c r="AR3" s="24">
        <v>295.60734313486699</v>
      </c>
      <c r="AS3" s="24">
        <v>1175.1609928876801</v>
      </c>
      <c r="AT3" s="24">
        <v>87.552282915838504</v>
      </c>
      <c r="AU3" s="24">
        <v>1860.15436574348</v>
      </c>
      <c r="AV3" s="24">
        <v>0</v>
      </c>
      <c r="AW3" s="24">
        <v>38768.682951196497</v>
      </c>
      <c r="AX3" s="24">
        <v>4307.6342862761103</v>
      </c>
      <c r="AY3" s="24">
        <v>43076.317237472598</v>
      </c>
      <c r="AZ3" s="24">
        <v>0.30036959607639702</v>
      </c>
      <c r="BA3" s="24">
        <v>496.96318383567302</v>
      </c>
      <c r="BB3" s="24">
        <v>102.719950469639</v>
      </c>
      <c r="BC3" s="24">
        <v>9506.9998394123995</v>
      </c>
      <c r="BD3" s="24">
        <v>348.79167038233601</v>
      </c>
      <c r="BE3" s="24">
        <v>265.34768960575798</v>
      </c>
      <c r="BF3" s="24">
        <v>376.24061627837699</v>
      </c>
      <c r="BG3" s="24">
        <v>202.97673577241599</v>
      </c>
      <c r="BH3" s="24">
        <v>98.840988288606894</v>
      </c>
      <c r="BI3" s="24">
        <v>338.64594658311103</v>
      </c>
      <c r="BJ3" s="24">
        <v>14573.899143225</v>
      </c>
      <c r="BK3" s="24">
        <v>11457.9264139967</v>
      </c>
      <c r="BL3" s="24">
        <v>3115.9727292283201</v>
      </c>
      <c r="BM3" s="24">
        <v>40.5670910772334</v>
      </c>
      <c r="BN3" s="24">
        <v>20.308678247325499</v>
      </c>
      <c r="BO3" s="24">
        <v>3668.3961925737299</v>
      </c>
      <c r="BP3" s="24">
        <v>823.27054797136202</v>
      </c>
      <c r="BQ3" s="24">
        <v>693.93173250439497</v>
      </c>
      <c r="BR3" s="24">
        <v>71.983446917111806</v>
      </c>
      <c r="BS3" s="24">
        <v>117.665488158534</v>
      </c>
      <c r="BT3" s="24">
        <v>1738.3093808638801</v>
      </c>
      <c r="BU3" s="24">
        <v>406.243110528199</v>
      </c>
      <c r="BV3" s="24">
        <v>430.544168778033</v>
      </c>
      <c r="BW3" s="24">
        <v>2090.37676972503</v>
      </c>
      <c r="BX3" s="24">
        <v>29.009319799875399</v>
      </c>
      <c r="BY3" s="24">
        <v>37405.140307485803</v>
      </c>
      <c r="BZ3" s="24">
        <v>5755.2053395389703</v>
      </c>
      <c r="CA3" s="24">
        <v>58.152013493453197</v>
      </c>
      <c r="CB3" s="24">
        <v>2041.5000016613899</v>
      </c>
      <c r="CC3" s="24">
        <v>2293.4699602903102</v>
      </c>
      <c r="CD3" s="86">
        <v>7.1760019030756004</v>
      </c>
      <c r="CE3" s="24">
        <v>3094.1045908983801</v>
      </c>
      <c r="CF3" s="24">
        <v>27082.628448949199</v>
      </c>
      <c r="CG3" s="24">
        <v>2212.6389167941902</v>
      </c>
    </row>
    <row r="4" spans="1:87" x14ac:dyDescent="0.3">
      <c r="A4" s="26" t="s">
        <v>2</v>
      </c>
      <c r="B4" s="78">
        <v>6639.1780777000004</v>
      </c>
      <c r="C4" s="78">
        <v>117.4593915</v>
      </c>
      <c r="D4" s="78">
        <v>5477.5414922</v>
      </c>
      <c r="E4" s="78">
        <v>7642.9778200000001</v>
      </c>
      <c r="F4" s="78">
        <v>2251.8311017999999</v>
      </c>
      <c r="G4" s="78">
        <v>26249.803077</v>
      </c>
      <c r="H4" s="78">
        <v>1985.2441607000001</v>
      </c>
      <c r="I4" s="80">
        <v>2.8008006973000001</v>
      </c>
      <c r="J4" s="80">
        <v>13.748262327999999</v>
      </c>
      <c r="K4" s="78">
        <v>0.49617640899999998</v>
      </c>
      <c r="L4" s="80">
        <v>15.212217219999999</v>
      </c>
      <c r="M4" s="78">
        <v>18.800683599999999</v>
      </c>
      <c r="N4" s="80">
        <v>12.091249313</v>
      </c>
      <c r="O4" s="82">
        <v>0.54784868499999995</v>
      </c>
      <c r="P4" s="82">
        <v>6.2178965199999998E-2</v>
      </c>
      <c r="Q4" s="80">
        <v>20.262032313999999</v>
      </c>
      <c r="R4" s="24"/>
      <c r="S4" s="26" t="s">
        <v>2</v>
      </c>
      <c r="T4" s="85">
        <v>0.90376511400093495</v>
      </c>
      <c r="U4" s="24">
        <v>18.951525033783799</v>
      </c>
      <c r="V4" s="86">
        <v>0.54784614181749203</v>
      </c>
      <c r="W4" s="24">
        <v>6.5871596454278496</v>
      </c>
      <c r="X4" s="24">
        <v>6.5330745093097002</v>
      </c>
      <c r="Y4" s="24">
        <v>7.3884828834780798</v>
      </c>
      <c r="Z4" s="86">
        <v>1.2552772632124201</v>
      </c>
      <c r="AA4" s="24">
        <v>59.427523808574698</v>
      </c>
      <c r="AB4" s="86">
        <v>6.2179482154566E-2</v>
      </c>
      <c r="AC4" s="24">
        <v>32938.552233815099</v>
      </c>
      <c r="AD4" s="24">
        <v>0.49618830575351103</v>
      </c>
      <c r="AE4" s="24">
        <v>6635.18971384623</v>
      </c>
      <c r="AF4" s="24">
        <v>34.6052818460468</v>
      </c>
      <c r="AG4" s="24">
        <v>226.23465266058</v>
      </c>
      <c r="AH4" s="24">
        <v>3.1388964142299902</v>
      </c>
      <c r="AI4" s="24">
        <v>45.598788657714998</v>
      </c>
      <c r="AJ4" s="86">
        <v>0.74599050684286705</v>
      </c>
      <c r="AK4" s="24">
        <v>27.393846803106399</v>
      </c>
      <c r="AL4" s="24">
        <v>27.393846803106399</v>
      </c>
      <c r="AM4" s="24">
        <v>18.800637632886399</v>
      </c>
      <c r="AN4" s="24">
        <v>0</v>
      </c>
      <c r="AO4" s="24">
        <v>201.16600828101801</v>
      </c>
      <c r="AP4" s="24">
        <v>0.95513550777712697</v>
      </c>
      <c r="AQ4" s="86">
        <v>89.846579112074096</v>
      </c>
      <c r="AR4" s="24">
        <v>17.169315602775502</v>
      </c>
      <c r="AS4" s="24">
        <v>31.2980361474301</v>
      </c>
      <c r="AT4" s="24">
        <v>0.95888285873118095</v>
      </c>
      <c r="AU4" s="24">
        <v>117.45751973985401</v>
      </c>
      <c r="AV4" s="24">
        <v>0</v>
      </c>
      <c r="AW4" s="24">
        <v>4928.70685347994</v>
      </c>
      <c r="AX4" s="24">
        <v>547.63304196762499</v>
      </c>
      <c r="AY4" s="24">
        <v>5476.3398954475697</v>
      </c>
      <c r="AZ4" s="24">
        <v>4.1209579900973202E-2</v>
      </c>
      <c r="BA4" s="24">
        <v>46.319076697819</v>
      </c>
      <c r="BB4" s="24">
        <v>52.492183372740897</v>
      </c>
      <c r="BC4" s="24">
        <v>710.35164939365995</v>
      </c>
      <c r="BD4" s="24">
        <v>65.1550861836824</v>
      </c>
      <c r="BE4" s="24">
        <v>10.3142939725325</v>
      </c>
      <c r="BF4" s="24">
        <v>31.9261930364809</v>
      </c>
      <c r="BG4" s="24">
        <v>33.379652917953898</v>
      </c>
      <c r="BH4" s="24">
        <v>32.498524058268103</v>
      </c>
      <c r="BI4" s="24">
        <v>26.327127576620899</v>
      </c>
      <c r="BJ4" s="24">
        <v>7642.7458237058199</v>
      </c>
      <c r="BK4" s="24">
        <v>2251.6192084473</v>
      </c>
      <c r="BL4" s="24">
        <v>5391.1266152585204</v>
      </c>
      <c r="BM4" s="24">
        <v>4.8338420366297896</v>
      </c>
      <c r="BN4" s="24">
        <v>1.8752915537624599</v>
      </c>
      <c r="BO4" s="24">
        <v>1495.33435710343</v>
      </c>
      <c r="BP4" s="24">
        <v>23.5885054862018</v>
      </c>
      <c r="BQ4" s="24">
        <v>43.784543046456797</v>
      </c>
      <c r="BR4" s="24">
        <v>6.5627053919542098</v>
      </c>
      <c r="BS4" s="24">
        <v>14.370436339863399</v>
      </c>
      <c r="BT4" s="24">
        <v>110.597737402514</v>
      </c>
      <c r="BU4" s="24">
        <v>39.910840456926202</v>
      </c>
      <c r="BV4" s="24">
        <v>138.73340590948899</v>
      </c>
      <c r="BW4" s="24">
        <v>156.39256349969401</v>
      </c>
      <c r="BX4" s="24">
        <v>3.4527595590170299</v>
      </c>
      <c r="BY4" s="24">
        <v>26249.682035677299</v>
      </c>
      <c r="BZ4" s="24">
        <v>575.37075393346595</v>
      </c>
      <c r="CA4" s="24">
        <v>6.5970151577023897E-3</v>
      </c>
      <c r="CB4" s="24">
        <v>59.226052587916399</v>
      </c>
      <c r="CC4" s="24">
        <v>357.70502064083098</v>
      </c>
      <c r="CD4" s="86">
        <v>0.22423295942062399</v>
      </c>
      <c r="CE4" s="24">
        <v>127.923650276854</v>
      </c>
      <c r="CF4" s="24">
        <v>1984.2150924541199</v>
      </c>
      <c r="CG4" s="24">
        <v>94.622215238577397</v>
      </c>
    </row>
    <row r="5" spans="1:87" x14ac:dyDescent="0.3">
      <c r="A5" s="26" t="s">
        <v>3</v>
      </c>
      <c r="B5" s="78">
        <v>22191.179762</v>
      </c>
      <c r="C5" s="78">
        <v>1273.5587731999999</v>
      </c>
      <c r="D5" s="78">
        <v>16349.817617999999</v>
      </c>
      <c r="E5" s="78">
        <v>6706.2771185000001</v>
      </c>
      <c r="F5" s="78">
        <v>5119.906019</v>
      </c>
      <c r="G5" s="78">
        <v>7074.9396871999998</v>
      </c>
      <c r="H5" s="78">
        <v>20479.277332000001</v>
      </c>
      <c r="I5" s="80">
        <v>160.26886522000001</v>
      </c>
      <c r="J5" s="80">
        <v>43.418046316999998</v>
      </c>
      <c r="K5" s="78">
        <v>32.735475868999998</v>
      </c>
      <c r="L5" s="80">
        <v>181.50109229</v>
      </c>
      <c r="M5" s="78">
        <v>687.51251507999996</v>
      </c>
      <c r="N5" s="80">
        <v>2919.9762160999999</v>
      </c>
      <c r="O5" s="82">
        <v>24.024230840000001</v>
      </c>
      <c r="P5" s="82">
        <v>1.3971170669999999</v>
      </c>
      <c r="Q5" s="80">
        <v>3.1820622448</v>
      </c>
      <c r="R5" s="24"/>
      <c r="S5" s="26" t="s">
        <v>3</v>
      </c>
      <c r="T5" s="85">
        <v>14.0981522491353</v>
      </c>
      <c r="U5" s="24">
        <v>382.31415311267699</v>
      </c>
      <c r="V5" s="86">
        <v>24.024189459368799</v>
      </c>
      <c r="W5" s="24">
        <v>168.46334189627001</v>
      </c>
      <c r="X5" s="24">
        <v>162.60265001593399</v>
      </c>
      <c r="Y5" s="24">
        <v>63.0249395872695</v>
      </c>
      <c r="Z5" s="86">
        <v>299.32081175014702</v>
      </c>
      <c r="AA5" s="24">
        <v>375.842906526273</v>
      </c>
      <c r="AB5" s="86">
        <v>1.39711594304716</v>
      </c>
      <c r="AC5" s="24">
        <v>13273.0338913739</v>
      </c>
      <c r="AD5" s="24">
        <v>32.7347393688122</v>
      </c>
      <c r="AE5" s="24">
        <v>22189.423019657501</v>
      </c>
      <c r="AF5" s="24">
        <v>332.83870649146201</v>
      </c>
      <c r="AG5" s="24">
        <v>158.15344251451299</v>
      </c>
      <c r="AH5" s="24">
        <v>70.601475973059706</v>
      </c>
      <c r="AI5" s="24">
        <v>171.188858488411</v>
      </c>
      <c r="AJ5" s="86">
        <v>8.4219408196029306</v>
      </c>
      <c r="AK5" s="24">
        <v>95.903008239607601</v>
      </c>
      <c r="AL5" s="24">
        <v>95.903008239607601</v>
      </c>
      <c r="AM5" s="24">
        <v>687.48355293603902</v>
      </c>
      <c r="AN5" s="24">
        <v>0</v>
      </c>
      <c r="AO5" s="24">
        <v>768.50729417604998</v>
      </c>
      <c r="AP5" s="24">
        <v>34.859360025153499</v>
      </c>
      <c r="AQ5" s="86">
        <v>1927.9042084206201</v>
      </c>
      <c r="AR5" s="24">
        <v>155.072461075013</v>
      </c>
      <c r="AS5" s="24">
        <v>1830.87857689967</v>
      </c>
      <c r="AT5" s="24">
        <v>36.502514836059703</v>
      </c>
      <c r="AU5" s="24">
        <v>1273.36216766866</v>
      </c>
      <c r="AV5" s="24">
        <v>0</v>
      </c>
      <c r="AW5" s="24">
        <v>14714.191923127</v>
      </c>
      <c r="AX5" s="24">
        <v>1634.9089968055</v>
      </c>
      <c r="AY5" s="24">
        <v>16349.1009199325</v>
      </c>
      <c r="AZ5" s="24">
        <v>0.11873204415961</v>
      </c>
      <c r="BA5" s="24">
        <v>429.01220022911701</v>
      </c>
      <c r="BB5" s="24">
        <v>37.017869954860302</v>
      </c>
      <c r="BC5" s="24">
        <v>5837.8841296682904</v>
      </c>
      <c r="BD5" s="24">
        <v>100.310943493209</v>
      </c>
      <c r="BE5" s="24">
        <v>81.684592303973204</v>
      </c>
      <c r="BF5" s="24">
        <v>175.48947270490501</v>
      </c>
      <c r="BG5" s="24">
        <v>131.464767076501</v>
      </c>
      <c r="BH5" s="24">
        <v>18.295245550356299</v>
      </c>
      <c r="BI5" s="24">
        <v>171.534639707612</v>
      </c>
      <c r="BJ5" s="24">
        <v>6705.3979978140396</v>
      </c>
      <c r="BK5" s="24">
        <v>5119.2820062253904</v>
      </c>
      <c r="BL5" s="24">
        <v>1586.1159915886501</v>
      </c>
      <c r="BM5" s="24">
        <v>17.5650478926018</v>
      </c>
      <c r="BN5" s="24">
        <v>13.245824689653199</v>
      </c>
      <c r="BO5" s="24">
        <v>1341.70941150923</v>
      </c>
      <c r="BP5" s="24">
        <v>405.82750604435103</v>
      </c>
      <c r="BQ5" s="24">
        <v>384.70177789557698</v>
      </c>
      <c r="BR5" s="24">
        <v>29.001682143902801</v>
      </c>
      <c r="BS5" s="24">
        <v>34.488916506599502</v>
      </c>
      <c r="BT5" s="24">
        <v>965.56840629805299</v>
      </c>
      <c r="BU5" s="24">
        <v>240.002804272106</v>
      </c>
      <c r="BV5" s="24">
        <v>235.11591849481701</v>
      </c>
      <c r="BW5" s="24">
        <v>966.02504362636103</v>
      </c>
      <c r="BX5" s="24">
        <v>10.234940332826501</v>
      </c>
      <c r="BY5" s="24">
        <v>7074.6326100711103</v>
      </c>
      <c r="BZ5" s="24">
        <v>3396.8750002686702</v>
      </c>
      <c r="CA5" s="24">
        <v>53.488486302676598</v>
      </c>
      <c r="CB5" s="24">
        <v>2971.7313392278102</v>
      </c>
      <c r="CC5" s="24">
        <v>1464.60207331274</v>
      </c>
      <c r="CD5" s="86">
        <v>11.600093013459199</v>
      </c>
      <c r="CE5" s="24">
        <v>1510.0892679183301</v>
      </c>
      <c r="CF5" s="24">
        <v>20477.898315312701</v>
      </c>
      <c r="CG5" s="24">
        <v>836.36826829151005</v>
      </c>
    </row>
    <row r="6" spans="1:87" x14ac:dyDescent="0.3">
      <c r="A6" s="26" t="s">
        <v>4</v>
      </c>
      <c r="B6" s="78">
        <v>32788.669191000001</v>
      </c>
      <c r="C6" s="78">
        <v>7149.9792402000003</v>
      </c>
      <c r="D6" s="78">
        <v>37419.093029000003</v>
      </c>
      <c r="E6" s="78">
        <v>23815.611795000001</v>
      </c>
      <c r="F6" s="78">
        <v>11275.542926</v>
      </c>
      <c r="G6" s="78">
        <v>10336.062937000001</v>
      </c>
      <c r="H6" s="78">
        <v>33679.196780999999</v>
      </c>
      <c r="I6" s="80">
        <v>88.229451163999997</v>
      </c>
      <c r="J6" s="80">
        <v>93.045647548999995</v>
      </c>
      <c r="K6" s="78">
        <v>2.4166071656999999</v>
      </c>
      <c r="L6" s="80">
        <v>291.08013011000003</v>
      </c>
      <c r="M6" s="78">
        <v>244.17871220000001</v>
      </c>
      <c r="N6" s="80">
        <v>398.81304188000001</v>
      </c>
      <c r="O6" s="82">
        <v>9.1716862260000003</v>
      </c>
      <c r="P6" s="82">
        <v>3.4357488051999998</v>
      </c>
      <c r="Q6" s="80">
        <v>12.366767966999999</v>
      </c>
      <c r="R6" s="24"/>
      <c r="S6" s="26" t="s">
        <v>4</v>
      </c>
      <c r="T6" s="85">
        <v>36.538780956792998</v>
      </c>
      <c r="U6" s="24">
        <v>570.20365411466696</v>
      </c>
      <c r="V6" s="86">
        <v>9.1706535559755995</v>
      </c>
      <c r="W6" s="24">
        <v>95.952802547037095</v>
      </c>
      <c r="X6" s="24">
        <v>91.761087802934199</v>
      </c>
      <c r="Y6" s="24">
        <v>128.70800643669901</v>
      </c>
      <c r="Z6" s="86">
        <v>126.671283256515</v>
      </c>
      <c r="AA6" s="24">
        <v>1082.9491852164599</v>
      </c>
      <c r="AB6" s="86">
        <v>3.4347449596337598</v>
      </c>
      <c r="AC6" s="24">
        <v>151487.52381779099</v>
      </c>
      <c r="AD6" s="24">
        <v>2.4165942056206702</v>
      </c>
      <c r="AE6" s="24">
        <v>32770.774942755903</v>
      </c>
      <c r="AF6" s="24">
        <v>1228.3916252581701</v>
      </c>
      <c r="AG6" s="24">
        <v>2671.86706004608</v>
      </c>
      <c r="AH6" s="24">
        <v>116.82742016292001</v>
      </c>
      <c r="AI6" s="24">
        <v>2329.7246905102002</v>
      </c>
      <c r="AJ6" s="86">
        <v>21.940639778997198</v>
      </c>
      <c r="AK6" s="24">
        <v>885.81089911615095</v>
      </c>
      <c r="AL6" s="24">
        <v>885.81089911615095</v>
      </c>
      <c r="AM6" s="24">
        <v>244.14628361795201</v>
      </c>
      <c r="AN6" s="24">
        <v>0.14590665961187599</v>
      </c>
      <c r="AO6" s="24">
        <v>905.72983938325797</v>
      </c>
      <c r="AP6" s="24">
        <v>21.412301121752201</v>
      </c>
      <c r="AQ6" s="86">
        <v>1188.57009946311</v>
      </c>
      <c r="AR6" s="24">
        <v>273.59116990077501</v>
      </c>
      <c r="AS6" s="24">
        <v>234.29338274060399</v>
      </c>
      <c r="AT6" s="24">
        <v>17.8681324527901</v>
      </c>
      <c r="AU6" s="24">
        <v>7134.9366618369904</v>
      </c>
      <c r="AV6" s="24">
        <v>0</v>
      </c>
      <c r="AW6" s="24">
        <v>33668.076396968601</v>
      </c>
      <c r="AX6" s="24">
        <v>3740.72417131875</v>
      </c>
      <c r="AY6" s="24">
        <v>37408.946474946999</v>
      </c>
      <c r="AZ6" s="24">
        <v>0.41330930822971401</v>
      </c>
      <c r="BA6" s="24">
        <v>1300.66176660464</v>
      </c>
      <c r="BB6" s="24">
        <v>227.72525370040199</v>
      </c>
      <c r="BC6" s="24">
        <v>14370.8148419152</v>
      </c>
      <c r="BD6" s="24">
        <v>313.37820034491199</v>
      </c>
      <c r="BE6" s="24">
        <v>182.66012141172899</v>
      </c>
      <c r="BF6" s="24">
        <v>534.82419190429698</v>
      </c>
      <c r="BG6" s="24">
        <v>166.089504899882</v>
      </c>
      <c r="BH6" s="24">
        <v>138.29977408345499</v>
      </c>
      <c r="BI6" s="24">
        <v>139.07507869609799</v>
      </c>
      <c r="BJ6" s="24">
        <v>23797.626300644999</v>
      </c>
      <c r="BK6" s="24">
        <v>11265.374525801801</v>
      </c>
      <c r="BL6" s="24">
        <v>12532.2517748432</v>
      </c>
      <c r="BM6" s="24">
        <v>15.8144311154836</v>
      </c>
      <c r="BN6" s="24">
        <v>6.2747961507299896</v>
      </c>
      <c r="BO6" s="24">
        <v>4573.1450390497002</v>
      </c>
      <c r="BP6" s="24">
        <v>76.112449085357397</v>
      </c>
      <c r="BQ6" s="24">
        <v>797.09391059960205</v>
      </c>
      <c r="BR6" s="24">
        <v>205.60557764006199</v>
      </c>
      <c r="BS6" s="24">
        <v>129.63462888396501</v>
      </c>
      <c r="BT6" s="24">
        <v>2006.25487101517</v>
      </c>
      <c r="BU6" s="24">
        <v>1548.80520184018</v>
      </c>
      <c r="BV6" s="24">
        <v>643.58160124550102</v>
      </c>
      <c r="BW6" s="24">
        <v>1004.34565806136</v>
      </c>
      <c r="BX6" s="24">
        <v>105.45943791408899</v>
      </c>
      <c r="BY6" s="24">
        <v>10333.6403132986</v>
      </c>
      <c r="BZ6" s="24">
        <v>9598.7065751215796</v>
      </c>
      <c r="CA6" s="24">
        <v>3.67359309667212</v>
      </c>
      <c r="CB6" s="24">
        <v>297.31986234312501</v>
      </c>
      <c r="CC6" s="24">
        <v>3397.8358800342398</v>
      </c>
      <c r="CD6" s="86">
        <v>0.18889425751219399</v>
      </c>
      <c r="CE6" s="24">
        <v>2031.9796685245201</v>
      </c>
      <c r="CF6" s="24">
        <v>33629.945296461003</v>
      </c>
      <c r="CG6" s="24">
        <v>1520.9362141562101</v>
      </c>
    </row>
    <row r="7" spans="1:87" x14ac:dyDescent="0.3">
      <c r="A7" s="26" t="s">
        <v>5</v>
      </c>
      <c r="B7" s="78">
        <v>10763.773293</v>
      </c>
      <c r="C7" s="78">
        <v>351.94342767000001</v>
      </c>
      <c r="D7" s="78">
        <v>11204.548285000001</v>
      </c>
      <c r="E7" s="78">
        <v>10254.024917999999</v>
      </c>
      <c r="F7" s="78">
        <v>4705.1850078999996</v>
      </c>
      <c r="G7" s="78">
        <v>2270.5683184999998</v>
      </c>
      <c r="H7" s="78">
        <v>16289.762063</v>
      </c>
      <c r="I7" s="80">
        <v>46.005644089</v>
      </c>
      <c r="J7" s="80">
        <v>61.679393836000003</v>
      </c>
      <c r="K7" s="78">
        <v>2.8616003085999999</v>
      </c>
      <c r="L7" s="80">
        <v>95.564248293000006</v>
      </c>
      <c r="M7" s="78">
        <v>78.140186</v>
      </c>
      <c r="N7" s="80">
        <v>71.869523766</v>
      </c>
      <c r="O7" s="82">
        <v>3.9572932025999998</v>
      </c>
      <c r="P7" s="82">
        <v>3.4742326640000001</v>
      </c>
      <c r="Q7" s="80">
        <v>3.8129575462999998</v>
      </c>
      <c r="R7" s="24"/>
      <c r="S7" s="26" t="s">
        <v>5</v>
      </c>
      <c r="T7" s="85">
        <v>18.4520889779428</v>
      </c>
      <c r="U7" s="24">
        <v>181.621519463645</v>
      </c>
      <c r="V7" s="86">
        <v>3.95725325618859</v>
      </c>
      <c r="W7" s="24">
        <v>66.134013969164997</v>
      </c>
      <c r="X7" s="24">
        <v>64.652623347734206</v>
      </c>
      <c r="Y7" s="24">
        <v>53.131523372176098</v>
      </c>
      <c r="Z7" s="86">
        <v>9.6696980412678908</v>
      </c>
      <c r="AA7" s="24">
        <v>450.15902575236299</v>
      </c>
      <c r="AB7" s="86">
        <v>3.4742974124623802</v>
      </c>
      <c r="AC7" s="24">
        <v>148259.54119885</v>
      </c>
      <c r="AD7" s="24">
        <v>2.85948646412804</v>
      </c>
      <c r="AE7" s="24">
        <v>10762.7911047576</v>
      </c>
      <c r="AF7" s="24">
        <v>185.26775193197199</v>
      </c>
      <c r="AG7" s="24">
        <v>1360.85978033174</v>
      </c>
      <c r="AH7" s="24">
        <v>79.068805762348902</v>
      </c>
      <c r="AI7" s="24">
        <v>646.74695294243998</v>
      </c>
      <c r="AJ7" s="86">
        <v>10.7204466657645</v>
      </c>
      <c r="AK7" s="24">
        <v>328.13220116572001</v>
      </c>
      <c r="AL7" s="24">
        <v>328.13220116572001</v>
      </c>
      <c r="AM7" s="24">
        <v>78.0295559882166</v>
      </c>
      <c r="AN7" s="24">
        <v>0</v>
      </c>
      <c r="AO7" s="24">
        <v>664.42463835410501</v>
      </c>
      <c r="AP7" s="24">
        <v>12.448360526908701</v>
      </c>
      <c r="AQ7" s="86">
        <v>465.860414927921</v>
      </c>
      <c r="AR7" s="24">
        <v>93.788273017017403</v>
      </c>
      <c r="AS7" s="24">
        <v>112.291564376541</v>
      </c>
      <c r="AT7" s="24">
        <v>8.5253943357624298</v>
      </c>
      <c r="AU7" s="24">
        <v>351.94284271344799</v>
      </c>
      <c r="AV7" s="24">
        <v>0</v>
      </c>
      <c r="AW7" s="24">
        <v>10083.1597971049</v>
      </c>
      <c r="AX7" s="24">
        <v>1120.35239462248</v>
      </c>
      <c r="AY7" s="24">
        <v>11203.512191727301</v>
      </c>
      <c r="AZ7" s="24">
        <v>9.8536890638172794E-2</v>
      </c>
      <c r="BA7" s="24">
        <v>471.84851869941002</v>
      </c>
      <c r="BB7" s="24">
        <v>141.49615297838901</v>
      </c>
      <c r="BC7" s="24">
        <v>8272.22214283635</v>
      </c>
      <c r="BD7" s="24">
        <v>211.220578636694</v>
      </c>
      <c r="BE7" s="24">
        <v>36.442430616867497</v>
      </c>
      <c r="BF7" s="24">
        <v>136.647770643694</v>
      </c>
      <c r="BG7" s="24">
        <v>76.920475591726003</v>
      </c>
      <c r="BH7" s="24">
        <v>58.985094908483902</v>
      </c>
      <c r="BI7" s="24">
        <v>55.007839898355797</v>
      </c>
      <c r="BJ7" s="24">
        <v>10197.1017845882</v>
      </c>
      <c r="BK7" s="24">
        <v>4686.0722268485697</v>
      </c>
      <c r="BL7" s="24">
        <v>5511.0295577397101</v>
      </c>
      <c r="BM7" s="24">
        <v>11.8375940077878</v>
      </c>
      <c r="BN7" s="24">
        <v>4.2458782136708599</v>
      </c>
      <c r="BO7" s="24">
        <v>2464.4907489745701</v>
      </c>
      <c r="BP7" s="24">
        <v>47.169271213834001</v>
      </c>
      <c r="BQ7" s="24">
        <v>159.75732050298399</v>
      </c>
      <c r="BR7" s="24">
        <v>29.119578738845899</v>
      </c>
      <c r="BS7" s="24">
        <v>29.8502514293193</v>
      </c>
      <c r="BT7" s="24">
        <v>404.50462138262799</v>
      </c>
      <c r="BU7" s="24">
        <v>464.55936195773</v>
      </c>
      <c r="BV7" s="24">
        <v>393.91663345590899</v>
      </c>
      <c r="BW7" s="24">
        <v>387.49582661504502</v>
      </c>
      <c r="BX7" s="24">
        <v>36.964159039764098</v>
      </c>
      <c r="BY7" s="24">
        <v>2270.5415583744398</v>
      </c>
      <c r="BZ7" s="24">
        <v>6410.2846403977901</v>
      </c>
      <c r="CA7" s="24">
        <v>2.5049297990178299</v>
      </c>
      <c r="CB7" s="24">
        <v>80.968227227115193</v>
      </c>
      <c r="CC7" s="24">
        <v>1800.9069276832499</v>
      </c>
      <c r="CD7" s="86">
        <v>0.212120598537343</v>
      </c>
      <c r="CE7" s="24">
        <v>964.75001499691905</v>
      </c>
      <c r="CF7" s="24">
        <v>16287.661539019</v>
      </c>
      <c r="CG7" s="24">
        <v>968.87770301805801</v>
      </c>
    </row>
    <row r="8" spans="1:87" x14ac:dyDescent="0.3">
      <c r="A8" s="26" t="s">
        <v>6</v>
      </c>
      <c r="B8" s="78">
        <v>473.66478533999998</v>
      </c>
      <c r="C8" s="78">
        <v>242.67588488999999</v>
      </c>
      <c r="D8" s="78">
        <v>733.41270686999997</v>
      </c>
      <c r="E8" s="78">
        <v>149.96609692000001</v>
      </c>
      <c r="F8" s="78">
        <v>137.58697179999999</v>
      </c>
      <c r="G8" s="78">
        <v>98.959264759999996</v>
      </c>
      <c r="H8" s="78">
        <v>751.61936705999995</v>
      </c>
      <c r="I8" s="80">
        <v>0.13417773890000001</v>
      </c>
      <c r="J8" s="80">
        <v>2.2920568984999998</v>
      </c>
      <c r="K8" s="78">
        <v>0.21</v>
      </c>
      <c r="L8" s="80">
        <v>9.5903116659999998</v>
      </c>
      <c r="M8" s="78">
        <v>0.3871445</v>
      </c>
      <c r="N8" s="80">
        <v>15.510945253999999</v>
      </c>
      <c r="O8" s="82">
        <v>2.5040757800000001E-2</v>
      </c>
      <c r="P8" s="82">
        <v>4.2570333999999996E-3</v>
      </c>
      <c r="Q8" s="80">
        <v>0.87838197939999996</v>
      </c>
      <c r="R8" s="24"/>
      <c r="S8" s="26" t="s">
        <v>6</v>
      </c>
      <c r="T8" s="85">
        <v>0.17769394942105399</v>
      </c>
      <c r="U8" s="24">
        <v>12.3863204824299</v>
      </c>
      <c r="V8" s="86">
        <v>2.5016499328948099E-2</v>
      </c>
      <c r="W8" s="24">
        <v>0.64754880420026795</v>
      </c>
      <c r="X8" s="24">
        <v>0.64536536255202803</v>
      </c>
      <c r="Y8" s="24">
        <v>1.7034709026108299</v>
      </c>
      <c r="Z8" s="86">
        <v>5.640411236186E-2</v>
      </c>
      <c r="AA8" s="24">
        <v>15.4879860748017</v>
      </c>
      <c r="AB8" s="86">
        <v>4.25525524504765E-3</v>
      </c>
      <c r="AC8" s="24">
        <v>253.61249996656599</v>
      </c>
      <c r="AD8" s="24">
        <v>0.20999923200890599</v>
      </c>
      <c r="AE8" s="24">
        <v>473.62498850840802</v>
      </c>
      <c r="AF8" s="24">
        <v>9.7353111486664705</v>
      </c>
      <c r="AG8" s="24">
        <v>7.0300928995118896</v>
      </c>
      <c r="AH8" s="24">
        <v>0.93708710120471805</v>
      </c>
      <c r="AI8" s="24">
        <v>8.9792133271997692</v>
      </c>
      <c r="AJ8" s="86">
        <v>0.255478879014781</v>
      </c>
      <c r="AK8" s="24">
        <v>47.792604712048103</v>
      </c>
      <c r="AL8" s="24">
        <v>47.792604712048103</v>
      </c>
      <c r="AM8" s="24">
        <v>0.38714552952264403</v>
      </c>
      <c r="AN8" s="24">
        <v>0</v>
      </c>
      <c r="AO8" s="24">
        <v>19.258306486376</v>
      </c>
      <c r="AP8" s="24">
        <v>0.101833685164472</v>
      </c>
      <c r="AQ8" s="86">
        <v>33.250438536313901</v>
      </c>
      <c r="AR8" s="24">
        <v>4.4505863784233499</v>
      </c>
      <c r="AS8" s="24">
        <v>7.0928638910735904</v>
      </c>
      <c r="AT8" s="24">
        <v>5.62334069296282E-2</v>
      </c>
      <c r="AU8" s="24">
        <v>242.660255147626</v>
      </c>
      <c r="AV8" s="24">
        <v>0</v>
      </c>
      <c r="AW8" s="24">
        <v>659.99693537701796</v>
      </c>
      <c r="AX8" s="24">
        <v>73.333093618170494</v>
      </c>
      <c r="AY8" s="24">
        <v>733.33002899518897</v>
      </c>
      <c r="AZ8" s="24">
        <v>2.5286459403314001E-2</v>
      </c>
      <c r="BA8" s="24">
        <v>22.297420078980601</v>
      </c>
      <c r="BB8" s="24">
        <v>0.59917244994130103</v>
      </c>
      <c r="BC8" s="24">
        <v>333.829139979827</v>
      </c>
      <c r="BD8" s="24">
        <v>0.96469671566438997</v>
      </c>
      <c r="BE8" s="24">
        <v>1.9393605163224701</v>
      </c>
      <c r="BF8" s="24">
        <v>11.5249572689142</v>
      </c>
      <c r="BG8" s="24">
        <v>1.2986357247970299</v>
      </c>
      <c r="BH8" s="24">
        <v>1.1520295595716401</v>
      </c>
      <c r="BI8" s="24">
        <v>0.50328375248708801</v>
      </c>
      <c r="BJ8" s="24">
        <v>149.93848861602899</v>
      </c>
      <c r="BK8" s="24">
        <v>137.56035004671901</v>
      </c>
      <c r="BL8" s="24">
        <v>12.378138569310501</v>
      </c>
      <c r="BM8" s="24">
        <v>6.1646892419958403E-2</v>
      </c>
      <c r="BN8" s="24">
        <v>1.6973995535640399E-2</v>
      </c>
      <c r="BO8" s="24">
        <v>45.905637317636497</v>
      </c>
      <c r="BP8" s="24">
        <v>2.33990854875247</v>
      </c>
      <c r="BQ8" s="24">
        <v>13.806571327788699</v>
      </c>
      <c r="BR8" s="24">
        <v>2.73695434007396</v>
      </c>
      <c r="BS8" s="24">
        <v>1.69252675143438</v>
      </c>
      <c r="BT8" s="24">
        <v>35.080438697729697</v>
      </c>
      <c r="BU8" s="24">
        <v>8.1803872313408998</v>
      </c>
      <c r="BV8" s="24">
        <v>2.0089573306436899</v>
      </c>
      <c r="BW8" s="24">
        <v>15.8554490539416</v>
      </c>
      <c r="BX8" s="24">
        <v>7.3149803064424507E-2</v>
      </c>
      <c r="BY8" s="24">
        <v>98.949048288055707</v>
      </c>
      <c r="BZ8" s="24">
        <v>265.36958614123603</v>
      </c>
      <c r="CA8" s="24">
        <v>4.6578092825608999E-2</v>
      </c>
      <c r="CB8" s="24">
        <v>3.07866336239903</v>
      </c>
      <c r="CC8" s="24">
        <v>110.515562236279</v>
      </c>
      <c r="CD8" s="86">
        <v>1.0443368243522501E-2</v>
      </c>
      <c r="CE8" s="24">
        <v>63.606788100609897</v>
      </c>
      <c r="CF8" s="24">
        <v>751.56751004480702</v>
      </c>
      <c r="CG8" s="24">
        <v>44.260291717678797</v>
      </c>
    </row>
    <row r="9" spans="1:87" x14ac:dyDescent="0.3">
      <c r="A9" s="26" t="s">
        <v>7</v>
      </c>
      <c r="B9" s="78">
        <v>1716.4559701000001</v>
      </c>
      <c r="C9" s="78">
        <v>106.70043533</v>
      </c>
      <c r="D9" s="78">
        <v>1814.1030343</v>
      </c>
      <c r="E9" s="78">
        <v>548.05124345000002</v>
      </c>
      <c r="F9" s="78">
        <v>483.27251053999998</v>
      </c>
      <c r="G9" s="78">
        <v>447.64295247000001</v>
      </c>
      <c r="H9" s="78">
        <v>838.96733566</v>
      </c>
      <c r="I9" s="80">
        <v>1.8346674903</v>
      </c>
      <c r="J9" s="80">
        <v>6.3236252243999997</v>
      </c>
      <c r="K9" s="78">
        <v>1.104492E-2</v>
      </c>
      <c r="L9" s="80">
        <v>3.6780049975</v>
      </c>
      <c r="M9" s="78">
        <v>25.359719999999999</v>
      </c>
      <c r="N9" s="80">
        <v>19.655451930000002</v>
      </c>
      <c r="O9" s="82">
        <v>7.6007564000000003E-3</v>
      </c>
      <c r="P9" s="82">
        <v>8.0072074699999995E-2</v>
      </c>
      <c r="Q9" s="80">
        <v>4.0517783000000002E-2</v>
      </c>
      <c r="R9" s="24"/>
      <c r="S9" s="26" t="s">
        <v>7</v>
      </c>
      <c r="T9" s="85">
        <v>0.74244157934313504</v>
      </c>
      <c r="U9" s="24">
        <v>10.6312896784878</v>
      </c>
      <c r="V9" s="86">
        <v>7.6018328112998704E-3</v>
      </c>
      <c r="W9" s="24">
        <v>5.5139997679742603</v>
      </c>
      <c r="X9" s="24">
        <v>5.4628899723867699</v>
      </c>
      <c r="Y9" s="24">
        <v>15.142928645281801</v>
      </c>
      <c r="Z9" s="86">
        <v>0.30861080804224</v>
      </c>
      <c r="AA9" s="24">
        <v>39.269724944533102</v>
      </c>
      <c r="AB9" s="86">
        <v>8.0072204027888394E-2</v>
      </c>
      <c r="AC9" s="24">
        <v>4010.1910944409301</v>
      </c>
      <c r="AD9" s="24">
        <v>1.10446339743271E-2</v>
      </c>
      <c r="AE9" s="24">
        <v>1716.38688249915</v>
      </c>
      <c r="AF9" s="24">
        <v>17.100784784347901</v>
      </c>
      <c r="AG9" s="24">
        <v>53.6903013319995</v>
      </c>
      <c r="AH9" s="24">
        <v>2.4852825581706002</v>
      </c>
      <c r="AI9" s="24">
        <v>5.8482241920538698</v>
      </c>
      <c r="AJ9" s="86">
        <v>0.52677655425850201</v>
      </c>
      <c r="AK9" s="24">
        <v>14.0704669187938</v>
      </c>
      <c r="AL9" s="24">
        <v>14.0704669187938</v>
      </c>
      <c r="AM9" s="24">
        <v>25.359561121656501</v>
      </c>
      <c r="AN9" s="24">
        <v>0</v>
      </c>
      <c r="AO9" s="24">
        <v>13.2165596616786</v>
      </c>
      <c r="AP9" s="24">
        <v>0.37271365911980497</v>
      </c>
      <c r="AQ9" s="86">
        <v>37.5481591417741</v>
      </c>
      <c r="AR9" s="24">
        <v>6.3389574353963098</v>
      </c>
      <c r="AS9" s="24">
        <v>5.77070571319984</v>
      </c>
      <c r="AT9" s="24">
        <v>0.51392344478220597</v>
      </c>
      <c r="AU9" s="24">
        <v>106.696827989881</v>
      </c>
      <c r="AV9" s="24">
        <v>0</v>
      </c>
      <c r="AW9" s="24">
        <v>1632.6353810964699</v>
      </c>
      <c r="AX9" s="24">
        <v>181.40398520698599</v>
      </c>
      <c r="AY9" s="24">
        <v>1814.0393663034499</v>
      </c>
      <c r="AZ9" s="24">
        <v>2.13292178124307E-2</v>
      </c>
      <c r="BA9" s="24">
        <v>40.063216940590998</v>
      </c>
      <c r="BB9" s="24">
        <v>28.832608497715501</v>
      </c>
      <c r="BC9" s="24">
        <v>382.022247467716</v>
      </c>
      <c r="BD9" s="24">
        <v>2.5615567827951402</v>
      </c>
      <c r="BE9" s="24">
        <v>1.10729262498828</v>
      </c>
      <c r="BF9" s="24">
        <v>9.3269256325887202</v>
      </c>
      <c r="BG9" s="24">
        <v>5.1194892882929004</v>
      </c>
      <c r="BH9" s="24">
        <v>27.5101157922584</v>
      </c>
      <c r="BI9" s="24">
        <v>0.86999649465103501</v>
      </c>
      <c r="BJ9" s="24">
        <v>548.04631141531297</v>
      </c>
      <c r="BK9" s="24">
        <v>483.27003358885003</v>
      </c>
      <c r="BL9" s="24">
        <v>64.7762778264632</v>
      </c>
      <c r="BM9" s="24">
        <v>0.14343274855735</v>
      </c>
      <c r="BN9" s="24">
        <v>8.9056033003190899E-2</v>
      </c>
      <c r="BO9" s="24">
        <v>174.19815340862101</v>
      </c>
      <c r="BP9" s="24">
        <v>0.61120956144557503</v>
      </c>
      <c r="BQ9" s="24">
        <v>9.9397301542684193</v>
      </c>
      <c r="BR9" s="24">
        <v>2.6404259439915698</v>
      </c>
      <c r="BS9" s="24">
        <v>0.95485530514724404</v>
      </c>
      <c r="BT9" s="24">
        <v>25.278423585046099</v>
      </c>
      <c r="BU9" s="24">
        <v>62.154845688321402</v>
      </c>
      <c r="BV9" s="24">
        <v>73.123463902070696</v>
      </c>
      <c r="BW9" s="24">
        <v>117.27953482476001</v>
      </c>
      <c r="BX9" s="24">
        <v>3.6837630086476199</v>
      </c>
      <c r="BY9" s="24">
        <v>447.62526223427301</v>
      </c>
      <c r="BZ9" s="24">
        <v>244.62305149315199</v>
      </c>
      <c r="CA9" s="24">
        <v>8.6063798012533301E-3</v>
      </c>
      <c r="CB9" s="24">
        <v>0.60853964853034603</v>
      </c>
      <c r="CC9" s="24">
        <v>82.130112092329597</v>
      </c>
      <c r="CD9" s="86">
        <v>0</v>
      </c>
      <c r="CE9" s="24">
        <v>61.603062266704001</v>
      </c>
      <c r="CF9" s="24">
        <v>837.98193091816995</v>
      </c>
      <c r="CG9" s="24">
        <v>28.230870284513699</v>
      </c>
    </row>
    <row r="10" spans="1:87" x14ac:dyDescent="0.3">
      <c r="A10" s="26" t="s">
        <v>8</v>
      </c>
      <c r="B10" s="78">
        <v>257.58001908</v>
      </c>
      <c r="C10" s="78">
        <v>9.0975712E-2</v>
      </c>
      <c r="D10" s="78">
        <v>389.35965527000002</v>
      </c>
      <c r="E10" s="78">
        <v>39.027105130000002</v>
      </c>
      <c r="F10" s="78">
        <v>37.949750825999999</v>
      </c>
      <c r="G10" s="78">
        <v>29.639499949000001</v>
      </c>
      <c r="H10" s="78">
        <v>63.082413150000001</v>
      </c>
      <c r="I10" s="80">
        <v>9.2937279999999997E-2</v>
      </c>
      <c r="J10" s="80">
        <v>3.1885077999999997E-2</v>
      </c>
      <c r="K10" s="78"/>
      <c r="L10" s="80">
        <v>0.44965938630000002</v>
      </c>
      <c r="M10" s="78"/>
      <c r="N10" s="80"/>
      <c r="O10" s="82">
        <v>1.8991020000000001E-2</v>
      </c>
      <c r="P10" s="82">
        <v>2.2077059999999998E-3</v>
      </c>
      <c r="Q10" s="80">
        <v>4.7446542999999997E-3</v>
      </c>
      <c r="R10" s="24"/>
      <c r="S10" s="26" t="s">
        <v>8</v>
      </c>
      <c r="T10" s="85">
        <v>0</v>
      </c>
      <c r="U10" s="24">
        <v>6.2718930692196098E-3</v>
      </c>
      <c r="V10" s="86">
        <v>1.89904900087083E-2</v>
      </c>
      <c r="W10" s="24">
        <v>0.19505567772284699</v>
      </c>
      <c r="X10" s="24">
        <v>0.19505567772284699</v>
      </c>
      <c r="Y10" s="24">
        <v>0.144808141834354</v>
      </c>
      <c r="Z10" s="86">
        <v>0</v>
      </c>
      <c r="AA10" s="24">
        <v>1.2689861771530599</v>
      </c>
      <c r="AB10" s="86">
        <v>2.2067602466972099E-3</v>
      </c>
      <c r="AC10" s="24">
        <v>22.980914549733502</v>
      </c>
      <c r="AD10" s="24">
        <v>0</v>
      </c>
      <c r="AE10" s="24">
        <v>257.57907990101103</v>
      </c>
      <c r="AF10" s="24">
        <v>0.65597452858016703</v>
      </c>
      <c r="AG10" s="24">
        <v>1.0762198528745399</v>
      </c>
      <c r="AH10" s="24">
        <v>2.0771452034590399E-2</v>
      </c>
      <c r="AI10" s="24">
        <v>2.9675050365691402</v>
      </c>
      <c r="AJ10" s="86">
        <v>0</v>
      </c>
      <c r="AK10" s="24">
        <v>9.7728616922678793</v>
      </c>
      <c r="AL10" s="24">
        <v>9.7728616922678793</v>
      </c>
      <c r="AM10" s="24">
        <v>0</v>
      </c>
      <c r="AN10" s="24">
        <v>0</v>
      </c>
      <c r="AO10" s="24">
        <v>1.17753779438593E-2</v>
      </c>
      <c r="AP10" s="24">
        <v>0</v>
      </c>
      <c r="AQ10" s="86">
        <v>0.23831186850035899</v>
      </c>
      <c r="AR10" s="24">
        <v>1.62975315398734E-2</v>
      </c>
      <c r="AS10" s="24">
        <v>0</v>
      </c>
      <c r="AT10" s="24">
        <v>1.8188234376395E-2</v>
      </c>
      <c r="AU10" s="24">
        <v>9.0976708168675702E-2</v>
      </c>
      <c r="AV10" s="24">
        <v>0</v>
      </c>
      <c r="AW10" s="24">
        <v>350.422719952379</v>
      </c>
      <c r="AX10" s="24">
        <v>38.9360132718245</v>
      </c>
      <c r="AY10" s="24">
        <v>389.358733224204</v>
      </c>
      <c r="AZ10" s="24">
        <v>1.66063772604266E-5</v>
      </c>
      <c r="BA10" s="24">
        <v>11.0387104890402</v>
      </c>
      <c r="BB10" s="24">
        <v>0.33961034408637703</v>
      </c>
      <c r="BC10" s="24">
        <v>26.6783601150814</v>
      </c>
      <c r="BD10" s="24">
        <v>0.43009375155012503</v>
      </c>
      <c r="BE10" s="24">
        <v>1.0218021682457199</v>
      </c>
      <c r="BF10" s="24">
        <v>2.91201056013933</v>
      </c>
      <c r="BG10" s="24">
        <v>0.60140754090951898</v>
      </c>
      <c r="BH10" s="24">
        <v>6.40410169921238E-4</v>
      </c>
      <c r="BI10" s="24">
        <v>0.14090683818625699</v>
      </c>
      <c r="BJ10" s="24">
        <v>39.0296368949002</v>
      </c>
      <c r="BK10" s="24">
        <v>37.9522843152169</v>
      </c>
      <c r="BL10" s="24">
        <v>1.0773525796832899</v>
      </c>
      <c r="BM10" s="24">
        <v>6.9022029685235505E-4</v>
      </c>
      <c r="BN10" s="24">
        <v>3.10971301333244E-4</v>
      </c>
      <c r="BO10" s="24">
        <v>1.7350469860061499</v>
      </c>
      <c r="BP10" s="24">
        <v>4.03349371958313E-3</v>
      </c>
      <c r="BQ10" s="24">
        <v>6.7209704746000503</v>
      </c>
      <c r="BR10" s="24">
        <v>1.65072813152774</v>
      </c>
      <c r="BS10" s="24">
        <v>0.88497737506682805</v>
      </c>
      <c r="BT10" s="24">
        <v>16.827323092864201</v>
      </c>
      <c r="BU10" s="24">
        <v>2.21102905184719</v>
      </c>
      <c r="BV10" s="24">
        <v>0.99868527367625903</v>
      </c>
      <c r="BW10" s="24">
        <v>3.6440205691231702</v>
      </c>
      <c r="BX10" s="24">
        <v>3.9026113747471503E-2</v>
      </c>
      <c r="BY10" s="24">
        <v>29.638825156941699</v>
      </c>
      <c r="BZ10" s="24">
        <v>11.2517920828254</v>
      </c>
      <c r="CA10" s="24">
        <v>0.36526837282362601</v>
      </c>
      <c r="CB10" s="24">
        <v>0</v>
      </c>
      <c r="CC10" s="24">
        <v>5.0550350758444997</v>
      </c>
      <c r="CD10" s="86">
        <v>0</v>
      </c>
      <c r="CE10" s="24">
        <v>2.0512749589113599</v>
      </c>
      <c r="CF10" s="24">
        <v>63.082020976978498</v>
      </c>
      <c r="CG10" s="24">
        <v>0.84656460289247104</v>
      </c>
    </row>
    <row r="11" spans="1:87" x14ac:dyDescent="0.3">
      <c r="A11" s="26" t="s">
        <v>9</v>
      </c>
      <c r="B11" s="78">
        <v>33947.381871999998</v>
      </c>
      <c r="C11" s="78">
        <v>1637.0842608</v>
      </c>
      <c r="D11" s="78">
        <v>22355.652478</v>
      </c>
      <c r="E11" s="78">
        <v>8552.3504790999996</v>
      </c>
      <c r="F11" s="78">
        <v>6558.5470806000003</v>
      </c>
      <c r="G11" s="78">
        <v>26500.115271999999</v>
      </c>
      <c r="H11" s="78">
        <v>22654.855725000001</v>
      </c>
      <c r="I11" s="80">
        <v>162.97043285999999</v>
      </c>
      <c r="J11" s="80">
        <v>64.550352794000005</v>
      </c>
      <c r="K11" s="78">
        <v>15.194497588999999</v>
      </c>
      <c r="L11" s="80">
        <v>129.98837318</v>
      </c>
      <c r="M11" s="78">
        <v>313.77625296000002</v>
      </c>
      <c r="N11" s="80">
        <v>2332.4243198999998</v>
      </c>
      <c r="O11" s="82">
        <v>9.0746210696999992</v>
      </c>
      <c r="P11" s="82">
        <v>6.2115487900000002E-2</v>
      </c>
      <c r="Q11" s="80">
        <v>390.65329944000001</v>
      </c>
      <c r="R11" s="24"/>
      <c r="S11" s="26" t="s">
        <v>9</v>
      </c>
      <c r="T11" s="85">
        <v>31.803003907532698</v>
      </c>
      <c r="U11" s="24">
        <v>512.72871464843797</v>
      </c>
      <c r="V11" s="86">
        <v>9.0745567158485994</v>
      </c>
      <c r="W11" s="24">
        <v>189.65278842049199</v>
      </c>
      <c r="X11" s="24">
        <v>184.47008472583201</v>
      </c>
      <c r="Y11" s="24">
        <v>112.75575840738</v>
      </c>
      <c r="Z11" s="86">
        <v>289.32317161137399</v>
      </c>
      <c r="AA11" s="24">
        <v>750.40814194583299</v>
      </c>
      <c r="AB11" s="86">
        <v>6.2119116713062403E-2</v>
      </c>
      <c r="AC11" s="24">
        <v>109733.970705122</v>
      </c>
      <c r="AD11" s="24">
        <v>15.194454462787601</v>
      </c>
      <c r="AE11" s="24">
        <v>33941.004111131901</v>
      </c>
      <c r="AF11" s="24">
        <v>615.35454529458502</v>
      </c>
      <c r="AG11" s="24">
        <v>1106.9098917423701</v>
      </c>
      <c r="AH11" s="24">
        <v>95.433205502046505</v>
      </c>
      <c r="AI11" s="24">
        <v>559.75698874442298</v>
      </c>
      <c r="AJ11" s="86">
        <v>18.611401952633901</v>
      </c>
      <c r="AK11" s="24">
        <v>277.83593653908503</v>
      </c>
      <c r="AL11" s="24">
        <v>277.83593653908503</v>
      </c>
      <c r="AM11" s="24">
        <v>313.748559923215</v>
      </c>
      <c r="AN11" s="24">
        <v>0</v>
      </c>
      <c r="AO11" s="24">
        <v>909.43236105480401</v>
      </c>
      <c r="AP11" s="24">
        <v>30.1346097895177</v>
      </c>
      <c r="AQ11" s="86">
        <v>1354.3033181231699</v>
      </c>
      <c r="AR11" s="24">
        <v>281.36187971507701</v>
      </c>
      <c r="AS11" s="24">
        <v>1262.5516049717401</v>
      </c>
      <c r="AT11" s="24">
        <v>31.973312440660202</v>
      </c>
      <c r="AU11" s="24">
        <v>1636.9738473641</v>
      </c>
      <c r="AV11" s="24">
        <v>0</v>
      </c>
      <c r="AW11" s="24">
        <v>20116.3765025545</v>
      </c>
      <c r="AX11" s="24">
        <v>2235.15259678246</v>
      </c>
      <c r="AY11" s="24">
        <v>22351.529099337</v>
      </c>
      <c r="AZ11" s="24">
        <v>0.55995730875485505</v>
      </c>
      <c r="BA11" s="24">
        <v>857.31649031074403</v>
      </c>
      <c r="BB11" s="24">
        <v>29.582579862982701</v>
      </c>
      <c r="BC11" s="24">
        <v>6835.2762627143902</v>
      </c>
      <c r="BD11" s="24">
        <v>139.97802051923199</v>
      </c>
      <c r="BE11" s="24">
        <v>94.418037564046998</v>
      </c>
      <c r="BF11" s="24">
        <v>223.793199755176</v>
      </c>
      <c r="BG11" s="24">
        <v>48.353644839079003</v>
      </c>
      <c r="BH11" s="24">
        <v>74.216476463113693</v>
      </c>
      <c r="BI11" s="24">
        <v>169.831633531612</v>
      </c>
      <c r="BJ11" s="24">
        <v>8595.9784259879307</v>
      </c>
      <c r="BK11" s="24">
        <v>6556.2332257134503</v>
      </c>
      <c r="BL11" s="24">
        <v>2039.7452002744701</v>
      </c>
      <c r="BM11" s="24">
        <v>7.9562012426880804</v>
      </c>
      <c r="BN11" s="24">
        <v>3.4028548615315399</v>
      </c>
      <c r="BO11" s="24">
        <v>2205.25033812728</v>
      </c>
      <c r="BP11" s="24">
        <v>286.834052341529</v>
      </c>
      <c r="BQ11" s="24">
        <v>523.30918691898501</v>
      </c>
      <c r="BR11" s="24">
        <v>65.196645914559895</v>
      </c>
      <c r="BS11" s="24">
        <v>65.123367701769695</v>
      </c>
      <c r="BT11" s="24">
        <v>1312.0395972282299</v>
      </c>
      <c r="BU11" s="24">
        <v>382.24471839700601</v>
      </c>
      <c r="BV11" s="24">
        <v>260.635815275825</v>
      </c>
      <c r="BW11" s="24">
        <v>1026.7895562588601</v>
      </c>
      <c r="BX11" s="24">
        <v>19.522017306936601</v>
      </c>
      <c r="BY11" s="24">
        <v>26499.7062024882</v>
      </c>
      <c r="BZ11" s="24">
        <v>4564.2633489986001</v>
      </c>
      <c r="CA11" s="24">
        <v>53.298701102203701</v>
      </c>
      <c r="CB11" s="24">
        <v>1306.7719593500501</v>
      </c>
      <c r="CC11" s="24">
        <v>3579.4901797037501</v>
      </c>
      <c r="CD11" s="86">
        <v>4.4139985847506997</v>
      </c>
      <c r="CE11" s="24">
        <v>1453.0049301695899</v>
      </c>
      <c r="CF11" s="24">
        <v>22651.128913542401</v>
      </c>
      <c r="CG11" s="24">
        <v>880.704085672519</v>
      </c>
    </row>
    <row r="12" spans="1:87" x14ac:dyDescent="0.3">
      <c r="A12" s="26" t="s">
        <v>10</v>
      </c>
      <c r="B12" s="78">
        <v>32048.973373000001</v>
      </c>
      <c r="C12" s="78">
        <v>5428.7220054999998</v>
      </c>
      <c r="D12" s="78">
        <v>25745.984</v>
      </c>
      <c r="E12" s="78">
        <v>13697.964223999999</v>
      </c>
      <c r="F12" s="78">
        <v>11169.116065</v>
      </c>
      <c r="G12" s="78">
        <v>15681.681161</v>
      </c>
      <c r="H12" s="78">
        <v>26784.654107999999</v>
      </c>
      <c r="I12" s="80">
        <v>361.82850152999998</v>
      </c>
      <c r="J12" s="80">
        <v>70.268833887</v>
      </c>
      <c r="K12" s="78">
        <v>3.0515118000000001</v>
      </c>
      <c r="L12" s="80">
        <v>224.70313780999999</v>
      </c>
      <c r="M12" s="78">
        <v>518.75535716000002</v>
      </c>
      <c r="N12" s="80">
        <v>5018.1211826999997</v>
      </c>
      <c r="O12" s="82">
        <v>52.598890154999999</v>
      </c>
      <c r="P12" s="82">
        <v>0.15272529870000001</v>
      </c>
      <c r="Q12" s="80">
        <v>4.3853641434000004</v>
      </c>
      <c r="R12" s="24"/>
      <c r="S12" s="26" t="s">
        <v>10</v>
      </c>
      <c r="T12" s="85">
        <v>30.207423937175999</v>
      </c>
      <c r="U12" s="24">
        <v>689.53290435340796</v>
      </c>
      <c r="V12" s="86">
        <v>52.598841721207798</v>
      </c>
      <c r="W12" s="24">
        <v>372.58986528230997</v>
      </c>
      <c r="X12" s="24">
        <v>368.36214975228302</v>
      </c>
      <c r="Y12" s="24">
        <v>115.19395859432299</v>
      </c>
      <c r="Z12" s="86">
        <v>770.84536043223898</v>
      </c>
      <c r="AA12" s="24">
        <v>451.833568720588</v>
      </c>
      <c r="AB12" s="86">
        <v>0.15272772388571099</v>
      </c>
      <c r="AC12" s="24">
        <v>38476.893687899203</v>
      </c>
      <c r="AD12" s="24">
        <v>3.0514846855228002</v>
      </c>
      <c r="AE12" s="24">
        <v>32042.863238582999</v>
      </c>
      <c r="AF12" s="24">
        <v>449.653381073849</v>
      </c>
      <c r="AG12" s="24">
        <v>367.38374718192102</v>
      </c>
      <c r="AH12" s="24">
        <v>99.951956223801005</v>
      </c>
      <c r="AI12" s="24">
        <v>437.633532954619</v>
      </c>
      <c r="AJ12" s="86">
        <v>18.1130435786269</v>
      </c>
      <c r="AK12" s="24">
        <v>240.15182270886601</v>
      </c>
      <c r="AL12" s="24">
        <v>240.15182270886601</v>
      </c>
      <c r="AM12" s="24">
        <v>518.75426937323095</v>
      </c>
      <c r="AN12" s="24">
        <v>0</v>
      </c>
      <c r="AO12" s="24">
        <v>974.29899441864802</v>
      </c>
      <c r="AP12" s="24">
        <v>40.685350439788003</v>
      </c>
      <c r="AQ12" s="86">
        <v>2359.65557443324</v>
      </c>
      <c r="AR12" s="24">
        <v>258.35219587759201</v>
      </c>
      <c r="AS12" s="24">
        <v>2474.2957686839</v>
      </c>
      <c r="AT12" s="24">
        <v>46.456030813649001</v>
      </c>
      <c r="AU12" s="24">
        <v>5428.5450580173701</v>
      </c>
      <c r="AV12" s="24">
        <v>0</v>
      </c>
      <c r="AW12" s="24">
        <v>23168.228657666899</v>
      </c>
      <c r="AX12" s="24">
        <v>2574.2500722223099</v>
      </c>
      <c r="AY12" s="24">
        <v>25742.478729889201</v>
      </c>
      <c r="AZ12" s="24">
        <v>0.25404549655411701</v>
      </c>
      <c r="BA12" s="24">
        <v>570.47975654865797</v>
      </c>
      <c r="BB12" s="24">
        <v>42.7539716390813</v>
      </c>
      <c r="BC12" s="24">
        <v>7007.1829060329901</v>
      </c>
      <c r="BD12" s="24">
        <v>116.921788698556</v>
      </c>
      <c r="BE12" s="24">
        <v>236.07696879710301</v>
      </c>
      <c r="BF12" s="24">
        <v>378.91881248532502</v>
      </c>
      <c r="BG12" s="24">
        <v>35.234200229115302</v>
      </c>
      <c r="BH12" s="24">
        <v>132.717673682997</v>
      </c>
      <c r="BI12" s="24">
        <v>246.18456808370999</v>
      </c>
      <c r="BJ12" s="24">
        <v>13695.637084951701</v>
      </c>
      <c r="BK12" s="24">
        <v>11167.083382348101</v>
      </c>
      <c r="BL12" s="24">
        <v>2528.55370260366</v>
      </c>
      <c r="BM12" s="24">
        <v>7.6108059071743996</v>
      </c>
      <c r="BN12" s="24">
        <v>1.62080246734844</v>
      </c>
      <c r="BO12" s="24">
        <v>4228.9179135586401</v>
      </c>
      <c r="BP12" s="24">
        <v>523.638059684219</v>
      </c>
      <c r="BQ12" s="24">
        <v>933.34020047079605</v>
      </c>
      <c r="BR12" s="24">
        <v>77.450423956304505</v>
      </c>
      <c r="BS12" s="24">
        <v>102.887438183611</v>
      </c>
      <c r="BT12" s="24">
        <v>2058.91480382501</v>
      </c>
      <c r="BU12" s="24">
        <v>333.37405122284298</v>
      </c>
      <c r="BV12" s="24">
        <v>273.24964155712399</v>
      </c>
      <c r="BW12" s="24">
        <v>1748.5504523388199</v>
      </c>
      <c r="BX12" s="24">
        <v>22.0948567831507</v>
      </c>
      <c r="BY12" s="24">
        <v>15681.1453282565</v>
      </c>
      <c r="BZ12" s="24">
        <v>4432.4745318683799</v>
      </c>
      <c r="CA12" s="24">
        <v>55.485907589032301</v>
      </c>
      <c r="CB12" s="24">
        <v>3374.1538598874799</v>
      </c>
      <c r="CC12" s="24">
        <v>2314.6496286527799</v>
      </c>
      <c r="CD12" s="86">
        <v>9.0448142295871303</v>
      </c>
      <c r="CE12" s="24">
        <v>1773.22695335394</v>
      </c>
      <c r="CF12" s="24">
        <v>26766.714051308099</v>
      </c>
      <c r="CG12" s="24">
        <v>1128.23453262879</v>
      </c>
    </row>
    <row r="13" spans="1:87" x14ac:dyDescent="0.3">
      <c r="A13" s="26" t="s">
        <v>12</v>
      </c>
      <c r="B13" s="78">
        <v>8929.7071914000007</v>
      </c>
      <c r="C13" s="78">
        <v>1654.0846277000001</v>
      </c>
      <c r="D13" s="78">
        <v>5466.3088667000002</v>
      </c>
      <c r="E13" s="78">
        <v>1768.636027</v>
      </c>
      <c r="F13" s="78">
        <v>1128.1534273</v>
      </c>
      <c r="G13" s="78">
        <v>2432.2154753999998</v>
      </c>
      <c r="H13" s="78">
        <v>1586.5954231999999</v>
      </c>
      <c r="I13" s="80">
        <v>79.226880127000001</v>
      </c>
      <c r="J13" s="80">
        <v>8.8962089851999995</v>
      </c>
      <c r="K13" s="78">
        <v>1.3801295499999999</v>
      </c>
      <c r="L13" s="80">
        <v>45.540680752999997</v>
      </c>
      <c r="M13" s="78">
        <v>38.217890687999997</v>
      </c>
      <c r="N13" s="80">
        <v>424.65658027000001</v>
      </c>
      <c r="O13" s="82">
        <v>9.2975765123999992</v>
      </c>
      <c r="P13" s="82">
        <v>4.7320797999999997E-2</v>
      </c>
      <c r="Q13" s="80">
        <v>0.27108674440000002</v>
      </c>
      <c r="R13" s="24"/>
      <c r="S13" s="26" t="s">
        <v>12</v>
      </c>
      <c r="T13" s="85">
        <v>2.1931550087009701</v>
      </c>
      <c r="U13" s="24">
        <v>14.064777671161901</v>
      </c>
      <c r="V13" s="86">
        <v>9.2975621693232693</v>
      </c>
      <c r="W13" s="24">
        <v>14.6409074650985</v>
      </c>
      <c r="X13" s="24">
        <v>14.4670041615065</v>
      </c>
      <c r="Y13" s="24">
        <v>9.4507305714499097</v>
      </c>
      <c r="Z13" s="86">
        <v>32.209232246781703</v>
      </c>
      <c r="AA13" s="24">
        <v>37.468868932971198</v>
      </c>
      <c r="AB13" s="86">
        <v>4.7319913811183202E-2</v>
      </c>
      <c r="AC13" s="24">
        <v>479.714131793474</v>
      </c>
      <c r="AD13" s="24">
        <v>1.3801385841139899</v>
      </c>
      <c r="AE13" s="24">
        <v>8929.5298279580402</v>
      </c>
      <c r="AF13" s="24">
        <v>41.081424918272099</v>
      </c>
      <c r="AG13" s="24">
        <v>53.371597443156098</v>
      </c>
      <c r="AH13" s="24">
        <v>9.6143739002708308</v>
      </c>
      <c r="AI13" s="24">
        <v>33.377418103800302</v>
      </c>
      <c r="AJ13" s="86">
        <v>1.26540156140835</v>
      </c>
      <c r="AK13" s="24">
        <v>32.950346640841303</v>
      </c>
      <c r="AL13" s="24">
        <v>32.950346640841303</v>
      </c>
      <c r="AM13" s="24">
        <v>38.218017837364798</v>
      </c>
      <c r="AN13" s="24">
        <v>0</v>
      </c>
      <c r="AO13" s="24">
        <v>18.595671313307601</v>
      </c>
      <c r="AP13" s="24">
        <v>3.29415246895715</v>
      </c>
      <c r="AQ13" s="86">
        <v>134.13240360147799</v>
      </c>
      <c r="AR13" s="24">
        <v>6.70212680130932</v>
      </c>
      <c r="AS13" s="24">
        <v>153.71178198806399</v>
      </c>
      <c r="AT13" s="24">
        <v>2.9642862174925302</v>
      </c>
      <c r="AU13" s="24">
        <v>1653.84789558901</v>
      </c>
      <c r="AV13" s="24">
        <v>0</v>
      </c>
      <c r="AW13" s="24">
        <v>4919.5948144590202</v>
      </c>
      <c r="AX13" s="24">
        <v>546.62200270354799</v>
      </c>
      <c r="AY13" s="24">
        <v>5466.2168171625599</v>
      </c>
      <c r="AZ13" s="24">
        <v>1.0564256455597699E-2</v>
      </c>
      <c r="BA13" s="24">
        <v>38.895825964262997</v>
      </c>
      <c r="BB13" s="24">
        <v>5.7689611896140196</v>
      </c>
      <c r="BC13" s="24">
        <v>430.29039558434999</v>
      </c>
      <c r="BD13" s="24">
        <v>9.4299141968837592</v>
      </c>
      <c r="BE13" s="24">
        <v>8.6123792795626102</v>
      </c>
      <c r="BF13" s="24">
        <v>40.146523183363897</v>
      </c>
      <c r="BG13" s="24">
        <v>5.4406391592045598</v>
      </c>
      <c r="BH13" s="24">
        <v>7.7905380262803803</v>
      </c>
      <c r="BI13" s="24">
        <v>16.417457288248801</v>
      </c>
      <c r="BJ13" s="24">
        <v>1767.70234406185</v>
      </c>
      <c r="BK13" s="24">
        <v>1127.89191078617</v>
      </c>
      <c r="BL13" s="24">
        <v>639.81043327568204</v>
      </c>
      <c r="BM13" s="24">
        <v>1.14338533595683</v>
      </c>
      <c r="BN13" s="24">
        <v>0.165142542645656</v>
      </c>
      <c r="BO13" s="24">
        <v>555.38903722504199</v>
      </c>
      <c r="BP13" s="24">
        <v>26.090049002959699</v>
      </c>
      <c r="BQ13" s="24">
        <v>80.081170144568006</v>
      </c>
      <c r="BR13" s="24">
        <v>12.809089784002101</v>
      </c>
      <c r="BS13" s="24">
        <v>5.9679732453689098</v>
      </c>
      <c r="BT13" s="24">
        <v>201.16538002799899</v>
      </c>
      <c r="BU13" s="24">
        <v>45.094523524511501</v>
      </c>
      <c r="BV13" s="24">
        <v>49.162771684276002</v>
      </c>
      <c r="BW13" s="24">
        <v>101.405096769677</v>
      </c>
      <c r="BX13" s="24">
        <v>0.90640270051863703</v>
      </c>
      <c r="BY13" s="24">
        <v>2432.1656759285902</v>
      </c>
      <c r="BZ13" s="24">
        <v>269.13734544815998</v>
      </c>
      <c r="CA13" s="24">
        <v>13.977648319008701</v>
      </c>
      <c r="CB13" s="24">
        <v>217.460804243616</v>
      </c>
      <c r="CC13" s="24">
        <v>120.670894285556</v>
      </c>
      <c r="CD13" s="86">
        <v>0.77691143797351003</v>
      </c>
      <c r="CE13" s="24">
        <v>107.700836875391</v>
      </c>
      <c r="CF13" s="24">
        <v>1585.74979481583</v>
      </c>
      <c r="CG13" s="24">
        <v>47.544032934470899</v>
      </c>
    </row>
    <row r="14" spans="1:87" x14ac:dyDescent="0.3">
      <c r="A14" s="26" t="s">
        <v>13</v>
      </c>
      <c r="B14" s="78">
        <v>32163.244384000001</v>
      </c>
      <c r="C14" s="78">
        <v>1422.1517815</v>
      </c>
      <c r="D14" s="78">
        <v>22933.156501000001</v>
      </c>
      <c r="E14" s="78">
        <v>15389.098968</v>
      </c>
      <c r="F14" s="78">
        <v>9318.7182441000004</v>
      </c>
      <c r="G14" s="78">
        <v>22408.657651000001</v>
      </c>
      <c r="H14" s="78">
        <v>25088.777720999999</v>
      </c>
      <c r="I14" s="80">
        <v>188.29403803</v>
      </c>
      <c r="J14" s="80">
        <v>101.55398654</v>
      </c>
      <c r="K14" s="78">
        <v>22.066622592000002</v>
      </c>
      <c r="L14" s="80">
        <v>373.90975252999999</v>
      </c>
      <c r="M14" s="78">
        <v>496.74298854</v>
      </c>
      <c r="N14" s="80">
        <v>518.8851621</v>
      </c>
      <c r="O14" s="82">
        <v>7.8079932997999997</v>
      </c>
      <c r="P14" s="82">
        <v>28.874189366</v>
      </c>
      <c r="Q14" s="80">
        <v>41.777371348000003</v>
      </c>
      <c r="R14" s="24"/>
      <c r="S14" s="26" t="s">
        <v>13</v>
      </c>
      <c r="T14" s="85">
        <v>67.217307618008604</v>
      </c>
      <c r="U14" s="24">
        <v>546.23209858311805</v>
      </c>
      <c r="V14" s="86">
        <v>7.8079201475820597</v>
      </c>
      <c r="W14" s="24">
        <v>166.176275808642</v>
      </c>
      <c r="X14" s="24">
        <v>132.35910862164999</v>
      </c>
      <c r="Y14" s="24">
        <v>226.22167876227999</v>
      </c>
      <c r="Z14" s="86">
        <v>29.5413542188431</v>
      </c>
      <c r="AA14" s="24">
        <v>761.35318074156703</v>
      </c>
      <c r="AB14" s="86">
        <v>28.874831547463099</v>
      </c>
      <c r="AC14" s="24">
        <v>32341.500599112998</v>
      </c>
      <c r="AD14" s="24">
        <v>22.0666031262503</v>
      </c>
      <c r="AE14" s="24">
        <v>32158.040621150001</v>
      </c>
      <c r="AF14" s="24">
        <v>598.82454778378496</v>
      </c>
      <c r="AG14" s="24">
        <v>456.98005301399598</v>
      </c>
      <c r="AH14" s="24">
        <v>96.199430187318697</v>
      </c>
      <c r="AI14" s="24">
        <v>642.68185058797701</v>
      </c>
      <c r="AJ14" s="86">
        <v>40.145942798795801</v>
      </c>
      <c r="AK14" s="24">
        <v>599.035395823361</v>
      </c>
      <c r="AL14" s="24">
        <v>599.035395823361</v>
      </c>
      <c r="AM14" s="24">
        <v>496.70028638737898</v>
      </c>
      <c r="AN14" s="24">
        <v>0</v>
      </c>
      <c r="AO14" s="24">
        <v>813.62533020718104</v>
      </c>
      <c r="AP14" s="24">
        <v>33.974747626931602</v>
      </c>
      <c r="AQ14" s="86">
        <v>2036.7915311296299</v>
      </c>
      <c r="AR14" s="24">
        <v>437.91844991548498</v>
      </c>
      <c r="AS14" s="24">
        <v>199.112661296108</v>
      </c>
      <c r="AT14" s="24">
        <v>21.400393987663101</v>
      </c>
      <c r="AU14" s="24">
        <v>1422.1074997739499</v>
      </c>
      <c r="AV14" s="24">
        <v>0</v>
      </c>
      <c r="AW14" s="24">
        <v>20638.0713212685</v>
      </c>
      <c r="AX14" s="24">
        <v>2293.1199915573502</v>
      </c>
      <c r="AY14" s="24">
        <v>22931.1913128259</v>
      </c>
      <c r="AZ14" s="24">
        <v>0.74489354693044796</v>
      </c>
      <c r="BA14" s="24">
        <v>1055.4324407741201</v>
      </c>
      <c r="BB14" s="24">
        <v>156.029206370916</v>
      </c>
      <c r="BC14" s="24">
        <v>9417.4400338823998</v>
      </c>
      <c r="BD14" s="24">
        <v>141.82405553795499</v>
      </c>
      <c r="BE14" s="24">
        <v>96.995355148618998</v>
      </c>
      <c r="BF14" s="24">
        <v>310.171344511759</v>
      </c>
      <c r="BG14" s="24">
        <v>134.53168122521799</v>
      </c>
      <c r="BH14" s="24">
        <v>128.071532694323</v>
      </c>
      <c r="BI14" s="24">
        <v>99.432203144452302</v>
      </c>
      <c r="BJ14" s="24">
        <v>15385.723598762899</v>
      </c>
      <c r="BK14" s="24">
        <v>9316.6273731860201</v>
      </c>
      <c r="BL14" s="24">
        <v>6069.09622557692</v>
      </c>
      <c r="BM14" s="24">
        <v>11.1138957418828</v>
      </c>
      <c r="BN14" s="24">
        <v>7.6267240590397902</v>
      </c>
      <c r="BO14" s="24">
        <v>4830.5936638282101</v>
      </c>
      <c r="BP14" s="24">
        <v>82.895875093503406</v>
      </c>
      <c r="BQ14" s="24">
        <v>461.94436817517902</v>
      </c>
      <c r="BR14" s="24">
        <v>90.798764069070799</v>
      </c>
      <c r="BS14" s="24">
        <v>72.172519761680206</v>
      </c>
      <c r="BT14" s="24">
        <v>1164.94746886908</v>
      </c>
      <c r="BU14" s="24">
        <v>724.68807409257204</v>
      </c>
      <c r="BV14" s="24">
        <v>517.17128239003</v>
      </c>
      <c r="BW14" s="24">
        <v>924.76404069732098</v>
      </c>
      <c r="BX14" s="24">
        <v>85.543391867768094</v>
      </c>
      <c r="BY14" s="24">
        <v>22403.892932921499</v>
      </c>
      <c r="BZ14" s="24">
        <v>7241.5063129296404</v>
      </c>
      <c r="CA14" s="24">
        <v>126.49885881483</v>
      </c>
      <c r="CB14" s="24">
        <v>62.133855915980199</v>
      </c>
      <c r="CC14" s="24">
        <v>2976.4438414981501</v>
      </c>
      <c r="CD14" s="86">
        <v>3.2726312011169198E-2</v>
      </c>
      <c r="CE14" s="24">
        <v>1877.74639648009</v>
      </c>
      <c r="CF14" s="24">
        <v>25079.151089168801</v>
      </c>
      <c r="CG14" s="24">
        <v>1597.0388363745799</v>
      </c>
    </row>
    <row r="15" spans="1:87" x14ac:dyDescent="0.3">
      <c r="A15" s="26" t="s">
        <v>14</v>
      </c>
      <c r="B15" s="78">
        <v>223644.49410000001</v>
      </c>
      <c r="C15" s="78">
        <v>771.42554827000004</v>
      </c>
      <c r="D15" s="78">
        <v>34992.145246</v>
      </c>
      <c r="E15" s="78">
        <v>18865.916642</v>
      </c>
      <c r="F15" s="78">
        <v>14281.710705</v>
      </c>
      <c r="G15" s="78">
        <v>34426.352852999997</v>
      </c>
      <c r="H15" s="78">
        <v>25329.499653999999</v>
      </c>
      <c r="I15" s="80">
        <v>97.592257488000001</v>
      </c>
      <c r="J15" s="80">
        <v>136.32935246</v>
      </c>
      <c r="K15" s="78">
        <v>5.3317840399999996</v>
      </c>
      <c r="L15" s="80">
        <v>203.71076138000001</v>
      </c>
      <c r="M15" s="78">
        <v>253.29410870000001</v>
      </c>
      <c r="N15" s="80">
        <v>282.30802290999998</v>
      </c>
      <c r="O15" s="82">
        <v>24.577269480999998</v>
      </c>
      <c r="P15" s="82">
        <v>1.0929112244000001</v>
      </c>
      <c r="Q15" s="80">
        <v>14.065884391000001</v>
      </c>
      <c r="R15" s="24"/>
      <c r="S15" s="26" t="s">
        <v>14</v>
      </c>
      <c r="T15" s="85">
        <v>43.872473753219097</v>
      </c>
      <c r="U15" s="24">
        <v>602.52443785514799</v>
      </c>
      <c r="V15" s="86">
        <v>24.572831438116001</v>
      </c>
      <c r="W15" s="24">
        <v>135.27050306957099</v>
      </c>
      <c r="X15" s="24">
        <v>85.433927494486596</v>
      </c>
      <c r="Y15" s="24">
        <v>146.75825045471501</v>
      </c>
      <c r="Z15" s="86">
        <v>20.147022961076701</v>
      </c>
      <c r="AA15" s="24">
        <v>717.69763499267196</v>
      </c>
      <c r="AB15" s="86">
        <v>1.0929068758987299</v>
      </c>
      <c r="AC15" s="24">
        <v>12083.7329492463</v>
      </c>
      <c r="AD15" s="24">
        <v>5.3318128001558103</v>
      </c>
      <c r="AE15" s="24">
        <v>223641.382671931</v>
      </c>
      <c r="AF15" s="24">
        <v>370.88484093814299</v>
      </c>
      <c r="AG15" s="24">
        <v>305.53543175985698</v>
      </c>
      <c r="AH15" s="24">
        <v>68.186027192178599</v>
      </c>
      <c r="AI15" s="24">
        <v>2952.1008696214399</v>
      </c>
      <c r="AJ15" s="86">
        <v>24.940189898895699</v>
      </c>
      <c r="AK15" s="24">
        <v>215.25962440833399</v>
      </c>
      <c r="AL15" s="24">
        <v>215.25962440833399</v>
      </c>
      <c r="AM15" s="24">
        <v>253.282656888855</v>
      </c>
      <c r="AN15" s="24">
        <v>0</v>
      </c>
      <c r="AO15" s="24">
        <v>776.30719197646704</v>
      </c>
      <c r="AP15" s="24">
        <v>22.888821900860201</v>
      </c>
      <c r="AQ15" s="86">
        <v>1340.3340015270901</v>
      </c>
      <c r="AR15" s="24">
        <v>507.71504032205502</v>
      </c>
      <c r="AS15" s="24">
        <v>200.18357610586099</v>
      </c>
      <c r="AT15" s="24">
        <v>11.509449869758599</v>
      </c>
      <c r="AU15" s="24">
        <v>771.36769188048595</v>
      </c>
      <c r="AV15" s="24">
        <v>0</v>
      </c>
      <c r="AW15" s="24">
        <v>31487.141582806202</v>
      </c>
      <c r="AX15" s="24">
        <v>3498.5669620877702</v>
      </c>
      <c r="AY15" s="24">
        <v>34985.708544893998</v>
      </c>
      <c r="AZ15" s="24">
        <v>0.28467983365017802</v>
      </c>
      <c r="BA15" s="24">
        <v>599.45786247906904</v>
      </c>
      <c r="BB15" s="24">
        <v>229.273971947397</v>
      </c>
      <c r="BC15" s="24">
        <v>8213.4450337398102</v>
      </c>
      <c r="BD15" s="24">
        <v>372.27795244266503</v>
      </c>
      <c r="BE15" s="24">
        <v>536.63970500797495</v>
      </c>
      <c r="BF15" s="24">
        <v>478.84170955303398</v>
      </c>
      <c r="BG15" s="24">
        <v>499.37249565775898</v>
      </c>
      <c r="BH15" s="24">
        <v>125.86784269584599</v>
      </c>
      <c r="BI15" s="24">
        <v>525.015574469596</v>
      </c>
      <c r="BJ15" s="24">
        <v>18863.581176963002</v>
      </c>
      <c r="BK15" s="24">
        <v>14279.8688102987</v>
      </c>
      <c r="BL15" s="24">
        <v>4583.7123666642901</v>
      </c>
      <c r="BM15" s="24">
        <v>29.3153540254192</v>
      </c>
      <c r="BN15" s="24">
        <v>27.1317654486175</v>
      </c>
      <c r="BO15" s="24">
        <v>4489.61800648191</v>
      </c>
      <c r="BP15" s="24">
        <v>365.90521143765397</v>
      </c>
      <c r="BQ15" s="24">
        <v>1070.0657637663701</v>
      </c>
      <c r="BR15" s="24">
        <v>223.13883404435799</v>
      </c>
      <c r="BS15" s="24">
        <v>149.98358463465499</v>
      </c>
      <c r="BT15" s="24">
        <v>2680.80453418773</v>
      </c>
      <c r="BU15" s="24">
        <v>424.38812698553801</v>
      </c>
      <c r="BV15" s="24">
        <v>671.55193368761604</v>
      </c>
      <c r="BW15" s="24">
        <v>1705.2660621280099</v>
      </c>
      <c r="BX15" s="24">
        <v>99.798508682106899</v>
      </c>
      <c r="BY15" s="24">
        <v>34426.049329782101</v>
      </c>
      <c r="BZ15" s="24">
        <v>6022.7941178226602</v>
      </c>
      <c r="CA15" s="24">
        <v>58.744203192756302</v>
      </c>
      <c r="CB15" s="24">
        <v>108.165895392575</v>
      </c>
      <c r="CC15" s="24">
        <v>3602.8762540621601</v>
      </c>
      <c r="CD15" s="86">
        <v>0.142900806618495</v>
      </c>
      <c r="CE15" s="24">
        <v>1591.39715605624</v>
      </c>
      <c r="CF15" s="24">
        <v>25302.248519904901</v>
      </c>
      <c r="CG15" s="24">
        <v>2652.4841473127599</v>
      </c>
    </row>
    <row r="16" spans="1:87" x14ac:dyDescent="0.3">
      <c r="A16" s="26" t="s">
        <v>15</v>
      </c>
      <c r="B16" s="78">
        <v>9951.7305054999997</v>
      </c>
      <c r="C16" s="78">
        <v>2580.3729156999998</v>
      </c>
      <c r="D16" s="78">
        <v>13636.282101999999</v>
      </c>
      <c r="E16" s="78">
        <v>5685.3471767999999</v>
      </c>
      <c r="F16" s="78">
        <v>4341.9091405999998</v>
      </c>
      <c r="G16" s="78">
        <v>4921.1437083000001</v>
      </c>
      <c r="H16" s="78">
        <v>19168.674759000001</v>
      </c>
      <c r="I16" s="80">
        <v>338.18224944999997</v>
      </c>
      <c r="J16" s="80">
        <v>58.229155183000003</v>
      </c>
      <c r="K16" s="78">
        <v>11.689698827999999</v>
      </c>
      <c r="L16" s="80">
        <v>118.25095482</v>
      </c>
      <c r="M16" s="78">
        <v>207.14404171000001</v>
      </c>
      <c r="N16" s="80">
        <v>190.08795218</v>
      </c>
      <c r="O16" s="82">
        <v>65.572106673999997</v>
      </c>
      <c r="P16" s="82">
        <v>3.9185567262999998</v>
      </c>
      <c r="Q16" s="80">
        <v>16.393617809999999</v>
      </c>
      <c r="R16" s="24"/>
      <c r="S16" s="26" t="s">
        <v>15</v>
      </c>
      <c r="T16" s="85">
        <v>55.523058273535099</v>
      </c>
      <c r="U16" s="24">
        <v>371.06568137981401</v>
      </c>
      <c r="V16" s="86">
        <v>65.571907375019606</v>
      </c>
      <c r="W16" s="24">
        <v>127.33540524899399</v>
      </c>
      <c r="X16" s="24">
        <v>83.6076164065054</v>
      </c>
      <c r="Y16" s="24">
        <v>171.12073752435401</v>
      </c>
      <c r="Z16" s="86">
        <v>27.536597396019499</v>
      </c>
      <c r="AA16" s="24">
        <v>566.83465624290704</v>
      </c>
      <c r="AB16" s="86">
        <v>3.9185456019450799</v>
      </c>
      <c r="AC16" s="24">
        <v>15210.494204255599</v>
      </c>
      <c r="AD16" s="24">
        <v>11.689710338690499</v>
      </c>
      <c r="AE16" s="24">
        <v>9950.9616398551498</v>
      </c>
      <c r="AF16" s="24">
        <v>697.05379210243495</v>
      </c>
      <c r="AG16" s="24">
        <v>530.77943041710603</v>
      </c>
      <c r="AH16" s="24">
        <v>81.716590941123101</v>
      </c>
      <c r="AI16" s="24">
        <v>2488.2044570610701</v>
      </c>
      <c r="AJ16" s="86">
        <v>32.988291012810997</v>
      </c>
      <c r="AK16" s="24">
        <v>209.67812329063901</v>
      </c>
      <c r="AL16" s="24">
        <v>209.67812329063901</v>
      </c>
      <c r="AM16" s="24">
        <v>207.120715997476</v>
      </c>
      <c r="AN16" s="24">
        <v>0</v>
      </c>
      <c r="AO16" s="24">
        <v>339.73297425625299</v>
      </c>
      <c r="AP16" s="24">
        <v>30.545273179857698</v>
      </c>
      <c r="AQ16" s="86">
        <v>1360.2659995459701</v>
      </c>
      <c r="AR16" s="24">
        <v>273.08425214739202</v>
      </c>
      <c r="AS16" s="24">
        <v>177.53715521133299</v>
      </c>
      <c r="AT16" s="24">
        <v>14.5002747589048</v>
      </c>
      <c r="AU16" s="24">
        <v>2578.8784755189099</v>
      </c>
      <c r="AV16" s="24">
        <v>0</v>
      </c>
      <c r="AW16" s="24">
        <v>12271.714327849901</v>
      </c>
      <c r="AX16" s="24">
        <v>1363.52414974608</v>
      </c>
      <c r="AY16" s="24">
        <v>13635.238477596</v>
      </c>
      <c r="AZ16" s="24">
        <v>0.65388468514245301</v>
      </c>
      <c r="BA16" s="24">
        <v>512.99665109506498</v>
      </c>
      <c r="BB16" s="24">
        <v>39.319705515594897</v>
      </c>
      <c r="BC16" s="24">
        <v>6803.9386992948903</v>
      </c>
      <c r="BD16" s="24">
        <v>123.09303016072199</v>
      </c>
      <c r="BE16" s="24">
        <v>65.102548498724303</v>
      </c>
      <c r="BF16" s="24">
        <v>110.76681087090201</v>
      </c>
      <c r="BG16" s="24">
        <v>64.597647855023993</v>
      </c>
      <c r="BH16" s="24">
        <v>79.985031941535098</v>
      </c>
      <c r="BI16" s="24">
        <v>55.180925459987002</v>
      </c>
      <c r="BJ16" s="24">
        <v>5683.72594550145</v>
      </c>
      <c r="BK16" s="24">
        <v>4340.4690451093902</v>
      </c>
      <c r="BL16" s="24">
        <v>1343.2569003920501</v>
      </c>
      <c r="BM16" s="24">
        <v>5.7390555623327302</v>
      </c>
      <c r="BN16" s="24">
        <v>5.3035603446321096</v>
      </c>
      <c r="BO16" s="24">
        <v>2279.1310249988501</v>
      </c>
      <c r="BP16" s="24">
        <v>53.479663636315699</v>
      </c>
      <c r="BQ16" s="24">
        <v>214.972521695078</v>
      </c>
      <c r="BR16" s="24">
        <v>33.6038874856782</v>
      </c>
      <c r="BS16" s="24">
        <v>45.800664850697501</v>
      </c>
      <c r="BT16" s="24">
        <v>539.97492933899798</v>
      </c>
      <c r="BU16" s="24">
        <v>507.890246818565</v>
      </c>
      <c r="BV16" s="24">
        <v>146.67831072119199</v>
      </c>
      <c r="BW16" s="24">
        <v>418.93968128826998</v>
      </c>
      <c r="BX16" s="24">
        <v>58.800044884850898</v>
      </c>
      <c r="BY16" s="24">
        <v>4920.5057497104099</v>
      </c>
      <c r="BZ16" s="24">
        <v>5257.8638940968503</v>
      </c>
      <c r="CA16" s="24">
        <v>43.333615562088298</v>
      </c>
      <c r="CB16" s="24">
        <v>90.275973490461098</v>
      </c>
      <c r="CC16" s="24">
        <v>1670.3986450824</v>
      </c>
      <c r="CD16" s="86">
        <v>0.22328512749714599</v>
      </c>
      <c r="CE16" s="24">
        <v>1387.74920329359</v>
      </c>
      <c r="CF16" s="24">
        <v>19161.322931361799</v>
      </c>
      <c r="CG16" s="24">
        <v>1133.6709512950999</v>
      </c>
    </row>
    <row r="17" spans="1:85" x14ac:dyDescent="0.3">
      <c r="A17" s="26" t="s">
        <v>16</v>
      </c>
      <c r="B17" s="78">
        <v>9964.9302874999994</v>
      </c>
      <c r="C17" s="78">
        <v>1592.8094848999999</v>
      </c>
      <c r="D17" s="78">
        <v>11034.439288</v>
      </c>
      <c r="E17" s="78">
        <v>6393.4986675</v>
      </c>
      <c r="F17" s="78">
        <v>3589.4862174999998</v>
      </c>
      <c r="G17" s="78">
        <v>3514.6983172999999</v>
      </c>
      <c r="H17" s="78">
        <v>11422.155997</v>
      </c>
      <c r="I17" s="80">
        <v>48.819073844000002</v>
      </c>
      <c r="J17" s="80">
        <v>35.349745169999998</v>
      </c>
      <c r="K17" s="78">
        <v>4.4983307428000003</v>
      </c>
      <c r="L17" s="80">
        <v>82.667420254000007</v>
      </c>
      <c r="M17" s="78">
        <v>134.63709040000001</v>
      </c>
      <c r="N17" s="80">
        <v>86.658827075999994</v>
      </c>
      <c r="O17" s="82">
        <v>16.102240985000002</v>
      </c>
      <c r="P17" s="82">
        <v>0.38206774259999998</v>
      </c>
      <c r="Q17" s="80">
        <v>5.6060854065000001</v>
      </c>
      <c r="R17" s="24"/>
      <c r="S17" s="26" t="s">
        <v>16</v>
      </c>
      <c r="T17" s="85">
        <v>13.755820689140601</v>
      </c>
      <c r="U17" s="24">
        <v>433.03338252989499</v>
      </c>
      <c r="V17" s="86">
        <v>16.1023100323393</v>
      </c>
      <c r="W17" s="24">
        <v>55.608007909709499</v>
      </c>
      <c r="X17" s="24">
        <v>43.955782317933902</v>
      </c>
      <c r="Y17" s="24">
        <v>58.980116015432301</v>
      </c>
      <c r="Z17" s="86">
        <v>6.1716438807331997</v>
      </c>
      <c r="AA17" s="24">
        <v>279.47731582204398</v>
      </c>
      <c r="AB17" s="86">
        <v>0.38206948655373402</v>
      </c>
      <c r="AC17" s="24">
        <v>12298.099098117</v>
      </c>
      <c r="AD17" s="24">
        <v>4.4983519183297798</v>
      </c>
      <c r="AE17" s="24">
        <v>9962.9282650092391</v>
      </c>
      <c r="AF17" s="24">
        <v>114.262495800249</v>
      </c>
      <c r="AG17" s="24">
        <v>254.17105148908999</v>
      </c>
      <c r="AH17" s="24">
        <v>49.3585401665622</v>
      </c>
      <c r="AI17" s="24">
        <v>534.28063560005603</v>
      </c>
      <c r="AJ17" s="86">
        <v>8.9408279597650999</v>
      </c>
      <c r="AK17" s="24">
        <v>105.053760827129</v>
      </c>
      <c r="AL17" s="24">
        <v>105.053760827129</v>
      </c>
      <c r="AM17" s="24">
        <v>134.634931549969</v>
      </c>
      <c r="AN17" s="24">
        <v>0</v>
      </c>
      <c r="AO17" s="24">
        <v>256.959474749837</v>
      </c>
      <c r="AP17" s="24">
        <v>7.3173064221284898</v>
      </c>
      <c r="AQ17" s="86">
        <v>610.84132055305497</v>
      </c>
      <c r="AR17" s="24">
        <v>330.62507538579399</v>
      </c>
      <c r="AS17" s="24">
        <v>72.964641549480305</v>
      </c>
      <c r="AT17" s="24">
        <v>3.5865751649498399</v>
      </c>
      <c r="AU17" s="24">
        <v>1592.80624268878</v>
      </c>
      <c r="AV17" s="24">
        <v>0</v>
      </c>
      <c r="AW17" s="24">
        <v>9929.8617358536394</v>
      </c>
      <c r="AX17" s="24">
        <v>1103.31870721938</v>
      </c>
      <c r="AY17" s="24">
        <v>11033.180443073001</v>
      </c>
      <c r="AZ17" s="24">
        <v>0.22858799291360299</v>
      </c>
      <c r="BA17" s="24">
        <v>320.87271532575602</v>
      </c>
      <c r="BB17" s="24">
        <v>47.479888198437898</v>
      </c>
      <c r="BC17" s="24">
        <v>4846.9153525928396</v>
      </c>
      <c r="BD17" s="24">
        <v>65.975072106429394</v>
      </c>
      <c r="BE17" s="24">
        <v>95.898452235834895</v>
      </c>
      <c r="BF17" s="24">
        <v>135.76901223484501</v>
      </c>
      <c r="BG17" s="24">
        <v>75.260180974441894</v>
      </c>
      <c r="BH17" s="24">
        <v>51.414068446016998</v>
      </c>
      <c r="BI17" s="24">
        <v>29.5755268628157</v>
      </c>
      <c r="BJ17" s="24">
        <v>6388.5843106187504</v>
      </c>
      <c r="BK17" s="24">
        <v>3586.8505592527799</v>
      </c>
      <c r="BL17" s="24">
        <v>2801.73375136597</v>
      </c>
      <c r="BM17" s="24">
        <v>8.1625509405468595</v>
      </c>
      <c r="BN17" s="24">
        <v>6.2705678679410504</v>
      </c>
      <c r="BO17" s="24">
        <v>1695.21757907708</v>
      </c>
      <c r="BP17" s="24">
        <v>34.627426354293704</v>
      </c>
      <c r="BQ17" s="24">
        <v>208.90082217309501</v>
      </c>
      <c r="BR17" s="24">
        <v>39.551476364578299</v>
      </c>
      <c r="BS17" s="24">
        <v>43.338195134619703</v>
      </c>
      <c r="BT17" s="24">
        <v>527.26992720114094</v>
      </c>
      <c r="BU17" s="24">
        <v>330.02255411663702</v>
      </c>
      <c r="BV17" s="24">
        <v>152.80440079223101</v>
      </c>
      <c r="BW17" s="24">
        <v>291.01285605190702</v>
      </c>
      <c r="BX17" s="24">
        <v>78.322556236515197</v>
      </c>
      <c r="BY17" s="24">
        <v>3514.2705523875902</v>
      </c>
      <c r="BZ17" s="24">
        <v>3298.8624471446801</v>
      </c>
      <c r="CA17" s="24">
        <v>0.21323348747022799</v>
      </c>
      <c r="CB17" s="24">
        <v>62.704835718299996</v>
      </c>
      <c r="CC17" s="24">
        <v>1606.1991660803501</v>
      </c>
      <c r="CD17" s="86">
        <v>1.42526918368358E-2</v>
      </c>
      <c r="CE17" s="24">
        <v>768.17945127379301</v>
      </c>
      <c r="CF17" s="24">
        <v>11417.7199727353</v>
      </c>
      <c r="CG17" s="24">
        <v>759.30995329550797</v>
      </c>
    </row>
    <row r="18" spans="1:85" x14ac:dyDescent="0.3">
      <c r="A18" s="26" t="s">
        <v>17</v>
      </c>
      <c r="B18" s="78">
        <v>53921.400183999998</v>
      </c>
      <c r="C18" s="78">
        <v>621.37182669000003</v>
      </c>
      <c r="D18" s="78">
        <v>18491.688067999999</v>
      </c>
      <c r="E18" s="78">
        <v>12659.940361999999</v>
      </c>
      <c r="F18" s="78">
        <v>7626.1116764999997</v>
      </c>
      <c r="G18" s="78">
        <v>11092.475643</v>
      </c>
      <c r="H18" s="78">
        <v>50392.945028000002</v>
      </c>
      <c r="I18" s="80">
        <v>40.301125102</v>
      </c>
      <c r="J18" s="80">
        <v>96.255037975999997</v>
      </c>
      <c r="K18" s="78">
        <v>141.11602346999999</v>
      </c>
      <c r="L18" s="80">
        <v>156.46020915</v>
      </c>
      <c r="M18" s="78">
        <v>809.55780216999995</v>
      </c>
      <c r="N18" s="80">
        <v>1433.3671032</v>
      </c>
      <c r="O18" s="82">
        <v>13.175821444</v>
      </c>
      <c r="P18" s="82">
        <v>11.088075369</v>
      </c>
      <c r="Q18" s="80">
        <v>135.92568360000001</v>
      </c>
      <c r="R18" s="24"/>
      <c r="S18" s="26" t="s">
        <v>17</v>
      </c>
      <c r="T18" s="85">
        <v>16.887602714204998</v>
      </c>
      <c r="U18" s="24">
        <v>1841.30651941882</v>
      </c>
      <c r="V18" s="86">
        <v>13.167575193324</v>
      </c>
      <c r="W18" s="24">
        <v>79.542588910006302</v>
      </c>
      <c r="X18" s="24">
        <v>68.623802631666805</v>
      </c>
      <c r="Y18" s="24">
        <v>70.170269887950496</v>
      </c>
      <c r="Z18" s="86">
        <v>20.536244031649499</v>
      </c>
      <c r="AA18" s="24">
        <v>445.719533111712</v>
      </c>
      <c r="AB18" s="86">
        <v>11.0879915333876</v>
      </c>
      <c r="AC18" s="24">
        <v>5315.8269047476997</v>
      </c>
      <c r="AD18" s="24">
        <v>141.11666467928899</v>
      </c>
      <c r="AE18" s="24">
        <v>53917.779181390702</v>
      </c>
      <c r="AF18" s="24">
        <v>756.91479097241404</v>
      </c>
      <c r="AG18" s="24">
        <v>577.71830152362304</v>
      </c>
      <c r="AH18" s="24">
        <v>126.423084644906</v>
      </c>
      <c r="AI18" s="24">
        <v>27721.369704652199</v>
      </c>
      <c r="AJ18" s="86">
        <v>10.923740786087301</v>
      </c>
      <c r="AK18" s="24">
        <v>177.421060330421</v>
      </c>
      <c r="AL18" s="24">
        <v>177.421060330421</v>
      </c>
      <c r="AM18" s="24">
        <v>809.55533318095297</v>
      </c>
      <c r="AN18" s="24">
        <v>0</v>
      </c>
      <c r="AO18" s="24">
        <v>265.63045230304698</v>
      </c>
      <c r="AP18" s="24">
        <v>10.162427975294801</v>
      </c>
      <c r="AQ18" s="86">
        <v>1042.80604451416</v>
      </c>
      <c r="AR18" s="24">
        <v>351.73700756607701</v>
      </c>
      <c r="AS18" s="24">
        <v>760.01591054104495</v>
      </c>
      <c r="AT18" s="24">
        <v>7.7566642751031596</v>
      </c>
      <c r="AU18" s="24">
        <v>621.12962392455904</v>
      </c>
      <c r="AV18" s="24">
        <v>0</v>
      </c>
      <c r="AW18" s="24">
        <v>16639.533996825699</v>
      </c>
      <c r="AX18" s="24">
        <v>1848.8372421629099</v>
      </c>
      <c r="AY18" s="24">
        <v>18488.3712389887</v>
      </c>
      <c r="AZ18" s="24">
        <v>0.302284197034702</v>
      </c>
      <c r="BA18" s="24">
        <v>471.90984527138698</v>
      </c>
      <c r="BB18" s="24">
        <v>264.17357498264403</v>
      </c>
      <c r="BC18" s="24">
        <v>7769.770999247</v>
      </c>
      <c r="BD18" s="24">
        <v>196.54732292185099</v>
      </c>
      <c r="BE18" s="24">
        <v>162.951826223989</v>
      </c>
      <c r="BF18" s="24">
        <v>234.96410506137099</v>
      </c>
      <c r="BG18" s="24">
        <v>119.03489418655499</v>
      </c>
      <c r="BH18" s="24">
        <v>71.263065074496296</v>
      </c>
      <c r="BI18" s="24">
        <v>163.27889719770701</v>
      </c>
      <c r="BJ18" s="24">
        <v>12654.2456340441</v>
      </c>
      <c r="BK18" s="24">
        <v>7622.9542193253301</v>
      </c>
      <c r="BL18" s="24">
        <v>5031.2914147188203</v>
      </c>
      <c r="BM18" s="24">
        <v>37.732011293848501</v>
      </c>
      <c r="BN18" s="24">
        <v>6.0361544795014099</v>
      </c>
      <c r="BO18" s="24">
        <v>3398.8415742306402</v>
      </c>
      <c r="BP18" s="24">
        <v>167.062520116288</v>
      </c>
      <c r="BQ18" s="24">
        <v>443.18760233039501</v>
      </c>
      <c r="BR18" s="24">
        <v>62.869789477210198</v>
      </c>
      <c r="BS18" s="24">
        <v>65.806146706007894</v>
      </c>
      <c r="BT18" s="24">
        <v>1109.9601277750401</v>
      </c>
      <c r="BU18" s="24">
        <v>532.71642697046195</v>
      </c>
      <c r="BV18" s="24">
        <v>410.75477098335</v>
      </c>
      <c r="BW18" s="24">
        <v>624.17387758844404</v>
      </c>
      <c r="BX18" s="24">
        <v>84.3159586959911</v>
      </c>
      <c r="BY18" s="24">
        <v>11091.9609415618</v>
      </c>
      <c r="BZ18" s="24">
        <v>4572.3003135624203</v>
      </c>
      <c r="CA18" s="24">
        <v>33.139592392047703</v>
      </c>
      <c r="CB18" s="24">
        <v>193.617045608761</v>
      </c>
      <c r="CC18" s="24">
        <v>4144.1443026344796</v>
      </c>
      <c r="CD18" s="86">
        <v>0.62570716894594702</v>
      </c>
      <c r="CE18" s="24">
        <v>2014.82560080759</v>
      </c>
      <c r="CF18" s="24">
        <v>50365.312052881098</v>
      </c>
      <c r="CG18" s="24">
        <v>2691.2468665097199</v>
      </c>
    </row>
    <row r="19" spans="1:85" x14ac:dyDescent="0.3">
      <c r="A19" s="26" t="s">
        <v>18</v>
      </c>
      <c r="B19" s="78">
        <v>65971.307398000004</v>
      </c>
      <c r="C19" s="78">
        <v>9136.2922436000008</v>
      </c>
      <c r="D19" s="78">
        <v>68376.382830000002</v>
      </c>
      <c r="E19" s="78">
        <v>24915.938238999999</v>
      </c>
      <c r="F19" s="78">
        <v>14735.325788</v>
      </c>
      <c r="G19" s="78">
        <v>82781.529305999997</v>
      </c>
      <c r="H19" s="78">
        <v>42986.605087000004</v>
      </c>
      <c r="I19" s="80">
        <v>347.45353634000003</v>
      </c>
      <c r="J19" s="80">
        <v>245.27916511999999</v>
      </c>
      <c r="K19" s="78">
        <v>165.49437394</v>
      </c>
      <c r="L19" s="80">
        <v>268.6968731</v>
      </c>
      <c r="M19" s="78">
        <v>825.93096907999995</v>
      </c>
      <c r="N19" s="80">
        <v>5364.9938823000002</v>
      </c>
      <c r="O19" s="82">
        <v>40.697551267000001</v>
      </c>
      <c r="P19" s="82">
        <v>50.029054039999998</v>
      </c>
      <c r="Q19" s="80">
        <v>95.177882285999999</v>
      </c>
      <c r="R19" s="24"/>
      <c r="S19" s="26" t="s">
        <v>18</v>
      </c>
      <c r="T19" s="85">
        <v>19.730311067237</v>
      </c>
      <c r="U19" s="24">
        <v>1072.61877679793</v>
      </c>
      <c r="V19" s="86">
        <v>40.695169586777901</v>
      </c>
      <c r="W19" s="24">
        <v>605.13876325331205</v>
      </c>
      <c r="X19" s="24">
        <v>603.87169136628097</v>
      </c>
      <c r="Y19" s="24">
        <v>107.862548025029</v>
      </c>
      <c r="Z19" s="86">
        <v>503.54563116940398</v>
      </c>
      <c r="AA19" s="24">
        <v>1528.49975650379</v>
      </c>
      <c r="AB19" s="86">
        <v>50.028939893914298</v>
      </c>
      <c r="AC19" s="24">
        <v>35302.252685669497</v>
      </c>
      <c r="AD19" s="24">
        <v>165.49431893582999</v>
      </c>
      <c r="AE19" s="24">
        <v>65969.054183544402</v>
      </c>
      <c r="AF19" s="24">
        <v>1410.43467459933</v>
      </c>
      <c r="AG19" s="24">
        <v>990.86796059107905</v>
      </c>
      <c r="AH19" s="24">
        <v>444.94115899200398</v>
      </c>
      <c r="AI19" s="24">
        <v>351.907937976732</v>
      </c>
      <c r="AJ19" s="86">
        <v>13.818575249822601</v>
      </c>
      <c r="AK19" s="24">
        <v>932.07760712879895</v>
      </c>
      <c r="AL19" s="24">
        <v>932.07760712879895</v>
      </c>
      <c r="AM19" s="24">
        <v>825.928032834904</v>
      </c>
      <c r="AN19" s="24">
        <v>0</v>
      </c>
      <c r="AO19" s="24">
        <v>378.385125533127</v>
      </c>
      <c r="AP19" s="24">
        <v>39.7892453920566</v>
      </c>
      <c r="AQ19" s="86">
        <v>2160.3378113417798</v>
      </c>
      <c r="AR19" s="24">
        <v>133.246621912222</v>
      </c>
      <c r="AS19" s="24">
        <v>2772.7736444583902</v>
      </c>
      <c r="AT19" s="24">
        <v>23.781216670862801</v>
      </c>
      <c r="AU19" s="24">
        <v>9136.2288302127799</v>
      </c>
      <c r="AV19" s="24">
        <v>0</v>
      </c>
      <c r="AW19" s="24">
        <v>61535.662867236497</v>
      </c>
      <c r="AX19" s="24">
        <v>6837.2911272395304</v>
      </c>
      <c r="AY19" s="24">
        <v>68372.953994476004</v>
      </c>
      <c r="AZ19" s="24">
        <v>0.60337237971259505</v>
      </c>
      <c r="BA19" s="24">
        <v>1852.97564182048</v>
      </c>
      <c r="BB19" s="24">
        <v>242.61728991694</v>
      </c>
      <c r="BC19" s="24">
        <v>16239.314858521901</v>
      </c>
      <c r="BD19" s="24">
        <v>162.82874969912399</v>
      </c>
      <c r="BE19" s="24">
        <v>162.354825687594</v>
      </c>
      <c r="BF19" s="24">
        <v>524.90407033736199</v>
      </c>
      <c r="BG19" s="24">
        <v>132.919855005318</v>
      </c>
      <c r="BH19" s="24">
        <v>171.46218372393699</v>
      </c>
      <c r="BI19" s="24">
        <v>266.25675044340397</v>
      </c>
      <c r="BJ19" s="24">
        <v>24972.752679658199</v>
      </c>
      <c r="BK19" s="24">
        <v>14734.1947586511</v>
      </c>
      <c r="BL19" s="24">
        <v>10238.557921006999</v>
      </c>
      <c r="BM19" s="24">
        <v>21.902503811592901</v>
      </c>
      <c r="BN19" s="24">
        <v>5.46285978379822</v>
      </c>
      <c r="BO19" s="24">
        <v>5977.2100129631699</v>
      </c>
      <c r="BP19" s="24">
        <v>457.206769153599</v>
      </c>
      <c r="BQ19" s="24">
        <v>942.01617374295097</v>
      </c>
      <c r="BR19" s="24">
        <v>185.348725653201</v>
      </c>
      <c r="BS19" s="24">
        <v>100.61430444429701</v>
      </c>
      <c r="BT19" s="24">
        <v>2359.41609378351</v>
      </c>
      <c r="BU19" s="24">
        <v>1528.3192603309999</v>
      </c>
      <c r="BV19" s="24">
        <v>798.67563190055</v>
      </c>
      <c r="BW19" s="24">
        <v>2197.1914269388199</v>
      </c>
      <c r="BX19" s="24">
        <v>25.806531661932201</v>
      </c>
      <c r="BY19" s="24">
        <v>82781.375358377205</v>
      </c>
      <c r="BZ19" s="24">
        <v>10360.3436170159</v>
      </c>
      <c r="CA19" s="24">
        <v>0.202953578908382</v>
      </c>
      <c r="CB19" s="24">
        <v>2428.5317664416398</v>
      </c>
      <c r="CC19" s="24">
        <v>3183.7633273886399</v>
      </c>
      <c r="CD19" s="86">
        <v>4.6451388976874597</v>
      </c>
      <c r="CE19" s="24">
        <v>3145.53831980412</v>
      </c>
      <c r="CF19" s="24">
        <v>42984.365607015097</v>
      </c>
      <c r="CG19" s="24">
        <v>1467.0408374280501</v>
      </c>
    </row>
    <row r="20" spans="1:85" x14ac:dyDescent="0.3">
      <c r="A20" s="26" t="s">
        <v>19</v>
      </c>
      <c r="B20" s="78">
        <v>5855.4456115000003</v>
      </c>
      <c r="C20" s="78">
        <v>339.89656350000001</v>
      </c>
      <c r="D20" s="78">
        <v>4763.1344626</v>
      </c>
      <c r="E20" s="78">
        <v>1510.0513398000001</v>
      </c>
      <c r="F20" s="78">
        <v>1195.7618802</v>
      </c>
      <c r="G20" s="78">
        <v>1554.0163388000001</v>
      </c>
      <c r="H20" s="78">
        <v>2141.1277006999999</v>
      </c>
      <c r="I20" s="80">
        <v>81.742201369</v>
      </c>
      <c r="J20" s="80">
        <v>6.5278510621999999</v>
      </c>
      <c r="K20" s="78">
        <v>3.2843597099999999</v>
      </c>
      <c r="L20" s="80">
        <v>28.716428315000002</v>
      </c>
      <c r="M20" s="78">
        <v>58.290774810000002</v>
      </c>
      <c r="N20" s="80">
        <v>345.70728083</v>
      </c>
      <c r="O20" s="82">
        <v>4.1097534133</v>
      </c>
      <c r="P20" s="82"/>
      <c r="Q20" s="80">
        <v>3.2952060876</v>
      </c>
      <c r="R20" s="24"/>
      <c r="S20" s="26" t="s">
        <v>19</v>
      </c>
      <c r="T20" s="85">
        <v>3.2939578001960199</v>
      </c>
      <c r="U20" s="24">
        <v>29.810582184532901</v>
      </c>
      <c r="V20" s="86">
        <v>4.1097363530838802</v>
      </c>
      <c r="W20" s="24">
        <v>17.028850709923098</v>
      </c>
      <c r="X20" s="24">
        <v>16.767843232268302</v>
      </c>
      <c r="Y20" s="24">
        <v>10.536157854197301</v>
      </c>
      <c r="Z20" s="86">
        <v>10.802770068752199</v>
      </c>
      <c r="AA20" s="24">
        <v>55.069833781362199</v>
      </c>
      <c r="AB20" s="86">
        <v>0</v>
      </c>
      <c r="AC20" s="24">
        <v>1157.82410967229</v>
      </c>
      <c r="AD20" s="24">
        <v>3.28436276794148</v>
      </c>
      <c r="AE20" s="24">
        <v>5855.0098275434302</v>
      </c>
      <c r="AF20" s="24">
        <v>58.508278687627097</v>
      </c>
      <c r="AG20" s="24">
        <v>40.089233191942</v>
      </c>
      <c r="AH20" s="24">
        <v>10.2181263805528</v>
      </c>
      <c r="AI20" s="24">
        <v>35.576275726735702</v>
      </c>
      <c r="AJ20" s="86">
        <v>1.9042133477432199</v>
      </c>
      <c r="AK20" s="24">
        <v>40.175754855172201</v>
      </c>
      <c r="AL20" s="24">
        <v>40.175754855172201</v>
      </c>
      <c r="AM20" s="24">
        <v>58.290594331608403</v>
      </c>
      <c r="AN20" s="24">
        <v>0</v>
      </c>
      <c r="AO20" s="24">
        <v>33.7019039056796</v>
      </c>
      <c r="AP20" s="24">
        <v>4.0388053609890102</v>
      </c>
      <c r="AQ20" s="86">
        <v>195.02353238702199</v>
      </c>
      <c r="AR20" s="24">
        <v>16.3083678960895</v>
      </c>
      <c r="AS20" s="24">
        <v>175.79416170464</v>
      </c>
      <c r="AT20" s="24">
        <v>4.3953909956087198</v>
      </c>
      <c r="AU20" s="24">
        <v>339.89285553916801</v>
      </c>
      <c r="AV20" s="24">
        <v>0</v>
      </c>
      <c r="AW20" s="24">
        <v>4286.6483818184797</v>
      </c>
      <c r="AX20" s="24">
        <v>476.29523905267303</v>
      </c>
      <c r="AY20" s="24">
        <v>4762.9436208711504</v>
      </c>
      <c r="AZ20" s="24">
        <v>1.6093322824038001E-2</v>
      </c>
      <c r="BA20" s="24">
        <v>70.576286583640695</v>
      </c>
      <c r="BB20" s="24">
        <v>3.44759135567717</v>
      </c>
      <c r="BC20" s="24">
        <v>713.10691401676604</v>
      </c>
      <c r="BD20" s="24">
        <v>15.2558518868808</v>
      </c>
      <c r="BE20" s="24">
        <v>20.252648405782701</v>
      </c>
      <c r="BF20" s="24">
        <v>54.731711745674801</v>
      </c>
      <c r="BG20" s="24">
        <v>5.4630997752387804</v>
      </c>
      <c r="BH20" s="24">
        <v>1.4710117509659</v>
      </c>
      <c r="BI20" s="24">
        <v>49.198251194629499</v>
      </c>
      <c r="BJ20" s="24">
        <v>1509.94212450952</v>
      </c>
      <c r="BK20" s="24">
        <v>1195.6531984139599</v>
      </c>
      <c r="BL20" s="24">
        <v>314.288926095558</v>
      </c>
      <c r="BM20" s="24">
        <v>0.93490229831842298</v>
      </c>
      <c r="BN20" s="24">
        <v>0.11449281238115699</v>
      </c>
      <c r="BO20" s="24">
        <v>144.02395112353</v>
      </c>
      <c r="BP20" s="24">
        <v>64.463316724813396</v>
      </c>
      <c r="BQ20" s="24">
        <v>156.36865303107899</v>
      </c>
      <c r="BR20" s="24">
        <v>16.1958922942949</v>
      </c>
      <c r="BS20" s="24">
        <v>9.4816036348705204</v>
      </c>
      <c r="BT20" s="24">
        <v>391.40184703230199</v>
      </c>
      <c r="BU20" s="24">
        <v>27.291807586998399</v>
      </c>
      <c r="BV20" s="24">
        <v>71.4883100139443</v>
      </c>
      <c r="BW20" s="24">
        <v>191.15696946047299</v>
      </c>
      <c r="BX20" s="24">
        <v>0.203093873109674</v>
      </c>
      <c r="BY20" s="24">
        <v>1553.88241892006</v>
      </c>
      <c r="BZ20" s="24">
        <v>474.63589734957998</v>
      </c>
      <c r="CA20" s="24">
        <v>7.6485276837205198</v>
      </c>
      <c r="CB20" s="24">
        <v>233.201185405682</v>
      </c>
      <c r="CC20" s="24">
        <v>114.428778732803</v>
      </c>
      <c r="CD20" s="86">
        <v>0.80100252430827301</v>
      </c>
      <c r="CE20" s="24">
        <v>149.84865362800201</v>
      </c>
      <c r="CF20" s="24">
        <v>2141.0119660267701</v>
      </c>
      <c r="CG20" s="24">
        <v>85.764271880040894</v>
      </c>
    </row>
    <row r="21" spans="1:85" x14ac:dyDescent="0.3">
      <c r="A21" s="26" t="s">
        <v>20</v>
      </c>
      <c r="B21" s="78">
        <v>4517.4672489000004</v>
      </c>
      <c r="C21" s="78">
        <v>234.20682206000001</v>
      </c>
      <c r="D21" s="78">
        <v>7372.3588873999997</v>
      </c>
      <c r="E21" s="78">
        <v>1278.3579786</v>
      </c>
      <c r="F21" s="78">
        <v>1014.3998112</v>
      </c>
      <c r="G21" s="78">
        <v>9713.6362126999993</v>
      </c>
      <c r="H21" s="78">
        <v>1767.9935637000001</v>
      </c>
      <c r="I21" s="80">
        <v>9.5576558000999992</v>
      </c>
      <c r="J21" s="80">
        <v>6.6328681265</v>
      </c>
      <c r="K21" s="78">
        <v>9.7800473499999999E-2</v>
      </c>
      <c r="L21" s="80">
        <v>35.758368814999997</v>
      </c>
      <c r="M21" s="78">
        <v>16.102551003999999</v>
      </c>
      <c r="N21" s="80">
        <v>23.718273762999999</v>
      </c>
      <c r="O21" s="82">
        <v>2.4278051693</v>
      </c>
      <c r="P21" s="82">
        <v>0.12881256099999999</v>
      </c>
      <c r="Q21" s="80">
        <v>0.47824370370000002</v>
      </c>
      <c r="R21" s="24"/>
      <c r="S21" s="26" t="s">
        <v>20</v>
      </c>
      <c r="T21" s="85">
        <v>5.1420581497370996</v>
      </c>
      <c r="U21" s="24">
        <v>40.440081147471602</v>
      </c>
      <c r="V21" s="86">
        <v>2.42688268299732</v>
      </c>
      <c r="W21" s="24">
        <v>18.1860230360294</v>
      </c>
      <c r="X21" s="24">
        <v>17.7782343550757</v>
      </c>
      <c r="Y21" s="24">
        <v>16.7136341472387</v>
      </c>
      <c r="Z21" s="86">
        <v>26.0502588766571</v>
      </c>
      <c r="AA21" s="24">
        <v>47.030858561826903</v>
      </c>
      <c r="AB21" s="86">
        <v>0.128768220729505</v>
      </c>
      <c r="AC21" s="24">
        <v>499.05003521724097</v>
      </c>
      <c r="AD21" s="24">
        <v>9.7799740153330803E-2</v>
      </c>
      <c r="AE21" s="24">
        <v>4516.99064788328</v>
      </c>
      <c r="AF21" s="24">
        <v>31.535513539501299</v>
      </c>
      <c r="AG21" s="24">
        <v>45.012314256428198</v>
      </c>
      <c r="AH21" s="24">
        <v>11.6520030178862</v>
      </c>
      <c r="AI21" s="24">
        <v>12.625530602269301</v>
      </c>
      <c r="AJ21" s="86">
        <v>2.96601196212647</v>
      </c>
      <c r="AK21" s="24">
        <v>61.902086747026701</v>
      </c>
      <c r="AL21" s="24">
        <v>61.902086747026701</v>
      </c>
      <c r="AM21" s="24">
        <v>16.101755655402801</v>
      </c>
      <c r="AN21" s="24">
        <v>0</v>
      </c>
      <c r="AO21" s="24">
        <v>44.467899347421103</v>
      </c>
      <c r="AP21" s="24">
        <v>3.040853451442</v>
      </c>
      <c r="AQ21" s="86">
        <v>107.930203966606</v>
      </c>
      <c r="AR21" s="24">
        <v>29.5448895472808</v>
      </c>
      <c r="AS21" s="24">
        <v>84.907199054201001</v>
      </c>
      <c r="AT21" s="24">
        <v>3.1668756751137002</v>
      </c>
      <c r="AU21" s="24">
        <v>234.148211083738</v>
      </c>
      <c r="AV21" s="24">
        <v>0</v>
      </c>
      <c r="AW21" s="24">
        <v>6634.53180761146</v>
      </c>
      <c r="AX21" s="24">
        <v>737.17007915452905</v>
      </c>
      <c r="AY21" s="24">
        <v>7371.7018867659899</v>
      </c>
      <c r="AZ21" s="24">
        <v>2.2761741292632701E-2</v>
      </c>
      <c r="BA21" s="24">
        <v>66.426011083659802</v>
      </c>
      <c r="BB21" s="24">
        <v>14.368628992653001</v>
      </c>
      <c r="BC21" s="24">
        <v>631.56532290203302</v>
      </c>
      <c r="BD21" s="24">
        <v>69.319077741695494</v>
      </c>
      <c r="BE21" s="24">
        <v>15.4440721261925</v>
      </c>
      <c r="BF21" s="24">
        <v>50.422095661855003</v>
      </c>
      <c r="BG21" s="24">
        <v>9.6863755775282705</v>
      </c>
      <c r="BH21" s="24">
        <v>12.7706064887536</v>
      </c>
      <c r="BI21" s="24">
        <v>17.549555198553701</v>
      </c>
      <c r="BJ21" s="24">
        <v>1278.1205743806299</v>
      </c>
      <c r="BK21" s="24">
        <v>1014.19814200796</v>
      </c>
      <c r="BL21" s="24">
        <v>263.92243237266899</v>
      </c>
      <c r="BM21" s="24">
        <v>2.9785840008377402</v>
      </c>
      <c r="BN21" s="24">
        <v>0.33639286154422698</v>
      </c>
      <c r="BO21" s="24">
        <v>335.56939620694698</v>
      </c>
      <c r="BP21" s="24">
        <v>51.562729218406503</v>
      </c>
      <c r="BQ21" s="24">
        <v>53.871091528188799</v>
      </c>
      <c r="BR21" s="24">
        <v>12.130332138758799</v>
      </c>
      <c r="BS21" s="24">
        <v>11.8398080635151</v>
      </c>
      <c r="BT21" s="24">
        <v>136.37471387864599</v>
      </c>
      <c r="BU21" s="24">
        <v>46.213714491536798</v>
      </c>
      <c r="BV21" s="24">
        <v>35.447132105469002</v>
      </c>
      <c r="BW21" s="24">
        <v>181.95704775872599</v>
      </c>
      <c r="BX21" s="24">
        <v>2.5705024596925599</v>
      </c>
      <c r="BY21" s="24">
        <v>9713.5649011762198</v>
      </c>
      <c r="BZ21" s="24">
        <v>492.80018656619001</v>
      </c>
      <c r="CA21" s="24">
        <v>194.54955379113201</v>
      </c>
      <c r="CB21" s="24">
        <v>38.071510901613003</v>
      </c>
      <c r="CC21" s="24">
        <v>240.707568369444</v>
      </c>
      <c r="CD21" s="86">
        <v>0.56536386365515001</v>
      </c>
      <c r="CE21" s="24">
        <v>123.98542414149701</v>
      </c>
      <c r="CF21" s="24">
        <v>1766.2898238837699</v>
      </c>
      <c r="CG21" s="24">
        <v>43.1528973744038</v>
      </c>
    </row>
    <row r="22" spans="1:85" x14ac:dyDescent="0.3">
      <c r="A22" s="26" t="s">
        <v>21</v>
      </c>
      <c r="B22" s="78">
        <v>2549.6383279000001</v>
      </c>
      <c r="C22" s="78">
        <v>113.37912998</v>
      </c>
      <c r="D22" s="78">
        <v>3458.7641899999999</v>
      </c>
      <c r="E22" s="78">
        <v>995.87448960999996</v>
      </c>
      <c r="F22" s="78">
        <v>842.58895025000004</v>
      </c>
      <c r="G22" s="78">
        <v>528.25086553999995</v>
      </c>
      <c r="H22" s="78">
        <v>6008.3178690000004</v>
      </c>
      <c r="I22" s="80">
        <v>1.7994485898999999</v>
      </c>
      <c r="J22" s="80">
        <v>2.0751214543000001</v>
      </c>
      <c r="K22" s="78">
        <v>0.94269999999999998</v>
      </c>
      <c r="L22" s="80">
        <v>33.839352069999997</v>
      </c>
      <c r="M22" s="78">
        <v>8.21678</v>
      </c>
      <c r="N22" s="80">
        <v>40.586431404000002</v>
      </c>
      <c r="O22" s="82">
        <v>0.80125720690000002</v>
      </c>
      <c r="P22" s="82">
        <v>1.54773802E-2</v>
      </c>
      <c r="Q22" s="80">
        <v>0.13266602290000001</v>
      </c>
      <c r="R22" s="24"/>
      <c r="S22" s="26" t="s">
        <v>128</v>
      </c>
      <c r="T22" s="85">
        <v>3.1709509597883501</v>
      </c>
      <c r="U22" s="24">
        <v>341.897843983006</v>
      </c>
      <c r="V22" s="86">
        <v>0.80123126650633703</v>
      </c>
      <c r="W22" s="24">
        <v>15.721094101789401</v>
      </c>
      <c r="X22" s="24">
        <v>14.1579601887031</v>
      </c>
      <c r="Y22" s="24">
        <v>13.797636008284799</v>
      </c>
      <c r="Z22" s="86">
        <v>1.46012962598725</v>
      </c>
      <c r="AA22" s="24">
        <v>94.401570489530698</v>
      </c>
      <c r="AB22" s="86">
        <v>1.54761852368645E-2</v>
      </c>
      <c r="AC22" s="24">
        <v>8776.1121861466199</v>
      </c>
      <c r="AD22" s="24">
        <v>0.94269828355023599</v>
      </c>
      <c r="AE22" s="24">
        <v>2549.3051471353601</v>
      </c>
      <c r="AF22" s="24">
        <v>71.607133512197606</v>
      </c>
      <c r="AG22" s="24">
        <v>151.32033327618899</v>
      </c>
      <c r="AH22" s="24">
        <v>10.2631170772492</v>
      </c>
      <c r="AI22" s="24">
        <v>46.935110890429101</v>
      </c>
      <c r="AJ22" s="86">
        <v>2.1090235816454102</v>
      </c>
      <c r="AK22" s="24">
        <v>118.101821376239</v>
      </c>
      <c r="AL22" s="24">
        <v>118.101821376239</v>
      </c>
      <c r="AM22" s="24">
        <v>8.1428132335774901</v>
      </c>
      <c r="AN22" s="24">
        <v>0</v>
      </c>
      <c r="AO22" s="24">
        <v>93.298203541212004</v>
      </c>
      <c r="AP22" s="24">
        <v>1.6960832584195999</v>
      </c>
      <c r="AQ22" s="86">
        <v>161.75404604651601</v>
      </c>
      <c r="AR22" s="24">
        <v>162.061730387659</v>
      </c>
      <c r="AS22" s="24">
        <v>54.837038660355702</v>
      </c>
      <c r="AT22" s="24">
        <v>1.88897615080973</v>
      </c>
      <c r="AU22" s="24">
        <v>113.28006453038699</v>
      </c>
      <c r="AV22" s="24">
        <v>0</v>
      </c>
      <c r="AW22" s="24">
        <v>3112.5987253889698</v>
      </c>
      <c r="AX22" s="24">
        <v>345.84292577632999</v>
      </c>
      <c r="AY22" s="24">
        <v>3458.4416511652998</v>
      </c>
      <c r="AZ22" s="24">
        <v>6.2174931571338202E-2</v>
      </c>
      <c r="BA22" s="24">
        <v>115.91897260380701</v>
      </c>
      <c r="BB22" s="24">
        <v>15.9748322668474</v>
      </c>
      <c r="BC22" s="24">
        <v>3084.1207502663901</v>
      </c>
      <c r="BD22" s="24">
        <v>16.475619667432699</v>
      </c>
      <c r="BE22" s="24">
        <v>10.812698972315401</v>
      </c>
      <c r="BF22" s="24">
        <v>46.937431052100699</v>
      </c>
      <c r="BG22" s="24">
        <v>12.02479086096</v>
      </c>
      <c r="BH22" s="24">
        <v>6.6164294968501602</v>
      </c>
      <c r="BI22" s="24">
        <v>6.27062120526685</v>
      </c>
      <c r="BJ22" s="24">
        <v>995.343639007148</v>
      </c>
      <c r="BK22" s="24">
        <v>842.12528026786094</v>
      </c>
      <c r="BL22" s="24">
        <v>153.218358739286</v>
      </c>
      <c r="BM22" s="24">
        <v>0.75839461388801399</v>
      </c>
      <c r="BN22" s="24">
        <v>0.27428818565121699</v>
      </c>
      <c r="BO22" s="24">
        <v>316.73247781874699</v>
      </c>
      <c r="BP22" s="24">
        <v>10.3298907445559</v>
      </c>
      <c r="BQ22" s="24">
        <v>70.341761160402697</v>
      </c>
      <c r="BR22" s="24">
        <v>14.279844981674</v>
      </c>
      <c r="BS22" s="24">
        <v>8.9300707749797397</v>
      </c>
      <c r="BT22" s="24">
        <v>177.28570117340999</v>
      </c>
      <c r="BU22" s="24">
        <v>95.194093066367799</v>
      </c>
      <c r="BV22" s="24">
        <v>44.525749899965199</v>
      </c>
      <c r="BW22" s="24">
        <v>76.120088769986197</v>
      </c>
      <c r="BX22" s="24">
        <v>7.4345886228277402</v>
      </c>
      <c r="BY22" s="24">
        <v>528.22425131985199</v>
      </c>
      <c r="BZ22" s="24">
        <v>1772.2587679093799</v>
      </c>
      <c r="CA22" s="24">
        <v>2.7170189249954402</v>
      </c>
      <c r="CB22" s="24">
        <v>21.740148375879802</v>
      </c>
      <c r="CC22" s="24">
        <v>745.12189638370296</v>
      </c>
      <c r="CD22" s="86">
        <v>2.0881492723920699E-2</v>
      </c>
      <c r="CE22" s="24">
        <v>541.01725210326299</v>
      </c>
      <c r="CF22" s="24">
        <v>6006.8769844519002</v>
      </c>
      <c r="CG22" s="24">
        <v>511.77722811464599</v>
      </c>
    </row>
    <row r="23" spans="1:85" x14ac:dyDescent="0.3">
      <c r="A23" s="26" t="s">
        <v>22</v>
      </c>
      <c r="B23" s="78">
        <v>63084.019944</v>
      </c>
      <c r="C23" s="78">
        <v>587.48073218000002</v>
      </c>
      <c r="D23" s="78">
        <v>36952.314053000002</v>
      </c>
      <c r="E23" s="78">
        <v>9683.6780933999999</v>
      </c>
      <c r="F23" s="78">
        <v>6820.5336098999996</v>
      </c>
      <c r="G23" s="78">
        <v>13856.731936</v>
      </c>
      <c r="H23" s="78">
        <v>20406.704900000001</v>
      </c>
      <c r="I23" s="80">
        <v>21.858838037000002</v>
      </c>
      <c r="J23" s="80">
        <v>63.873719285999996</v>
      </c>
      <c r="K23" s="78">
        <v>12.421894500000001</v>
      </c>
      <c r="L23" s="80">
        <v>108.66365132999999</v>
      </c>
      <c r="M23" s="78">
        <v>366.09165445000002</v>
      </c>
      <c r="N23" s="80">
        <v>422.79071321999999</v>
      </c>
      <c r="O23" s="82">
        <v>8.8596493138000003</v>
      </c>
      <c r="P23" s="82">
        <v>3.0015714046999999</v>
      </c>
      <c r="Q23" s="80">
        <v>3.6435029918000001</v>
      </c>
      <c r="R23" s="24"/>
      <c r="S23" s="26" t="s">
        <v>22</v>
      </c>
      <c r="T23" s="85">
        <v>21.641736229668201</v>
      </c>
      <c r="U23" s="24">
        <v>890.70427494657599</v>
      </c>
      <c r="V23" s="86">
        <v>8.8594315858617207</v>
      </c>
      <c r="W23" s="24">
        <v>115.23300657380901</v>
      </c>
      <c r="X23" s="24">
        <v>45.936667228145197</v>
      </c>
      <c r="Y23" s="24">
        <v>112.09227499323001</v>
      </c>
      <c r="Z23" s="86">
        <v>100.358564018431</v>
      </c>
      <c r="AA23" s="24">
        <v>563.51578029754103</v>
      </c>
      <c r="AB23" s="86">
        <v>3.00155761932111</v>
      </c>
      <c r="AC23" s="24">
        <v>6485.2567141569898</v>
      </c>
      <c r="AD23" s="24">
        <v>12.4219908922207</v>
      </c>
      <c r="AE23" s="24">
        <v>63075.478051866397</v>
      </c>
      <c r="AF23" s="24">
        <v>313.762652460092</v>
      </c>
      <c r="AG23" s="24">
        <v>397.79255382052997</v>
      </c>
      <c r="AH23" s="24">
        <v>53.064164768214198</v>
      </c>
      <c r="AI23" s="24">
        <v>386.25853846871303</v>
      </c>
      <c r="AJ23" s="86">
        <v>13.344919080836499</v>
      </c>
      <c r="AK23" s="24">
        <v>270.19221245716602</v>
      </c>
      <c r="AL23" s="24">
        <v>270.19221245716602</v>
      </c>
      <c r="AM23" s="24">
        <v>366.03682666906099</v>
      </c>
      <c r="AN23" s="24">
        <v>0</v>
      </c>
      <c r="AO23" s="24">
        <v>823.101161944095</v>
      </c>
      <c r="AP23" s="24">
        <v>12.912320429480401</v>
      </c>
      <c r="AQ23" s="86">
        <v>1195.3469544130401</v>
      </c>
      <c r="AR23" s="24">
        <v>481.02317480202402</v>
      </c>
      <c r="AS23" s="24">
        <v>275.36289901885198</v>
      </c>
      <c r="AT23" s="24">
        <v>8.7668520259748099</v>
      </c>
      <c r="AU23" s="24">
        <v>587.38717119705404</v>
      </c>
      <c r="AV23" s="24">
        <v>0</v>
      </c>
      <c r="AW23" s="24">
        <v>33252.347187860498</v>
      </c>
      <c r="AX23" s="24">
        <v>3694.7165740073601</v>
      </c>
      <c r="AY23" s="24">
        <v>36947.063761867801</v>
      </c>
      <c r="AZ23" s="24">
        <v>0.24803736590211001</v>
      </c>
      <c r="BA23" s="24">
        <v>561.26906972859604</v>
      </c>
      <c r="BB23" s="24">
        <v>88.328544520026199</v>
      </c>
      <c r="BC23" s="24">
        <v>6905.4440143436896</v>
      </c>
      <c r="BD23" s="24">
        <v>189.94564415879799</v>
      </c>
      <c r="BE23" s="24">
        <v>157.65553468961599</v>
      </c>
      <c r="BF23" s="24">
        <v>236.010079052343</v>
      </c>
      <c r="BG23" s="24">
        <v>144.45404720536601</v>
      </c>
      <c r="BH23" s="24">
        <v>76.607476817661194</v>
      </c>
      <c r="BI23" s="24">
        <v>128.53114902748601</v>
      </c>
      <c r="BJ23" s="24">
        <v>9678.7182272037408</v>
      </c>
      <c r="BK23" s="24">
        <v>6815.5921431900097</v>
      </c>
      <c r="BL23" s="24">
        <v>2863.1260840137302</v>
      </c>
      <c r="BM23" s="24">
        <v>10.696686220109401</v>
      </c>
      <c r="BN23" s="24">
        <v>14.616319969730499</v>
      </c>
      <c r="BO23" s="24">
        <v>2581.50489371296</v>
      </c>
      <c r="BP23" s="24">
        <v>213.14632892849701</v>
      </c>
      <c r="BQ23" s="24">
        <v>459.50615701522798</v>
      </c>
      <c r="BR23" s="24">
        <v>67.574179175471301</v>
      </c>
      <c r="BS23" s="24">
        <v>68.112770278950705</v>
      </c>
      <c r="BT23" s="24">
        <v>1155.5487718868801</v>
      </c>
      <c r="BU23" s="24">
        <v>410.95751778431202</v>
      </c>
      <c r="BV23" s="24">
        <v>289.06072819931899</v>
      </c>
      <c r="BW23" s="24">
        <v>907.29591135104704</v>
      </c>
      <c r="BX23" s="24">
        <v>26.996920980513099</v>
      </c>
      <c r="BY23" s="24">
        <v>13853.758650514101</v>
      </c>
      <c r="BZ23" s="24">
        <v>4863.4997185922603</v>
      </c>
      <c r="CA23" s="24">
        <v>29.708927146672899</v>
      </c>
      <c r="CB23" s="24">
        <v>289.15533979464999</v>
      </c>
      <c r="CC23" s="24">
        <v>3521.16616080009</v>
      </c>
      <c r="CD23" s="86">
        <v>0.55913036851274101</v>
      </c>
      <c r="CE23" s="24">
        <v>1163.3693659988901</v>
      </c>
      <c r="CF23" s="24">
        <v>20383.06983498</v>
      </c>
      <c r="CG23" s="24">
        <v>2326.4231881459</v>
      </c>
    </row>
    <row r="24" spans="1:85" x14ac:dyDescent="0.3">
      <c r="A24" s="26" t="s">
        <v>23</v>
      </c>
      <c r="B24" s="78">
        <v>14168.867797999999</v>
      </c>
      <c r="C24" s="78">
        <v>425.79047814</v>
      </c>
      <c r="D24" s="78">
        <v>40085.260725</v>
      </c>
      <c r="E24" s="78">
        <v>15665.498009000001</v>
      </c>
      <c r="F24" s="78">
        <v>9500.1882590000005</v>
      </c>
      <c r="G24" s="78">
        <v>10159.024574999999</v>
      </c>
      <c r="H24" s="78">
        <v>17559.910121000001</v>
      </c>
      <c r="I24" s="80">
        <v>191.06779881</v>
      </c>
      <c r="J24" s="80">
        <v>64.325486842000004</v>
      </c>
      <c r="K24" s="78">
        <v>3.8323843136</v>
      </c>
      <c r="L24" s="80">
        <v>337.65267650999999</v>
      </c>
      <c r="M24" s="78">
        <v>667.55105300000002</v>
      </c>
      <c r="N24" s="80">
        <v>446.41866967999999</v>
      </c>
      <c r="O24" s="82">
        <v>29.706598397</v>
      </c>
      <c r="P24" s="82">
        <v>1.4406521493</v>
      </c>
      <c r="Q24" s="80">
        <v>11.730031863000001</v>
      </c>
      <c r="R24" s="24"/>
      <c r="S24" s="26" t="s">
        <v>23</v>
      </c>
      <c r="T24" s="85">
        <v>22.764824075863199</v>
      </c>
      <c r="U24" s="24">
        <v>659.32188641252696</v>
      </c>
      <c r="V24" s="86">
        <v>29.7055019258862</v>
      </c>
      <c r="W24" s="24">
        <v>80.791063270725303</v>
      </c>
      <c r="X24" s="24">
        <v>63.846381496003502</v>
      </c>
      <c r="Y24" s="24">
        <v>89.395657366425795</v>
      </c>
      <c r="Z24" s="86">
        <v>27.809538568852702</v>
      </c>
      <c r="AA24" s="24">
        <v>383.93810340903701</v>
      </c>
      <c r="AB24" s="86">
        <v>1.44059034731466</v>
      </c>
      <c r="AC24" s="24">
        <v>19647.382877708998</v>
      </c>
      <c r="AD24" s="24">
        <v>3.8323859140923999</v>
      </c>
      <c r="AE24" s="24">
        <v>14167.286036667199</v>
      </c>
      <c r="AF24" s="24">
        <v>580.84986999660896</v>
      </c>
      <c r="AG24" s="24">
        <v>307.35173443610199</v>
      </c>
      <c r="AH24" s="24">
        <v>53.974616659160098</v>
      </c>
      <c r="AI24" s="24">
        <v>873.21488119322999</v>
      </c>
      <c r="AJ24" s="86">
        <v>13.503890397574599</v>
      </c>
      <c r="AK24" s="24">
        <v>193.54058490664201</v>
      </c>
      <c r="AL24" s="24">
        <v>193.54058490664201</v>
      </c>
      <c r="AM24" s="24">
        <v>667.52708254888398</v>
      </c>
      <c r="AN24" s="24">
        <v>0</v>
      </c>
      <c r="AO24" s="24">
        <v>244.45816560406001</v>
      </c>
      <c r="AP24" s="24">
        <v>15.1533760850386</v>
      </c>
      <c r="AQ24" s="86">
        <v>800.62482634161097</v>
      </c>
      <c r="AR24" s="24">
        <v>432.97455037091697</v>
      </c>
      <c r="AS24" s="24">
        <v>200.17258418379001</v>
      </c>
      <c r="AT24" s="24">
        <v>13.683883144903501</v>
      </c>
      <c r="AU24" s="24">
        <v>425.45256444539899</v>
      </c>
      <c r="AV24" s="24">
        <v>0</v>
      </c>
      <c r="AW24" s="24">
        <v>36074.111930902698</v>
      </c>
      <c r="AX24" s="24">
        <v>4008.2400743510798</v>
      </c>
      <c r="AY24" s="24">
        <v>40082.352005253699</v>
      </c>
      <c r="AZ24" s="24">
        <v>0.16922749958835601</v>
      </c>
      <c r="BA24" s="24">
        <v>396.86536204870401</v>
      </c>
      <c r="BB24" s="24">
        <v>174.384950720277</v>
      </c>
      <c r="BC24" s="24">
        <v>7936.91825930293</v>
      </c>
      <c r="BD24" s="24">
        <v>193.010069673168</v>
      </c>
      <c r="BE24" s="24">
        <v>95.675743987083194</v>
      </c>
      <c r="BF24" s="24">
        <v>273.24002426467501</v>
      </c>
      <c r="BG24" s="24">
        <v>160.525203611687</v>
      </c>
      <c r="BH24" s="24">
        <v>77.642104754432594</v>
      </c>
      <c r="BI24" s="24">
        <v>86.9553659499867</v>
      </c>
      <c r="BJ24" s="24">
        <v>15659.4448367609</v>
      </c>
      <c r="BK24" s="24">
        <v>9497.2656180133708</v>
      </c>
      <c r="BL24" s="24">
        <v>6162.1792187475503</v>
      </c>
      <c r="BM24" s="24">
        <v>16.922483709166201</v>
      </c>
      <c r="BN24" s="24">
        <v>7.6449405235977199</v>
      </c>
      <c r="BO24" s="24">
        <v>4511.8276820623096</v>
      </c>
      <c r="BP24" s="24">
        <v>76.854730496128099</v>
      </c>
      <c r="BQ24" s="24">
        <v>655.22537613187899</v>
      </c>
      <c r="BR24" s="24">
        <v>94.290586872283001</v>
      </c>
      <c r="BS24" s="24">
        <v>60.054101537178298</v>
      </c>
      <c r="BT24" s="24">
        <v>1642.6972050843001</v>
      </c>
      <c r="BU24" s="24">
        <v>310.58836859406398</v>
      </c>
      <c r="BV24" s="24">
        <v>541.380287607132</v>
      </c>
      <c r="BW24" s="24">
        <v>645.88353656960703</v>
      </c>
      <c r="BX24" s="24">
        <v>183.05122445847499</v>
      </c>
      <c r="BY24" s="24">
        <v>10158.156219348401</v>
      </c>
      <c r="BZ24" s="24">
        <v>4649.56989562531</v>
      </c>
      <c r="CA24" s="24">
        <v>75.879317134567799</v>
      </c>
      <c r="CB24" s="24">
        <v>264.41308199268701</v>
      </c>
      <c r="CC24" s="24">
        <v>2004.54009375381</v>
      </c>
      <c r="CD24" s="86">
        <v>0.82301148810661195</v>
      </c>
      <c r="CE24" s="24">
        <v>1336.3790964096099</v>
      </c>
      <c r="CF24" s="24">
        <v>17547.714291879802</v>
      </c>
      <c r="CG24" s="24">
        <v>1106.26866092468</v>
      </c>
    </row>
    <row r="25" spans="1:85" x14ac:dyDescent="0.3">
      <c r="A25" s="26" t="s">
        <v>24</v>
      </c>
      <c r="B25" s="78">
        <v>23910.796328</v>
      </c>
      <c r="C25" s="78">
        <v>2002.1236997000001</v>
      </c>
      <c r="D25" s="78">
        <v>12574.840560000001</v>
      </c>
      <c r="E25" s="78">
        <v>8089.5612388999998</v>
      </c>
      <c r="F25" s="78">
        <v>6710.7405742000001</v>
      </c>
      <c r="G25" s="78">
        <v>4929.3408263000001</v>
      </c>
      <c r="H25" s="78">
        <v>23338.354114000002</v>
      </c>
      <c r="I25" s="80">
        <v>206.54840436000001</v>
      </c>
      <c r="J25" s="80">
        <v>50.320287249000003</v>
      </c>
      <c r="K25" s="78">
        <v>22.241982235999998</v>
      </c>
      <c r="L25" s="80">
        <v>143.22327254000001</v>
      </c>
      <c r="M25" s="78">
        <v>157.83802</v>
      </c>
      <c r="N25" s="80">
        <v>3572.0924500000001</v>
      </c>
      <c r="O25" s="82">
        <v>29.824403225000001</v>
      </c>
      <c r="P25" s="82">
        <v>3.4985813141</v>
      </c>
      <c r="Q25" s="80">
        <v>28.397965485</v>
      </c>
      <c r="R25" s="24"/>
      <c r="S25" s="26" t="s">
        <v>24</v>
      </c>
      <c r="T25" s="85">
        <v>11.1890783464249</v>
      </c>
      <c r="U25" s="24">
        <v>392.94274734466899</v>
      </c>
      <c r="V25" s="86">
        <v>29.8244434359679</v>
      </c>
      <c r="W25" s="24">
        <v>362.59274525494601</v>
      </c>
      <c r="X25" s="24">
        <v>335.47991976968598</v>
      </c>
      <c r="Y25" s="24">
        <v>117.697412548663</v>
      </c>
      <c r="Z25" s="86">
        <v>739.49035078777695</v>
      </c>
      <c r="AA25" s="24">
        <v>959.00087446145506</v>
      </c>
      <c r="AB25" s="86">
        <v>3.4985772844745302</v>
      </c>
      <c r="AC25" s="24">
        <v>8192.9247974172304</v>
      </c>
      <c r="AD25" s="24">
        <v>22.241948929570398</v>
      </c>
      <c r="AE25" s="24">
        <v>23908.976371373399</v>
      </c>
      <c r="AF25" s="24">
        <v>603.31711895338594</v>
      </c>
      <c r="AG25" s="24">
        <v>333.38863994222601</v>
      </c>
      <c r="AH25" s="24">
        <v>61.625494702694901</v>
      </c>
      <c r="AI25" s="24">
        <v>550.19768238188794</v>
      </c>
      <c r="AJ25" s="86">
        <v>7.9988767477405203</v>
      </c>
      <c r="AK25" s="24">
        <v>334.50452202132402</v>
      </c>
      <c r="AL25" s="24">
        <v>334.50452202132402</v>
      </c>
      <c r="AM25" s="24">
        <v>157.826081118872</v>
      </c>
      <c r="AN25" s="24">
        <v>0</v>
      </c>
      <c r="AO25" s="24">
        <v>410.61802547149199</v>
      </c>
      <c r="AP25" s="24">
        <v>19.863742499455402</v>
      </c>
      <c r="AQ25" s="86">
        <v>1823.1729664822201</v>
      </c>
      <c r="AR25" s="24">
        <v>154.658425648997</v>
      </c>
      <c r="AS25" s="24">
        <v>1780.06780217964</v>
      </c>
      <c r="AT25" s="24">
        <v>34.919247649212203</v>
      </c>
      <c r="AU25" s="24">
        <v>2002.1237842321</v>
      </c>
      <c r="AV25" s="24">
        <v>0</v>
      </c>
      <c r="AW25" s="24">
        <v>11316.583904351801</v>
      </c>
      <c r="AX25" s="24">
        <v>1257.39660893114</v>
      </c>
      <c r="AY25" s="24">
        <v>12573.980513282901</v>
      </c>
      <c r="AZ25" s="24">
        <v>0.32076685520586901</v>
      </c>
      <c r="BA25" s="24">
        <v>542.00071723416795</v>
      </c>
      <c r="BB25" s="24">
        <v>35.226962926084603</v>
      </c>
      <c r="BC25" s="24">
        <v>6691.2679553155904</v>
      </c>
      <c r="BD25" s="24">
        <v>62.1416961594933</v>
      </c>
      <c r="BE25" s="24">
        <v>67.470491326773399</v>
      </c>
      <c r="BF25" s="24">
        <v>244.007017143691</v>
      </c>
      <c r="BG25" s="24">
        <v>54.3134669083815</v>
      </c>
      <c r="BH25" s="24">
        <v>57.131605093227897</v>
      </c>
      <c r="BI25" s="24">
        <v>143.52421423331199</v>
      </c>
      <c r="BJ25" s="24">
        <v>8087.8050303200398</v>
      </c>
      <c r="BK25" s="24">
        <v>6709.3972954864603</v>
      </c>
      <c r="BL25" s="24">
        <v>1378.40773483358</v>
      </c>
      <c r="BM25" s="24">
        <v>8.7278850641269408</v>
      </c>
      <c r="BN25" s="24">
        <v>4.41220655229088</v>
      </c>
      <c r="BO25" s="24">
        <v>2310.55255067698</v>
      </c>
      <c r="BP25" s="24">
        <v>209.25451815429</v>
      </c>
      <c r="BQ25" s="24">
        <v>673.57067754735795</v>
      </c>
      <c r="BR25" s="24">
        <v>52.102179672723899</v>
      </c>
      <c r="BS25" s="24">
        <v>79.970838299773803</v>
      </c>
      <c r="BT25" s="24">
        <v>1686.6146329516</v>
      </c>
      <c r="BU25" s="24">
        <v>621.02161734057802</v>
      </c>
      <c r="BV25" s="24">
        <v>240.34771891477499</v>
      </c>
      <c r="BW25" s="24">
        <v>721.86144816641502</v>
      </c>
      <c r="BX25" s="24">
        <v>58.167185695151403</v>
      </c>
      <c r="BY25" s="24">
        <v>4927.8526931551896</v>
      </c>
      <c r="BZ25" s="24">
        <v>4606.0595393466401</v>
      </c>
      <c r="CA25" s="24">
        <v>7.0836331729470903E-2</v>
      </c>
      <c r="CB25" s="24">
        <v>2062.64793956423</v>
      </c>
      <c r="CC25" s="24">
        <v>1800.49548856813</v>
      </c>
      <c r="CD25" s="86">
        <v>5.9679908266097401</v>
      </c>
      <c r="CE25" s="24">
        <v>1376.0205170054001</v>
      </c>
      <c r="CF25" s="24">
        <v>23316.4277697041</v>
      </c>
      <c r="CG25" s="24">
        <v>1137.9733902652899</v>
      </c>
    </row>
    <row r="26" spans="1:85" x14ac:dyDescent="0.3">
      <c r="A26" s="26" t="s">
        <v>25</v>
      </c>
      <c r="B26" s="78">
        <v>38987.756866000003</v>
      </c>
      <c r="C26" s="78">
        <v>1119.5480113000001</v>
      </c>
      <c r="D26" s="78">
        <v>22528.231500999998</v>
      </c>
      <c r="E26" s="78">
        <v>6456.0909423000003</v>
      </c>
      <c r="F26" s="78">
        <v>3671.2774522999998</v>
      </c>
      <c r="G26" s="78">
        <v>9783.1872860999993</v>
      </c>
      <c r="H26" s="78">
        <v>13274.306499</v>
      </c>
      <c r="I26" s="80">
        <v>60.840057877</v>
      </c>
      <c r="J26" s="80">
        <v>63.133528407</v>
      </c>
      <c r="K26" s="78">
        <v>4.0687155605000003</v>
      </c>
      <c r="L26" s="80">
        <v>122.08230987</v>
      </c>
      <c r="M26" s="78">
        <v>296.80142375000003</v>
      </c>
      <c r="N26" s="80">
        <v>184.36404727999999</v>
      </c>
      <c r="O26" s="82">
        <v>4.4987759900000004</v>
      </c>
      <c r="P26" s="82">
        <v>0.65395709670000002</v>
      </c>
      <c r="Q26" s="80">
        <v>27.042389488000001</v>
      </c>
      <c r="R26" s="24"/>
      <c r="S26" s="26" t="s">
        <v>25</v>
      </c>
      <c r="T26" s="85">
        <v>23.420306944312401</v>
      </c>
      <c r="U26" s="24">
        <v>501.85318731100199</v>
      </c>
      <c r="V26" s="86">
        <v>4.4987453746270001</v>
      </c>
      <c r="W26" s="24">
        <v>64.074990628509894</v>
      </c>
      <c r="X26" s="24">
        <v>56.957363908779499</v>
      </c>
      <c r="Y26" s="24">
        <v>79.717764300041296</v>
      </c>
      <c r="Z26" s="86">
        <v>11.115555986574099</v>
      </c>
      <c r="AA26" s="24">
        <v>274.040580040169</v>
      </c>
      <c r="AB26" s="86">
        <v>0.65394307638291704</v>
      </c>
      <c r="AC26" s="24">
        <v>18991.873458652299</v>
      </c>
      <c r="AD26" s="24">
        <v>4.0685986665818996</v>
      </c>
      <c r="AE26" s="24">
        <v>38984.073815401403</v>
      </c>
      <c r="AF26" s="24">
        <v>179.41180814872001</v>
      </c>
      <c r="AG26" s="24">
        <v>187.94264230056601</v>
      </c>
      <c r="AH26" s="24">
        <v>31.239480626590201</v>
      </c>
      <c r="AI26" s="24">
        <v>377.94986581086698</v>
      </c>
      <c r="AJ26" s="86">
        <v>14.8533456073091</v>
      </c>
      <c r="AK26" s="24">
        <v>241.647391754127</v>
      </c>
      <c r="AL26" s="24">
        <v>241.647391754127</v>
      </c>
      <c r="AM26" s="24">
        <v>296.792978932079</v>
      </c>
      <c r="AN26" s="24">
        <v>0</v>
      </c>
      <c r="AO26" s="24">
        <v>408.42355120589701</v>
      </c>
      <c r="AP26" s="24">
        <v>12.4760936332965</v>
      </c>
      <c r="AQ26" s="86">
        <v>897.27973086811801</v>
      </c>
      <c r="AR26" s="24">
        <v>415.72625148230202</v>
      </c>
      <c r="AS26" s="24">
        <v>121.289780875541</v>
      </c>
      <c r="AT26" s="24">
        <v>10.499344715600101</v>
      </c>
      <c r="AU26" s="24">
        <v>1119.5060474812699</v>
      </c>
      <c r="AV26" s="24">
        <v>0</v>
      </c>
      <c r="AW26" s="24">
        <v>20272.185309419801</v>
      </c>
      <c r="AX26" s="24">
        <v>2252.4645838595202</v>
      </c>
      <c r="AY26" s="24">
        <v>22524.6498932793</v>
      </c>
      <c r="AZ26" s="24">
        <v>0.329104955676494</v>
      </c>
      <c r="BA26" s="24">
        <v>428.12683495282602</v>
      </c>
      <c r="BB26" s="24">
        <v>54.153789414722397</v>
      </c>
      <c r="BC26" s="24">
        <v>4889.5918736077701</v>
      </c>
      <c r="BD26" s="24">
        <v>276.47081773393302</v>
      </c>
      <c r="BE26" s="24">
        <v>91.172608665891602</v>
      </c>
      <c r="BF26" s="24">
        <v>110.41751932461401</v>
      </c>
      <c r="BG26" s="24">
        <v>40.530920183421699</v>
      </c>
      <c r="BH26" s="24">
        <v>65.765918055876199</v>
      </c>
      <c r="BI26" s="24">
        <v>118.079679171691</v>
      </c>
      <c r="BJ26" s="24">
        <v>6452.1873014544499</v>
      </c>
      <c r="BK26" s="24">
        <v>3667.7016168625601</v>
      </c>
      <c r="BL26" s="24">
        <v>2784.4856845918898</v>
      </c>
      <c r="BM26" s="24">
        <v>11.4933354502664</v>
      </c>
      <c r="BN26" s="24">
        <v>3.5676255284710301</v>
      </c>
      <c r="BO26" s="24">
        <v>1282.86751589753</v>
      </c>
      <c r="BP26" s="24">
        <v>171.44325251854801</v>
      </c>
      <c r="BQ26" s="24">
        <v>174.152079855376</v>
      </c>
      <c r="BR26" s="24">
        <v>39.616607696886398</v>
      </c>
      <c r="BS26" s="24">
        <v>75.666818996367695</v>
      </c>
      <c r="BT26" s="24">
        <v>438.15505741441899</v>
      </c>
      <c r="BU26" s="24">
        <v>198.51322280314699</v>
      </c>
      <c r="BV26" s="24">
        <v>173.99088120047199</v>
      </c>
      <c r="BW26" s="24">
        <v>501.41235204483598</v>
      </c>
      <c r="BX26" s="24">
        <v>38.744837709235298</v>
      </c>
      <c r="BY26" s="24">
        <v>9783.1361962875308</v>
      </c>
      <c r="BZ26" s="24">
        <v>3596.45396723673</v>
      </c>
      <c r="CA26" s="24">
        <v>32.090021964265198</v>
      </c>
      <c r="CB26" s="24">
        <v>98.340876782862495</v>
      </c>
      <c r="CC26" s="24">
        <v>1883.01274582823</v>
      </c>
      <c r="CD26" s="86">
        <v>0.13687515191024799</v>
      </c>
      <c r="CE26" s="24">
        <v>930.72624389712303</v>
      </c>
      <c r="CF26" s="24">
        <v>13237.162365845999</v>
      </c>
      <c r="CG26" s="24">
        <v>1366.6248666327899</v>
      </c>
    </row>
    <row r="27" spans="1:85" x14ac:dyDescent="0.3">
      <c r="A27" s="26" t="s">
        <v>26</v>
      </c>
      <c r="B27" s="78">
        <v>6719.3121689</v>
      </c>
      <c r="C27" s="78">
        <v>189.18922988</v>
      </c>
      <c r="D27" s="78">
        <v>7595.5649143000001</v>
      </c>
      <c r="E27" s="78">
        <v>7350.7633691999999</v>
      </c>
      <c r="F27" s="78">
        <v>2135.3462258999998</v>
      </c>
      <c r="G27" s="78">
        <v>2776.7654997</v>
      </c>
      <c r="H27" s="78">
        <v>3788.5455827999999</v>
      </c>
      <c r="I27" s="80">
        <v>13.939309305</v>
      </c>
      <c r="J27" s="80">
        <v>84.166351435999999</v>
      </c>
      <c r="K27" s="78"/>
      <c r="L27" s="80">
        <v>88.487275283000002</v>
      </c>
      <c r="M27" s="78">
        <v>18.179245999999999</v>
      </c>
      <c r="N27" s="80">
        <v>84.107172558000002</v>
      </c>
      <c r="O27" s="82">
        <v>2.9037883947999998</v>
      </c>
      <c r="P27" s="82">
        <v>5.5412565240999996</v>
      </c>
      <c r="Q27" s="80">
        <v>3.8041260311</v>
      </c>
      <c r="R27" s="24"/>
      <c r="S27" s="26" t="s">
        <v>26</v>
      </c>
      <c r="T27" s="85">
        <v>0.63143423729826798</v>
      </c>
      <c r="U27" s="24">
        <v>8.4981116352380308</v>
      </c>
      <c r="V27" s="86">
        <v>2.9037789177955098</v>
      </c>
      <c r="W27" s="24">
        <v>7.6569352689566097</v>
      </c>
      <c r="X27" s="24">
        <v>7.6084559340224596</v>
      </c>
      <c r="Y27" s="24">
        <v>5.3636153261133597</v>
      </c>
      <c r="Z27" s="86">
        <v>49.968835001345603</v>
      </c>
      <c r="AA27" s="24">
        <v>343.31883611694298</v>
      </c>
      <c r="AB27" s="86">
        <v>5.5412644319211299</v>
      </c>
      <c r="AC27" s="24">
        <v>7672.9842341269796</v>
      </c>
      <c r="AD27" s="24">
        <v>0</v>
      </c>
      <c r="AE27" s="24">
        <v>6719.2637713762897</v>
      </c>
      <c r="AF27" s="24">
        <v>177.556849467452</v>
      </c>
      <c r="AG27" s="24">
        <v>183.12410699655899</v>
      </c>
      <c r="AH27" s="24">
        <v>8.6409387756768492</v>
      </c>
      <c r="AI27" s="24">
        <v>102.19545989773999</v>
      </c>
      <c r="AJ27" s="86">
        <v>0.38469285364059902</v>
      </c>
      <c r="AK27" s="24">
        <v>50.4563849067071</v>
      </c>
      <c r="AL27" s="24">
        <v>50.4563849067071</v>
      </c>
      <c r="AM27" s="24">
        <v>18.179430405815701</v>
      </c>
      <c r="AN27" s="24">
        <v>0</v>
      </c>
      <c r="AO27" s="24">
        <v>51.696219435073502</v>
      </c>
      <c r="AP27" s="24">
        <v>1.8302396642844501</v>
      </c>
      <c r="AQ27" s="86">
        <v>113.248445070594</v>
      </c>
      <c r="AR27" s="24">
        <v>2.39421812517684</v>
      </c>
      <c r="AS27" s="24">
        <v>92.959091555348806</v>
      </c>
      <c r="AT27" s="24">
        <v>1.9781852242390701</v>
      </c>
      <c r="AU27" s="24">
        <v>189.188642133852</v>
      </c>
      <c r="AV27" s="24">
        <v>0</v>
      </c>
      <c r="AW27" s="24">
        <v>6835.95950648082</v>
      </c>
      <c r="AX27" s="24">
        <v>759.55180356377195</v>
      </c>
      <c r="AY27" s="24">
        <v>7595.5113100445997</v>
      </c>
      <c r="AZ27" s="24">
        <v>2.1614547422373401E-2</v>
      </c>
      <c r="BA27" s="24">
        <v>165.55487700346799</v>
      </c>
      <c r="BB27" s="24">
        <v>56.687432787524003</v>
      </c>
      <c r="BC27" s="24">
        <v>1531.1606251283399</v>
      </c>
      <c r="BD27" s="24">
        <v>64.586120266009601</v>
      </c>
      <c r="BE27" s="24">
        <v>15.0322745180972</v>
      </c>
      <c r="BF27" s="24">
        <v>62.640630148315999</v>
      </c>
      <c r="BG27" s="24">
        <v>38.001470009799498</v>
      </c>
      <c r="BH27" s="24">
        <v>32.976003186670802</v>
      </c>
      <c r="BI27" s="24">
        <v>32.998226119666803</v>
      </c>
      <c r="BJ27" s="24">
        <v>7345.3590912560603</v>
      </c>
      <c r="BK27" s="24">
        <v>2134.1760171267501</v>
      </c>
      <c r="BL27" s="24">
        <v>5211.1830741292997</v>
      </c>
      <c r="BM27" s="24">
        <v>5.6425804936589596</v>
      </c>
      <c r="BN27" s="24">
        <v>1.27261284085936</v>
      </c>
      <c r="BO27" s="24">
        <v>976.015206203807</v>
      </c>
      <c r="BP27" s="24">
        <v>15.423034667294999</v>
      </c>
      <c r="BQ27" s="24">
        <v>127.479967807778</v>
      </c>
      <c r="BR27" s="24">
        <v>15.3797759807536</v>
      </c>
      <c r="BS27" s="24">
        <v>14.5523302984507</v>
      </c>
      <c r="BT27" s="24">
        <v>319.91690413972901</v>
      </c>
      <c r="BU27" s="24">
        <v>234.88531224878099</v>
      </c>
      <c r="BV27" s="24">
        <v>177.58527950473101</v>
      </c>
      <c r="BW27" s="24">
        <v>172.50394155425801</v>
      </c>
      <c r="BX27" s="24">
        <v>5.4822265993500201</v>
      </c>
      <c r="BY27" s="24">
        <v>2776.7598209935099</v>
      </c>
      <c r="BZ27" s="24">
        <v>815.79225115054305</v>
      </c>
      <c r="CA27" s="24">
        <v>5.2388146491619301</v>
      </c>
      <c r="CB27" s="24">
        <v>199.75233784122301</v>
      </c>
      <c r="CC27" s="24">
        <v>297.63444765528197</v>
      </c>
      <c r="CD27" s="86">
        <v>0.64833887269961299</v>
      </c>
      <c r="CE27" s="24">
        <v>278.57064742057901</v>
      </c>
      <c r="CF27" s="24">
        <v>3788.4865632454198</v>
      </c>
      <c r="CG27" s="24">
        <v>87.297617406929703</v>
      </c>
    </row>
    <row r="28" spans="1:85" x14ac:dyDescent="0.3">
      <c r="A28" s="26" t="s">
        <v>27</v>
      </c>
      <c r="B28" s="78">
        <v>9020.6194876999998</v>
      </c>
      <c r="C28" s="78">
        <v>1084.4000188</v>
      </c>
      <c r="D28" s="78">
        <v>7353.9482378000002</v>
      </c>
      <c r="E28" s="78">
        <v>3389.7046375999998</v>
      </c>
      <c r="F28" s="78">
        <v>1934.5677392</v>
      </c>
      <c r="G28" s="78">
        <v>2094.9167969999999</v>
      </c>
      <c r="H28" s="78">
        <v>5316.9320815000001</v>
      </c>
      <c r="I28" s="80">
        <v>197.64902628999999</v>
      </c>
      <c r="J28" s="80">
        <v>12.505627373999999</v>
      </c>
      <c r="K28" s="78">
        <v>4.60649</v>
      </c>
      <c r="L28" s="80">
        <v>44.811769319</v>
      </c>
      <c r="M28" s="78">
        <v>67.949263200000004</v>
      </c>
      <c r="N28" s="80">
        <v>64.841708550000007</v>
      </c>
      <c r="O28" s="82">
        <v>32.973436773000003</v>
      </c>
      <c r="P28" s="82">
        <v>0.14345060800000001</v>
      </c>
      <c r="Q28" s="80">
        <v>0.36815734249999998</v>
      </c>
      <c r="R28" s="24"/>
      <c r="S28" s="26" t="s">
        <v>27</v>
      </c>
      <c r="T28" s="85">
        <v>10.3265010379494</v>
      </c>
      <c r="U28" s="24">
        <v>197.930716732756</v>
      </c>
      <c r="V28" s="86">
        <v>32.973340215956</v>
      </c>
      <c r="W28" s="24">
        <v>22.011337683785399</v>
      </c>
      <c r="X28" s="24">
        <v>21.0171500928151</v>
      </c>
      <c r="Y28" s="24">
        <v>30.833402821892001</v>
      </c>
      <c r="Z28" s="86">
        <v>4.0490182751290904</v>
      </c>
      <c r="AA28" s="24">
        <v>230.20068373205399</v>
      </c>
      <c r="AB28" s="86">
        <v>0.143446549921007</v>
      </c>
      <c r="AC28" s="24">
        <v>11399.9124407667</v>
      </c>
      <c r="AD28" s="24">
        <v>4.6064940357920499</v>
      </c>
      <c r="AE28" s="24">
        <v>9018.4725680546999</v>
      </c>
      <c r="AF28" s="24">
        <v>64.723806159169101</v>
      </c>
      <c r="AG28" s="24">
        <v>132.18092912577401</v>
      </c>
      <c r="AH28" s="24">
        <v>14.216656586946399</v>
      </c>
      <c r="AI28" s="24">
        <v>773.00250944695597</v>
      </c>
      <c r="AJ28" s="86">
        <v>5.9368030240919003</v>
      </c>
      <c r="AK28" s="24">
        <v>78.594379198436897</v>
      </c>
      <c r="AL28" s="24">
        <v>78.594379198436897</v>
      </c>
      <c r="AM28" s="24">
        <v>67.949161441858394</v>
      </c>
      <c r="AN28" s="24">
        <v>0</v>
      </c>
      <c r="AO28" s="24">
        <v>261.15968536721601</v>
      </c>
      <c r="AP28" s="24">
        <v>4.7735014061163801</v>
      </c>
      <c r="AQ28" s="86">
        <v>238.31012519208801</v>
      </c>
      <c r="AR28" s="24">
        <v>28.654552301182299</v>
      </c>
      <c r="AS28" s="24">
        <v>100.594387842133</v>
      </c>
      <c r="AT28" s="24">
        <v>3.15792275188958</v>
      </c>
      <c r="AU28" s="24">
        <v>1084.3709009946599</v>
      </c>
      <c r="AV28" s="24">
        <v>0</v>
      </c>
      <c r="AW28" s="24">
        <v>6615.9400469328202</v>
      </c>
      <c r="AX28" s="24">
        <v>735.103656995238</v>
      </c>
      <c r="AY28" s="24">
        <v>7351.0437039280596</v>
      </c>
      <c r="AZ28" s="24">
        <v>0.121263546708916</v>
      </c>
      <c r="BA28" s="24">
        <v>161.749289893645</v>
      </c>
      <c r="BB28" s="24">
        <v>24.9683765676943</v>
      </c>
      <c r="BC28" s="24">
        <v>1753.02289556405</v>
      </c>
      <c r="BD28" s="24">
        <v>39.470544330027302</v>
      </c>
      <c r="BE28" s="24">
        <v>18.431139062785999</v>
      </c>
      <c r="BF28" s="24">
        <v>71.553847093138998</v>
      </c>
      <c r="BG28" s="24">
        <v>22.174756249447501</v>
      </c>
      <c r="BH28" s="24">
        <v>18.0129111724731</v>
      </c>
      <c r="BI28" s="24">
        <v>12.321289061782201</v>
      </c>
      <c r="BJ28" s="24">
        <v>3389.2167456360398</v>
      </c>
      <c r="BK28" s="24">
        <v>1933.3760911238401</v>
      </c>
      <c r="BL28" s="24">
        <v>1455.84065451219</v>
      </c>
      <c r="BM28" s="24">
        <v>1.9480559323070801</v>
      </c>
      <c r="BN28" s="24">
        <v>0.69423236260520205</v>
      </c>
      <c r="BO28" s="24">
        <v>995.741373723381</v>
      </c>
      <c r="BP28" s="24">
        <v>3.30648125645375</v>
      </c>
      <c r="BQ28" s="24">
        <v>128.02829669649901</v>
      </c>
      <c r="BR28" s="24">
        <v>24.347411355896501</v>
      </c>
      <c r="BS28" s="24">
        <v>15.4665487817621</v>
      </c>
      <c r="BT28" s="24">
        <v>321.86855881476299</v>
      </c>
      <c r="BU28" s="24">
        <v>116.57580618441</v>
      </c>
      <c r="BV28" s="24">
        <v>87.782274903582007</v>
      </c>
      <c r="BW28" s="24">
        <v>140.36295838061699</v>
      </c>
      <c r="BX28" s="24">
        <v>6.8970353786295604</v>
      </c>
      <c r="BY28" s="24">
        <v>2094.0075926324198</v>
      </c>
      <c r="BZ28" s="24">
        <v>1219.39852429452</v>
      </c>
      <c r="CA28" s="24">
        <v>12.722333691437001</v>
      </c>
      <c r="CB28" s="24">
        <v>6.1926622851942499</v>
      </c>
      <c r="CC28" s="24">
        <v>685.555025677392</v>
      </c>
      <c r="CD28" s="86">
        <v>2.3149834256518901E-3</v>
      </c>
      <c r="CE28" s="24">
        <v>396.25759531100402</v>
      </c>
      <c r="CF28" s="24">
        <v>5316.6677146699603</v>
      </c>
      <c r="CG28" s="24">
        <v>225.93139388474199</v>
      </c>
    </row>
    <row r="29" spans="1:85" x14ac:dyDescent="0.3">
      <c r="A29" s="26" t="s">
        <v>28</v>
      </c>
      <c r="B29" s="78">
        <v>2993.1736891</v>
      </c>
      <c r="C29" s="78">
        <v>64.985399020000003</v>
      </c>
      <c r="D29" s="78">
        <v>4782.4665156999999</v>
      </c>
      <c r="E29" s="78">
        <v>3382.9406405</v>
      </c>
      <c r="F29" s="78">
        <v>1852.1320000000001</v>
      </c>
      <c r="G29" s="78">
        <v>1294.7236406</v>
      </c>
      <c r="H29" s="78">
        <v>1597.1770375999999</v>
      </c>
      <c r="I29" s="80">
        <v>0.95348085959999995</v>
      </c>
      <c r="J29" s="80">
        <v>0.66041829780000005</v>
      </c>
      <c r="K29" s="78">
        <v>0.67995675</v>
      </c>
      <c r="L29" s="80">
        <v>4.2926688776999997</v>
      </c>
      <c r="M29" s="78">
        <v>17.646933790999999</v>
      </c>
      <c r="N29" s="80">
        <v>24.167241218000001</v>
      </c>
      <c r="O29" s="82">
        <v>0.28055874050000001</v>
      </c>
      <c r="P29" s="82">
        <v>2.3047973699999998E-2</v>
      </c>
      <c r="Q29" s="80">
        <v>0.62847724989999998</v>
      </c>
      <c r="R29" s="24"/>
      <c r="S29" s="26" t="s">
        <v>28</v>
      </c>
      <c r="T29" s="85">
        <v>2.2587569809332799</v>
      </c>
      <c r="U29" s="24">
        <v>11.559820911311199</v>
      </c>
      <c r="V29" s="86">
        <v>0.28032052436338201</v>
      </c>
      <c r="W29" s="24">
        <v>4.4245842925991896</v>
      </c>
      <c r="X29" s="24">
        <v>4.2435823812515299</v>
      </c>
      <c r="Y29" s="24">
        <v>6.3427955036442301</v>
      </c>
      <c r="Z29" s="86">
        <v>1.8567441464708201</v>
      </c>
      <c r="AA29" s="24">
        <v>51.520001620177297</v>
      </c>
      <c r="AB29" s="86">
        <v>2.30492022867144E-2</v>
      </c>
      <c r="AC29" s="24">
        <v>1821.28973231487</v>
      </c>
      <c r="AD29" s="24">
        <v>0.67994942688646398</v>
      </c>
      <c r="AE29" s="24">
        <v>2986.0494143311398</v>
      </c>
      <c r="AF29" s="24">
        <v>26.585165977025401</v>
      </c>
      <c r="AG29" s="24">
        <v>101.197695268918</v>
      </c>
      <c r="AH29" s="24">
        <v>9.2944219847957097</v>
      </c>
      <c r="AI29" s="24">
        <v>9.6839807237192002</v>
      </c>
      <c r="AJ29" s="86">
        <v>1.30187400907615</v>
      </c>
      <c r="AK29" s="24">
        <v>89.397050818700507</v>
      </c>
      <c r="AL29" s="24">
        <v>89.397050818700507</v>
      </c>
      <c r="AM29" s="24">
        <v>17.646855017885098</v>
      </c>
      <c r="AN29" s="24">
        <v>0</v>
      </c>
      <c r="AO29" s="24">
        <v>86.055432440220301</v>
      </c>
      <c r="AP29" s="24">
        <v>1.28464646657208</v>
      </c>
      <c r="AQ29" s="86">
        <v>64.917916507038598</v>
      </c>
      <c r="AR29" s="24">
        <v>19.4965580343288</v>
      </c>
      <c r="AS29" s="24">
        <v>5.16662723558672</v>
      </c>
      <c r="AT29" s="24">
        <v>1.3175804700713301</v>
      </c>
      <c r="AU29" s="24">
        <v>64.972843229440599</v>
      </c>
      <c r="AV29" s="24">
        <v>0</v>
      </c>
      <c r="AW29" s="24">
        <v>4302.3806006669001</v>
      </c>
      <c r="AX29" s="24">
        <v>478.04266867772202</v>
      </c>
      <c r="AY29" s="24">
        <v>4780.4232693446202</v>
      </c>
      <c r="AZ29" s="24">
        <v>9.9847833947882495E-3</v>
      </c>
      <c r="BA29" s="24">
        <v>36.8663237394302</v>
      </c>
      <c r="BB29" s="24">
        <v>43.5598879104041</v>
      </c>
      <c r="BC29" s="24">
        <v>687.24624091415001</v>
      </c>
      <c r="BD29" s="24">
        <v>141.83919795851901</v>
      </c>
      <c r="BE29" s="24">
        <v>23.885962732739198</v>
      </c>
      <c r="BF29" s="24">
        <v>58.664619774356801</v>
      </c>
      <c r="BG29" s="24">
        <v>26.078116055931201</v>
      </c>
      <c r="BH29" s="24">
        <v>40.656948882531999</v>
      </c>
      <c r="BI29" s="24">
        <v>44.285200097003397</v>
      </c>
      <c r="BJ29" s="24">
        <v>3364.0998127087501</v>
      </c>
      <c r="BK29" s="24">
        <v>1840.49913214195</v>
      </c>
      <c r="BL29" s="24">
        <v>1523.6006805668001</v>
      </c>
      <c r="BM29" s="24">
        <v>5.0698745247110599</v>
      </c>
      <c r="BN29" s="24">
        <v>1.3607221037605299</v>
      </c>
      <c r="BO29" s="24">
        <v>767.00485314461696</v>
      </c>
      <c r="BP29" s="24">
        <v>14.8175622046219</v>
      </c>
      <c r="BQ29" s="24">
        <v>85.559086327485602</v>
      </c>
      <c r="BR29" s="24">
        <v>21.737510848393601</v>
      </c>
      <c r="BS29" s="24">
        <v>30.193093662924198</v>
      </c>
      <c r="BT29" s="24">
        <v>215.78266309517801</v>
      </c>
      <c r="BU29" s="24">
        <v>100.000517461944</v>
      </c>
      <c r="BV29" s="24">
        <v>118.04397751285499</v>
      </c>
      <c r="BW29" s="24">
        <v>185.52306893301801</v>
      </c>
      <c r="BX29" s="24">
        <v>16.436786372900801</v>
      </c>
      <c r="BY29" s="24">
        <v>1292.33551208011</v>
      </c>
      <c r="BZ29" s="24">
        <v>520.93480417727903</v>
      </c>
      <c r="CA29" s="24">
        <v>0.24505268798073099</v>
      </c>
      <c r="CB29" s="24">
        <v>1.9112933632089699</v>
      </c>
      <c r="CC29" s="24">
        <v>192.95750538218201</v>
      </c>
      <c r="CD29" s="86">
        <v>2.1996206369152799E-3</v>
      </c>
      <c r="CE29" s="24">
        <v>58.695649717296902</v>
      </c>
      <c r="CF29" s="24">
        <v>1594.8599739854601</v>
      </c>
      <c r="CG29" s="24">
        <v>129.10951769507301</v>
      </c>
    </row>
    <row r="30" spans="1:85" x14ac:dyDescent="0.3">
      <c r="A30" s="26" t="s">
        <v>29</v>
      </c>
      <c r="B30" s="78">
        <v>635.49278189999995</v>
      </c>
      <c r="C30" s="78">
        <v>7.6277485499999997</v>
      </c>
      <c r="D30" s="78">
        <v>410.23108020000001</v>
      </c>
      <c r="E30" s="78">
        <v>235.95090769000001</v>
      </c>
      <c r="F30" s="78">
        <v>224.66975078999999</v>
      </c>
      <c r="G30" s="78">
        <v>553.1353312</v>
      </c>
      <c r="H30" s="78">
        <v>150.05244070000001</v>
      </c>
      <c r="I30" s="80">
        <v>0.17212071449999999</v>
      </c>
      <c r="J30" s="80">
        <v>0.99941186999999998</v>
      </c>
      <c r="K30" s="78"/>
      <c r="L30" s="80">
        <v>5.0652556154999999</v>
      </c>
      <c r="M30" s="78">
        <v>4.3022362249999997</v>
      </c>
      <c r="N30" s="80">
        <v>7.9319569999999997</v>
      </c>
      <c r="O30" s="82">
        <v>6.5769253999999999E-2</v>
      </c>
      <c r="P30" s="82">
        <v>7.3590999999999994E-5</v>
      </c>
      <c r="Q30" s="80">
        <v>5.1396192200000003E-2</v>
      </c>
      <c r="R30" s="24"/>
      <c r="S30" s="26" t="s">
        <v>29</v>
      </c>
      <c r="T30" s="85">
        <v>0.45466073293539999</v>
      </c>
      <c r="U30" s="24">
        <v>2.49447268168058</v>
      </c>
      <c r="V30" s="86">
        <v>6.5591496333531396E-2</v>
      </c>
      <c r="W30" s="24">
        <v>3.4149411351911398</v>
      </c>
      <c r="X30" s="24">
        <v>3.3788434338878801</v>
      </c>
      <c r="Y30" s="24">
        <v>1.2001876726293399</v>
      </c>
      <c r="Z30" s="86">
        <v>0.221751622185552</v>
      </c>
      <c r="AA30" s="24">
        <v>5.3129958602323502</v>
      </c>
      <c r="AB30" s="86">
        <v>7.3585684762424302E-5</v>
      </c>
      <c r="AC30" s="24">
        <v>2650.8278117160498</v>
      </c>
      <c r="AD30" s="24">
        <v>0</v>
      </c>
      <c r="AE30" s="24">
        <v>634.58598824936496</v>
      </c>
      <c r="AF30" s="24">
        <v>5.8282839543104199</v>
      </c>
      <c r="AG30" s="24">
        <v>18.8310409256428</v>
      </c>
      <c r="AH30" s="24">
        <v>0.82679953134344197</v>
      </c>
      <c r="AI30" s="24">
        <v>28.924683375198001</v>
      </c>
      <c r="AJ30" s="86">
        <v>0.26157594176215399</v>
      </c>
      <c r="AK30" s="24">
        <v>3.97832897168648</v>
      </c>
      <c r="AL30" s="24">
        <v>3.97832897168648</v>
      </c>
      <c r="AM30" s="24">
        <v>4.3003358243599497</v>
      </c>
      <c r="AN30" s="24">
        <v>0</v>
      </c>
      <c r="AO30" s="24">
        <v>1.47749417253272</v>
      </c>
      <c r="AP30" s="24">
        <v>0.25126073463526</v>
      </c>
      <c r="AQ30" s="86">
        <v>8.1051963199933095</v>
      </c>
      <c r="AR30" s="24">
        <v>1.0801972962008799</v>
      </c>
      <c r="AS30" s="24">
        <v>7.6203439690021204</v>
      </c>
      <c r="AT30" s="24">
        <v>0.114589486371136</v>
      </c>
      <c r="AU30" s="24">
        <v>7.6245613561731904</v>
      </c>
      <c r="AV30" s="24">
        <v>0</v>
      </c>
      <c r="AW30" s="24">
        <v>368.88723358521003</v>
      </c>
      <c r="AX30" s="24">
        <v>40.987674525041697</v>
      </c>
      <c r="AY30" s="24">
        <v>409.87490811025202</v>
      </c>
      <c r="AZ30" s="24">
        <v>2.5262382574998501E-3</v>
      </c>
      <c r="BA30" s="24">
        <v>4.8665336956905003</v>
      </c>
      <c r="BB30" s="24">
        <v>0.62284829665393704</v>
      </c>
      <c r="BC30" s="24">
        <v>30.902908410919402</v>
      </c>
      <c r="BD30" s="24">
        <v>4.5200692839112104</v>
      </c>
      <c r="BE30" s="24">
        <v>2.7662117230884502</v>
      </c>
      <c r="BF30" s="24">
        <v>6.2673851309269901</v>
      </c>
      <c r="BG30" s="24">
        <v>1.1196965999988899</v>
      </c>
      <c r="BH30" s="24">
        <v>3.8596466689815299</v>
      </c>
      <c r="BI30" s="24">
        <v>4.3620670485408102</v>
      </c>
      <c r="BJ30" s="24">
        <v>235.69985662895499</v>
      </c>
      <c r="BK30" s="24">
        <v>224.42328052705699</v>
      </c>
      <c r="BL30" s="24">
        <v>11.2765761018976</v>
      </c>
      <c r="BM30" s="24">
        <v>0.169052857465676</v>
      </c>
      <c r="BN30" s="24">
        <v>1.5357007446110699E-2</v>
      </c>
      <c r="BO30" s="24">
        <v>69.875183276288695</v>
      </c>
      <c r="BP30" s="24">
        <v>12.424991797483401</v>
      </c>
      <c r="BQ30" s="24">
        <v>16.173628058224001</v>
      </c>
      <c r="BR30" s="24">
        <v>2.4963910238815599</v>
      </c>
      <c r="BS30" s="24">
        <v>1.4898714953399701</v>
      </c>
      <c r="BT30" s="24">
        <v>40.472512811609498</v>
      </c>
      <c r="BU30" s="24">
        <v>3.1089569373744101</v>
      </c>
      <c r="BV30" s="24">
        <v>6.0661405082756197</v>
      </c>
      <c r="BW30" s="24">
        <v>51.699262539063199</v>
      </c>
      <c r="BX30" s="24">
        <v>2.2964399878084199E-2</v>
      </c>
      <c r="BY30" s="24">
        <v>553.06217914978504</v>
      </c>
      <c r="BZ30" s="24">
        <v>28.1132704669456</v>
      </c>
      <c r="CA30" s="24">
        <v>4.1068309675314403</v>
      </c>
      <c r="CB30" s="24">
        <v>5.7032546203511503</v>
      </c>
      <c r="CC30" s="24">
        <v>16.486176486381002</v>
      </c>
      <c r="CD30" s="86">
        <v>9.1020688338101102E-4</v>
      </c>
      <c r="CE30" s="24">
        <v>10.771476527826101</v>
      </c>
      <c r="CF30" s="24">
        <v>149.67377758671</v>
      </c>
      <c r="CG30" s="24">
        <v>3.7389074245994101</v>
      </c>
    </row>
    <row r="31" spans="1:85" x14ac:dyDescent="0.3">
      <c r="A31" s="26" t="s">
        <v>30</v>
      </c>
      <c r="B31" s="78">
        <v>4091.5763178000002</v>
      </c>
      <c r="C31" s="78">
        <v>643.73229322999998</v>
      </c>
      <c r="D31" s="78">
        <v>4695.1048025999999</v>
      </c>
      <c r="E31" s="78">
        <v>1789.1101838</v>
      </c>
      <c r="F31" s="78">
        <v>1383.6492237</v>
      </c>
      <c r="G31" s="78">
        <v>729.95962343999997</v>
      </c>
      <c r="H31" s="78">
        <v>6569.0744398999996</v>
      </c>
      <c r="I31" s="80">
        <v>8.3883582948999997</v>
      </c>
      <c r="J31" s="80">
        <v>19.741634219000002</v>
      </c>
      <c r="K31" s="78">
        <v>4.952</v>
      </c>
      <c r="L31" s="80">
        <v>99.346373349999993</v>
      </c>
      <c r="M31" s="78">
        <v>35.381238349999997</v>
      </c>
      <c r="N31" s="80">
        <v>33.142187604999997</v>
      </c>
      <c r="O31" s="82">
        <v>6.4751913722000003</v>
      </c>
      <c r="P31" s="82">
        <v>0.3713732213</v>
      </c>
      <c r="Q31" s="80">
        <v>4.9435700919999999</v>
      </c>
      <c r="R31" s="24"/>
      <c r="S31" s="26" t="s">
        <v>30</v>
      </c>
      <c r="T31" s="85">
        <v>1.5867512518456499</v>
      </c>
      <c r="U31" s="24">
        <v>320.39763290119799</v>
      </c>
      <c r="V31" s="86">
        <v>6.4614350881986597</v>
      </c>
      <c r="W31" s="24">
        <v>11.200291088404301</v>
      </c>
      <c r="X31" s="24">
        <v>10.8729983710195</v>
      </c>
      <c r="Y31" s="24">
        <v>11.1180533734618</v>
      </c>
      <c r="Z31" s="86">
        <v>0.87871982452082198</v>
      </c>
      <c r="AA31" s="24">
        <v>264.53457537409298</v>
      </c>
      <c r="AB31" s="86">
        <v>0.37077862290109598</v>
      </c>
      <c r="AC31" s="24">
        <v>8423.1734146190502</v>
      </c>
      <c r="AD31" s="24">
        <v>4.9519126160480198</v>
      </c>
      <c r="AE31" s="24">
        <v>4088.26230773215</v>
      </c>
      <c r="AF31" s="24">
        <v>86.947699093737299</v>
      </c>
      <c r="AG31" s="24">
        <v>372.25238603577799</v>
      </c>
      <c r="AH31" s="24">
        <v>24.388633008582101</v>
      </c>
      <c r="AI31" s="24">
        <v>41.2777339442341</v>
      </c>
      <c r="AJ31" s="86">
        <v>1.0841696801446199</v>
      </c>
      <c r="AK31" s="24">
        <v>169.674902355797</v>
      </c>
      <c r="AL31" s="24">
        <v>169.674902355797</v>
      </c>
      <c r="AM31" s="24">
        <v>35.363427293331398</v>
      </c>
      <c r="AN31" s="24">
        <v>0</v>
      </c>
      <c r="AO31" s="24">
        <v>169.361672433954</v>
      </c>
      <c r="AP31" s="24">
        <v>1.2635484777892401</v>
      </c>
      <c r="AQ31" s="86">
        <v>177.391747887484</v>
      </c>
      <c r="AR31" s="24">
        <v>47.540933093305</v>
      </c>
      <c r="AS31" s="24">
        <v>155.71917844993601</v>
      </c>
      <c r="AT31" s="24">
        <v>1.1384888070452599</v>
      </c>
      <c r="AU31" s="24">
        <v>643.71398707154503</v>
      </c>
      <c r="AV31" s="24">
        <v>0</v>
      </c>
      <c r="AW31" s="24">
        <v>4224.4468373705404</v>
      </c>
      <c r="AX31" s="24">
        <v>469.38314767770601</v>
      </c>
      <c r="AY31" s="24">
        <v>4693.8299850482499</v>
      </c>
      <c r="AZ31" s="24">
        <v>4.1110580088127499E-2</v>
      </c>
      <c r="BA31" s="24">
        <v>219.08930387179501</v>
      </c>
      <c r="BB31" s="24">
        <v>32.156912811168702</v>
      </c>
      <c r="BC31" s="24">
        <v>2944.19043818515</v>
      </c>
      <c r="BD31" s="24">
        <v>7.1637577230664098</v>
      </c>
      <c r="BE31" s="24">
        <v>8.7829966081890696</v>
      </c>
      <c r="BF31" s="24">
        <v>46.479519701053199</v>
      </c>
      <c r="BG31" s="24">
        <v>13.247158454780401</v>
      </c>
      <c r="BH31" s="24">
        <v>45.240799842369398</v>
      </c>
      <c r="BI31" s="24">
        <v>3.0050480766326602</v>
      </c>
      <c r="BJ31" s="24">
        <v>1788.8406891320601</v>
      </c>
      <c r="BK31" s="24">
        <v>1383.3954072860199</v>
      </c>
      <c r="BL31" s="24">
        <v>405.44528184603899</v>
      </c>
      <c r="BM31" s="24">
        <v>0.53427435192932105</v>
      </c>
      <c r="BN31" s="24">
        <v>0.62095424021290002</v>
      </c>
      <c r="BO31" s="24">
        <v>624.64502781681699</v>
      </c>
      <c r="BP31" s="24">
        <v>5.8568009812110997</v>
      </c>
      <c r="BQ31" s="24">
        <v>71.647641142655601</v>
      </c>
      <c r="BR31" s="24">
        <v>12.7664756857752</v>
      </c>
      <c r="BS31" s="24">
        <v>8.2074891328670496</v>
      </c>
      <c r="BT31" s="24">
        <v>180.84774944470999</v>
      </c>
      <c r="BU31" s="24">
        <v>208.19445149238501</v>
      </c>
      <c r="BV31" s="24">
        <v>81.7097298709744</v>
      </c>
      <c r="BW31" s="24">
        <v>234.23078559499899</v>
      </c>
      <c r="BX31" s="24">
        <v>6.2522858066114004</v>
      </c>
      <c r="BY31" s="24">
        <v>729.59542750817002</v>
      </c>
      <c r="BZ31" s="24">
        <v>1956.6379367946599</v>
      </c>
      <c r="CA31" s="24">
        <v>0.189413978372657</v>
      </c>
      <c r="CB31" s="24">
        <v>12.874283680056999</v>
      </c>
      <c r="CC31" s="24">
        <v>1004.03450958515</v>
      </c>
      <c r="CD31" s="86">
        <v>4.7944463473271498E-2</v>
      </c>
      <c r="CE31" s="24">
        <v>413.800106514128</v>
      </c>
      <c r="CF31" s="24">
        <v>6565.6609355313403</v>
      </c>
      <c r="CG31" s="24">
        <v>469.37895486273999</v>
      </c>
    </row>
    <row r="32" spans="1:85" x14ac:dyDescent="0.3">
      <c r="A32" s="26" t="s">
        <v>31</v>
      </c>
      <c r="B32" s="78">
        <v>2371.5288135000001</v>
      </c>
      <c r="C32" s="78">
        <v>42.038913970000003</v>
      </c>
      <c r="D32" s="78">
        <v>2542.8109530000002</v>
      </c>
      <c r="E32" s="78">
        <v>1550.453659</v>
      </c>
      <c r="F32" s="78">
        <v>401.06292349</v>
      </c>
      <c r="G32" s="78">
        <v>177.43179273000001</v>
      </c>
      <c r="H32" s="78">
        <v>1447.185731</v>
      </c>
      <c r="I32" s="80">
        <v>2.8411194277999998</v>
      </c>
      <c r="J32" s="80">
        <v>6.7304044764000004</v>
      </c>
      <c r="K32" s="78">
        <v>3.0215000000000001</v>
      </c>
      <c r="L32" s="80">
        <v>28.799466003999999</v>
      </c>
      <c r="M32" s="78">
        <v>3.0884399999999999</v>
      </c>
      <c r="N32" s="80">
        <v>4.0409499999999996</v>
      </c>
      <c r="O32" s="82">
        <v>0.47801760030000001</v>
      </c>
      <c r="P32" s="82">
        <v>0.248133142</v>
      </c>
      <c r="Q32" s="80">
        <v>0.86728410659999999</v>
      </c>
      <c r="R32" s="24"/>
      <c r="S32" s="26" t="s">
        <v>31</v>
      </c>
      <c r="T32" s="85">
        <v>0.86991943749356604</v>
      </c>
      <c r="U32" s="24">
        <v>30.555943563888501</v>
      </c>
      <c r="V32" s="86">
        <v>0.47797472183402301</v>
      </c>
      <c r="W32" s="24">
        <v>13.884970689539401</v>
      </c>
      <c r="X32" s="24">
        <v>13.815873369301601</v>
      </c>
      <c r="Y32" s="24">
        <v>5.5772952884246703</v>
      </c>
      <c r="Z32" s="86">
        <v>0.41707076533509702</v>
      </c>
      <c r="AA32" s="24">
        <v>80.300584676830994</v>
      </c>
      <c r="AB32" s="86">
        <v>0.24813490799645199</v>
      </c>
      <c r="AC32" s="24">
        <v>12335.494718407201</v>
      </c>
      <c r="AD32" s="24">
        <v>3.0215113802256401</v>
      </c>
      <c r="AE32" s="24">
        <v>2370.0807314045001</v>
      </c>
      <c r="AF32" s="24">
        <v>23.811391917923299</v>
      </c>
      <c r="AG32" s="24">
        <v>219.34068892367901</v>
      </c>
      <c r="AH32" s="24">
        <v>20.366111520814201</v>
      </c>
      <c r="AI32" s="24">
        <v>7.4897586075633598</v>
      </c>
      <c r="AJ32" s="86">
        <v>0.50048064993082997</v>
      </c>
      <c r="AK32" s="24">
        <v>66.287728565327697</v>
      </c>
      <c r="AL32" s="24">
        <v>66.287728565327697</v>
      </c>
      <c r="AM32" s="24">
        <v>3.08844210600923</v>
      </c>
      <c r="AN32" s="24">
        <v>0</v>
      </c>
      <c r="AO32" s="24">
        <v>21.7433583481162</v>
      </c>
      <c r="AP32" s="24">
        <v>0.52550356623163896</v>
      </c>
      <c r="AQ32" s="86">
        <v>24.199020180283998</v>
      </c>
      <c r="AR32" s="24">
        <v>30.5451024601862</v>
      </c>
      <c r="AS32" s="24">
        <v>4.1632090405374704</v>
      </c>
      <c r="AT32" s="24">
        <v>0.95065435106035701</v>
      </c>
      <c r="AU32" s="24">
        <v>42.037386846232998</v>
      </c>
      <c r="AV32" s="24">
        <v>0</v>
      </c>
      <c r="AW32" s="24">
        <v>2287.7424709696402</v>
      </c>
      <c r="AX32" s="24">
        <v>254.19366963630301</v>
      </c>
      <c r="AY32" s="24">
        <v>2541.9361406059502</v>
      </c>
      <c r="AZ32" s="24">
        <v>5.6464536413035997E-3</v>
      </c>
      <c r="BA32" s="24">
        <v>50.863614645497201</v>
      </c>
      <c r="BB32" s="24">
        <v>12.746276768861801</v>
      </c>
      <c r="BC32" s="24">
        <v>716.72076289545805</v>
      </c>
      <c r="BD32" s="24">
        <v>13.4081159593577</v>
      </c>
      <c r="BE32" s="24">
        <v>2.59165141577517</v>
      </c>
      <c r="BF32" s="24">
        <v>22.3078081400154</v>
      </c>
      <c r="BG32" s="24">
        <v>6.5478314215623099</v>
      </c>
      <c r="BH32" s="24">
        <v>6.4271184459950197</v>
      </c>
      <c r="BI32" s="24">
        <v>3.40682365220324</v>
      </c>
      <c r="BJ32" s="24">
        <v>1550.1610844976101</v>
      </c>
      <c r="BK32" s="24">
        <v>400.88054180786298</v>
      </c>
      <c r="BL32" s="24">
        <v>1149.2805426897501</v>
      </c>
      <c r="BM32" s="24">
        <v>0.78080867188059799</v>
      </c>
      <c r="BN32" s="24">
        <v>0.27156465935283303</v>
      </c>
      <c r="BO32" s="24">
        <v>182.479382212514</v>
      </c>
      <c r="BP32" s="24">
        <v>1.2133360213186899</v>
      </c>
      <c r="BQ32" s="24">
        <v>18.850845942889201</v>
      </c>
      <c r="BR32" s="24">
        <v>5.8386051721534296</v>
      </c>
      <c r="BS32" s="24">
        <v>3.3235753405644899</v>
      </c>
      <c r="BT32" s="24">
        <v>48.0092296387175</v>
      </c>
      <c r="BU32" s="24">
        <v>143.368302772753</v>
      </c>
      <c r="BV32" s="24">
        <v>33.098595720409797</v>
      </c>
      <c r="BW32" s="24">
        <v>37.792739467804303</v>
      </c>
      <c r="BX32" s="24">
        <v>1.7862331564871801</v>
      </c>
      <c r="BY32" s="24">
        <v>177.37916821675699</v>
      </c>
      <c r="BZ32" s="24">
        <v>419.24945313874798</v>
      </c>
      <c r="CA32" s="24">
        <v>7.7270043045244205E-5</v>
      </c>
      <c r="CB32" s="24">
        <v>0.37457780114843198</v>
      </c>
      <c r="CC32" s="24">
        <v>126.029004601829</v>
      </c>
      <c r="CD32" s="86">
        <v>0</v>
      </c>
      <c r="CE32" s="24">
        <v>73.381467685277002</v>
      </c>
      <c r="CF32" s="24">
        <v>1446.6961271401101</v>
      </c>
      <c r="CG32" s="24">
        <v>32.802034957099998</v>
      </c>
    </row>
    <row r="33" spans="1:85" x14ac:dyDescent="0.3">
      <c r="A33" s="26" t="s">
        <v>32</v>
      </c>
      <c r="B33" s="78">
        <v>23181.965383999999</v>
      </c>
      <c r="C33" s="78">
        <v>533.74030083000002</v>
      </c>
      <c r="D33" s="78">
        <v>11934.316296000001</v>
      </c>
      <c r="E33" s="78">
        <v>2544.0755751000002</v>
      </c>
      <c r="F33" s="78">
        <v>1732.7869422000001</v>
      </c>
      <c r="G33" s="78">
        <v>6263.7199403000004</v>
      </c>
      <c r="H33" s="78">
        <v>6059.0238765000004</v>
      </c>
      <c r="I33" s="80">
        <v>22.251346937000001</v>
      </c>
      <c r="J33" s="80">
        <v>16.156324676000001</v>
      </c>
      <c r="K33" s="78">
        <v>6.2960216500000001</v>
      </c>
      <c r="L33" s="80">
        <v>170.08894853000001</v>
      </c>
      <c r="M33" s="78">
        <v>124.8987849</v>
      </c>
      <c r="N33" s="80">
        <v>179.48493565000001</v>
      </c>
      <c r="O33" s="82">
        <v>5.7826518838999998</v>
      </c>
      <c r="P33" s="82">
        <v>0.2270512033</v>
      </c>
      <c r="Q33" s="80">
        <v>2.612658744</v>
      </c>
      <c r="R33" s="24"/>
      <c r="S33" s="26" t="s">
        <v>32</v>
      </c>
      <c r="T33" s="85">
        <v>6.8093269553627103</v>
      </c>
      <c r="U33" s="24">
        <v>227.278358076503</v>
      </c>
      <c r="V33" s="86">
        <v>5.7826337829289898</v>
      </c>
      <c r="W33" s="24">
        <v>26.888350716709699</v>
      </c>
      <c r="X33" s="24">
        <v>21.6617285585106</v>
      </c>
      <c r="Y33" s="24">
        <v>27.494180947803098</v>
      </c>
      <c r="Z33" s="86">
        <v>22.226876117873001</v>
      </c>
      <c r="AA33" s="24">
        <v>158.797825374902</v>
      </c>
      <c r="AB33" s="86">
        <v>0.22705321472149401</v>
      </c>
      <c r="AC33" s="24">
        <v>73858.197674176801</v>
      </c>
      <c r="AD33" s="24">
        <v>6.2960184301820297</v>
      </c>
      <c r="AE33" s="24">
        <v>23175.7171938914</v>
      </c>
      <c r="AF33" s="24">
        <v>185.455790983138</v>
      </c>
      <c r="AG33" s="24">
        <v>945.55933280306397</v>
      </c>
      <c r="AH33" s="24">
        <v>31.8761804462745</v>
      </c>
      <c r="AI33" s="24">
        <v>113.087855012432</v>
      </c>
      <c r="AJ33" s="86">
        <v>4.0258695499541099</v>
      </c>
      <c r="AK33" s="24">
        <v>144.64838495886801</v>
      </c>
      <c r="AL33" s="24">
        <v>144.64838495886801</v>
      </c>
      <c r="AM33" s="24">
        <v>124.858973279247</v>
      </c>
      <c r="AN33" s="24">
        <v>0</v>
      </c>
      <c r="AO33" s="24">
        <v>341.521097756556</v>
      </c>
      <c r="AP33" s="24">
        <v>4.3918164267364102</v>
      </c>
      <c r="AQ33" s="86">
        <v>236.85028638494799</v>
      </c>
      <c r="AR33" s="24">
        <v>150.62578887816201</v>
      </c>
      <c r="AS33" s="24">
        <v>72.992881198857404</v>
      </c>
      <c r="AT33" s="24">
        <v>3.01843001920557</v>
      </c>
      <c r="AU33" s="24">
        <v>533.71103246757798</v>
      </c>
      <c r="AV33" s="24">
        <v>0</v>
      </c>
      <c r="AW33" s="24">
        <v>10737.3145023462</v>
      </c>
      <c r="AX33" s="24">
        <v>1193.0358903152</v>
      </c>
      <c r="AY33" s="24">
        <v>11930.350392661399</v>
      </c>
      <c r="AZ33" s="24">
        <v>5.3266596611459001E-2</v>
      </c>
      <c r="BA33" s="24">
        <v>212.42722301207601</v>
      </c>
      <c r="BB33" s="24">
        <v>22.066947457453399</v>
      </c>
      <c r="BC33" s="24">
        <v>2253.5155536347202</v>
      </c>
      <c r="BD33" s="24">
        <v>52.513038623433999</v>
      </c>
      <c r="BE33" s="24">
        <v>66.694852393723593</v>
      </c>
      <c r="BF33" s="24">
        <v>85.077304140500502</v>
      </c>
      <c r="BG33" s="24">
        <v>13.003072464822401</v>
      </c>
      <c r="BH33" s="24">
        <v>16.5806158575136</v>
      </c>
      <c r="BI33" s="24">
        <v>47.680122137149503</v>
      </c>
      <c r="BJ33" s="24">
        <v>2543.8205061957501</v>
      </c>
      <c r="BK33" s="24">
        <v>1732.5782937961401</v>
      </c>
      <c r="BL33" s="24">
        <v>811.24221239961196</v>
      </c>
      <c r="BM33" s="24">
        <v>3.0893620082028299</v>
      </c>
      <c r="BN33" s="24">
        <v>0.61562096103617003</v>
      </c>
      <c r="BO33" s="24">
        <v>475.24935586600299</v>
      </c>
      <c r="BP33" s="24">
        <v>95.171724703202202</v>
      </c>
      <c r="BQ33" s="24">
        <v>125.70676327143801</v>
      </c>
      <c r="BR33" s="24">
        <v>19.831093695993602</v>
      </c>
      <c r="BS33" s="24">
        <v>21.470341639246701</v>
      </c>
      <c r="BT33" s="24">
        <v>317.69599259842198</v>
      </c>
      <c r="BU33" s="24">
        <v>250.20840815596699</v>
      </c>
      <c r="BV33" s="24">
        <v>47.371527948433801</v>
      </c>
      <c r="BW33" s="24">
        <v>315.12913382000397</v>
      </c>
      <c r="BX33" s="24">
        <v>7.6314242095612004</v>
      </c>
      <c r="BY33" s="24">
        <v>6262.8968396294003</v>
      </c>
      <c r="BZ33" s="24">
        <v>1678.5171836332099</v>
      </c>
      <c r="CA33" s="24">
        <v>10.743493495294199</v>
      </c>
      <c r="CB33" s="24">
        <v>66.140624521898104</v>
      </c>
      <c r="CC33" s="24">
        <v>951.06862089327797</v>
      </c>
      <c r="CD33" s="86">
        <v>0.179087289298764</v>
      </c>
      <c r="CE33" s="24">
        <v>380.97100056270301</v>
      </c>
      <c r="CF33" s="24">
        <v>6057.51987695343</v>
      </c>
      <c r="CG33" s="24">
        <v>336.06206094297198</v>
      </c>
    </row>
    <row r="34" spans="1:85" x14ac:dyDescent="0.3">
      <c r="A34" s="26" t="s">
        <v>33</v>
      </c>
      <c r="B34" s="78">
        <v>24254.958686000002</v>
      </c>
      <c r="C34" s="78">
        <v>1223.3732356</v>
      </c>
      <c r="D34" s="78">
        <v>26311.509276000001</v>
      </c>
      <c r="E34" s="78">
        <v>11124.27759</v>
      </c>
      <c r="F34" s="78">
        <v>7822.7618518999998</v>
      </c>
      <c r="G34" s="78">
        <v>16635.284232000002</v>
      </c>
      <c r="H34" s="78">
        <v>40670.439514999998</v>
      </c>
      <c r="I34" s="80">
        <v>329.39532849</v>
      </c>
      <c r="J34" s="80">
        <v>60.639205122</v>
      </c>
      <c r="K34" s="78">
        <v>76.373250670999994</v>
      </c>
      <c r="L34" s="80">
        <v>698.22132137999995</v>
      </c>
      <c r="M34" s="78">
        <v>520.86559998999996</v>
      </c>
      <c r="N34" s="80">
        <v>3611.4486072</v>
      </c>
      <c r="O34" s="82">
        <v>63.574504148999999</v>
      </c>
      <c r="P34" s="82">
        <v>2.3129346864000002</v>
      </c>
      <c r="Q34" s="80">
        <v>16.904999907000001</v>
      </c>
      <c r="R34" s="24"/>
      <c r="S34" s="26" t="s">
        <v>33</v>
      </c>
      <c r="T34" s="85">
        <v>33.5771651554154</v>
      </c>
      <c r="U34" s="24">
        <v>1532.22840058822</v>
      </c>
      <c r="V34" s="86">
        <v>63.574179113196003</v>
      </c>
      <c r="W34" s="24">
        <v>205.62015547167999</v>
      </c>
      <c r="X34" s="24">
        <v>196.57819642740799</v>
      </c>
      <c r="Y34" s="24">
        <v>208.747749976715</v>
      </c>
      <c r="Z34" s="86">
        <v>1466.27209994295</v>
      </c>
      <c r="AA34" s="24">
        <v>1140.5256539577299</v>
      </c>
      <c r="AB34" s="86">
        <v>2.3076763264985001</v>
      </c>
      <c r="AC34" s="24">
        <v>34791.780788442898</v>
      </c>
      <c r="AD34" s="24">
        <v>76.372751771065694</v>
      </c>
      <c r="AE34" s="24">
        <v>24242.1403440709</v>
      </c>
      <c r="AF34" s="24">
        <v>1124.95700247888</v>
      </c>
      <c r="AG34" s="24">
        <v>743.56385811114205</v>
      </c>
      <c r="AH34" s="24">
        <v>152.855878703158</v>
      </c>
      <c r="AI34" s="24">
        <v>693.09261909890597</v>
      </c>
      <c r="AJ34" s="86">
        <v>20.251289621332301</v>
      </c>
      <c r="AK34" s="24">
        <v>350.417261953729</v>
      </c>
      <c r="AL34" s="24">
        <v>350.417261953729</v>
      </c>
      <c r="AM34" s="24">
        <v>520.66784750804595</v>
      </c>
      <c r="AN34" s="24">
        <v>0</v>
      </c>
      <c r="AO34" s="24">
        <v>651.27804860106801</v>
      </c>
      <c r="AP34" s="24">
        <v>43.860492814437897</v>
      </c>
      <c r="AQ34" s="86">
        <v>2689.3016934580401</v>
      </c>
      <c r="AR34" s="24">
        <v>903.71113658362697</v>
      </c>
      <c r="AS34" s="24">
        <v>2311.6802692726601</v>
      </c>
      <c r="AT34" s="24">
        <v>54.277914807520801</v>
      </c>
      <c r="AU34" s="24">
        <v>1222.7915293716801</v>
      </c>
      <c r="AV34" s="24">
        <v>0</v>
      </c>
      <c r="AW34" s="24">
        <v>23672.9691737473</v>
      </c>
      <c r="AX34" s="24">
        <v>2630.3354660002101</v>
      </c>
      <c r="AY34" s="24">
        <v>26303.304639747501</v>
      </c>
      <c r="AZ34" s="24">
        <v>0.39066169176354798</v>
      </c>
      <c r="BA34" s="24">
        <v>890.27115140457499</v>
      </c>
      <c r="BB34" s="24">
        <v>67.171048977899702</v>
      </c>
      <c r="BC34" s="24">
        <v>13279.1818735902</v>
      </c>
      <c r="BD34" s="24">
        <v>121.71470230614401</v>
      </c>
      <c r="BE34" s="24">
        <v>102.059149447246</v>
      </c>
      <c r="BF34" s="24">
        <v>283.20679133418201</v>
      </c>
      <c r="BG34" s="24">
        <v>76.887526338200104</v>
      </c>
      <c r="BH34" s="24">
        <v>47.989901201377897</v>
      </c>
      <c r="BI34" s="24">
        <v>166.59868248571101</v>
      </c>
      <c r="BJ34" s="24">
        <v>11139.727978929899</v>
      </c>
      <c r="BK34" s="24">
        <v>7817.0283814861896</v>
      </c>
      <c r="BL34" s="24">
        <v>3322.69959744374</v>
      </c>
      <c r="BM34" s="24">
        <v>9.8392394800399092</v>
      </c>
      <c r="BN34" s="24">
        <v>5.9917831024988297</v>
      </c>
      <c r="BO34" s="24">
        <v>3008.4320125211502</v>
      </c>
      <c r="BP34" s="24">
        <v>259.28748846850402</v>
      </c>
      <c r="BQ34" s="24">
        <v>651.63713894122998</v>
      </c>
      <c r="BR34" s="24">
        <v>47.552908377127103</v>
      </c>
      <c r="BS34" s="24">
        <v>37.5245186401891</v>
      </c>
      <c r="BT34" s="24">
        <v>1626.2450674173399</v>
      </c>
      <c r="BU34" s="24">
        <v>790.830469136494</v>
      </c>
      <c r="BV34" s="24">
        <v>337.91222497340601</v>
      </c>
      <c r="BW34" s="24">
        <v>917.484649461907</v>
      </c>
      <c r="BX34" s="24">
        <v>49.493548012037202</v>
      </c>
      <c r="BY34" s="24">
        <v>16619.616478625099</v>
      </c>
      <c r="BZ34" s="24">
        <v>7954.5069279919999</v>
      </c>
      <c r="CA34" s="24">
        <v>151.08297336037501</v>
      </c>
      <c r="CB34" s="24">
        <v>3188.8422553162</v>
      </c>
      <c r="CC34" s="24">
        <v>4215.6004869656199</v>
      </c>
      <c r="CD34" s="86">
        <v>9.3556334999101907</v>
      </c>
      <c r="CE34" s="24">
        <v>2784.9928614432001</v>
      </c>
      <c r="CF34" s="24">
        <v>40656.116086394701</v>
      </c>
      <c r="CG34" s="24">
        <v>2456.5099246999598</v>
      </c>
    </row>
    <row r="35" spans="1:85" x14ac:dyDescent="0.3">
      <c r="A35" s="26" t="s">
        <v>34</v>
      </c>
      <c r="B35" s="78">
        <v>5909.8505705999996</v>
      </c>
      <c r="C35" s="78">
        <v>208.17957557</v>
      </c>
      <c r="D35" s="78">
        <v>3725.4941229999999</v>
      </c>
      <c r="E35" s="78">
        <v>1606.8838727</v>
      </c>
      <c r="F35" s="78">
        <v>1299.3915818</v>
      </c>
      <c r="G35" s="78">
        <v>2081.3436213</v>
      </c>
      <c r="H35" s="78">
        <v>2072.296073</v>
      </c>
      <c r="I35" s="80">
        <v>42.669995499999999</v>
      </c>
      <c r="J35" s="80">
        <v>3.2648295100000002</v>
      </c>
      <c r="K35" s="78">
        <v>0.11331352</v>
      </c>
      <c r="L35" s="80">
        <v>15.5906734</v>
      </c>
      <c r="M35" s="78">
        <v>18.8</v>
      </c>
      <c r="N35" s="80">
        <v>38.658999999999999</v>
      </c>
      <c r="O35" s="82">
        <v>4.5855371070000004</v>
      </c>
      <c r="P35" s="82">
        <v>6.1693695200000002E-2</v>
      </c>
      <c r="Q35" s="80">
        <v>0.2569747302</v>
      </c>
      <c r="R35" s="24"/>
      <c r="S35" s="26" t="s">
        <v>34</v>
      </c>
      <c r="T35" s="85">
        <v>6.5709541229160502</v>
      </c>
      <c r="U35" s="24">
        <v>16.520440194666399</v>
      </c>
      <c r="V35" s="86">
        <v>4.5855167511698101</v>
      </c>
      <c r="W35" s="24">
        <v>11.694437200171199</v>
      </c>
      <c r="X35" s="24">
        <v>11.172576722869</v>
      </c>
      <c r="Y35" s="24">
        <v>19.356749417896999</v>
      </c>
      <c r="Z35" s="86">
        <v>3.15041039026395</v>
      </c>
      <c r="AA35" s="24">
        <v>92.5393290251357</v>
      </c>
      <c r="AB35" s="86">
        <v>6.1693840099736899E-2</v>
      </c>
      <c r="AC35" s="24">
        <v>12225.6396666415</v>
      </c>
      <c r="AD35" s="24">
        <v>0.113313310024968</v>
      </c>
      <c r="AE35" s="24">
        <v>5909.81785749544</v>
      </c>
      <c r="AF35" s="24">
        <v>69.491366848473803</v>
      </c>
      <c r="AG35" s="24">
        <v>242.45303650190601</v>
      </c>
      <c r="AH35" s="24">
        <v>14.178731959095501</v>
      </c>
      <c r="AI35" s="24">
        <v>284.399007779898</v>
      </c>
      <c r="AJ35" s="86">
        <v>3.7804141167237102</v>
      </c>
      <c r="AK35" s="24">
        <v>28.013139225054001</v>
      </c>
      <c r="AL35" s="24">
        <v>28.013139225054001</v>
      </c>
      <c r="AM35" s="24">
        <v>18.800048383405802</v>
      </c>
      <c r="AN35" s="24">
        <v>0</v>
      </c>
      <c r="AO35" s="24">
        <v>19.106432617873899</v>
      </c>
      <c r="AP35" s="24">
        <v>3.6255705757302801</v>
      </c>
      <c r="AQ35" s="86">
        <v>101.564615032196</v>
      </c>
      <c r="AR35" s="24">
        <v>10.4904869096711</v>
      </c>
      <c r="AS35" s="24">
        <v>13.502197977440099</v>
      </c>
      <c r="AT35" s="24">
        <v>1.66179112556887</v>
      </c>
      <c r="AU35" s="24">
        <v>208.17962893676599</v>
      </c>
      <c r="AV35" s="24">
        <v>0</v>
      </c>
      <c r="AW35" s="24">
        <v>3352.8989811339402</v>
      </c>
      <c r="AX35" s="24">
        <v>372.54413275572199</v>
      </c>
      <c r="AY35" s="24">
        <v>3725.4431138896598</v>
      </c>
      <c r="AZ35" s="24">
        <v>2.71121452815235E-2</v>
      </c>
      <c r="BA35" s="24">
        <v>71.723144855310494</v>
      </c>
      <c r="BB35" s="24">
        <v>12.8650035890143</v>
      </c>
      <c r="BC35" s="24">
        <v>716.92391437441199</v>
      </c>
      <c r="BD35" s="24">
        <v>15.081916762733</v>
      </c>
      <c r="BE35" s="24">
        <v>10.0969536331067</v>
      </c>
      <c r="BF35" s="24">
        <v>35.8789129725468</v>
      </c>
      <c r="BG35" s="24">
        <v>26.743274921487899</v>
      </c>
      <c r="BH35" s="24">
        <v>2.45256050640167</v>
      </c>
      <c r="BI35" s="24">
        <v>6.7886708898846404</v>
      </c>
      <c r="BJ35" s="24">
        <v>1606.8785584862501</v>
      </c>
      <c r="BK35" s="24">
        <v>1299.39067060451</v>
      </c>
      <c r="BL35" s="24">
        <v>307.48788788174301</v>
      </c>
      <c r="BM35" s="24">
        <v>0.93243487667896097</v>
      </c>
      <c r="BN35" s="24">
        <v>2.1244777054294302</v>
      </c>
      <c r="BO35" s="24">
        <v>828.06406598323304</v>
      </c>
      <c r="BP35" s="24">
        <v>0.38345624034789</v>
      </c>
      <c r="BQ35" s="24">
        <v>64.7295171288105</v>
      </c>
      <c r="BR35" s="24">
        <v>10.943553297508201</v>
      </c>
      <c r="BS35" s="24">
        <v>5.3266192254060698</v>
      </c>
      <c r="BT35" s="24">
        <v>162.499947877224</v>
      </c>
      <c r="BU35" s="24">
        <v>203.961811656593</v>
      </c>
      <c r="BV35" s="24">
        <v>66.385604260872896</v>
      </c>
      <c r="BW35" s="24">
        <v>46.100561572336296</v>
      </c>
      <c r="BX35" s="24">
        <v>1.9931391614913101</v>
      </c>
      <c r="BY35" s="24">
        <v>2081.3407481966701</v>
      </c>
      <c r="BZ35" s="24">
        <v>457.718879933594</v>
      </c>
      <c r="CA35" s="24">
        <v>36.490017213688397</v>
      </c>
      <c r="CB35" s="24">
        <v>2.7947156455400002</v>
      </c>
      <c r="CC35" s="24">
        <v>164.54107499928301</v>
      </c>
      <c r="CD35" s="86">
        <v>0</v>
      </c>
      <c r="CE35" s="24">
        <v>140.43301415162199</v>
      </c>
      <c r="CF35" s="24">
        <v>2072.2923811570899</v>
      </c>
      <c r="CG35" s="24">
        <v>55.571776887680002</v>
      </c>
    </row>
    <row r="36" spans="1:85" x14ac:dyDescent="0.3">
      <c r="A36" s="26" t="s">
        <v>35</v>
      </c>
      <c r="B36" s="78">
        <v>137192.00456</v>
      </c>
      <c r="C36" s="78">
        <v>2751.8000385999999</v>
      </c>
      <c r="D36" s="78">
        <v>36356.208383999998</v>
      </c>
      <c r="E36" s="78">
        <v>13410.998766999999</v>
      </c>
      <c r="F36" s="78">
        <v>10738.899793</v>
      </c>
      <c r="G36" s="78">
        <v>25964.013040999998</v>
      </c>
      <c r="H36" s="78">
        <v>27519.972140999998</v>
      </c>
      <c r="I36" s="80">
        <v>83.724046728999994</v>
      </c>
      <c r="J36" s="80">
        <v>89.268039619000007</v>
      </c>
      <c r="K36" s="78">
        <v>8.8358191399999999</v>
      </c>
      <c r="L36" s="80">
        <v>430.42014308</v>
      </c>
      <c r="M36" s="78">
        <v>1320.7215988</v>
      </c>
      <c r="N36" s="80">
        <v>180.38072980000001</v>
      </c>
      <c r="O36" s="82">
        <v>15.255040059000001</v>
      </c>
      <c r="P36" s="82">
        <v>7.9951284441999997</v>
      </c>
      <c r="Q36" s="80">
        <v>6.2738967066000004</v>
      </c>
      <c r="R36" s="24"/>
      <c r="S36" s="26" t="s">
        <v>35</v>
      </c>
      <c r="T36" s="85">
        <v>51.574925838156297</v>
      </c>
      <c r="U36" s="24">
        <v>816.94542749017</v>
      </c>
      <c r="V36" s="86">
        <v>15.253991618432501</v>
      </c>
      <c r="W36" s="24">
        <v>197.15285938947</v>
      </c>
      <c r="X36" s="24">
        <v>126.944547123322</v>
      </c>
      <c r="Y36" s="24">
        <v>221.20746456074201</v>
      </c>
      <c r="Z36" s="86">
        <v>25.244090233396101</v>
      </c>
      <c r="AA36" s="24">
        <v>806.75860595103404</v>
      </c>
      <c r="AB36" s="86">
        <v>7.9950461978439904</v>
      </c>
      <c r="AC36" s="24">
        <v>29994.726424616601</v>
      </c>
      <c r="AD36" s="24">
        <v>8.8358802251559201</v>
      </c>
      <c r="AE36" s="24">
        <v>137183.29739198301</v>
      </c>
      <c r="AF36" s="24">
        <v>649.75449837214603</v>
      </c>
      <c r="AG36" s="24">
        <v>654.97907717906901</v>
      </c>
      <c r="AH36" s="24">
        <v>102.04107294676599</v>
      </c>
      <c r="AI36" s="24">
        <v>563.53170686324995</v>
      </c>
      <c r="AJ36" s="86">
        <v>34.583934374099897</v>
      </c>
      <c r="AK36" s="24">
        <v>389.65050433417298</v>
      </c>
      <c r="AL36" s="24">
        <v>389.65050433417298</v>
      </c>
      <c r="AM36" s="24">
        <v>1320.6382128763901</v>
      </c>
      <c r="AN36" s="24">
        <v>0</v>
      </c>
      <c r="AO36" s="24">
        <v>820.05532847951497</v>
      </c>
      <c r="AP36" s="24">
        <v>25.768868626382901</v>
      </c>
      <c r="AQ36" s="86">
        <v>2575.0062527581599</v>
      </c>
      <c r="AR36" s="24">
        <v>623.67553911750701</v>
      </c>
      <c r="AS36" s="24">
        <v>288.660778491889</v>
      </c>
      <c r="AT36" s="24">
        <v>23.3152476132632</v>
      </c>
      <c r="AU36" s="24">
        <v>2751.75137408521</v>
      </c>
      <c r="AV36" s="24">
        <v>0</v>
      </c>
      <c r="AW36" s="24">
        <v>32712.940202920501</v>
      </c>
      <c r="AX36" s="24">
        <v>3634.7858700421598</v>
      </c>
      <c r="AY36" s="24">
        <v>36347.7260729626</v>
      </c>
      <c r="AZ36" s="24">
        <v>1.1025422194593499</v>
      </c>
      <c r="BA36" s="24">
        <v>950.99836218605901</v>
      </c>
      <c r="BB36" s="24">
        <v>152.18907593986799</v>
      </c>
      <c r="BC36" s="24">
        <v>9427.6827925236503</v>
      </c>
      <c r="BD36" s="24">
        <v>255.818991959854</v>
      </c>
      <c r="BE36" s="24">
        <v>273.92600085384902</v>
      </c>
      <c r="BF36" s="24">
        <v>439.19311736106698</v>
      </c>
      <c r="BG36" s="24">
        <v>311.045833130728</v>
      </c>
      <c r="BH36" s="24">
        <v>103.970838027634</v>
      </c>
      <c r="BI36" s="24">
        <v>233.411738525516</v>
      </c>
      <c r="BJ36" s="24">
        <v>13405.2770507686</v>
      </c>
      <c r="BK36" s="24">
        <v>10734.1933277396</v>
      </c>
      <c r="BL36" s="24">
        <v>2671.0837230289198</v>
      </c>
      <c r="BM36" s="24">
        <v>52.580813670640602</v>
      </c>
      <c r="BN36" s="24">
        <v>23.528204006790201</v>
      </c>
      <c r="BO36" s="24">
        <v>4269.8996578445403</v>
      </c>
      <c r="BP36" s="24">
        <v>314.79294072504399</v>
      </c>
      <c r="BQ36" s="24">
        <v>632.14041410969003</v>
      </c>
      <c r="BR36" s="24">
        <v>118.63321718921701</v>
      </c>
      <c r="BS36" s="24">
        <v>154.90558190192701</v>
      </c>
      <c r="BT36" s="24">
        <v>1586.5677203472201</v>
      </c>
      <c r="BU36" s="24">
        <v>687.91882359240003</v>
      </c>
      <c r="BV36" s="24">
        <v>424.60548406918099</v>
      </c>
      <c r="BW36" s="24">
        <v>1317.4979147920201</v>
      </c>
      <c r="BX36" s="24">
        <v>69.485783284886793</v>
      </c>
      <c r="BY36" s="24">
        <v>25963.5109018537</v>
      </c>
      <c r="BZ36" s="24">
        <v>7602.4025707400797</v>
      </c>
      <c r="CA36" s="24">
        <v>32.629031362359903</v>
      </c>
      <c r="CB36" s="24">
        <v>95.453149320100493</v>
      </c>
      <c r="CC36" s="24">
        <v>3567.0113216101499</v>
      </c>
      <c r="CD36" s="86">
        <v>6.7876373832239004E-2</v>
      </c>
      <c r="CE36" s="24">
        <v>2140.7226680835201</v>
      </c>
      <c r="CF36" s="24">
        <v>27510.4753372796</v>
      </c>
      <c r="CG36" s="24">
        <v>2504.7315387357298</v>
      </c>
    </row>
    <row r="37" spans="1:85" x14ac:dyDescent="0.3">
      <c r="A37" s="26" t="s">
        <v>36</v>
      </c>
      <c r="B37" s="78">
        <v>10663.895258</v>
      </c>
      <c r="C37" s="78">
        <v>3648.6212301999999</v>
      </c>
      <c r="D37" s="78">
        <v>17297.708350000001</v>
      </c>
      <c r="E37" s="78">
        <v>6181.8338562999998</v>
      </c>
      <c r="F37" s="78">
        <v>4192.2835222000003</v>
      </c>
      <c r="G37" s="78">
        <v>24952.777989999999</v>
      </c>
      <c r="H37" s="78">
        <v>17234.111161000001</v>
      </c>
      <c r="I37" s="80">
        <v>55.861625119000003</v>
      </c>
      <c r="J37" s="80">
        <v>69.153888867999996</v>
      </c>
      <c r="K37" s="78">
        <v>8.0645950000000006</v>
      </c>
      <c r="L37" s="80">
        <v>92.392324923999993</v>
      </c>
      <c r="M37" s="78">
        <v>212.64850000000001</v>
      </c>
      <c r="N37" s="80">
        <v>2696.9915793999999</v>
      </c>
      <c r="O37" s="82">
        <v>9.9418295369000003</v>
      </c>
      <c r="P37" s="82">
        <v>2.4529896962</v>
      </c>
      <c r="Q37" s="80">
        <v>9.6375891651999996</v>
      </c>
      <c r="R37" s="24"/>
      <c r="S37" s="26" t="s">
        <v>36</v>
      </c>
      <c r="T37" s="85">
        <v>7.5626059473573601</v>
      </c>
      <c r="U37" s="24">
        <v>257.92913396770803</v>
      </c>
      <c r="V37" s="86">
        <v>9.9412306480657406</v>
      </c>
      <c r="W37" s="24">
        <v>81.0483519265469</v>
      </c>
      <c r="X37" s="24">
        <v>64.210591310552303</v>
      </c>
      <c r="Y37" s="24">
        <v>54.815814020773601</v>
      </c>
      <c r="Z37" s="86">
        <v>143.78203762630599</v>
      </c>
      <c r="AA37" s="24">
        <v>625.91592309684199</v>
      </c>
      <c r="AB37" s="86">
        <v>2.45298830539345</v>
      </c>
      <c r="AC37" s="24">
        <v>1301.6263079581299</v>
      </c>
      <c r="AD37" s="24">
        <v>8.06450312067604</v>
      </c>
      <c r="AE37" s="24">
        <v>10663.766703887701</v>
      </c>
      <c r="AF37" s="24">
        <v>460.67544074146701</v>
      </c>
      <c r="AG37" s="24">
        <v>327.55533547020502</v>
      </c>
      <c r="AH37" s="24">
        <v>121.330464606188</v>
      </c>
      <c r="AI37" s="24">
        <v>138.971937752933</v>
      </c>
      <c r="AJ37" s="86">
        <v>5.1955393661428602</v>
      </c>
      <c r="AK37" s="24">
        <v>186.71775121125799</v>
      </c>
      <c r="AL37" s="24">
        <v>186.71775121125799</v>
      </c>
      <c r="AM37" s="24">
        <v>212.64930854953701</v>
      </c>
      <c r="AN37" s="24">
        <v>0</v>
      </c>
      <c r="AO37" s="24">
        <v>517.48339787817497</v>
      </c>
      <c r="AP37" s="24">
        <v>17.551862713373499</v>
      </c>
      <c r="AQ37" s="86">
        <v>770.101795603244</v>
      </c>
      <c r="AR37" s="24">
        <v>69.488199207351897</v>
      </c>
      <c r="AS37" s="24">
        <v>624.21143441390097</v>
      </c>
      <c r="AT37" s="24">
        <v>7.2798315507749196</v>
      </c>
      <c r="AU37" s="24">
        <v>3648.6195318479599</v>
      </c>
      <c r="AV37" s="24">
        <v>0</v>
      </c>
      <c r="AW37" s="24">
        <v>15567.537702331399</v>
      </c>
      <c r="AX37" s="24">
        <v>1729.72602113218</v>
      </c>
      <c r="AY37" s="24">
        <v>17297.263723463599</v>
      </c>
      <c r="AZ37" s="24">
        <v>0.24207989943557801</v>
      </c>
      <c r="BA37" s="24">
        <v>602.62657085306603</v>
      </c>
      <c r="BB37" s="24">
        <v>59.640716473255203</v>
      </c>
      <c r="BC37" s="24">
        <v>7605.0559867351903</v>
      </c>
      <c r="BD37" s="24">
        <v>139.56695414371899</v>
      </c>
      <c r="BE37" s="24">
        <v>67.2671427439562</v>
      </c>
      <c r="BF37" s="24">
        <v>138.00038716447</v>
      </c>
      <c r="BG37" s="24">
        <v>53.1529121623362</v>
      </c>
      <c r="BH37" s="24">
        <v>66.676825153083499</v>
      </c>
      <c r="BI37" s="24">
        <v>86.409452779145994</v>
      </c>
      <c r="BJ37" s="24">
        <v>6181.3612274103598</v>
      </c>
      <c r="BK37" s="24">
        <v>4192.02646408072</v>
      </c>
      <c r="BL37" s="24">
        <v>1989.3347633296401</v>
      </c>
      <c r="BM37" s="24">
        <v>10.392676615795001</v>
      </c>
      <c r="BN37" s="24">
        <v>3.1394919526888101</v>
      </c>
      <c r="BO37" s="24">
        <v>1605.37996448232</v>
      </c>
      <c r="BP37" s="24">
        <v>140.970958762435</v>
      </c>
      <c r="BQ37" s="24">
        <v>226.186791264736</v>
      </c>
      <c r="BR37" s="24">
        <v>55.1395449407783</v>
      </c>
      <c r="BS37" s="24">
        <v>60.702354607389999</v>
      </c>
      <c r="BT37" s="24">
        <v>567.69794891637196</v>
      </c>
      <c r="BU37" s="24">
        <v>961.94341208024798</v>
      </c>
      <c r="BV37" s="24">
        <v>170.759913480623</v>
      </c>
      <c r="BW37" s="24">
        <v>709.42978334593204</v>
      </c>
      <c r="BX37" s="24">
        <v>31.512645091675399</v>
      </c>
      <c r="BY37" s="24">
        <v>24952.736550428799</v>
      </c>
      <c r="BZ37" s="24">
        <v>4467.1958454228597</v>
      </c>
      <c r="CA37" s="24">
        <v>31.4042017495991</v>
      </c>
      <c r="CB37" s="24">
        <v>544.62305291758196</v>
      </c>
      <c r="CC37" s="24">
        <v>1348.1547647167099</v>
      </c>
      <c r="CD37" s="86">
        <v>1.3647417930221999</v>
      </c>
      <c r="CE37" s="24">
        <v>1372.0847337760999</v>
      </c>
      <c r="CF37" s="24">
        <v>17233.972685507299</v>
      </c>
      <c r="CG37" s="24">
        <v>579.73337681953103</v>
      </c>
    </row>
    <row r="38" spans="1:85" x14ac:dyDescent="0.3">
      <c r="A38" s="26" t="s">
        <v>37</v>
      </c>
      <c r="B38" s="78">
        <v>13978.450335</v>
      </c>
      <c r="C38" s="78">
        <v>591.08260330999997</v>
      </c>
      <c r="D38" s="78">
        <v>8787.5167899999997</v>
      </c>
      <c r="E38" s="78">
        <v>4673.7298770999996</v>
      </c>
      <c r="F38" s="78">
        <v>3711.7048946999998</v>
      </c>
      <c r="G38" s="78">
        <v>1484.5575764</v>
      </c>
      <c r="H38" s="78">
        <v>8380.4658393999998</v>
      </c>
      <c r="I38" s="80">
        <v>180.12520416999999</v>
      </c>
      <c r="J38" s="80">
        <v>22.268286774</v>
      </c>
      <c r="K38" s="78">
        <v>7.1362613599999998</v>
      </c>
      <c r="L38" s="80">
        <v>186.71431088</v>
      </c>
      <c r="M38" s="78">
        <v>177.20957326000001</v>
      </c>
      <c r="N38" s="80">
        <v>1922.1329719</v>
      </c>
      <c r="O38" s="82">
        <v>11.447242805</v>
      </c>
      <c r="P38" s="82">
        <v>0.1969667517</v>
      </c>
      <c r="Q38" s="80">
        <v>4.3369327289999999</v>
      </c>
      <c r="R38" s="24"/>
      <c r="S38" s="26" t="s">
        <v>37</v>
      </c>
      <c r="T38" s="85">
        <v>5.0835107883710497</v>
      </c>
      <c r="U38" s="24">
        <v>104.245689081585</v>
      </c>
      <c r="V38" s="86">
        <v>11.4472138473001</v>
      </c>
      <c r="W38" s="24">
        <v>114.062952239697</v>
      </c>
      <c r="X38" s="24">
        <v>109.36009553980701</v>
      </c>
      <c r="Y38" s="24">
        <v>28.792668697382499</v>
      </c>
      <c r="Z38" s="86">
        <v>635.67035065243999</v>
      </c>
      <c r="AA38" s="24">
        <v>170.512820196002</v>
      </c>
      <c r="AB38" s="86">
        <v>0.196966177324775</v>
      </c>
      <c r="AC38" s="24">
        <v>24488.895049202001</v>
      </c>
      <c r="AD38" s="24">
        <v>7.1362600641577902</v>
      </c>
      <c r="AE38" s="24">
        <v>13977.899778413401</v>
      </c>
      <c r="AF38" s="24">
        <v>139.92144638132601</v>
      </c>
      <c r="AG38" s="24">
        <v>312.965436587596</v>
      </c>
      <c r="AH38" s="24">
        <v>34.6604314249523</v>
      </c>
      <c r="AI38" s="24">
        <v>148.36627415642599</v>
      </c>
      <c r="AJ38" s="86">
        <v>3.0236451199038799</v>
      </c>
      <c r="AK38" s="24">
        <v>112.288947394605</v>
      </c>
      <c r="AL38" s="24">
        <v>112.288947394605</v>
      </c>
      <c r="AM38" s="24">
        <v>177.20918700852701</v>
      </c>
      <c r="AN38" s="24">
        <v>0</v>
      </c>
      <c r="AO38" s="24">
        <v>92.483265778383299</v>
      </c>
      <c r="AP38" s="24">
        <v>12.176415434143401</v>
      </c>
      <c r="AQ38" s="86">
        <v>572.40963017700801</v>
      </c>
      <c r="AR38" s="24">
        <v>48.338207713571002</v>
      </c>
      <c r="AS38" s="24">
        <v>786.34100905622802</v>
      </c>
      <c r="AT38" s="24">
        <v>14.849144217423699</v>
      </c>
      <c r="AU38" s="24">
        <v>591.07998767395804</v>
      </c>
      <c r="AV38" s="24">
        <v>0</v>
      </c>
      <c r="AW38" s="24">
        <v>7908.6715800812299</v>
      </c>
      <c r="AX38" s="24">
        <v>878.74206083985098</v>
      </c>
      <c r="AY38" s="24">
        <v>8787.4136409210805</v>
      </c>
      <c r="AZ38" s="24">
        <v>3.9511174607263097E-2</v>
      </c>
      <c r="BA38" s="24">
        <v>132.464294948152</v>
      </c>
      <c r="BB38" s="24">
        <v>13.995916876932499</v>
      </c>
      <c r="BC38" s="24">
        <v>1991.6840465534401</v>
      </c>
      <c r="BD38" s="24">
        <v>54.786211612846202</v>
      </c>
      <c r="BE38" s="24">
        <v>72.071885908056302</v>
      </c>
      <c r="BF38" s="24">
        <v>131.538113234897</v>
      </c>
      <c r="BG38" s="24">
        <v>33.753294399157802</v>
      </c>
      <c r="BH38" s="24">
        <v>13.185303074896501</v>
      </c>
      <c r="BI38" s="24">
        <v>114.37719398667301</v>
      </c>
      <c r="BJ38" s="24">
        <v>4670.6596219224302</v>
      </c>
      <c r="BK38" s="24">
        <v>3709.5354731655598</v>
      </c>
      <c r="BL38" s="24">
        <v>961.12414875687102</v>
      </c>
      <c r="BM38" s="24">
        <v>5.40920638238065</v>
      </c>
      <c r="BN38" s="24">
        <v>2.9567856594851101</v>
      </c>
      <c r="BO38" s="24">
        <v>749.05051020464305</v>
      </c>
      <c r="BP38" s="24">
        <v>361.27773914361501</v>
      </c>
      <c r="BQ38" s="24">
        <v>338.95355310107601</v>
      </c>
      <c r="BR38" s="24">
        <v>14.693613338514099</v>
      </c>
      <c r="BS38" s="24">
        <v>24.906424264069599</v>
      </c>
      <c r="BT38" s="24">
        <v>849.14195423204796</v>
      </c>
      <c r="BU38" s="24">
        <v>144.94307349313101</v>
      </c>
      <c r="BV38" s="24">
        <v>103.73062264257</v>
      </c>
      <c r="BW38" s="24">
        <v>809.01502095713704</v>
      </c>
      <c r="BX38" s="24">
        <v>16.692124146563199</v>
      </c>
      <c r="BY38" s="24">
        <v>1484.5210964114201</v>
      </c>
      <c r="BZ38" s="24">
        <v>1266.91773805051</v>
      </c>
      <c r="CA38" s="24">
        <v>5.36388729972384E-2</v>
      </c>
      <c r="CB38" s="24">
        <v>1443.8741381559</v>
      </c>
      <c r="CC38" s="24">
        <v>596.01275640538097</v>
      </c>
      <c r="CD38" s="86">
        <v>2.9935716888324801</v>
      </c>
      <c r="CE38" s="24">
        <v>474.80620975352798</v>
      </c>
      <c r="CF38" s="24">
        <v>8378.1029762396902</v>
      </c>
      <c r="CG38" s="24">
        <v>409.81348863745001</v>
      </c>
    </row>
    <row r="39" spans="1:85" x14ac:dyDescent="0.3">
      <c r="A39" s="26" t="s">
        <v>38</v>
      </c>
      <c r="B39" s="78">
        <v>31426.270822999999</v>
      </c>
      <c r="C39" s="78">
        <v>1331.5206401999999</v>
      </c>
      <c r="D39" s="78">
        <v>31882.734616000002</v>
      </c>
      <c r="E39" s="78">
        <v>14402.804898</v>
      </c>
      <c r="F39" s="78">
        <v>10811.834889</v>
      </c>
      <c r="G39" s="78">
        <v>16756.844854999999</v>
      </c>
      <c r="H39" s="78">
        <v>17960.903453999999</v>
      </c>
      <c r="I39" s="80">
        <v>25.173778591000001</v>
      </c>
      <c r="J39" s="80">
        <v>107.43741287</v>
      </c>
      <c r="K39" s="78">
        <v>39.218255036999999</v>
      </c>
      <c r="L39" s="80">
        <v>240.72932761000001</v>
      </c>
      <c r="M39" s="78">
        <v>570.04896480000002</v>
      </c>
      <c r="N39" s="80">
        <v>439.06985979000001</v>
      </c>
      <c r="O39" s="82">
        <v>5.0964065598000001</v>
      </c>
      <c r="P39" s="82">
        <v>4.7978431854999997</v>
      </c>
      <c r="Q39" s="80">
        <v>20.518341151000001</v>
      </c>
      <c r="R39" s="24"/>
      <c r="S39" s="26" t="s">
        <v>129</v>
      </c>
      <c r="T39" s="85">
        <v>21.2110876210877</v>
      </c>
      <c r="U39" s="24">
        <v>331.55270387452998</v>
      </c>
      <c r="V39" s="86">
        <v>5.0952824467093398</v>
      </c>
      <c r="W39" s="24">
        <v>97.795246888533001</v>
      </c>
      <c r="X39" s="24">
        <v>57.636960474748001</v>
      </c>
      <c r="Y39" s="24">
        <v>97.144294448253206</v>
      </c>
      <c r="Z39" s="86">
        <v>16.729252223397399</v>
      </c>
      <c r="AA39" s="24">
        <v>1046.35840213347</v>
      </c>
      <c r="AB39" s="86">
        <v>4.7977784779614296</v>
      </c>
      <c r="AC39" s="24">
        <v>14916.495831843</v>
      </c>
      <c r="AD39" s="24">
        <v>39.217816703002697</v>
      </c>
      <c r="AE39" s="24">
        <v>31421.857258759701</v>
      </c>
      <c r="AF39" s="24">
        <v>333.00620770490502</v>
      </c>
      <c r="AG39" s="24">
        <v>815.729008133977</v>
      </c>
      <c r="AH39" s="24">
        <v>57.3762426913068</v>
      </c>
      <c r="AI39" s="24">
        <v>190.10649443067399</v>
      </c>
      <c r="AJ39" s="86">
        <v>10.519656432885199</v>
      </c>
      <c r="AK39" s="24">
        <v>527.43995540684898</v>
      </c>
      <c r="AL39" s="24">
        <v>527.43995540684898</v>
      </c>
      <c r="AM39" s="24">
        <v>569.96007842600602</v>
      </c>
      <c r="AN39" s="24">
        <v>0</v>
      </c>
      <c r="AO39" s="24">
        <v>746.86786146859799</v>
      </c>
      <c r="AP39" s="24">
        <v>12.4156496542344</v>
      </c>
      <c r="AQ39" s="86">
        <v>824.437591991967</v>
      </c>
      <c r="AR39" s="24">
        <v>212.73488502766699</v>
      </c>
      <c r="AS39" s="24">
        <v>187.196483728267</v>
      </c>
      <c r="AT39" s="24">
        <v>7.4498383031388897</v>
      </c>
      <c r="AU39" s="24">
        <v>1331.4661222305201</v>
      </c>
      <c r="AV39" s="24">
        <v>0</v>
      </c>
      <c r="AW39" s="24">
        <v>28692.274868058801</v>
      </c>
      <c r="AX39" s="24">
        <v>3188.0308915436199</v>
      </c>
      <c r="AY39" s="24">
        <v>31880.305759602401</v>
      </c>
      <c r="AZ39" s="24">
        <v>0.114418494303027</v>
      </c>
      <c r="BA39" s="24">
        <v>888.97701321776697</v>
      </c>
      <c r="BB39" s="24">
        <v>172.090133155199</v>
      </c>
      <c r="BC39" s="24">
        <v>6563.39363434611</v>
      </c>
      <c r="BD39" s="24">
        <v>238.83052824947401</v>
      </c>
      <c r="BE39" s="24">
        <v>195.964352688481</v>
      </c>
      <c r="BF39" s="24">
        <v>362.492828167352</v>
      </c>
      <c r="BG39" s="24">
        <v>202.76393366325499</v>
      </c>
      <c r="BH39" s="24">
        <v>122.417834322437</v>
      </c>
      <c r="BI39" s="24">
        <v>189.66240650242199</v>
      </c>
      <c r="BJ39" s="24">
        <v>14398.4101994707</v>
      </c>
      <c r="BK39" s="24">
        <v>10808.645838991901</v>
      </c>
      <c r="BL39" s="24">
        <v>3589.76436047884</v>
      </c>
      <c r="BM39" s="24">
        <v>13.4524206441905</v>
      </c>
      <c r="BN39" s="24">
        <v>11.498627737159399</v>
      </c>
      <c r="BO39" s="24">
        <v>4319.7110338299199</v>
      </c>
      <c r="BP39" s="24">
        <v>271.73994312571199</v>
      </c>
      <c r="BQ39" s="24">
        <v>656.934561458247</v>
      </c>
      <c r="BR39" s="24">
        <v>143.194936886081</v>
      </c>
      <c r="BS39" s="24">
        <v>97.661679479819298</v>
      </c>
      <c r="BT39" s="24">
        <v>1645.79018587939</v>
      </c>
      <c r="BU39" s="24">
        <v>849.05271675264703</v>
      </c>
      <c r="BV39" s="24">
        <v>425.73013438681102</v>
      </c>
      <c r="BW39" s="24">
        <v>1621.06263287201</v>
      </c>
      <c r="BX39" s="24">
        <v>117.647665943923</v>
      </c>
      <c r="BY39" s="24">
        <v>16756.233627714701</v>
      </c>
      <c r="BZ39" s="24">
        <v>3969.9751576638801</v>
      </c>
      <c r="CA39" s="24">
        <v>55.181920763057597</v>
      </c>
      <c r="CB39" s="24">
        <v>149.94695785061899</v>
      </c>
      <c r="CC39" s="24">
        <v>2545.8812763719802</v>
      </c>
      <c r="CD39" s="86">
        <v>0.51370816407000697</v>
      </c>
      <c r="CE39" s="24">
        <v>1132.8935663883799</v>
      </c>
      <c r="CF39" s="24">
        <v>17950.142534477502</v>
      </c>
      <c r="CG39" s="24">
        <v>1299.6731306837401</v>
      </c>
    </row>
    <row r="40" spans="1:85" x14ac:dyDescent="0.3">
      <c r="A40" s="26" t="s">
        <v>39</v>
      </c>
      <c r="B40" s="78">
        <v>686.82031500000005</v>
      </c>
      <c r="C40" s="78">
        <v>11.358335</v>
      </c>
      <c r="D40" s="78">
        <v>800.50252</v>
      </c>
      <c r="E40" s="78">
        <v>150.56608750000001</v>
      </c>
      <c r="F40" s="78">
        <v>86.172990393999996</v>
      </c>
      <c r="G40" s="78">
        <v>194.45211499999999</v>
      </c>
      <c r="H40" s="78">
        <v>962.85723499999995</v>
      </c>
      <c r="I40" s="80">
        <v>3.2564128587000001</v>
      </c>
      <c r="J40" s="80">
        <v>1.0835803418000001</v>
      </c>
      <c r="K40" s="78">
        <v>1.546E-2</v>
      </c>
      <c r="L40" s="80">
        <v>9.2645472313999999</v>
      </c>
      <c r="M40" s="78">
        <v>3.3307650099999999</v>
      </c>
      <c r="N40" s="80">
        <v>14.083176684</v>
      </c>
      <c r="O40" s="82">
        <v>0.59139496709999995</v>
      </c>
      <c r="P40" s="82">
        <v>1.2519065500000001E-2</v>
      </c>
      <c r="Q40" s="80">
        <v>9.1340941999999994E-2</v>
      </c>
      <c r="R40" s="24"/>
      <c r="S40" s="26" t="s">
        <v>39</v>
      </c>
      <c r="T40" s="85">
        <v>0.64890127805111297</v>
      </c>
      <c r="U40" s="24">
        <v>35.6916024025628</v>
      </c>
      <c r="V40" s="86">
        <v>0.59137862949605202</v>
      </c>
      <c r="W40" s="24">
        <v>1.3474908116630799</v>
      </c>
      <c r="X40" s="24">
        <v>1.1161658616273999</v>
      </c>
      <c r="Y40" s="24">
        <v>2.86617190871211</v>
      </c>
      <c r="Z40" s="86">
        <v>0.29518797808076702</v>
      </c>
      <c r="AA40" s="24">
        <v>16.668680969466799</v>
      </c>
      <c r="AB40" s="86">
        <v>1.25149910414038E-2</v>
      </c>
      <c r="AC40" s="24">
        <v>12072.5643531026</v>
      </c>
      <c r="AD40" s="24">
        <v>1.54592405952479E-2</v>
      </c>
      <c r="AE40" s="24">
        <v>686.72167026571105</v>
      </c>
      <c r="AF40" s="24">
        <v>14.818299338140401</v>
      </c>
      <c r="AG40" s="24">
        <v>84.745419189466901</v>
      </c>
      <c r="AH40" s="24">
        <v>1.95068627399493</v>
      </c>
      <c r="AI40" s="24">
        <v>17.7689638345853</v>
      </c>
      <c r="AJ40" s="86">
        <v>0.40721137313502698</v>
      </c>
      <c r="AK40" s="24">
        <v>32.468475302364901</v>
      </c>
      <c r="AL40" s="24">
        <v>32.468475302364901</v>
      </c>
      <c r="AM40" s="24">
        <v>3.3307555469391499</v>
      </c>
      <c r="AN40" s="24">
        <v>0</v>
      </c>
      <c r="AO40" s="24">
        <v>77.948666936743905</v>
      </c>
      <c r="AP40" s="24">
        <v>0.369734061749034</v>
      </c>
      <c r="AQ40" s="86">
        <v>47.965544874440702</v>
      </c>
      <c r="AR40" s="24">
        <v>21.2094178080104</v>
      </c>
      <c r="AS40" s="24">
        <v>5.2785922314037199</v>
      </c>
      <c r="AT40" s="24">
        <v>0.572860372808082</v>
      </c>
      <c r="AU40" s="24">
        <v>11.3521063116123</v>
      </c>
      <c r="AV40" s="24">
        <v>0</v>
      </c>
      <c r="AW40" s="24">
        <v>720.1978103033</v>
      </c>
      <c r="AX40" s="24">
        <v>80.021502846717993</v>
      </c>
      <c r="AY40" s="24">
        <v>800.21931315001802</v>
      </c>
      <c r="AZ40" s="24">
        <v>9.6824690567414995E-3</v>
      </c>
      <c r="BA40" s="24">
        <v>21.156932686607401</v>
      </c>
      <c r="BB40" s="24">
        <v>1.1320710303852</v>
      </c>
      <c r="BC40" s="24">
        <v>335.35399213611299</v>
      </c>
      <c r="BD40" s="24">
        <v>1.8262195538947401</v>
      </c>
      <c r="BE40" s="24">
        <v>1.3921997475707799</v>
      </c>
      <c r="BF40" s="24">
        <v>9.7124013183639093</v>
      </c>
      <c r="BG40" s="24">
        <v>1.223944008113</v>
      </c>
      <c r="BH40" s="24">
        <v>0.38530350171133698</v>
      </c>
      <c r="BI40" s="24">
        <v>0.62689607004083803</v>
      </c>
      <c r="BJ40" s="24">
        <v>150.547400076846</v>
      </c>
      <c r="BK40" s="24">
        <v>86.153576336374499</v>
      </c>
      <c r="BL40" s="24">
        <v>64.3938237404722</v>
      </c>
      <c r="BM40" s="24">
        <v>7.7363881005528198E-2</v>
      </c>
      <c r="BN40" s="24">
        <v>1.66351826915127E-2</v>
      </c>
      <c r="BO40" s="24">
        <v>22.3283727464629</v>
      </c>
      <c r="BP40" s="24">
        <v>0.19547472048148901</v>
      </c>
      <c r="BQ40" s="24">
        <v>9.2561723353009295</v>
      </c>
      <c r="BR40" s="24">
        <v>1.95100206132156</v>
      </c>
      <c r="BS40" s="24">
        <v>1.18247820565815</v>
      </c>
      <c r="BT40" s="24">
        <v>23.6453446209979</v>
      </c>
      <c r="BU40" s="24">
        <v>15.053879526985</v>
      </c>
      <c r="BV40" s="24">
        <v>3.3847528706933998</v>
      </c>
      <c r="BW40" s="24">
        <v>7.2400922964995997</v>
      </c>
      <c r="BX40" s="24">
        <v>0.57685218518162995</v>
      </c>
      <c r="BY40" s="24">
        <v>194.44498730468399</v>
      </c>
      <c r="BZ40" s="24">
        <v>264.36763291338701</v>
      </c>
      <c r="CA40" s="24">
        <v>1.5799127386365499</v>
      </c>
      <c r="CB40" s="24">
        <v>4.9889581592285897</v>
      </c>
      <c r="CC40" s="24">
        <v>197.329014859659</v>
      </c>
      <c r="CD40" s="86">
        <v>0</v>
      </c>
      <c r="CE40" s="24">
        <v>50.689238771143501</v>
      </c>
      <c r="CF40" s="24">
        <v>962.23382650727297</v>
      </c>
      <c r="CG40" s="24">
        <v>75.2884675236145</v>
      </c>
    </row>
    <row r="41" spans="1:85" x14ac:dyDescent="0.3">
      <c r="A41" s="26" t="s">
        <v>40</v>
      </c>
      <c r="B41" s="78">
        <v>60456.034413000001</v>
      </c>
      <c r="C41" s="78">
        <v>1009.956846</v>
      </c>
      <c r="D41" s="78">
        <v>21281.376400000001</v>
      </c>
      <c r="E41" s="78">
        <v>7955.2982241999998</v>
      </c>
      <c r="F41" s="78">
        <v>6038.6214129</v>
      </c>
      <c r="G41" s="78">
        <v>10644.865549</v>
      </c>
      <c r="H41" s="78">
        <v>23993.028907</v>
      </c>
      <c r="I41" s="80">
        <v>375.35485994999999</v>
      </c>
      <c r="J41" s="80">
        <v>94.484663647000005</v>
      </c>
      <c r="K41" s="78">
        <v>24.995760551</v>
      </c>
      <c r="L41" s="80">
        <v>326.93636786000002</v>
      </c>
      <c r="M41" s="78">
        <v>469.87454315000002</v>
      </c>
      <c r="N41" s="80">
        <v>3349.3017708000002</v>
      </c>
      <c r="O41" s="82">
        <v>65.232545428999998</v>
      </c>
      <c r="P41" s="82">
        <v>2.2637481642999999</v>
      </c>
      <c r="Q41" s="80">
        <v>19.293905752000001</v>
      </c>
      <c r="R41" s="24"/>
      <c r="S41" s="26" t="s">
        <v>40</v>
      </c>
      <c r="T41" s="85">
        <v>29.436990079861701</v>
      </c>
      <c r="U41" s="24">
        <v>359.256102445338</v>
      </c>
      <c r="V41" s="86">
        <v>65.231385238420003</v>
      </c>
      <c r="W41" s="24">
        <v>223.119046326834</v>
      </c>
      <c r="X41" s="24">
        <v>208.555348641721</v>
      </c>
      <c r="Y41" s="24">
        <v>98.117198613882394</v>
      </c>
      <c r="Z41" s="86">
        <v>653.01393816081804</v>
      </c>
      <c r="AA41" s="24">
        <v>419.68571743872297</v>
      </c>
      <c r="AB41" s="86">
        <v>2.2636695377221199</v>
      </c>
      <c r="AC41" s="24">
        <v>15323.713474845001</v>
      </c>
      <c r="AD41" s="24">
        <v>24.995710111430899</v>
      </c>
      <c r="AE41" s="24">
        <v>60454.870621661503</v>
      </c>
      <c r="AF41" s="24">
        <v>469.858316412107</v>
      </c>
      <c r="AG41" s="24">
        <v>329.874190279846</v>
      </c>
      <c r="AH41" s="24">
        <v>97.945621536396501</v>
      </c>
      <c r="AI41" s="24">
        <v>274.84652806020898</v>
      </c>
      <c r="AJ41" s="86">
        <v>16.625097397118601</v>
      </c>
      <c r="AK41" s="24">
        <v>150.506902754701</v>
      </c>
      <c r="AL41" s="24">
        <v>150.506902754701</v>
      </c>
      <c r="AM41" s="24">
        <v>469.86310506455601</v>
      </c>
      <c r="AN41" s="24">
        <v>0</v>
      </c>
      <c r="AO41" s="24">
        <v>655.329097436805</v>
      </c>
      <c r="AP41" s="24">
        <v>33.7860722491627</v>
      </c>
      <c r="AQ41" s="86">
        <v>2087.5808231753799</v>
      </c>
      <c r="AR41" s="24">
        <v>199.305123115735</v>
      </c>
      <c r="AS41" s="24">
        <v>1777.23289762236</v>
      </c>
      <c r="AT41" s="24">
        <v>48.699343002762603</v>
      </c>
      <c r="AU41" s="24">
        <v>1009.93696984054</v>
      </c>
      <c r="AV41" s="24">
        <v>0</v>
      </c>
      <c r="AW41" s="24">
        <v>19152.849971899399</v>
      </c>
      <c r="AX41" s="24">
        <v>2128.0915698775898</v>
      </c>
      <c r="AY41" s="24">
        <v>21280.941541777</v>
      </c>
      <c r="AZ41" s="24">
        <v>0.49693337380205499</v>
      </c>
      <c r="BA41" s="24">
        <v>552.35672372303804</v>
      </c>
      <c r="BB41" s="24">
        <v>55.6446260376879</v>
      </c>
      <c r="BC41" s="24">
        <v>8015.8363638977498</v>
      </c>
      <c r="BD41" s="24">
        <v>181.43874342751499</v>
      </c>
      <c r="BE41" s="24">
        <v>115.994316521191</v>
      </c>
      <c r="BF41" s="24">
        <v>191.33888507085101</v>
      </c>
      <c r="BG41" s="24">
        <v>107.97178281145899</v>
      </c>
      <c r="BH41" s="24">
        <v>50.816021081808003</v>
      </c>
      <c r="BI41" s="24">
        <v>186.357163687248</v>
      </c>
      <c r="BJ41" s="24">
        <v>7953.08013899666</v>
      </c>
      <c r="BK41" s="24">
        <v>6037.2704128327596</v>
      </c>
      <c r="BL41" s="24">
        <v>1915.8097261639</v>
      </c>
      <c r="BM41" s="24">
        <v>13.696256080181501</v>
      </c>
      <c r="BN41" s="24">
        <v>10.386232736619201</v>
      </c>
      <c r="BO41" s="24">
        <v>1634.9411167892599</v>
      </c>
      <c r="BP41" s="24">
        <v>419.03055695365401</v>
      </c>
      <c r="BQ41" s="24">
        <v>448.79400529473003</v>
      </c>
      <c r="BR41" s="24">
        <v>46.428509932814002</v>
      </c>
      <c r="BS41" s="24">
        <v>53.883883551282103</v>
      </c>
      <c r="BT41" s="24">
        <v>1125.7745441439099</v>
      </c>
      <c r="BU41" s="24">
        <v>289.99848818058098</v>
      </c>
      <c r="BV41" s="24">
        <v>228.78398413554001</v>
      </c>
      <c r="BW41" s="24">
        <v>1118.9332334309599</v>
      </c>
      <c r="BX41" s="24">
        <v>47.056551146034899</v>
      </c>
      <c r="BY41" s="24">
        <v>10644.8081384301</v>
      </c>
      <c r="BZ41" s="24">
        <v>5593.6330801659497</v>
      </c>
      <c r="CA41" s="24">
        <v>32.554989464178298</v>
      </c>
      <c r="CB41" s="24">
        <v>2022.73877087905</v>
      </c>
      <c r="CC41" s="24">
        <v>2219.5180293449598</v>
      </c>
      <c r="CD41" s="86">
        <v>7.8993932458703204</v>
      </c>
      <c r="CE41" s="24">
        <v>1744.9601889706501</v>
      </c>
      <c r="CF41" s="24">
        <v>23988.8786612433</v>
      </c>
      <c r="CG41" s="24">
        <v>939.67610052802797</v>
      </c>
    </row>
    <row r="42" spans="1:85" x14ac:dyDescent="0.3">
      <c r="A42" s="26" t="s">
        <v>41</v>
      </c>
      <c r="B42" s="78">
        <v>2294.4482840000001</v>
      </c>
      <c r="C42" s="78">
        <v>51.850968109999997</v>
      </c>
      <c r="D42" s="78">
        <v>2804.67157</v>
      </c>
      <c r="E42" s="78">
        <v>669.10712921000004</v>
      </c>
      <c r="F42" s="78">
        <v>635.72852221999995</v>
      </c>
      <c r="G42" s="78">
        <v>478.95131376000001</v>
      </c>
      <c r="H42" s="78">
        <v>3428.7811280000001</v>
      </c>
      <c r="I42" s="80">
        <v>75.978765057000004</v>
      </c>
      <c r="J42" s="80">
        <v>8.4147325622999993</v>
      </c>
      <c r="K42" s="78"/>
      <c r="L42" s="80">
        <v>12.866699335</v>
      </c>
      <c r="M42" s="78">
        <v>21.23368</v>
      </c>
      <c r="N42" s="80">
        <v>33.159939999999999</v>
      </c>
      <c r="O42" s="82">
        <v>12.757565712</v>
      </c>
      <c r="P42" s="82">
        <v>4.8104690000000004E-3</v>
      </c>
      <c r="Q42" s="80">
        <v>0.21920702619999999</v>
      </c>
      <c r="R42" s="24"/>
      <c r="S42" s="26" t="s">
        <v>41</v>
      </c>
      <c r="T42" s="85">
        <v>7.0785887130159999</v>
      </c>
      <c r="U42" s="24">
        <v>95.212853203873294</v>
      </c>
      <c r="V42" s="86">
        <v>12.7576697974787</v>
      </c>
      <c r="W42" s="24">
        <v>12.258498694714699</v>
      </c>
      <c r="X42" s="24">
        <v>11.6963343604491</v>
      </c>
      <c r="Y42" s="24">
        <v>17.421435460262501</v>
      </c>
      <c r="Z42" s="86">
        <v>11.2284789183106</v>
      </c>
      <c r="AA42" s="24">
        <v>88.299597183983707</v>
      </c>
      <c r="AB42" s="86">
        <v>4.8096056658784997E-3</v>
      </c>
      <c r="AC42" s="24">
        <v>273.389530541287</v>
      </c>
      <c r="AD42" s="24">
        <v>0</v>
      </c>
      <c r="AE42" s="24">
        <v>2294.3543147649002</v>
      </c>
      <c r="AF42" s="24">
        <v>45.217778226604203</v>
      </c>
      <c r="AG42" s="24">
        <v>25.2821342781256</v>
      </c>
      <c r="AH42" s="24">
        <v>9.7269069516863702</v>
      </c>
      <c r="AI42" s="24">
        <v>370.47861730817903</v>
      </c>
      <c r="AJ42" s="86">
        <v>4.07253912363465</v>
      </c>
      <c r="AK42" s="24">
        <v>20.481503681443101</v>
      </c>
      <c r="AL42" s="24">
        <v>20.481503681443101</v>
      </c>
      <c r="AM42" s="24">
        <v>21.233422908954498</v>
      </c>
      <c r="AN42" s="24">
        <v>0</v>
      </c>
      <c r="AO42" s="24">
        <v>131.911555727327</v>
      </c>
      <c r="AP42" s="24">
        <v>5.4823875000217104</v>
      </c>
      <c r="AQ42" s="86">
        <v>226.29286274979401</v>
      </c>
      <c r="AR42" s="24">
        <v>30.4893898015976</v>
      </c>
      <c r="AS42" s="24">
        <v>125.06226285830699</v>
      </c>
      <c r="AT42" s="24">
        <v>3.6595467468313001</v>
      </c>
      <c r="AU42" s="24">
        <v>51.8355911748978</v>
      </c>
      <c r="AV42" s="24">
        <v>0</v>
      </c>
      <c r="AW42" s="24">
        <v>2523.9564361317698</v>
      </c>
      <c r="AX42" s="24">
        <v>280.43930749672802</v>
      </c>
      <c r="AY42" s="24">
        <v>2804.39574362849</v>
      </c>
      <c r="AZ42" s="24">
        <v>2.9534656957368E-2</v>
      </c>
      <c r="BA42" s="24">
        <v>80.815585896647306</v>
      </c>
      <c r="BB42" s="24">
        <v>2.4042045459305399</v>
      </c>
      <c r="BC42" s="24">
        <v>1193.8593315564101</v>
      </c>
      <c r="BD42" s="24">
        <v>9.7146398805094805</v>
      </c>
      <c r="BE42" s="24">
        <v>5.1090545963612701</v>
      </c>
      <c r="BF42" s="24">
        <v>15.388692127845999</v>
      </c>
      <c r="BG42" s="24">
        <v>10.7386000187392</v>
      </c>
      <c r="BH42" s="24">
        <v>3.5746911663001399</v>
      </c>
      <c r="BI42" s="24">
        <v>11.9056512299035</v>
      </c>
      <c r="BJ42" s="24">
        <v>668.98883632535103</v>
      </c>
      <c r="BK42" s="24">
        <v>635.64442869625702</v>
      </c>
      <c r="BL42" s="24">
        <v>33.344407629094299</v>
      </c>
      <c r="BM42" s="24">
        <v>0.48225503298665601</v>
      </c>
      <c r="BN42" s="24">
        <v>1.0386789026494001</v>
      </c>
      <c r="BO42" s="24">
        <v>325.521330489371</v>
      </c>
      <c r="BP42" s="24">
        <v>2.5554269196470298</v>
      </c>
      <c r="BQ42" s="24">
        <v>50.6318136873955</v>
      </c>
      <c r="BR42" s="24">
        <v>3.9596392566014602</v>
      </c>
      <c r="BS42" s="24">
        <v>3.7606980438389099</v>
      </c>
      <c r="BT42" s="24">
        <v>126.65705496673699</v>
      </c>
      <c r="BU42" s="24">
        <v>46.290501736793303</v>
      </c>
      <c r="BV42" s="24">
        <v>33.499066838627101</v>
      </c>
      <c r="BW42" s="24">
        <v>27.570144989169702</v>
      </c>
      <c r="BX42" s="24">
        <v>1.1327860036420401</v>
      </c>
      <c r="BY42" s="24">
        <v>478.91696034303999</v>
      </c>
      <c r="BZ42" s="24">
        <v>848.19190026342301</v>
      </c>
      <c r="CA42" s="24">
        <v>1.8594716402938901E-3</v>
      </c>
      <c r="CB42" s="24">
        <v>175.432817521864</v>
      </c>
      <c r="CC42" s="24">
        <v>332.07072020382799</v>
      </c>
      <c r="CD42" s="86">
        <v>0.69190626463731297</v>
      </c>
      <c r="CE42" s="24">
        <v>246.56630751566701</v>
      </c>
      <c r="CF42" s="24">
        <v>3428.7658905294902</v>
      </c>
      <c r="CG42" s="24">
        <v>191.20144751399599</v>
      </c>
    </row>
    <row r="43" spans="1:85" x14ac:dyDescent="0.3">
      <c r="A43" s="26" t="s">
        <v>42</v>
      </c>
      <c r="B43" s="78">
        <v>38877.469685999997</v>
      </c>
      <c r="C43" s="78">
        <v>1205.1089449000001</v>
      </c>
      <c r="D43" s="78">
        <v>24181.784726999998</v>
      </c>
      <c r="E43" s="78">
        <v>13093.549306999999</v>
      </c>
      <c r="F43" s="78">
        <v>10480.056529</v>
      </c>
      <c r="G43" s="78">
        <v>16484.747081000001</v>
      </c>
      <c r="H43" s="78">
        <v>33443.290272999999</v>
      </c>
      <c r="I43" s="80">
        <v>175.68043781</v>
      </c>
      <c r="J43" s="80">
        <v>61.337266022999998</v>
      </c>
      <c r="K43" s="78">
        <v>76.878679986999998</v>
      </c>
      <c r="L43" s="80">
        <v>71.856956922999998</v>
      </c>
      <c r="M43" s="78">
        <v>439.64212914000001</v>
      </c>
      <c r="N43" s="80">
        <v>1278.5620756999999</v>
      </c>
      <c r="O43" s="82">
        <v>27.528058453</v>
      </c>
      <c r="P43" s="82">
        <v>1.6087915478000001</v>
      </c>
      <c r="Q43" s="80">
        <v>18.992465330999998</v>
      </c>
      <c r="R43" s="24"/>
      <c r="S43" s="26" t="s">
        <v>42</v>
      </c>
      <c r="T43" s="85">
        <v>213.51433127437801</v>
      </c>
      <c r="U43" s="24">
        <v>831.34474452110805</v>
      </c>
      <c r="V43" s="86">
        <v>27.5272077899841</v>
      </c>
      <c r="W43" s="24">
        <v>140.17319094180701</v>
      </c>
      <c r="X43" s="24">
        <v>109.44502407681701</v>
      </c>
      <c r="Y43" s="24">
        <v>149.75118814370299</v>
      </c>
      <c r="Z43" s="86">
        <v>71.213842530016507</v>
      </c>
      <c r="AA43" s="24">
        <v>715.94733331352404</v>
      </c>
      <c r="AB43" s="86">
        <v>1.60878522523953</v>
      </c>
      <c r="AC43" s="24">
        <v>24806.795501636701</v>
      </c>
      <c r="AD43" s="24">
        <v>76.878154428767701</v>
      </c>
      <c r="AE43" s="24">
        <v>38874.549971572997</v>
      </c>
      <c r="AF43" s="24">
        <v>691.46954928569801</v>
      </c>
      <c r="AG43" s="24">
        <v>311.83818097102102</v>
      </c>
      <c r="AH43" s="24">
        <v>72.339651332945095</v>
      </c>
      <c r="AI43" s="24">
        <v>10252.0445147664</v>
      </c>
      <c r="AJ43" s="86">
        <v>31.1750246508815</v>
      </c>
      <c r="AK43" s="24">
        <v>260.38636831719901</v>
      </c>
      <c r="AL43" s="24">
        <v>260.38636831719901</v>
      </c>
      <c r="AM43" s="24">
        <v>439.63818052331902</v>
      </c>
      <c r="AN43" s="24">
        <v>0</v>
      </c>
      <c r="AO43" s="24">
        <v>901.36393578928005</v>
      </c>
      <c r="AP43" s="24">
        <v>20.2879044197791</v>
      </c>
      <c r="AQ43" s="86">
        <v>1582.6763991958601</v>
      </c>
      <c r="AR43" s="24">
        <v>355.42375515027197</v>
      </c>
      <c r="AS43" s="24">
        <v>608.05475576218396</v>
      </c>
      <c r="AT43" s="24">
        <v>16.506895165994099</v>
      </c>
      <c r="AU43" s="24">
        <v>1205.10765985791</v>
      </c>
      <c r="AV43" s="24">
        <v>0</v>
      </c>
      <c r="AW43" s="24">
        <v>21762.458660670301</v>
      </c>
      <c r="AX43" s="24">
        <v>2418.0517571873402</v>
      </c>
      <c r="AY43" s="24">
        <v>24180.5104178576</v>
      </c>
      <c r="AZ43" s="24">
        <v>0.80857748347842096</v>
      </c>
      <c r="BA43" s="24">
        <v>869.33498864668002</v>
      </c>
      <c r="BB43" s="24">
        <v>80.452703125836294</v>
      </c>
      <c r="BC43" s="24">
        <v>7529.67928875502</v>
      </c>
      <c r="BD43" s="24">
        <v>165.67802289698301</v>
      </c>
      <c r="BE43" s="24">
        <v>137.28932775751301</v>
      </c>
      <c r="BF43" s="24">
        <v>209.792421565833</v>
      </c>
      <c r="BG43" s="24">
        <v>124.193216602346</v>
      </c>
      <c r="BH43" s="24">
        <v>165.85151200471799</v>
      </c>
      <c r="BI43" s="24">
        <v>116.103347358973</v>
      </c>
      <c r="BJ43" s="24">
        <v>12958.7404556942</v>
      </c>
      <c r="BK43" s="24">
        <v>10346.299655410199</v>
      </c>
      <c r="BL43" s="24">
        <v>2612.44080028395</v>
      </c>
      <c r="BM43" s="24">
        <v>15.046631726053601</v>
      </c>
      <c r="BN43" s="24">
        <v>10.202871892893899</v>
      </c>
      <c r="BO43" s="24">
        <v>5997.5715581843897</v>
      </c>
      <c r="BP43" s="24">
        <v>202.15884673247399</v>
      </c>
      <c r="BQ43" s="24">
        <v>448.14592428776899</v>
      </c>
      <c r="BR43" s="24">
        <v>41.650290161212901</v>
      </c>
      <c r="BS43" s="24">
        <v>50.764749962135497</v>
      </c>
      <c r="BT43" s="24">
        <v>1124.04604665531</v>
      </c>
      <c r="BU43" s="24">
        <v>564.110191249477</v>
      </c>
      <c r="BV43" s="24">
        <v>244.90135540131899</v>
      </c>
      <c r="BW43" s="24">
        <v>1133.32426493614</v>
      </c>
      <c r="BX43" s="24">
        <v>79.126564158359201</v>
      </c>
      <c r="BY43" s="24">
        <v>16484.4997961064</v>
      </c>
      <c r="BZ43" s="24">
        <v>5142.4544160271498</v>
      </c>
      <c r="CA43" s="24">
        <v>279.09129042457499</v>
      </c>
      <c r="CB43" s="24">
        <v>263.68813869723402</v>
      </c>
      <c r="CC43" s="24">
        <v>3395.2491467565001</v>
      </c>
      <c r="CD43" s="86">
        <v>0.82366041721457195</v>
      </c>
      <c r="CE43" s="24">
        <v>1968.92527683345</v>
      </c>
      <c r="CF43" s="24">
        <v>33428.118028333804</v>
      </c>
      <c r="CG43" s="24">
        <v>2105.0331471549398</v>
      </c>
    </row>
    <row r="44" spans="1:85" x14ac:dyDescent="0.3">
      <c r="A44" s="26" t="s">
        <v>43</v>
      </c>
      <c r="B44" s="78">
        <v>87373.738603999998</v>
      </c>
      <c r="C44" s="78">
        <v>2194.3058593999999</v>
      </c>
      <c r="D44" s="78">
        <v>90698.152692000003</v>
      </c>
      <c r="E44" s="78">
        <v>25751.293513000001</v>
      </c>
      <c r="F44" s="78">
        <v>18257.890090000001</v>
      </c>
      <c r="G44" s="78">
        <v>63469.395424000002</v>
      </c>
      <c r="H44" s="78">
        <v>65232.399593000002</v>
      </c>
      <c r="I44" s="80">
        <v>267.16197419999997</v>
      </c>
      <c r="J44" s="80">
        <v>616.11961990999998</v>
      </c>
      <c r="K44" s="78">
        <v>81.445384293000004</v>
      </c>
      <c r="L44" s="80">
        <v>344.73512421999999</v>
      </c>
      <c r="M44" s="78">
        <v>719.90659027000004</v>
      </c>
      <c r="N44" s="80">
        <v>2387.1458271000001</v>
      </c>
      <c r="O44" s="82">
        <v>26.570656158999999</v>
      </c>
      <c r="P44" s="82">
        <v>381.79460009000002</v>
      </c>
      <c r="Q44" s="80">
        <v>109.73185413</v>
      </c>
      <c r="R44" s="24"/>
      <c r="S44" s="26" t="s">
        <v>43</v>
      </c>
      <c r="T44" s="85">
        <v>67.337216738547795</v>
      </c>
      <c r="U44" s="24">
        <v>736.78188848020602</v>
      </c>
      <c r="V44" s="86">
        <v>26.567942925578901</v>
      </c>
      <c r="W44" s="24">
        <v>229.11701039634599</v>
      </c>
      <c r="X44" s="24">
        <v>210.82196131663099</v>
      </c>
      <c r="Y44" s="24">
        <v>347.453296674748</v>
      </c>
      <c r="Z44" s="86">
        <v>770.39394403617405</v>
      </c>
      <c r="AA44" s="24">
        <v>2912.1821096768399</v>
      </c>
      <c r="AB44" s="86">
        <v>381.78653836621902</v>
      </c>
      <c r="AC44" s="24">
        <v>119238.40474582701</v>
      </c>
      <c r="AD44" s="24">
        <v>81.444411245416703</v>
      </c>
      <c r="AE44" s="24">
        <v>87362.002670751695</v>
      </c>
      <c r="AF44" s="24">
        <v>2700.2719473472898</v>
      </c>
      <c r="AG44" s="24">
        <v>3446.8336114079402</v>
      </c>
      <c r="AH44" s="24">
        <v>283.259304046902</v>
      </c>
      <c r="AI44" s="24">
        <v>638.94824757105596</v>
      </c>
      <c r="AJ44" s="86">
        <v>40.014102838526902</v>
      </c>
      <c r="AK44" s="24">
        <v>1563.93567294228</v>
      </c>
      <c r="AL44" s="24">
        <v>1563.93567294228</v>
      </c>
      <c r="AM44" s="24">
        <v>719.88863201880895</v>
      </c>
      <c r="AN44" s="24">
        <v>0</v>
      </c>
      <c r="AO44" s="24">
        <v>1519.5460157612799</v>
      </c>
      <c r="AP44" s="24">
        <v>35.3759855500086</v>
      </c>
      <c r="AQ44" s="86">
        <v>2965.3502492129301</v>
      </c>
      <c r="AR44" s="24">
        <v>386.08864703656201</v>
      </c>
      <c r="AS44" s="24">
        <v>985.25987977039404</v>
      </c>
      <c r="AT44" s="24">
        <v>36.131117714309703</v>
      </c>
      <c r="AU44" s="24">
        <v>2194.1493506039001</v>
      </c>
      <c r="AV44" s="24">
        <v>0</v>
      </c>
      <c r="AW44" s="24">
        <v>81611.012260252101</v>
      </c>
      <c r="AX44" s="24">
        <v>9067.8939006773398</v>
      </c>
      <c r="AY44" s="24">
        <v>90678.9061609294</v>
      </c>
      <c r="AZ44" s="24">
        <v>2.8482680760423502</v>
      </c>
      <c r="BA44" s="24">
        <v>2526.0107614818899</v>
      </c>
      <c r="BB44" s="24">
        <v>267.78613409238397</v>
      </c>
      <c r="BC44" s="24">
        <v>27836.9584734007</v>
      </c>
      <c r="BD44" s="24">
        <v>436.73496401543798</v>
      </c>
      <c r="BE44" s="24">
        <v>285.32981686663197</v>
      </c>
      <c r="BF44" s="24">
        <v>804.98866936831996</v>
      </c>
      <c r="BG44" s="24">
        <v>286.02767716463399</v>
      </c>
      <c r="BH44" s="24">
        <v>302.817185338667</v>
      </c>
      <c r="BI44" s="24">
        <v>220.84661969219599</v>
      </c>
      <c r="BJ44" s="24">
        <v>25743.4824209654</v>
      </c>
      <c r="BK44" s="24">
        <v>18251.4828221356</v>
      </c>
      <c r="BL44" s="24">
        <v>7491.9995988297796</v>
      </c>
      <c r="BM44" s="24">
        <v>30.197714400431</v>
      </c>
      <c r="BN44" s="24">
        <v>17.5629721300641</v>
      </c>
      <c r="BO44" s="24">
        <v>6484.4104337561203</v>
      </c>
      <c r="BP44" s="24">
        <v>322.032814939682</v>
      </c>
      <c r="BQ44" s="24">
        <v>1335.8034982603201</v>
      </c>
      <c r="BR44" s="24">
        <v>328.43604516212201</v>
      </c>
      <c r="BS44" s="24">
        <v>193.00262318941401</v>
      </c>
      <c r="BT44" s="24">
        <v>3353.2112661367801</v>
      </c>
      <c r="BU44" s="24">
        <v>3939.3236216103401</v>
      </c>
      <c r="BV44" s="24">
        <v>801.282852438698</v>
      </c>
      <c r="BW44" s="24">
        <v>2714.0458972585998</v>
      </c>
      <c r="BX44" s="24">
        <v>66.965637925151</v>
      </c>
      <c r="BY44" s="24">
        <v>63446.356039218401</v>
      </c>
      <c r="BZ44" s="24">
        <v>17824.590120778099</v>
      </c>
      <c r="CA44" s="24">
        <v>7.3483995196790206E-2</v>
      </c>
      <c r="CB44" s="24">
        <v>1586.84137638015</v>
      </c>
      <c r="CC44" s="24">
        <v>6053.9589341295004</v>
      </c>
      <c r="CD44" s="86">
        <v>4.7932765564000501</v>
      </c>
      <c r="CE44" s="24">
        <v>4826.3426659610204</v>
      </c>
      <c r="CF44" s="24">
        <v>65207.217835829397</v>
      </c>
      <c r="CG44" s="24">
        <v>2068.3497764426702</v>
      </c>
    </row>
    <row r="45" spans="1:85" x14ac:dyDescent="0.3">
      <c r="A45" s="26" t="s">
        <v>44</v>
      </c>
      <c r="B45" s="78">
        <v>11664.091635999999</v>
      </c>
      <c r="C45" s="78">
        <v>328.23952874000003</v>
      </c>
      <c r="D45" s="78">
        <v>8398.2033577999991</v>
      </c>
      <c r="E45" s="78">
        <v>5582.3349612000002</v>
      </c>
      <c r="F45" s="78">
        <v>2755.100492</v>
      </c>
      <c r="G45" s="78">
        <v>1773.4593138</v>
      </c>
      <c r="H45" s="78">
        <v>3550.3562510000002</v>
      </c>
      <c r="I45" s="80">
        <v>5.5180670603999999</v>
      </c>
      <c r="J45" s="80">
        <v>23.781220931</v>
      </c>
      <c r="K45" s="78">
        <v>5444.7618749000003</v>
      </c>
      <c r="L45" s="80">
        <v>44.101493124999998</v>
      </c>
      <c r="M45" s="78">
        <v>1131.8286275</v>
      </c>
      <c r="N45" s="80">
        <v>20.855948529999999</v>
      </c>
      <c r="O45" s="82">
        <v>2.2496176883999999</v>
      </c>
      <c r="P45" s="82">
        <v>0.29011160819999998</v>
      </c>
      <c r="Q45" s="80">
        <v>1.7053698050999999</v>
      </c>
      <c r="R45" s="24"/>
      <c r="S45" s="26" t="s">
        <v>44</v>
      </c>
      <c r="T45" s="85">
        <v>8.1020995880433304</v>
      </c>
      <c r="U45" s="24">
        <v>58.528547087555602</v>
      </c>
      <c r="V45" s="86">
        <v>2.2485073293416602</v>
      </c>
      <c r="W45" s="24">
        <v>32.075579772897001</v>
      </c>
      <c r="X45" s="24">
        <v>30.150930359179998</v>
      </c>
      <c r="Y45" s="24">
        <v>36.4280054173596</v>
      </c>
      <c r="Z45" s="86">
        <v>3.6652864859230001</v>
      </c>
      <c r="AA45" s="24">
        <v>179.13948810696601</v>
      </c>
      <c r="AB45" s="86">
        <v>0.290110846324799</v>
      </c>
      <c r="AC45" s="24">
        <v>8350.1776504312202</v>
      </c>
      <c r="AD45" s="24">
        <v>5444.76035360479</v>
      </c>
      <c r="AE45" s="24">
        <v>11661.2322908558</v>
      </c>
      <c r="AF45" s="24">
        <v>89.549009487899099</v>
      </c>
      <c r="AG45" s="24">
        <v>218.21970972070801</v>
      </c>
      <c r="AH45" s="24">
        <v>17.3916217362274</v>
      </c>
      <c r="AI45" s="24">
        <v>26.693045756178702</v>
      </c>
      <c r="AJ45" s="86">
        <v>5.1278056539880197</v>
      </c>
      <c r="AK45" s="24">
        <v>95.886387281004303</v>
      </c>
      <c r="AL45" s="24">
        <v>95.886387281004303</v>
      </c>
      <c r="AM45" s="24">
        <v>1131.8252191972699</v>
      </c>
      <c r="AN45" s="24">
        <v>0</v>
      </c>
      <c r="AO45" s="24">
        <v>148.798802723298</v>
      </c>
      <c r="AP45" s="24">
        <v>4.2556737550020598</v>
      </c>
      <c r="AQ45" s="86">
        <v>210.699309192615</v>
      </c>
      <c r="AR45" s="24">
        <v>32.727908194425602</v>
      </c>
      <c r="AS45" s="24">
        <v>28.644446921262698</v>
      </c>
      <c r="AT45" s="24">
        <v>2.53884787633526</v>
      </c>
      <c r="AU45" s="24">
        <v>328.179166034601</v>
      </c>
      <c r="AV45" s="24">
        <v>0</v>
      </c>
      <c r="AW45" s="24">
        <v>7555.35621501898</v>
      </c>
      <c r="AX45" s="24">
        <v>839.48526789133496</v>
      </c>
      <c r="AY45" s="24">
        <v>8394.8414829103203</v>
      </c>
      <c r="AZ45" s="24">
        <v>0.116922798244318</v>
      </c>
      <c r="BA45" s="24">
        <v>173.548921261423</v>
      </c>
      <c r="BB45" s="24">
        <v>32.601373805563398</v>
      </c>
      <c r="BC45" s="24">
        <v>1468.56337667924</v>
      </c>
      <c r="BD45" s="24">
        <v>65.037500097995306</v>
      </c>
      <c r="BE45" s="24">
        <v>119.137112828475</v>
      </c>
      <c r="BF45" s="24">
        <v>104.30055935757299</v>
      </c>
      <c r="BG45" s="24">
        <v>68.427922299751202</v>
      </c>
      <c r="BH45" s="24">
        <v>26.957796405363698</v>
      </c>
      <c r="BI45" s="24">
        <v>143.84816900665299</v>
      </c>
      <c r="BJ45" s="24">
        <v>5578.06312362055</v>
      </c>
      <c r="BK45" s="24">
        <v>2753.9428796162902</v>
      </c>
      <c r="BL45" s="24">
        <v>2824.1202440042598</v>
      </c>
      <c r="BM45" s="24">
        <v>8.0640864233866303</v>
      </c>
      <c r="BN45" s="24">
        <v>3.0082157775977101</v>
      </c>
      <c r="BO45" s="24">
        <v>1468.6442926009499</v>
      </c>
      <c r="BP45" s="24">
        <v>90.607628071341693</v>
      </c>
      <c r="BQ45" s="24">
        <v>79.158843170907801</v>
      </c>
      <c r="BR45" s="24">
        <v>18.7253085245016</v>
      </c>
      <c r="BS45" s="24">
        <v>13.7810019341148</v>
      </c>
      <c r="BT45" s="24">
        <v>203.37939612647901</v>
      </c>
      <c r="BU45" s="24">
        <v>209.445402032635</v>
      </c>
      <c r="BV45" s="24">
        <v>92.7009889358838</v>
      </c>
      <c r="BW45" s="24">
        <v>212.62563766762</v>
      </c>
      <c r="BX45" s="24">
        <v>2.9370465821272398</v>
      </c>
      <c r="BY45" s="24">
        <v>1773.3919135188501</v>
      </c>
      <c r="BZ45" s="24">
        <v>961.58322447699697</v>
      </c>
      <c r="CA45" s="24">
        <v>3.4056678039875301</v>
      </c>
      <c r="CB45" s="24">
        <v>9.86214841978836</v>
      </c>
      <c r="CC45" s="24">
        <v>311.19133839866601</v>
      </c>
      <c r="CD45" s="86">
        <v>0</v>
      </c>
      <c r="CE45" s="24">
        <v>277.22026410848201</v>
      </c>
      <c r="CF45" s="24">
        <v>3550.18391070179</v>
      </c>
      <c r="CG45" s="24">
        <v>120.194942460782</v>
      </c>
    </row>
    <row r="46" spans="1:85" x14ac:dyDescent="0.3">
      <c r="A46" s="26" t="s">
        <v>45</v>
      </c>
      <c r="B46" s="78">
        <v>96.526799999999994</v>
      </c>
      <c r="C46" s="78">
        <v>1.887</v>
      </c>
      <c r="D46" s="78">
        <v>45.575229999999998</v>
      </c>
      <c r="E46" s="78">
        <v>152.06212980000001</v>
      </c>
      <c r="F46" s="78">
        <v>121.57148438999999</v>
      </c>
      <c r="G46" s="78">
        <v>3.9408734000000001</v>
      </c>
      <c r="H46" s="78">
        <v>172.53912600000001</v>
      </c>
      <c r="I46" s="80">
        <v>1.732381841</v>
      </c>
      <c r="J46" s="80">
        <v>1.6845010929999999</v>
      </c>
      <c r="K46" s="78">
        <v>0.3125</v>
      </c>
      <c r="L46" s="80">
        <v>1.9901210675000001</v>
      </c>
      <c r="M46" s="78">
        <v>2.28484899</v>
      </c>
      <c r="N46" s="80">
        <v>4.7467553990000004</v>
      </c>
      <c r="O46" s="82">
        <v>1.3771959296</v>
      </c>
      <c r="P46" s="82">
        <v>3.9050000000000001E-3</v>
      </c>
      <c r="Q46" s="80">
        <v>7.7805661600000006E-2</v>
      </c>
      <c r="R46" s="24"/>
      <c r="S46" s="26" t="s">
        <v>45</v>
      </c>
      <c r="T46" s="85">
        <v>0</v>
      </c>
      <c r="U46" s="24">
        <v>1.85973461565705</v>
      </c>
      <c r="V46" s="86">
        <v>1.37720067938027</v>
      </c>
      <c r="W46" s="24">
        <v>1.20347846591379E-4</v>
      </c>
      <c r="X46" s="24">
        <v>1.20347846591379E-4</v>
      </c>
      <c r="Y46" s="24">
        <v>4.8507056994990197E-5</v>
      </c>
      <c r="Z46" s="86">
        <v>1.72359057683933</v>
      </c>
      <c r="AA46" s="24">
        <v>2.0194534722562798</v>
      </c>
      <c r="AB46" s="86">
        <v>3.9042681287719799E-3</v>
      </c>
      <c r="AC46" s="24">
        <v>5.4848316382964599</v>
      </c>
      <c r="AD46" s="24">
        <v>0.312491045321515</v>
      </c>
      <c r="AE46" s="24">
        <v>96.526256777613597</v>
      </c>
      <c r="AF46" s="24">
        <v>1.6734083990426301</v>
      </c>
      <c r="AG46" s="24">
        <v>0.58762540920815298</v>
      </c>
      <c r="AH46" s="24">
        <v>1.2832877114370301E-3</v>
      </c>
      <c r="AI46" s="24">
        <v>17.771300554687699</v>
      </c>
      <c r="AJ46" s="86">
        <v>0</v>
      </c>
      <c r="AK46" s="24">
        <v>0.19845416035341101</v>
      </c>
      <c r="AL46" s="24">
        <v>0.19845416035341101</v>
      </c>
      <c r="AM46" s="24">
        <v>2.2848666157839701</v>
      </c>
      <c r="AN46" s="24">
        <v>0</v>
      </c>
      <c r="AO46" s="24">
        <v>8.7011313710819604E-2</v>
      </c>
      <c r="AP46" s="24">
        <v>0</v>
      </c>
      <c r="AQ46" s="86">
        <v>4.8754478293760197</v>
      </c>
      <c r="AR46" s="24">
        <v>7.2750418907279402</v>
      </c>
      <c r="AS46" s="24">
        <v>0</v>
      </c>
      <c r="AT46" s="24">
        <v>0</v>
      </c>
      <c r="AU46" s="24">
        <v>1.88697498305197</v>
      </c>
      <c r="AV46" s="24">
        <v>0</v>
      </c>
      <c r="AW46" s="24">
        <v>41.017475381537402</v>
      </c>
      <c r="AX46" s="24">
        <v>4.5574654869734497</v>
      </c>
      <c r="AY46" s="24">
        <v>45.574940868510801</v>
      </c>
      <c r="AZ46" s="24">
        <v>0</v>
      </c>
      <c r="BA46" s="24">
        <v>0.21141346326273</v>
      </c>
      <c r="BB46" s="24">
        <v>6.4059957009871202E-3</v>
      </c>
      <c r="BC46" s="24">
        <v>50.297743089535103</v>
      </c>
      <c r="BD46" s="24">
        <v>0.52520623608194505</v>
      </c>
      <c r="BE46" s="24">
        <v>2.23849536868445</v>
      </c>
      <c r="BF46" s="24">
        <v>4.4944950011298701</v>
      </c>
      <c r="BG46" s="24">
        <v>0.78503050173889399</v>
      </c>
      <c r="BH46" s="24">
        <v>0.68050727690603396</v>
      </c>
      <c r="BI46" s="24">
        <v>3.92942990399753</v>
      </c>
      <c r="BJ46" s="24">
        <v>152.055503088009</v>
      </c>
      <c r="BK46" s="24">
        <v>121.564866433964</v>
      </c>
      <c r="BL46" s="24">
        <v>30.490636654045201</v>
      </c>
      <c r="BM46" s="24">
        <v>3.3006415449990702E-2</v>
      </c>
      <c r="BN46" s="24">
        <v>0.120256735621731</v>
      </c>
      <c r="BO46" s="24">
        <v>52.212020424577297</v>
      </c>
      <c r="BP46" s="24">
        <v>1.68883480216272</v>
      </c>
      <c r="BQ46" s="24">
        <v>13.044080514999701</v>
      </c>
      <c r="BR46" s="24">
        <v>3.6572195164161797E-2</v>
      </c>
      <c r="BS46" s="24">
        <v>0.71965712951603</v>
      </c>
      <c r="BT46" s="24">
        <v>32.612680121474703</v>
      </c>
      <c r="BU46" s="24">
        <v>0.24283790881798001</v>
      </c>
      <c r="BV46" s="24">
        <v>4.0037247049830098</v>
      </c>
      <c r="BW46" s="24">
        <v>4.4344524921598003</v>
      </c>
      <c r="BX46" s="24">
        <v>1.06136152603934E-5</v>
      </c>
      <c r="BY46" s="24">
        <v>3.9408999270843399</v>
      </c>
      <c r="BZ46" s="24">
        <v>48.331617454799499</v>
      </c>
      <c r="CA46" s="24">
        <v>6.2630078760120503E-3</v>
      </c>
      <c r="CB46" s="24">
        <v>1.5517657448715301</v>
      </c>
      <c r="CC46" s="24">
        <v>47.718040894362403</v>
      </c>
      <c r="CD46" s="86">
        <v>0</v>
      </c>
      <c r="CE46" s="24">
        <v>4.31448079771131</v>
      </c>
      <c r="CF46" s="24">
        <v>172.53892328246101</v>
      </c>
      <c r="CG46" s="24">
        <v>22.9689433524624</v>
      </c>
    </row>
    <row r="47" spans="1:85" x14ac:dyDescent="0.3">
      <c r="A47" s="26" t="s">
        <v>46</v>
      </c>
      <c r="B47" s="78">
        <v>16847.966467999999</v>
      </c>
      <c r="C47" s="78">
        <v>1432.9118266999999</v>
      </c>
      <c r="D47" s="78">
        <v>16360.370558000001</v>
      </c>
      <c r="E47" s="78">
        <v>4785.5252032999997</v>
      </c>
      <c r="F47" s="78">
        <v>3274.6168610999998</v>
      </c>
      <c r="G47" s="78">
        <v>15457.604986</v>
      </c>
      <c r="H47" s="78">
        <v>14171.690084</v>
      </c>
      <c r="I47" s="80">
        <v>172.26855375</v>
      </c>
      <c r="J47" s="80">
        <v>22.480262410999998</v>
      </c>
      <c r="K47" s="78">
        <v>12.659627422</v>
      </c>
      <c r="L47" s="80">
        <v>52.501200216999997</v>
      </c>
      <c r="M47" s="78">
        <v>1096.6107933000001</v>
      </c>
      <c r="N47" s="80">
        <v>2363.8782243000001</v>
      </c>
      <c r="O47" s="82">
        <v>16.585850996000001</v>
      </c>
      <c r="P47" s="82">
        <v>0.30167501530000002</v>
      </c>
      <c r="Q47" s="80">
        <v>18.258008936</v>
      </c>
      <c r="R47" s="24"/>
      <c r="S47" s="26" t="s">
        <v>46</v>
      </c>
      <c r="T47" s="85">
        <v>109.60976858642</v>
      </c>
      <c r="U47" s="24">
        <v>430.90841773814299</v>
      </c>
      <c r="V47" s="86">
        <v>16.585605103542399</v>
      </c>
      <c r="W47" s="24">
        <v>94.813861217549004</v>
      </c>
      <c r="X47" s="24">
        <v>84.005095453933393</v>
      </c>
      <c r="Y47" s="24">
        <v>58.225202325399799</v>
      </c>
      <c r="Z47" s="86">
        <v>197.49285717762899</v>
      </c>
      <c r="AA47" s="24">
        <v>925.88392635015396</v>
      </c>
      <c r="AB47" s="86">
        <v>0.301682786525377</v>
      </c>
      <c r="AC47" s="24">
        <v>4486.6573459483798</v>
      </c>
      <c r="AD47" s="24">
        <v>12.6595919119803</v>
      </c>
      <c r="AE47" s="24">
        <v>16846.809436320498</v>
      </c>
      <c r="AF47" s="24">
        <v>312.72191220772697</v>
      </c>
      <c r="AG47" s="24">
        <v>153.30034289848601</v>
      </c>
      <c r="AH47" s="24">
        <v>33.001932399757301</v>
      </c>
      <c r="AI47" s="24">
        <v>242.713183193525</v>
      </c>
      <c r="AJ47" s="86">
        <v>8.4975769571622592</v>
      </c>
      <c r="AK47" s="24">
        <v>105.09574197099499</v>
      </c>
      <c r="AL47" s="24">
        <v>105.09574197099499</v>
      </c>
      <c r="AM47" s="24">
        <v>1096.2942724934601</v>
      </c>
      <c r="AN47" s="24">
        <v>0</v>
      </c>
      <c r="AO47" s="24">
        <v>322.06988902257501</v>
      </c>
      <c r="AP47" s="24">
        <v>11.480788247238401</v>
      </c>
      <c r="AQ47" s="86">
        <v>778.35950433957396</v>
      </c>
      <c r="AR47" s="24">
        <v>141.03197437484999</v>
      </c>
      <c r="AS47" s="24">
        <v>611.35750294465299</v>
      </c>
      <c r="AT47" s="24">
        <v>15.207361304294899</v>
      </c>
      <c r="AU47" s="24">
        <v>1432.51913289499</v>
      </c>
      <c r="AV47" s="24">
        <v>0</v>
      </c>
      <c r="AW47" s="24">
        <v>14722.3293400578</v>
      </c>
      <c r="AX47" s="24">
        <v>1635.81462088987</v>
      </c>
      <c r="AY47" s="24">
        <v>16358.1439609477</v>
      </c>
      <c r="AZ47" s="24">
        <v>0.31119480746987799</v>
      </c>
      <c r="BA47" s="24">
        <v>439.42476651329201</v>
      </c>
      <c r="BB47" s="24">
        <v>46.1287702377805</v>
      </c>
      <c r="BC47" s="24">
        <v>5177.5468007242898</v>
      </c>
      <c r="BD47" s="24">
        <v>98.624876608396406</v>
      </c>
      <c r="BE47" s="24">
        <v>35.414372305805998</v>
      </c>
      <c r="BF47" s="24">
        <v>145.539807471177</v>
      </c>
      <c r="BG47" s="24">
        <v>41.169827873233103</v>
      </c>
      <c r="BH47" s="24">
        <v>24.930119951348399</v>
      </c>
      <c r="BI47" s="24">
        <v>57.038286662107403</v>
      </c>
      <c r="BJ47" s="24">
        <v>4784.6494556144198</v>
      </c>
      <c r="BK47" s="24">
        <v>3274.1061869487098</v>
      </c>
      <c r="BL47" s="24">
        <v>1510.5432686657</v>
      </c>
      <c r="BM47" s="24">
        <v>8.5956585895600401</v>
      </c>
      <c r="BN47" s="24">
        <v>3.2821889664241701</v>
      </c>
      <c r="BO47" s="24">
        <v>1157.3280370530899</v>
      </c>
      <c r="BP47" s="24">
        <v>154.951594912394</v>
      </c>
      <c r="BQ47" s="24">
        <v>240.951904424753</v>
      </c>
      <c r="BR47" s="24">
        <v>26.2360884162877</v>
      </c>
      <c r="BS47" s="24">
        <v>17.199875495972702</v>
      </c>
      <c r="BT47" s="24">
        <v>606.27659448546797</v>
      </c>
      <c r="BU47" s="24">
        <v>351.88383875308102</v>
      </c>
      <c r="BV47" s="24">
        <v>134.21350911665201</v>
      </c>
      <c r="BW47" s="24">
        <v>454.030044074692</v>
      </c>
      <c r="BX47" s="24">
        <v>22.194630303570399</v>
      </c>
      <c r="BY47" s="24">
        <v>15453.101028819199</v>
      </c>
      <c r="BZ47" s="24">
        <v>3323.2976414193499</v>
      </c>
      <c r="CA47" s="24">
        <v>35.941306246257902</v>
      </c>
      <c r="CB47" s="24">
        <v>690.88630243665796</v>
      </c>
      <c r="CC47" s="24">
        <v>1507.04820603498</v>
      </c>
      <c r="CD47" s="86">
        <v>1.9019108383718299</v>
      </c>
      <c r="CE47" s="24">
        <v>1022.53732171151</v>
      </c>
      <c r="CF47" s="24">
        <v>14161.9123638209</v>
      </c>
      <c r="CG47" s="24">
        <v>726.64628539032196</v>
      </c>
    </row>
    <row r="48" spans="1:85" x14ac:dyDescent="0.3">
      <c r="A48" s="26" t="s">
        <v>47</v>
      </c>
      <c r="B48" s="78">
        <v>41388.673949999997</v>
      </c>
      <c r="C48" s="78">
        <v>387.61618116</v>
      </c>
      <c r="D48" s="78">
        <v>14857.039328999999</v>
      </c>
      <c r="E48" s="78">
        <v>3101.3146370999998</v>
      </c>
      <c r="F48" s="78">
        <v>2676.8324447999998</v>
      </c>
      <c r="G48" s="78">
        <v>7378.6741720999999</v>
      </c>
      <c r="H48" s="78">
        <v>8150.5911828999997</v>
      </c>
      <c r="I48" s="80">
        <v>215.96225691000001</v>
      </c>
      <c r="J48" s="80">
        <v>58.722159765999997</v>
      </c>
      <c r="K48" s="78">
        <v>2.4461745000000001</v>
      </c>
      <c r="L48" s="80">
        <v>71.719917113999998</v>
      </c>
      <c r="M48" s="78">
        <v>178.696335</v>
      </c>
      <c r="N48" s="80">
        <v>1357.8978339</v>
      </c>
      <c r="O48" s="82">
        <v>12.738884987</v>
      </c>
      <c r="P48" s="82">
        <v>0.97736254</v>
      </c>
      <c r="Q48" s="80">
        <v>3.6565793472000001</v>
      </c>
      <c r="R48" s="24"/>
      <c r="S48" s="26" t="s">
        <v>47</v>
      </c>
      <c r="T48" s="85">
        <v>6.9961033333239104</v>
      </c>
      <c r="U48" s="24">
        <v>120.014013732728</v>
      </c>
      <c r="V48" s="86">
        <v>12.7365864228315</v>
      </c>
      <c r="W48" s="24">
        <v>49.630926540557503</v>
      </c>
      <c r="X48" s="24">
        <v>42.887662575650502</v>
      </c>
      <c r="Y48" s="24">
        <v>31.673229651275602</v>
      </c>
      <c r="Z48" s="86">
        <v>104.19478754869699</v>
      </c>
      <c r="AA48" s="24">
        <v>325.67443646393502</v>
      </c>
      <c r="AB48" s="86">
        <v>0.97736308696171303</v>
      </c>
      <c r="AC48" s="24">
        <v>24517.2311735896</v>
      </c>
      <c r="AD48" s="24">
        <v>2.4461581838853101</v>
      </c>
      <c r="AE48" s="24">
        <v>41387.4372116007</v>
      </c>
      <c r="AF48" s="24">
        <v>100.396000993946</v>
      </c>
      <c r="AG48" s="24">
        <v>287.77869044757301</v>
      </c>
      <c r="AH48" s="24">
        <v>15.0808957741404</v>
      </c>
      <c r="AI48" s="24">
        <v>92.780919635870504</v>
      </c>
      <c r="AJ48" s="86">
        <v>4.0603106989026498</v>
      </c>
      <c r="AK48" s="24">
        <v>89.900674087318393</v>
      </c>
      <c r="AL48" s="24">
        <v>89.900674087318393</v>
      </c>
      <c r="AM48" s="24">
        <v>178.695231797475</v>
      </c>
      <c r="AN48" s="24">
        <v>0</v>
      </c>
      <c r="AO48" s="24">
        <v>196.846597123913</v>
      </c>
      <c r="AP48" s="24">
        <v>7.5325072266236397</v>
      </c>
      <c r="AQ48" s="86">
        <v>455.31577496531497</v>
      </c>
      <c r="AR48" s="24">
        <v>58.7926008429463</v>
      </c>
      <c r="AS48" s="24">
        <v>356.61627256546598</v>
      </c>
      <c r="AT48" s="24">
        <v>17.745002267285201</v>
      </c>
      <c r="AU48" s="24">
        <v>387.61663639412097</v>
      </c>
      <c r="AV48" s="24">
        <v>0</v>
      </c>
      <c r="AW48" s="24">
        <v>13371.100665588599</v>
      </c>
      <c r="AX48" s="24">
        <v>1485.6782776013699</v>
      </c>
      <c r="AY48" s="24">
        <v>14856.7789431899</v>
      </c>
      <c r="AZ48" s="24">
        <v>0.171802170841478</v>
      </c>
      <c r="BA48" s="24">
        <v>210.29132633461199</v>
      </c>
      <c r="BB48" s="24">
        <v>179.63381940839</v>
      </c>
      <c r="BC48" s="24">
        <v>3325.9378930625098</v>
      </c>
      <c r="BD48" s="24">
        <v>42.489294208237403</v>
      </c>
      <c r="BE48" s="24">
        <v>48.354481245997199</v>
      </c>
      <c r="BF48" s="24">
        <v>80.550202254225994</v>
      </c>
      <c r="BG48" s="24">
        <v>12.5510878910034</v>
      </c>
      <c r="BH48" s="24">
        <v>30.932945624211101</v>
      </c>
      <c r="BI48" s="24">
        <v>45.164860139717803</v>
      </c>
      <c r="BJ48" s="24">
        <v>3101.13794386269</v>
      </c>
      <c r="BK48" s="24">
        <v>2676.7450565243798</v>
      </c>
      <c r="BL48" s="24">
        <v>424.39288733830398</v>
      </c>
      <c r="BM48" s="24">
        <v>19.188772741061602</v>
      </c>
      <c r="BN48" s="24">
        <v>0.52036777996274297</v>
      </c>
      <c r="BO48" s="24">
        <v>786.77846893412004</v>
      </c>
      <c r="BP48" s="24">
        <v>237.063285675358</v>
      </c>
      <c r="BQ48" s="24">
        <v>135.668485105022</v>
      </c>
      <c r="BR48" s="24">
        <v>21.8073705916653</v>
      </c>
      <c r="BS48" s="24">
        <v>15.7435543421683</v>
      </c>
      <c r="BT48" s="24">
        <v>340.349652364181</v>
      </c>
      <c r="BU48" s="24">
        <v>247.27527577294299</v>
      </c>
      <c r="BV48" s="24">
        <v>72.019419421341595</v>
      </c>
      <c r="BW48" s="24">
        <v>605.69163021875295</v>
      </c>
      <c r="BX48" s="24">
        <v>2.2373585789667998</v>
      </c>
      <c r="BY48" s="24">
        <v>7378.6066502796002</v>
      </c>
      <c r="BZ48" s="24">
        <v>2259.8935033931698</v>
      </c>
      <c r="CA48" s="24">
        <v>2.9451573446717099</v>
      </c>
      <c r="CB48" s="24">
        <v>485.94298392067202</v>
      </c>
      <c r="CC48" s="24">
        <v>839.76568109044399</v>
      </c>
      <c r="CD48" s="86">
        <v>1.48263580103837</v>
      </c>
      <c r="CE48" s="24">
        <v>458.43947580920201</v>
      </c>
      <c r="CF48" s="24">
        <v>8150.0890021329697</v>
      </c>
      <c r="CG48" s="24">
        <v>532.63678272573895</v>
      </c>
    </row>
    <row r="49" spans="1:87" x14ac:dyDescent="0.3">
      <c r="A49" s="26" t="s">
        <v>48</v>
      </c>
      <c r="B49" s="78">
        <v>5554.8476449999998</v>
      </c>
      <c r="C49" s="78">
        <v>205.97151722000001</v>
      </c>
      <c r="D49" s="78">
        <v>6625.7419644000001</v>
      </c>
      <c r="E49" s="78">
        <v>3904.0375020000001</v>
      </c>
      <c r="F49" s="78">
        <v>2517.1456213000001</v>
      </c>
      <c r="G49" s="78">
        <v>4949.6170961999997</v>
      </c>
      <c r="H49" s="78">
        <v>4348.8799675999999</v>
      </c>
      <c r="I49" s="80">
        <v>28.290108882999998</v>
      </c>
      <c r="J49" s="80">
        <v>25.626934247000001</v>
      </c>
      <c r="K49" s="78">
        <v>11.470493429999999</v>
      </c>
      <c r="L49" s="80">
        <v>24.139880131999998</v>
      </c>
      <c r="M49" s="78">
        <v>236.83600987</v>
      </c>
      <c r="N49" s="80">
        <v>232.85817241000001</v>
      </c>
      <c r="O49" s="82">
        <v>4.5006255039000003</v>
      </c>
      <c r="P49" s="82">
        <v>2.07347001E-2</v>
      </c>
      <c r="Q49" s="80">
        <v>4.0830469938</v>
      </c>
      <c r="R49" s="24"/>
      <c r="S49" s="26" t="s">
        <v>48</v>
      </c>
      <c r="T49" s="85">
        <v>8.5652052812861097</v>
      </c>
      <c r="U49" s="24">
        <v>31.098329405249601</v>
      </c>
      <c r="V49" s="86">
        <v>4.5006020347203801</v>
      </c>
      <c r="W49" s="24">
        <v>11.999399275899201</v>
      </c>
      <c r="X49" s="24">
        <v>11.1060551944541</v>
      </c>
      <c r="Y49" s="24">
        <v>19.642908253522599</v>
      </c>
      <c r="Z49" s="86">
        <v>86.100603399058599</v>
      </c>
      <c r="AA49" s="24">
        <v>170.39606386664801</v>
      </c>
      <c r="AB49" s="86">
        <v>2.0733123444069301E-2</v>
      </c>
      <c r="AC49" s="24">
        <v>26567.2326597924</v>
      </c>
      <c r="AD49" s="24">
        <v>11.470498969981801</v>
      </c>
      <c r="AE49" s="24">
        <v>5554.3338492589701</v>
      </c>
      <c r="AF49" s="24">
        <v>347.021454262904</v>
      </c>
      <c r="AG49" s="24">
        <v>205.009535405853</v>
      </c>
      <c r="AH49" s="24">
        <v>16.461980721645698</v>
      </c>
      <c r="AI49" s="24">
        <v>71.015255074074204</v>
      </c>
      <c r="AJ49" s="86">
        <v>4.7159796458201697</v>
      </c>
      <c r="AK49" s="24">
        <v>38.857567649870902</v>
      </c>
      <c r="AL49" s="24">
        <v>38.857567649870902</v>
      </c>
      <c r="AM49" s="24">
        <v>236.83639877872801</v>
      </c>
      <c r="AN49" s="24">
        <v>0</v>
      </c>
      <c r="AO49" s="24">
        <v>19.7515033764635</v>
      </c>
      <c r="AP49" s="24">
        <v>4.0437137884693302</v>
      </c>
      <c r="AQ49" s="86">
        <v>206.518562793764</v>
      </c>
      <c r="AR49" s="24">
        <v>29.285397447000399</v>
      </c>
      <c r="AS49" s="24">
        <v>38.641513259281297</v>
      </c>
      <c r="AT49" s="24">
        <v>3.0481217394040199</v>
      </c>
      <c r="AU49" s="24">
        <v>205.97172101136999</v>
      </c>
      <c r="AV49" s="24">
        <v>0</v>
      </c>
      <c r="AW49" s="24">
        <v>5962.78820674504</v>
      </c>
      <c r="AX49" s="24">
        <v>662.53369796546394</v>
      </c>
      <c r="AY49" s="24">
        <v>6625.3219047105104</v>
      </c>
      <c r="AZ49" s="24">
        <v>8.24094028890303E-2</v>
      </c>
      <c r="BA49" s="24">
        <v>179.421580061067</v>
      </c>
      <c r="BB49" s="24">
        <v>44.382956284550602</v>
      </c>
      <c r="BC49" s="24">
        <v>1340.6633509422099</v>
      </c>
      <c r="BD49" s="24">
        <v>83.923846607362194</v>
      </c>
      <c r="BE49" s="24">
        <v>45.883868224673002</v>
      </c>
      <c r="BF49" s="24">
        <v>136.71041294686299</v>
      </c>
      <c r="BG49" s="24">
        <v>49.861168448883099</v>
      </c>
      <c r="BH49" s="24">
        <v>22.227633025788499</v>
      </c>
      <c r="BI49" s="24">
        <v>99.569588757254706</v>
      </c>
      <c r="BJ49" s="24">
        <v>3899.54750928967</v>
      </c>
      <c r="BK49" s="24">
        <v>2514.4769724201301</v>
      </c>
      <c r="BL49" s="24">
        <v>1385.0705368695401</v>
      </c>
      <c r="BM49" s="24">
        <v>23.4602639593909</v>
      </c>
      <c r="BN49" s="24">
        <v>2.2429924982225198</v>
      </c>
      <c r="BO49" s="24">
        <v>1122.48150571768</v>
      </c>
      <c r="BP49" s="24">
        <v>73.178715788510701</v>
      </c>
      <c r="BQ49" s="24">
        <v>102.24072275224999</v>
      </c>
      <c r="BR49" s="24">
        <v>9.6530076968865295</v>
      </c>
      <c r="BS49" s="24">
        <v>56.305139444545397</v>
      </c>
      <c r="BT49" s="24">
        <v>256.649706989202</v>
      </c>
      <c r="BU49" s="24">
        <v>174.74589546763301</v>
      </c>
      <c r="BV49" s="24">
        <v>134.74616737931001</v>
      </c>
      <c r="BW49" s="24">
        <v>247.80097377877701</v>
      </c>
      <c r="BX49" s="24">
        <v>3.1583021199700201</v>
      </c>
      <c r="BY49" s="24">
        <v>4949.56563714611</v>
      </c>
      <c r="BZ49" s="24">
        <v>686.75305936768598</v>
      </c>
      <c r="CA49" s="24">
        <v>46.024991942289297</v>
      </c>
      <c r="CB49" s="24">
        <v>111.307957022824</v>
      </c>
      <c r="CC49" s="24">
        <v>580.28493086958701</v>
      </c>
      <c r="CD49" s="86">
        <v>0.12649721463979199</v>
      </c>
      <c r="CE49" s="24">
        <v>485.19840859432401</v>
      </c>
      <c r="CF49" s="24">
        <v>4345.4967126330303</v>
      </c>
      <c r="CG49" s="24">
        <v>341.18899965475799</v>
      </c>
    </row>
    <row r="50" spans="1:87" x14ac:dyDescent="0.3">
      <c r="A50" s="26" t="s">
        <v>49</v>
      </c>
      <c r="B50" s="78">
        <v>22072.907567999999</v>
      </c>
      <c r="C50" s="78">
        <v>359.46788040000001</v>
      </c>
      <c r="D50" s="78">
        <v>20907.016371999998</v>
      </c>
      <c r="E50" s="78">
        <v>6469.9024087999996</v>
      </c>
      <c r="F50" s="78">
        <v>3869.7266795999999</v>
      </c>
      <c r="G50" s="78">
        <v>15919.732462</v>
      </c>
      <c r="H50" s="78">
        <v>19299.827916999999</v>
      </c>
      <c r="I50" s="80">
        <v>95.890781133999994</v>
      </c>
      <c r="J50" s="80">
        <v>120.21707042</v>
      </c>
      <c r="K50" s="78">
        <v>12.803058725</v>
      </c>
      <c r="L50" s="80">
        <v>179.76728990000001</v>
      </c>
      <c r="M50" s="78">
        <v>506.36669763999998</v>
      </c>
      <c r="N50" s="80">
        <v>1847.0835397000001</v>
      </c>
      <c r="O50" s="82">
        <v>20.420646711</v>
      </c>
      <c r="P50" s="82">
        <v>0.24948020630000001</v>
      </c>
      <c r="Q50" s="80">
        <v>12.2867979</v>
      </c>
      <c r="R50" s="24"/>
      <c r="S50" s="26" t="s">
        <v>49</v>
      </c>
      <c r="T50" s="85">
        <v>13.311803818146499</v>
      </c>
      <c r="U50" s="24">
        <v>983.53068516333894</v>
      </c>
      <c r="V50" s="86">
        <v>20.419057330868199</v>
      </c>
      <c r="W50" s="24">
        <v>218.312211619875</v>
      </c>
      <c r="X50" s="24">
        <v>131.293251703952</v>
      </c>
      <c r="Y50" s="24">
        <v>127.749093352014</v>
      </c>
      <c r="Z50" s="86">
        <v>121.495795194975</v>
      </c>
      <c r="AA50" s="24">
        <v>493.13443185190698</v>
      </c>
      <c r="AB50" s="86">
        <v>0.24945681348485901</v>
      </c>
      <c r="AC50" s="24">
        <v>24400.6256277291</v>
      </c>
      <c r="AD50" s="24">
        <v>12.803056477271699</v>
      </c>
      <c r="AE50" s="24">
        <v>22068.282905475698</v>
      </c>
      <c r="AF50" s="24">
        <v>317.77109487750403</v>
      </c>
      <c r="AG50" s="24">
        <v>527.17949854260098</v>
      </c>
      <c r="AH50" s="24">
        <v>74.185529281974098</v>
      </c>
      <c r="AI50" s="24">
        <v>292.37153348677498</v>
      </c>
      <c r="AJ50" s="86">
        <v>7.9967061708727698</v>
      </c>
      <c r="AK50" s="24">
        <v>490.88303423877301</v>
      </c>
      <c r="AL50" s="24">
        <v>490.88303423877301</v>
      </c>
      <c r="AM50" s="24">
        <v>506.32649826782699</v>
      </c>
      <c r="AN50" s="24">
        <v>0</v>
      </c>
      <c r="AO50" s="24">
        <v>206.864343463083</v>
      </c>
      <c r="AP50" s="24">
        <v>16.508770838852499</v>
      </c>
      <c r="AQ50" s="86">
        <v>1929.14427164977</v>
      </c>
      <c r="AR50" s="24">
        <v>800.84389726470295</v>
      </c>
      <c r="AS50" s="24">
        <v>504.942744323412</v>
      </c>
      <c r="AT50" s="24">
        <v>15.190844071903999</v>
      </c>
      <c r="AU50" s="24">
        <v>359.32232308900501</v>
      </c>
      <c r="AV50" s="24">
        <v>0</v>
      </c>
      <c r="AW50" s="24">
        <v>18811.180384089199</v>
      </c>
      <c r="AX50" s="24">
        <v>2090.1327162320799</v>
      </c>
      <c r="AY50" s="24">
        <v>20901.313100321298</v>
      </c>
      <c r="AZ50" s="24">
        <v>1.47760565685664</v>
      </c>
      <c r="BA50" s="24">
        <v>891.85220004581197</v>
      </c>
      <c r="BB50" s="24">
        <v>57.264018589317502</v>
      </c>
      <c r="BC50" s="24">
        <v>7354.0536204944001</v>
      </c>
      <c r="BD50" s="24">
        <v>46.251127655880502</v>
      </c>
      <c r="BE50" s="24">
        <v>56.207815056906803</v>
      </c>
      <c r="BF50" s="24">
        <v>102.97439716232</v>
      </c>
      <c r="BG50" s="24">
        <v>67.143383034110997</v>
      </c>
      <c r="BH50" s="24">
        <v>23.533117274017901</v>
      </c>
      <c r="BI50" s="24">
        <v>90.529309329408903</v>
      </c>
      <c r="BJ50" s="24">
        <v>6462.7682690564297</v>
      </c>
      <c r="BK50" s="24">
        <v>3866.9326807806101</v>
      </c>
      <c r="BL50" s="24">
        <v>2595.8355882758201</v>
      </c>
      <c r="BM50" s="24">
        <v>8.7929881319245506</v>
      </c>
      <c r="BN50" s="24">
        <v>6.2951226105336904</v>
      </c>
      <c r="BO50" s="24">
        <v>1666.5844481665799</v>
      </c>
      <c r="BP50" s="24">
        <v>177.15277948834</v>
      </c>
      <c r="BQ50" s="24">
        <v>222.38154765566</v>
      </c>
      <c r="BR50" s="24">
        <v>21.049169579335999</v>
      </c>
      <c r="BS50" s="24">
        <v>18.528212178882999</v>
      </c>
      <c r="BT50" s="24">
        <v>558.54811001063695</v>
      </c>
      <c r="BU50" s="24">
        <v>238.238647688024</v>
      </c>
      <c r="BV50" s="24">
        <v>243.25926033389001</v>
      </c>
      <c r="BW50" s="24">
        <v>493.55281230179003</v>
      </c>
      <c r="BX50" s="24">
        <v>6.8850622210684502</v>
      </c>
      <c r="BY50" s="24">
        <v>15914.536249483799</v>
      </c>
      <c r="BZ50" s="24">
        <v>4685.58692725933</v>
      </c>
      <c r="CA50" s="24">
        <v>261.47716059830799</v>
      </c>
      <c r="CB50" s="24">
        <v>700.92811389911196</v>
      </c>
      <c r="CC50" s="24">
        <v>2112.91913901</v>
      </c>
      <c r="CD50" s="86">
        <v>1.6980420947246599</v>
      </c>
      <c r="CE50" s="24">
        <v>1113.0186826250999</v>
      </c>
      <c r="CF50" s="24">
        <v>19287.205708144898</v>
      </c>
      <c r="CG50" s="24">
        <v>1269.2752192395999</v>
      </c>
    </row>
    <row r="51" spans="1:87" x14ac:dyDescent="0.3">
      <c r="A51" s="26" t="s">
        <v>50</v>
      </c>
      <c r="B51" s="78">
        <v>33331.091053999997</v>
      </c>
      <c r="C51" s="78">
        <v>381.48350793999998</v>
      </c>
      <c r="D51" s="78">
        <v>33531.368601000002</v>
      </c>
      <c r="E51" s="78">
        <v>21170.695422000001</v>
      </c>
      <c r="F51" s="78">
        <v>5453.1298188000001</v>
      </c>
      <c r="G51" s="78">
        <v>7846.4877415999999</v>
      </c>
      <c r="H51" s="78">
        <v>12156.237267</v>
      </c>
      <c r="I51" s="80">
        <v>38.949068390999997</v>
      </c>
      <c r="J51" s="80">
        <v>153.27987616999999</v>
      </c>
      <c r="K51" s="78">
        <v>6.1389466500000003</v>
      </c>
      <c r="L51" s="80">
        <v>42.600657157000001</v>
      </c>
      <c r="M51" s="78">
        <v>90.857692510000007</v>
      </c>
      <c r="N51" s="80">
        <v>13.24454731</v>
      </c>
      <c r="O51" s="82">
        <v>21.209463219</v>
      </c>
      <c r="P51" s="82">
        <v>82.071062908000002</v>
      </c>
      <c r="Q51" s="80">
        <v>7.9801418293999999</v>
      </c>
      <c r="R51" s="24"/>
      <c r="S51" s="26" t="s">
        <v>50</v>
      </c>
      <c r="T51" s="85">
        <v>13.2241209295302</v>
      </c>
      <c r="U51" s="24">
        <v>50.667446936491402</v>
      </c>
      <c r="V51" s="86">
        <v>21.209351779785599</v>
      </c>
      <c r="W51" s="24">
        <v>20.055209284628901</v>
      </c>
      <c r="X51" s="24">
        <v>19.038518343225</v>
      </c>
      <c r="Y51" s="24">
        <v>34.990199866327103</v>
      </c>
      <c r="Z51" s="86">
        <v>6.5887611607170502</v>
      </c>
      <c r="AA51" s="24">
        <v>885.47289512709403</v>
      </c>
      <c r="AB51" s="86">
        <v>82.070476277893306</v>
      </c>
      <c r="AC51" s="24">
        <v>16070.749347450101</v>
      </c>
      <c r="AD51" s="24">
        <v>6.1389323215623</v>
      </c>
      <c r="AE51" s="24">
        <v>33009.913228579797</v>
      </c>
      <c r="AF51" s="24">
        <v>109.114649875376</v>
      </c>
      <c r="AG51" s="24">
        <v>206.510948968181</v>
      </c>
      <c r="AH51" s="24">
        <v>37.679806334528998</v>
      </c>
      <c r="AI51" s="24">
        <v>36.323720857835298</v>
      </c>
      <c r="AJ51" s="86">
        <v>8.0407385679924595</v>
      </c>
      <c r="AK51" s="24">
        <v>1520.1692198594401</v>
      </c>
      <c r="AL51" s="24">
        <v>1520.1692198594401</v>
      </c>
      <c r="AM51" s="24">
        <v>90.855936311727106</v>
      </c>
      <c r="AN51" s="24">
        <v>0</v>
      </c>
      <c r="AO51" s="24">
        <v>67.541304414322894</v>
      </c>
      <c r="AP51" s="24">
        <v>7.3583064836672598</v>
      </c>
      <c r="AQ51" s="86">
        <v>281.52409182516999</v>
      </c>
      <c r="AR51" s="24">
        <v>20.800129793246601</v>
      </c>
      <c r="AS51" s="24">
        <v>55.622633571979897</v>
      </c>
      <c r="AT51" s="24">
        <v>3.5193550985281301</v>
      </c>
      <c r="AU51" s="24">
        <v>381.48324074494798</v>
      </c>
      <c r="AV51" s="24">
        <v>0</v>
      </c>
      <c r="AW51" s="24">
        <v>30080.3914400584</v>
      </c>
      <c r="AX51" s="24">
        <v>3342.2837253985399</v>
      </c>
      <c r="AY51" s="24">
        <v>33422.675165457003</v>
      </c>
      <c r="AZ51" s="24">
        <v>0.12529979339464301</v>
      </c>
      <c r="BA51" s="24">
        <v>182.47633141770899</v>
      </c>
      <c r="BB51" s="24">
        <v>102.224958598973</v>
      </c>
      <c r="BC51" s="24">
        <v>6595.6076630343896</v>
      </c>
      <c r="BD51" s="24">
        <v>94.402167573626102</v>
      </c>
      <c r="BE51" s="24">
        <v>9.3055275374151893</v>
      </c>
      <c r="BF51" s="24">
        <v>93.995847406537607</v>
      </c>
      <c r="BG51" s="24">
        <v>65.673200707716603</v>
      </c>
      <c r="BH51" s="24">
        <v>63.485107143746902</v>
      </c>
      <c r="BI51" s="24">
        <v>34.618668143751101</v>
      </c>
      <c r="BJ51" s="24">
        <v>21158.494934248301</v>
      </c>
      <c r="BK51" s="24">
        <v>5449.0846711818704</v>
      </c>
      <c r="BL51" s="24">
        <v>15709.4102630665</v>
      </c>
      <c r="BM51" s="24">
        <v>10.383151885668299</v>
      </c>
      <c r="BN51" s="24">
        <v>1.5430515653367201</v>
      </c>
      <c r="BO51" s="24">
        <v>3878.07164068358</v>
      </c>
      <c r="BP51" s="24">
        <v>12.932543131665501</v>
      </c>
      <c r="BQ51" s="24">
        <v>109.24391003334399</v>
      </c>
      <c r="BR51" s="24">
        <v>12.974888577192001</v>
      </c>
      <c r="BS51" s="24">
        <v>18.918383000865202</v>
      </c>
      <c r="BT51" s="24">
        <v>276.66059238931399</v>
      </c>
      <c r="BU51" s="24">
        <v>999.08570757298298</v>
      </c>
      <c r="BV51" s="24">
        <v>321.76883890329901</v>
      </c>
      <c r="BW51" s="24">
        <v>335.57545645794397</v>
      </c>
      <c r="BX51" s="24">
        <v>7.3067374418889299</v>
      </c>
      <c r="BY51" s="24">
        <v>7841.7354477526196</v>
      </c>
      <c r="BZ51" s="24">
        <v>5185.2238155786499</v>
      </c>
      <c r="CA51" s="24">
        <v>113.90629834343299</v>
      </c>
      <c r="CB51" s="24">
        <v>32.022913769258501</v>
      </c>
      <c r="CC51" s="24">
        <v>659.22300611687001</v>
      </c>
      <c r="CD51" s="86">
        <v>0.109142029745862</v>
      </c>
      <c r="CE51" s="24">
        <v>359.50862253736102</v>
      </c>
      <c r="CF51" s="24">
        <v>12155.9845964387</v>
      </c>
      <c r="CG51" s="24">
        <v>130.26999177066401</v>
      </c>
    </row>
    <row r="52" spans="1:87" s="26" customFormat="1" x14ac:dyDescent="0.3">
      <c r="B52" s="78"/>
      <c r="C52" s="78"/>
      <c r="D52" s="78"/>
      <c r="E52" s="78"/>
      <c r="F52" s="78"/>
      <c r="G52" s="78"/>
      <c r="H52" s="78"/>
      <c r="I52" s="80"/>
      <c r="J52" s="80"/>
      <c r="K52" s="78"/>
      <c r="L52" s="80"/>
      <c r="M52" s="78"/>
      <c r="N52" s="80"/>
      <c r="O52" s="82"/>
      <c r="P52" s="82"/>
      <c r="Q52" s="80"/>
      <c r="R52" s="24"/>
      <c r="T52" s="85"/>
      <c r="U52" s="24"/>
      <c r="V52" s="86"/>
      <c r="W52" s="24"/>
      <c r="X52" s="24"/>
      <c r="Y52" s="24"/>
      <c r="Z52" s="86"/>
      <c r="AA52" s="24"/>
      <c r="AB52" s="86"/>
      <c r="AC52" s="24"/>
      <c r="AD52" s="24"/>
      <c r="AE52" s="24"/>
      <c r="AF52" s="24"/>
      <c r="AG52" s="24"/>
      <c r="AH52" s="24"/>
      <c r="AI52" s="24"/>
      <c r="AJ52" s="86"/>
      <c r="AK52" s="24"/>
      <c r="AL52" s="24"/>
      <c r="AM52" s="24"/>
      <c r="AN52" s="24"/>
      <c r="AO52" s="24"/>
      <c r="AP52" s="24"/>
      <c r="AQ52" s="86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24"/>
      <c r="CA52" s="24"/>
      <c r="CB52" s="24"/>
      <c r="CC52" s="24"/>
      <c r="CD52" s="86"/>
      <c r="CE52" s="24"/>
      <c r="CF52" s="24"/>
      <c r="CG52" s="24"/>
      <c r="CH52" s="24"/>
    </row>
    <row r="53" spans="1:87" s="26" customFormat="1" x14ac:dyDescent="0.3">
      <c r="B53" s="78"/>
      <c r="C53" s="78"/>
      <c r="D53" s="78"/>
      <c r="E53" s="78"/>
      <c r="F53" s="78"/>
      <c r="G53" s="78"/>
      <c r="H53" s="78"/>
      <c r="I53" s="80"/>
      <c r="J53" s="80"/>
      <c r="K53" s="78"/>
      <c r="L53" s="80"/>
      <c r="M53" s="78"/>
      <c r="N53" s="80"/>
      <c r="O53" s="82"/>
      <c r="P53" s="82"/>
      <c r="Q53" s="80"/>
      <c r="R53" s="24"/>
      <c r="T53" s="85"/>
      <c r="U53" s="24"/>
      <c r="V53" s="86"/>
      <c r="W53" s="24"/>
      <c r="X53" s="24"/>
      <c r="Y53" s="24"/>
      <c r="Z53" s="86"/>
      <c r="AA53" s="24"/>
      <c r="AB53" s="86"/>
      <c r="AC53" s="24"/>
      <c r="AD53" s="24"/>
      <c r="AE53" s="24"/>
      <c r="AF53" s="24"/>
      <c r="AG53" s="24"/>
      <c r="AH53" s="24"/>
      <c r="AI53" s="24"/>
      <c r="AJ53" s="86"/>
      <c r="AK53" s="24"/>
      <c r="AL53" s="24"/>
      <c r="AM53" s="24"/>
      <c r="AN53" s="24"/>
      <c r="AO53" s="24"/>
      <c r="AP53" s="24"/>
      <c r="AQ53" s="86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24"/>
      <c r="CA53" s="24"/>
      <c r="CB53" s="24"/>
      <c r="CC53" s="24"/>
      <c r="CD53" s="86"/>
      <c r="CE53" s="24"/>
      <c r="CF53" s="24"/>
      <c r="CG53" s="24"/>
      <c r="CH53" s="24"/>
    </row>
    <row r="54" spans="1:87" s="26" customFormat="1" x14ac:dyDescent="0.3">
      <c r="A54" s="26" t="s">
        <v>51</v>
      </c>
      <c r="B54" s="78">
        <v>490.21782188999998</v>
      </c>
      <c r="C54" s="78">
        <v>3.1540967000000002</v>
      </c>
      <c r="D54" s="78">
        <v>363.94913618999999</v>
      </c>
      <c r="E54" s="78">
        <v>357.15876973000002</v>
      </c>
      <c r="F54" s="78">
        <v>161.82127233</v>
      </c>
      <c r="G54" s="78">
        <v>67.991431943999999</v>
      </c>
      <c r="H54" s="78">
        <v>680.04358092999996</v>
      </c>
      <c r="I54" s="80">
        <v>11.124345068</v>
      </c>
      <c r="J54" s="80">
        <v>2.303363263</v>
      </c>
      <c r="K54" s="78">
        <v>4.1000000000000002E-2</v>
      </c>
      <c r="L54" s="80">
        <v>2.6619106271000001</v>
      </c>
      <c r="M54" s="78">
        <v>3.4643000000000002</v>
      </c>
      <c r="N54" s="80">
        <v>26.716000000000001</v>
      </c>
      <c r="O54" s="82">
        <v>2.2581335738999999</v>
      </c>
      <c r="P54" s="82">
        <v>2.94619E-6</v>
      </c>
      <c r="Q54" s="80">
        <v>0.1067553603</v>
      </c>
      <c r="R54" s="24"/>
      <c r="S54" s="26" t="s">
        <v>51</v>
      </c>
      <c r="T54" s="85">
        <v>0.68021770248273605</v>
      </c>
      <c r="U54" s="24">
        <v>7.8517005445763797</v>
      </c>
      <c r="V54" s="86">
        <v>2.2581309679641599</v>
      </c>
      <c r="W54" s="24">
        <v>2.00515811472907</v>
      </c>
      <c r="X54" s="24">
        <v>1.95113230638205</v>
      </c>
      <c r="Y54" s="24">
        <v>1.9046911740107999</v>
      </c>
      <c r="Z54" s="86">
        <v>10.8808370546265</v>
      </c>
      <c r="AA54" s="24">
        <v>17.8451075416293</v>
      </c>
      <c r="AB54" s="86">
        <v>2.9466995799092898E-6</v>
      </c>
      <c r="AC54" s="24">
        <v>2386.0897964159699</v>
      </c>
      <c r="AD54" s="24">
        <v>4.1000719550036299E-2</v>
      </c>
      <c r="AE54" s="24">
        <v>490.19630725816597</v>
      </c>
      <c r="AF54" s="24">
        <v>19.8272948932538</v>
      </c>
      <c r="AG54" s="24">
        <v>20.267299633201599</v>
      </c>
      <c r="AH54" s="24">
        <v>2.1289253639378898</v>
      </c>
      <c r="AI54" s="24">
        <v>16.3538313123784</v>
      </c>
      <c r="AJ54" s="86">
        <v>0.391331856487378</v>
      </c>
      <c r="AK54" s="24">
        <v>2.74515968048083</v>
      </c>
      <c r="AL54" s="24">
        <v>2.74515968048083</v>
      </c>
      <c r="AM54" s="24">
        <v>3.4642709428176102</v>
      </c>
      <c r="AN54" s="24">
        <v>0</v>
      </c>
      <c r="AO54" s="24">
        <v>18.697315232223801</v>
      </c>
      <c r="AP54" s="24">
        <v>1.01329801298136</v>
      </c>
      <c r="AQ54" s="86">
        <v>41.065737931850897</v>
      </c>
      <c r="AR54" s="24">
        <v>1.7041198952363501</v>
      </c>
      <c r="AS54" s="24">
        <v>35.288808370341101</v>
      </c>
      <c r="AT54" s="24">
        <v>0.92776649141809697</v>
      </c>
      <c r="AU54" s="24">
        <v>3.1541100106373001</v>
      </c>
      <c r="AV54" s="24">
        <v>0</v>
      </c>
      <c r="AW54" s="24">
        <v>327.47062727007</v>
      </c>
      <c r="AX54" s="24">
        <v>36.385609814977101</v>
      </c>
      <c r="AY54" s="24">
        <v>363.85623708504698</v>
      </c>
      <c r="AZ54" s="24">
        <v>2.9975260325898301E-3</v>
      </c>
      <c r="BA54" s="24">
        <v>19.9783698191934</v>
      </c>
      <c r="BB54" s="24">
        <v>0.99040272381047001</v>
      </c>
      <c r="BC54" s="24">
        <v>241.251411886771</v>
      </c>
      <c r="BD54" s="24">
        <v>3.52378765080991</v>
      </c>
      <c r="BE54" s="24">
        <v>2.4476559136228899</v>
      </c>
      <c r="BF54" s="24">
        <v>12.618635625589</v>
      </c>
      <c r="BG54" s="24">
        <v>1.01503221503882</v>
      </c>
      <c r="BH54" s="24">
        <v>0.79038682848591801</v>
      </c>
      <c r="BI54" s="24">
        <v>3.0319122891141101</v>
      </c>
      <c r="BJ54" s="24">
        <v>357.004771968451</v>
      </c>
      <c r="BK54" s="24">
        <v>161.78751154196701</v>
      </c>
      <c r="BL54" s="24">
        <v>195.21726042648399</v>
      </c>
      <c r="BM54" s="24">
        <v>0.14598170494441601</v>
      </c>
      <c r="BN54" s="24">
        <v>0.101977274425833</v>
      </c>
      <c r="BO54" s="24">
        <v>42.898035461344499</v>
      </c>
      <c r="BP54" s="24">
        <v>1.8711003874623</v>
      </c>
      <c r="BQ54" s="24">
        <v>22.7546905537458</v>
      </c>
      <c r="BR54" s="24">
        <v>0.58077671037329803</v>
      </c>
      <c r="BS54" s="24">
        <v>1.3133145830233</v>
      </c>
      <c r="BT54" s="24">
        <v>57.3783309358069</v>
      </c>
      <c r="BU54" s="24">
        <v>4.8726754453444396</v>
      </c>
      <c r="BV54" s="24">
        <v>5.0772003946273303</v>
      </c>
      <c r="BW54" s="24">
        <v>4.6578725067103299</v>
      </c>
      <c r="BX54" s="24">
        <v>0.590417783032126</v>
      </c>
      <c r="BY54" s="24">
        <v>67.989130860849698</v>
      </c>
      <c r="BZ54" s="24">
        <v>170.72058222971901</v>
      </c>
      <c r="CA54" s="24">
        <v>0</v>
      </c>
      <c r="CB54" s="24">
        <v>75.630310513709404</v>
      </c>
      <c r="CC54" s="24">
        <v>95.932711124502305</v>
      </c>
      <c r="CD54" s="86">
        <v>0.27555699231137998</v>
      </c>
      <c r="CE54" s="24">
        <v>38.777813433753899</v>
      </c>
      <c r="CF54" s="24">
        <v>680.04026499556198</v>
      </c>
      <c r="CG54" s="24">
        <v>25.555337317674901</v>
      </c>
      <c r="CH54" s="24"/>
      <c r="CI54"/>
    </row>
    <row r="55" spans="1:87" s="26" customFormat="1" x14ac:dyDescent="0.3">
      <c r="A55" s="26" t="s">
        <v>1</v>
      </c>
      <c r="B55" s="78">
        <v>2665.964336</v>
      </c>
      <c r="C55" s="78">
        <v>71.627899999999997</v>
      </c>
      <c r="D55" s="78">
        <v>9650.4541000000008</v>
      </c>
      <c r="E55" s="78">
        <v>991.59105999999997</v>
      </c>
      <c r="F55" s="78">
        <v>808.26004539999997</v>
      </c>
      <c r="G55" s="78">
        <v>1022.1299</v>
      </c>
      <c r="H55" s="78">
        <v>1420.0508</v>
      </c>
      <c r="I55" s="80">
        <v>1.0305524583000001</v>
      </c>
      <c r="J55" s="80">
        <v>3.9809723684999998</v>
      </c>
      <c r="K55" s="78"/>
      <c r="L55" s="80">
        <v>4.8987852292999996</v>
      </c>
      <c r="M55" s="78">
        <v>0</v>
      </c>
      <c r="N55" s="80">
        <v>87.870750000000001</v>
      </c>
      <c r="O55" s="82">
        <v>2.7492395400000001E-2</v>
      </c>
      <c r="P55" s="82"/>
      <c r="Q55" s="80">
        <v>0.68735540169999998</v>
      </c>
      <c r="R55" s="24"/>
      <c r="S55" s="26" t="s">
        <v>1</v>
      </c>
      <c r="T55" s="85">
        <v>0</v>
      </c>
      <c r="U55" s="24">
        <v>0</v>
      </c>
      <c r="V55" s="86">
        <v>0</v>
      </c>
      <c r="W55" s="24">
        <v>0</v>
      </c>
      <c r="X55" s="24">
        <v>0</v>
      </c>
      <c r="Y55" s="24">
        <v>0</v>
      </c>
      <c r="Z55" s="86">
        <v>0</v>
      </c>
      <c r="AA55" s="24">
        <v>0</v>
      </c>
      <c r="AB55" s="86">
        <v>0</v>
      </c>
      <c r="AC55" s="24">
        <v>0</v>
      </c>
      <c r="AD55" s="24">
        <v>0</v>
      </c>
      <c r="AE55" s="24">
        <v>0</v>
      </c>
      <c r="AF55" s="24">
        <v>0</v>
      </c>
      <c r="AG55" s="24">
        <v>0</v>
      </c>
      <c r="AH55" s="24">
        <v>0</v>
      </c>
      <c r="AI55" s="24">
        <v>0</v>
      </c>
      <c r="AJ55" s="86">
        <v>0</v>
      </c>
      <c r="AK55" s="24">
        <v>0</v>
      </c>
      <c r="AL55" s="24">
        <v>0</v>
      </c>
      <c r="AM55" s="24">
        <v>0</v>
      </c>
      <c r="AN55" s="24">
        <v>0</v>
      </c>
      <c r="AO55" s="24">
        <v>0</v>
      </c>
      <c r="AP55" s="24">
        <v>0</v>
      </c>
      <c r="AQ55" s="86">
        <v>0</v>
      </c>
      <c r="AR55" s="24">
        <v>0</v>
      </c>
      <c r="AS55" s="24">
        <v>0</v>
      </c>
      <c r="AT55" s="24">
        <v>0</v>
      </c>
      <c r="AU55" s="24">
        <v>0</v>
      </c>
      <c r="AV55" s="24">
        <v>0</v>
      </c>
      <c r="AW55" s="24">
        <v>0</v>
      </c>
      <c r="AX55" s="24">
        <v>0</v>
      </c>
      <c r="AY55" s="24">
        <v>0</v>
      </c>
      <c r="AZ55" s="24">
        <v>0</v>
      </c>
      <c r="BA55" s="24">
        <v>0</v>
      </c>
      <c r="BB55" s="24">
        <v>0</v>
      </c>
      <c r="BC55" s="24">
        <v>0</v>
      </c>
      <c r="BD55" s="24">
        <v>0</v>
      </c>
      <c r="BE55" s="24">
        <v>0</v>
      </c>
      <c r="BF55" s="24">
        <v>0</v>
      </c>
      <c r="BG55" s="24">
        <v>0</v>
      </c>
      <c r="BH55" s="24">
        <v>0</v>
      </c>
      <c r="BI55" s="24">
        <v>0</v>
      </c>
      <c r="BJ55" s="24">
        <v>0</v>
      </c>
      <c r="BK55" s="24">
        <v>0</v>
      </c>
      <c r="BL55" s="24">
        <v>0</v>
      </c>
      <c r="BM55" s="24">
        <v>0</v>
      </c>
      <c r="BN55" s="24">
        <v>0</v>
      </c>
      <c r="BO55" s="24">
        <v>0</v>
      </c>
      <c r="BP55" s="24">
        <v>0</v>
      </c>
      <c r="BQ55" s="24">
        <v>0</v>
      </c>
      <c r="BR55" s="24">
        <v>0</v>
      </c>
      <c r="BS55" s="24">
        <v>0</v>
      </c>
      <c r="BT55" s="24">
        <v>0</v>
      </c>
      <c r="BU55" s="24">
        <v>0</v>
      </c>
      <c r="BV55" s="24">
        <v>0</v>
      </c>
      <c r="BW55" s="24">
        <v>0</v>
      </c>
      <c r="BX55" s="24">
        <v>0</v>
      </c>
      <c r="BY55" s="24">
        <v>0</v>
      </c>
      <c r="BZ55" s="24">
        <v>0</v>
      </c>
      <c r="CA55" s="24">
        <v>0</v>
      </c>
      <c r="CB55" s="24">
        <v>0</v>
      </c>
      <c r="CC55" s="24">
        <v>0</v>
      </c>
      <c r="CD55" s="86">
        <v>0</v>
      </c>
      <c r="CE55" s="24">
        <v>0</v>
      </c>
      <c r="CF55" s="24">
        <v>0</v>
      </c>
      <c r="CG55" s="24">
        <v>0</v>
      </c>
      <c r="CH55" s="24"/>
      <c r="CI55"/>
    </row>
    <row r="56" spans="1:87" x14ac:dyDescent="0.3">
      <c r="A56" s="26" t="s">
        <v>11</v>
      </c>
      <c r="B56" s="78">
        <v>523.33441270000003</v>
      </c>
      <c r="C56" s="78">
        <v>62.565854666</v>
      </c>
      <c r="D56" s="78">
        <v>2165.2328323000002</v>
      </c>
      <c r="E56" s="78">
        <v>424.10231647000001</v>
      </c>
      <c r="F56" s="78">
        <v>360.65770057999998</v>
      </c>
      <c r="G56" s="78">
        <v>728.63917665999998</v>
      </c>
      <c r="H56" s="78">
        <v>2614.7221309000001</v>
      </c>
      <c r="I56" s="80">
        <v>0.80748947309999997</v>
      </c>
      <c r="J56" s="80">
        <v>14.747199184999999</v>
      </c>
      <c r="K56" s="78">
        <v>4.2700000000000002E-2</v>
      </c>
      <c r="L56" s="80">
        <v>1.8897479403999999</v>
      </c>
      <c r="M56" s="78">
        <v>19.623767999999998</v>
      </c>
      <c r="N56" s="80">
        <v>0</v>
      </c>
      <c r="O56" s="82">
        <v>0.52449450340000003</v>
      </c>
      <c r="P56" s="82">
        <v>1.64737508</v>
      </c>
      <c r="Q56" s="80">
        <v>4.8868765351999999</v>
      </c>
      <c r="R56" s="24"/>
      <c r="S56" s="26" t="s">
        <v>11</v>
      </c>
      <c r="T56" s="85">
        <v>0</v>
      </c>
      <c r="U56" s="24">
        <v>0</v>
      </c>
      <c r="V56" s="86">
        <v>0</v>
      </c>
      <c r="W56" s="24">
        <v>0</v>
      </c>
      <c r="X56" s="24">
        <v>0</v>
      </c>
      <c r="Y56" s="24">
        <v>0</v>
      </c>
      <c r="Z56" s="86">
        <v>0</v>
      </c>
      <c r="AA56" s="24">
        <v>0</v>
      </c>
      <c r="AB56" s="86">
        <v>0</v>
      </c>
      <c r="AC56" s="24">
        <v>0</v>
      </c>
      <c r="AD56" s="24">
        <v>0</v>
      </c>
      <c r="AE56" s="24">
        <v>0</v>
      </c>
      <c r="AF56" s="24">
        <v>0</v>
      </c>
      <c r="AG56" s="24">
        <v>0</v>
      </c>
      <c r="AH56" s="24">
        <v>0</v>
      </c>
      <c r="AI56" s="24">
        <v>0</v>
      </c>
      <c r="AJ56" s="86">
        <v>0</v>
      </c>
      <c r="AK56" s="24">
        <v>0</v>
      </c>
      <c r="AL56" s="24">
        <v>0</v>
      </c>
      <c r="AM56" s="24">
        <v>0</v>
      </c>
      <c r="AN56" s="24">
        <v>0</v>
      </c>
      <c r="AO56" s="24">
        <v>0</v>
      </c>
      <c r="AP56" s="24">
        <v>0</v>
      </c>
      <c r="AQ56" s="86">
        <v>0</v>
      </c>
      <c r="AR56" s="24">
        <v>0</v>
      </c>
      <c r="AS56" s="24">
        <v>0</v>
      </c>
      <c r="AT56" s="24">
        <v>0</v>
      </c>
      <c r="AU56" s="24">
        <v>0</v>
      </c>
      <c r="AV56" s="24">
        <v>0</v>
      </c>
      <c r="AW56" s="24">
        <v>0</v>
      </c>
      <c r="AX56" s="24">
        <v>0</v>
      </c>
      <c r="AY56" s="24">
        <v>0</v>
      </c>
      <c r="AZ56" s="24">
        <v>0</v>
      </c>
      <c r="BA56" s="24">
        <v>0</v>
      </c>
      <c r="BB56" s="24">
        <v>0</v>
      </c>
      <c r="BC56" s="24">
        <v>0</v>
      </c>
      <c r="BD56" s="24">
        <v>0</v>
      </c>
      <c r="BE56" s="24">
        <v>0</v>
      </c>
      <c r="BF56" s="24">
        <v>0</v>
      </c>
      <c r="BG56" s="24">
        <v>0</v>
      </c>
      <c r="BH56" s="24">
        <v>0</v>
      </c>
      <c r="BI56" s="24">
        <v>0</v>
      </c>
      <c r="BJ56" s="24">
        <v>0</v>
      </c>
      <c r="BK56" s="24">
        <v>0</v>
      </c>
      <c r="BL56" s="24">
        <v>0</v>
      </c>
      <c r="BM56" s="24">
        <v>0</v>
      </c>
      <c r="BN56" s="24">
        <v>0</v>
      </c>
      <c r="BO56" s="24">
        <v>0</v>
      </c>
      <c r="BP56" s="24">
        <v>0</v>
      </c>
      <c r="BQ56" s="24">
        <v>0</v>
      </c>
      <c r="BR56" s="24">
        <v>0</v>
      </c>
      <c r="BS56" s="24">
        <v>0</v>
      </c>
      <c r="BT56" s="24">
        <v>0</v>
      </c>
      <c r="BU56" s="24">
        <v>0</v>
      </c>
      <c r="BV56" s="24">
        <v>0</v>
      </c>
      <c r="BW56" s="24">
        <v>0</v>
      </c>
      <c r="BX56" s="24">
        <v>0</v>
      </c>
      <c r="BY56" s="24">
        <v>0</v>
      </c>
      <c r="BZ56" s="24">
        <v>0</v>
      </c>
      <c r="CA56" s="24">
        <v>0</v>
      </c>
      <c r="CB56" s="24">
        <v>0</v>
      </c>
      <c r="CC56" s="24">
        <v>0</v>
      </c>
      <c r="CD56" s="86">
        <v>0</v>
      </c>
      <c r="CE56" s="24">
        <v>0</v>
      </c>
      <c r="CF56" s="24">
        <v>0</v>
      </c>
      <c r="CG56" s="24">
        <v>0</v>
      </c>
    </row>
    <row r="57" spans="1:87" s="26" customFormat="1" x14ac:dyDescent="0.3">
      <c r="A57" s="26" t="s">
        <v>58</v>
      </c>
      <c r="B57" s="78">
        <v>519.59417099999996</v>
      </c>
      <c r="C57" s="78">
        <v>107.57362297</v>
      </c>
      <c r="D57" s="78">
        <v>1780.839187</v>
      </c>
      <c r="E57" s="78">
        <v>220.34706360000001</v>
      </c>
      <c r="F57" s="78">
        <v>39.408052359999999</v>
      </c>
      <c r="G57" s="78">
        <v>1119.6533153</v>
      </c>
      <c r="H57" s="78">
        <v>316.84791245999997</v>
      </c>
      <c r="I57" s="80">
        <v>2.2503603099999998E-2</v>
      </c>
      <c r="J57" s="80">
        <v>3.1785477659999999</v>
      </c>
      <c r="K57" s="78">
        <v>7.8300000000000002E-3</v>
      </c>
      <c r="L57" s="80">
        <v>4.5509508703000003</v>
      </c>
      <c r="M57" s="78">
        <v>7.7085000000000001E-2</v>
      </c>
      <c r="N57" s="80">
        <v>9.1071641000000003</v>
      </c>
      <c r="O57" s="82">
        <v>1.2207E-6</v>
      </c>
      <c r="P57" s="82"/>
      <c r="Q57" s="80">
        <v>6.6049674622000003</v>
      </c>
      <c r="R57" s="24"/>
      <c r="S57" s="26" t="s">
        <v>58</v>
      </c>
      <c r="T57" s="85">
        <v>0</v>
      </c>
      <c r="U57" s="24">
        <v>0</v>
      </c>
      <c r="V57" s="86">
        <v>0</v>
      </c>
      <c r="W57" s="24">
        <v>0</v>
      </c>
      <c r="X57" s="24">
        <v>0</v>
      </c>
      <c r="Y57" s="24">
        <v>0</v>
      </c>
      <c r="Z57" s="86">
        <v>0</v>
      </c>
      <c r="AA57" s="24">
        <v>0</v>
      </c>
      <c r="AB57" s="86">
        <v>0</v>
      </c>
      <c r="AC57" s="24">
        <v>0</v>
      </c>
      <c r="AD57" s="24">
        <v>0</v>
      </c>
      <c r="AE57" s="24">
        <v>0</v>
      </c>
      <c r="AF57" s="24">
        <v>0</v>
      </c>
      <c r="AG57" s="24">
        <v>0</v>
      </c>
      <c r="AH57" s="24">
        <v>0</v>
      </c>
      <c r="AI57" s="24">
        <v>0</v>
      </c>
      <c r="AJ57" s="86">
        <v>0</v>
      </c>
      <c r="AK57" s="24">
        <v>0</v>
      </c>
      <c r="AL57" s="24">
        <v>0</v>
      </c>
      <c r="AM57" s="24">
        <v>0</v>
      </c>
      <c r="AN57" s="24">
        <v>0</v>
      </c>
      <c r="AO57" s="24">
        <v>0</v>
      </c>
      <c r="AP57" s="24">
        <v>0</v>
      </c>
      <c r="AQ57" s="86">
        <v>0</v>
      </c>
      <c r="AR57" s="24">
        <v>0</v>
      </c>
      <c r="AS57" s="24">
        <v>0</v>
      </c>
      <c r="AT57" s="24">
        <v>0</v>
      </c>
      <c r="AU57" s="24">
        <v>0</v>
      </c>
      <c r="AV57" s="24">
        <v>0</v>
      </c>
      <c r="AW57" s="24">
        <v>0</v>
      </c>
      <c r="AX57" s="24">
        <v>0</v>
      </c>
      <c r="AY57" s="24">
        <v>0</v>
      </c>
      <c r="AZ57" s="24">
        <v>0</v>
      </c>
      <c r="BA57" s="24">
        <v>0</v>
      </c>
      <c r="BB57" s="24">
        <v>0</v>
      </c>
      <c r="BC57" s="24">
        <v>0</v>
      </c>
      <c r="BD57" s="24">
        <v>0</v>
      </c>
      <c r="BE57" s="24">
        <v>0</v>
      </c>
      <c r="BF57" s="24">
        <v>0</v>
      </c>
      <c r="BG57" s="24">
        <v>0</v>
      </c>
      <c r="BH57" s="24">
        <v>0</v>
      </c>
      <c r="BI57" s="24">
        <v>0</v>
      </c>
      <c r="BJ57" s="24">
        <v>0</v>
      </c>
      <c r="BK57" s="24">
        <v>0</v>
      </c>
      <c r="BL57" s="24">
        <v>0</v>
      </c>
      <c r="BM57" s="24">
        <v>0</v>
      </c>
      <c r="BN57" s="24">
        <v>0</v>
      </c>
      <c r="BO57" s="24">
        <v>0</v>
      </c>
      <c r="BP57" s="24">
        <v>0</v>
      </c>
      <c r="BQ57" s="24">
        <v>0</v>
      </c>
      <c r="BR57" s="24">
        <v>0</v>
      </c>
      <c r="BS57" s="24">
        <v>0</v>
      </c>
      <c r="BT57" s="24">
        <v>0</v>
      </c>
      <c r="BU57" s="24">
        <v>0</v>
      </c>
      <c r="BV57" s="24">
        <v>0</v>
      </c>
      <c r="BW57" s="24">
        <v>0</v>
      </c>
      <c r="BX57" s="24">
        <v>0</v>
      </c>
      <c r="BY57" s="24">
        <v>0</v>
      </c>
      <c r="BZ57" s="24">
        <v>0</v>
      </c>
      <c r="CA57" s="24">
        <v>0</v>
      </c>
      <c r="CB57" s="24">
        <v>0</v>
      </c>
      <c r="CC57" s="24">
        <v>0</v>
      </c>
      <c r="CD57" s="86">
        <v>0</v>
      </c>
      <c r="CE57" s="24">
        <v>0</v>
      </c>
      <c r="CF57" s="24">
        <v>0</v>
      </c>
      <c r="CG57" s="24">
        <v>0</v>
      </c>
      <c r="CH57" s="24"/>
      <c r="CI57"/>
    </row>
    <row r="58" spans="1:87" s="26" customFormat="1" x14ac:dyDescent="0.3">
      <c r="A58" s="26" t="s">
        <v>74</v>
      </c>
      <c r="B58" s="78"/>
      <c r="C58" s="78"/>
      <c r="D58" s="78"/>
      <c r="E58" s="78"/>
      <c r="F58" s="78"/>
      <c r="G58" s="78"/>
      <c r="H58" s="78"/>
      <c r="I58" s="80"/>
      <c r="J58" s="80">
        <v>1.42685</v>
      </c>
      <c r="K58" s="78"/>
      <c r="L58" s="80"/>
      <c r="M58" s="78"/>
      <c r="N58" s="80"/>
      <c r="O58" s="82"/>
      <c r="P58" s="82"/>
      <c r="Q58" s="80">
        <v>0.224325</v>
      </c>
      <c r="R58" s="24"/>
      <c r="T58" s="85"/>
      <c r="U58" s="24"/>
      <c r="V58" s="86"/>
      <c r="W58" s="24"/>
      <c r="X58" s="24"/>
      <c r="Y58" s="24"/>
      <c r="Z58" s="86"/>
      <c r="AA58" s="24"/>
      <c r="AB58" s="86"/>
      <c r="AC58" s="24"/>
      <c r="AD58" s="24"/>
      <c r="AE58" s="24"/>
      <c r="AF58" s="24"/>
      <c r="AG58" s="24"/>
      <c r="AH58" s="24"/>
      <c r="AI58" s="24"/>
      <c r="AJ58" s="86"/>
      <c r="AK58" s="24"/>
      <c r="AL58" s="24"/>
      <c r="AM58" s="24"/>
      <c r="AN58" s="24"/>
      <c r="AO58" s="24"/>
      <c r="AP58" s="24"/>
      <c r="AQ58" s="86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24"/>
      <c r="BZ58" s="24"/>
      <c r="CA58" s="24"/>
      <c r="CB58" s="24"/>
      <c r="CC58" s="24"/>
      <c r="CD58" s="86"/>
      <c r="CE58" s="24"/>
      <c r="CF58" s="24"/>
      <c r="CG58" s="24"/>
      <c r="CH58" s="24"/>
      <c r="CI58"/>
    </row>
    <row r="59" spans="1:87" s="26" customFormat="1" x14ac:dyDescent="0.3">
      <c r="A59" s="26" t="s">
        <v>233</v>
      </c>
      <c r="B59" s="77"/>
      <c r="C59" s="77"/>
      <c r="D59" s="77"/>
      <c r="E59" s="77"/>
      <c r="F59" s="77"/>
      <c r="G59" s="77"/>
      <c r="H59" s="77"/>
      <c r="I59" s="79"/>
      <c r="J59" s="79"/>
      <c r="K59" s="77"/>
      <c r="L59" s="79"/>
      <c r="M59" s="77"/>
      <c r="N59" s="79"/>
      <c r="O59" s="81"/>
      <c r="P59" s="81"/>
      <c r="Q59" s="79"/>
      <c r="R59" s="24"/>
      <c r="T59" s="85"/>
      <c r="V59" s="85"/>
      <c r="W59" s="24"/>
      <c r="X59" s="24"/>
      <c r="Y59" s="24"/>
      <c r="Z59" s="86"/>
      <c r="AA59" s="24"/>
      <c r="AB59" s="86"/>
      <c r="AC59" s="24"/>
      <c r="AD59" s="24"/>
      <c r="AE59" s="24"/>
      <c r="AF59" s="24"/>
      <c r="AG59" s="24"/>
      <c r="AH59" s="24"/>
      <c r="AI59" s="24"/>
      <c r="AJ59" s="86"/>
      <c r="AK59" s="24"/>
      <c r="AL59" s="24"/>
      <c r="AM59" s="24"/>
      <c r="AN59" s="24"/>
      <c r="AO59" s="24"/>
      <c r="AP59" s="24"/>
      <c r="AQ59" s="86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24"/>
      <c r="CA59" s="24"/>
      <c r="CB59" s="24"/>
      <c r="CC59" s="24"/>
      <c r="CD59" s="86"/>
      <c r="CE59" s="24"/>
      <c r="CF59" s="24"/>
      <c r="CG59" s="24"/>
      <c r="CH59" s="24"/>
    </row>
    <row r="60" spans="1:87" s="26" customFormat="1" x14ac:dyDescent="0.3">
      <c r="I60" s="49"/>
      <c r="J60" s="49"/>
      <c r="L60" s="49"/>
      <c r="N60" s="49"/>
      <c r="O60" s="60"/>
      <c r="P60" s="60"/>
      <c r="Q60" s="49"/>
      <c r="R60" s="24"/>
      <c r="T60" s="85"/>
      <c r="V60" s="85"/>
      <c r="W60" s="24"/>
      <c r="X60" s="24"/>
      <c r="Y60" s="24"/>
      <c r="Z60" s="86"/>
      <c r="AA60" s="24"/>
      <c r="AB60" s="86"/>
      <c r="AC60" s="24"/>
      <c r="AD60" s="24"/>
      <c r="AE60" s="24"/>
      <c r="AF60" s="24"/>
      <c r="AG60" s="24"/>
      <c r="AH60" s="24"/>
      <c r="AI60" s="24"/>
      <c r="AJ60" s="86"/>
      <c r="AK60" s="24"/>
      <c r="AL60" s="24"/>
      <c r="AM60" s="24"/>
      <c r="AN60" s="24"/>
      <c r="AO60" s="24"/>
      <c r="AP60" s="24"/>
      <c r="AQ60" s="86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24"/>
      <c r="CC60" s="24"/>
      <c r="CD60" s="86"/>
      <c r="CE60" s="24"/>
      <c r="CF60" s="24"/>
      <c r="CG60" s="24"/>
      <c r="CH60" s="24"/>
    </row>
    <row r="61" spans="1:87" x14ac:dyDescent="0.3">
      <c r="A61" s="2" t="s">
        <v>55</v>
      </c>
      <c r="B61" s="1">
        <f>SUM(B3:B58)</f>
        <v>1355720.29277501</v>
      </c>
      <c r="C61" s="1">
        <f t="shared" ref="C61:N61" si="0">SUM(C3:C58)</f>
        <v>60904.677878287992</v>
      </c>
      <c r="D61" s="1">
        <f t="shared" si="0"/>
        <v>885363.93124962994</v>
      </c>
      <c r="E61" s="1">
        <f t="shared" si="0"/>
        <v>381763.17835190997</v>
      </c>
      <c r="F61" s="1">
        <f t="shared" si="0"/>
        <v>243754.06826557001</v>
      </c>
      <c r="G61" s="1">
        <f t="shared" si="0"/>
        <v>587502.17169575288</v>
      </c>
      <c r="H61" s="1">
        <f t="shared" si="0"/>
        <v>743793.63441835996</v>
      </c>
      <c r="I61" s="51">
        <f t="shared" si="0"/>
        <v>5340.9693860388998</v>
      </c>
      <c r="J61" s="51">
        <f t="shared" si="0"/>
        <v>3114.7310930198996</v>
      </c>
      <c r="K61" s="1">
        <f t="shared" si="0"/>
        <v>6321.2130079486997</v>
      </c>
      <c r="L61" s="51">
        <f t="shared" si="0"/>
        <v>6547.3669716420009</v>
      </c>
      <c r="M61" s="1">
        <f t="shared" si="0"/>
        <v>15107.501554477998</v>
      </c>
      <c r="N61" s="51">
        <f t="shared" si="0"/>
        <v>51931.36944676</v>
      </c>
      <c r="O61" s="1">
        <f t="shared" ref="O61:Q61" si="1">SUM(O3:O58)</f>
        <v>786.19405337279977</v>
      </c>
      <c r="P61" s="1">
        <f t="shared" si="1"/>
        <v>613.14160261599</v>
      </c>
      <c r="Q61" s="51">
        <f t="shared" si="1"/>
        <v>1137.6728353910999</v>
      </c>
      <c r="U61" s="1">
        <f t="shared" ref="U61:CC61" si="2">SUM(U3:U58)</f>
        <v>18189.547254903337</v>
      </c>
      <c r="V61" s="1">
        <f t="shared" ref="V61:AC61" si="3">SUM(V3:V58)</f>
        <v>785.5793364211429</v>
      </c>
      <c r="W61" s="1">
        <f t="shared" si="3"/>
        <v>4750.1018071141589</v>
      </c>
      <c r="X61" s="1">
        <f t="shared" si="3"/>
        <v>4103.2706702580826</v>
      </c>
      <c r="Y61" s="1">
        <f t="shared" si="3"/>
        <v>3464.665728029458</v>
      </c>
      <c r="Z61" s="1"/>
      <c r="AA61" s="1">
        <f t="shared" si="3"/>
        <v>22740.267350109592</v>
      </c>
      <c r="AB61" s="1">
        <f t="shared" si="3"/>
        <v>611.47882526742819</v>
      </c>
      <c r="AC61" s="1">
        <f t="shared" si="3"/>
        <v>1207217.3006999986</v>
      </c>
      <c r="AD61" s="1">
        <f t="shared" si="2"/>
        <v>6321.1555903236958</v>
      </c>
      <c r="AE61" s="1">
        <f t="shared" si="2"/>
        <v>1351543.3145066618</v>
      </c>
      <c r="AF61" s="1">
        <f t="shared" si="2"/>
        <v>17965.879364612221</v>
      </c>
      <c r="AG61" s="1">
        <f t="shared" si="2"/>
        <v>21772.747513471772</v>
      </c>
      <c r="AH61" s="1">
        <f t="shared" si="2"/>
        <v>3082.9724420945063</v>
      </c>
      <c r="AI61" s="1">
        <f t="shared" si="2"/>
        <v>57177.260126438501</v>
      </c>
      <c r="AJ61" s="1"/>
      <c r="AK61" s="1">
        <f t="shared" si="2"/>
        <v>12192.997340207135</v>
      </c>
      <c r="AL61" s="1">
        <f t="shared" si="2"/>
        <v>12192.997340207135</v>
      </c>
      <c r="AM61" s="1">
        <f t="shared" si="2"/>
        <v>15086.507144207932</v>
      </c>
      <c r="AN61" s="1">
        <f t="shared" si="2"/>
        <v>0.14590665961187599</v>
      </c>
      <c r="AO61" s="1">
        <f t="shared" si="2"/>
        <v>17788.747660561119</v>
      </c>
      <c r="AP61" s="1">
        <f t="shared" si="2"/>
        <v>685.01838398348605</v>
      </c>
      <c r="AQ61" s="1"/>
      <c r="AR61" s="1">
        <f t="shared" si="2"/>
        <v>9352.827651217327</v>
      </c>
      <c r="AS61" s="1">
        <f t="shared" si="2"/>
        <v>23945.174535571972</v>
      </c>
      <c r="AT61" s="1">
        <f t="shared" si="2"/>
        <v>677.50100762098498</v>
      </c>
      <c r="AU61" s="1">
        <f t="shared" si="2"/>
        <v>60642.99999222433</v>
      </c>
      <c r="AV61" s="1">
        <f t="shared" si="2"/>
        <v>0</v>
      </c>
      <c r="AW61" s="1">
        <f t="shared" si="2"/>
        <v>784383.13921226945</v>
      </c>
      <c r="AX61" s="1">
        <f t="shared" si="2"/>
        <v>87153.567293012442</v>
      </c>
      <c r="AY61" s="1">
        <f t="shared" si="2"/>
        <v>871536.85241194128</v>
      </c>
      <c r="AZ61" s="1">
        <f t="shared" si="2"/>
        <v>14.482192657847531</v>
      </c>
      <c r="BA61" s="1">
        <f t="shared" si="2"/>
        <v>21815.082182077982</v>
      </c>
      <c r="BB61" s="1">
        <f t="shared" si="2"/>
        <v>3575.5202736759088</v>
      </c>
      <c r="BC61" s="1">
        <f t="shared" si="2"/>
        <v>257822.6829646694</v>
      </c>
      <c r="BD61" s="1">
        <f t="shared" si="2"/>
        <v>5573.7780551874866</v>
      </c>
      <c r="BE61" s="1">
        <f t="shared" si="2"/>
        <v>4221.7260975374629</v>
      </c>
      <c r="BF61" s="1">
        <f t="shared" si="2"/>
        <v>8388.6402953069373</v>
      </c>
      <c r="BG61" s="1">
        <f t="shared" si="2"/>
        <v>3820.8945615150515</v>
      </c>
      <c r="BH61" s="1">
        <f t="shared" si="2"/>
        <v>2753.805610822923</v>
      </c>
      <c r="BI61" s="1">
        <f t="shared" si="2"/>
        <v>4812.2640156422767</v>
      </c>
      <c r="BJ61" s="1">
        <f t="shared" si="2"/>
        <v>379911.35160694108</v>
      </c>
      <c r="BK61" s="1">
        <f t="shared" si="2"/>
        <v>242298.80426892097</v>
      </c>
      <c r="BL61" s="1">
        <f t="shared" si="2"/>
        <v>137612.54733802014</v>
      </c>
      <c r="BM61" s="1">
        <f t="shared" si="2"/>
        <v>522.01674269109185</v>
      </c>
      <c r="BN61" s="1">
        <f t="shared" si="2"/>
        <v>250.45550653607279</v>
      </c>
      <c r="BO61" s="1">
        <f t="shared" si="2"/>
        <v>98419.481093029492</v>
      </c>
      <c r="BP61" s="1">
        <f t="shared" si="2"/>
        <v>7365.8038856310413</v>
      </c>
      <c r="BQ61" s="1">
        <f t="shared" si="2"/>
        <v>15592.693965519555</v>
      </c>
      <c r="BR61" s="1">
        <f t="shared" si="2"/>
        <v>2462.3020654860775</v>
      </c>
      <c r="BS61" s="1">
        <f t="shared" si="2"/>
        <v>2216.1262865296467</v>
      </c>
      <c r="BT61" s="1">
        <f t="shared" si="2"/>
        <v>38852.717749155199</v>
      </c>
      <c r="BU61" s="1">
        <f t="shared" si="2"/>
        <v>21066.144930063561</v>
      </c>
      <c r="BV61" s="1">
        <f t="shared" ref="BV61" si="4">SUM(BV3:BV58)</f>
        <v>10995.370831981003</v>
      </c>
      <c r="BW61" s="1">
        <f t="shared" si="2"/>
        <v>30922.510235857455</v>
      </c>
      <c r="BX61" s="1">
        <f t="shared" si="2"/>
        <v>1552.6969968164103</v>
      </c>
      <c r="BY61" s="1">
        <f t="shared" si="2"/>
        <v>584555.38618535304</v>
      </c>
      <c r="BZ61" s="1">
        <f t="shared" ref="BZ61" si="5">SUM(BZ3:BZ58)</f>
        <v>172084.4987052776</v>
      </c>
      <c r="CA61" s="1">
        <f t="shared" si="2"/>
        <v>1962.9011710108052</v>
      </c>
      <c r="CB61" s="1">
        <f t="shared" si="2"/>
        <v>28186.12462560819</v>
      </c>
      <c r="CC61" s="1">
        <f t="shared" si="2"/>
        <v>77083.505413374776</v>
      </c>
      <c r="CD61" s="1"/>
      <c r="CE61" s="1">
        <f t="shared" ref="CE61:CG61" si="6">SUM(CE3:CE58)</f>
        <v>49851.70346424391</v>
      </c>
      <c r="CF61" s="1">
        <f t="shared" si="6"/>
        <v>739066.57881840353</v>
      </c>
      <c r="CG61" s="1">
        <f t="shared" si="6"/>
        <v>41780.678955606374</v>
      </c>
      <c r="CH61" s="1"/>
    </row>
    <row r="62" spans="1:87" x14ac:dyDescent="0.3">
      <c r="A62" s="26" t="s">
        <v>56</v>
      </c>
      <c r="B62" s="24">
        <f>SUM(B2:B54)</f>
        <v>1352011.3998553101</v>
      </c>
      <c r="C62" s="24">
        <f t="shared" ref="C62:Q62" si="7">SUM(C2:C54)</f>
        <v>60662.910500651997</v>
      </c>
      <c r="D62" s="24">
        <f t="shared" si="7"/>
        <v>871767.40513033001</v>
      </c>
      <c r="E62" s="24">
        <f t="shared" si="7"/>
        <v>380127.13791183993</v>
      </c>
      <c r="F62" s="24">
        <f t="shared" si="7"/>
        <v>242545.74246723001</v>
      </c>
      <c r="G62" s="24">
        <f t="shared" si="7"/>
        <v>584631.74930379284</v>
      </c>
      <c r="H62" s="24">
        <f t="shared" si="7"/>
        <v>739442.01357499999</v>
      </c>
      <c r="I62" s="24">
        <f t="shared" si="7"/>
        <v>5339.1088405044002</v>
      </c>
      <c r="J62" s="24">
        <f t="shared" si="7"/>
        <v>3091.3975237003997</v>
      </c>
      <c r="K62" s="24">
        <f t="shared" si="7"/>
        <v>6321.1624779487001</v>
      </c>
      <c r="L62" s="24">
        <f t="shared" si="7"/>
        <v>6536.0274876020003</v>
      </c>
      <c r="M62" s="24">
        <f t="shared" si="7"/>
        <v>15087.800701477998</v>
      </c>
      <c r="N62" s="24">
        <f t="shared" si="7"/>
        <v>51834.391532659996</v>
      </c>
      <c r="O62" s="24">
        <f t="shared" si="7"/>
        <v>785.64206525329973</v>
      </c>
      <c r="P62" s="24">
        <f t="shared" si="7"/>
        <v>611.49422753599003</v>
      </c>
      <c r="Q62" s="50">
        <f t="shared" si="7"/>
        <v>1125.2693109920001</v>
      </c>
      <c r="U62" s="24">
        <f>SUM(U2:U54)</f>
        <v>18189.547254903337</v>
      </c>
      <c r="V62" s="86">
        <f t="shared" ref="V62:AC62" si="8">SUM(V2:V54)</f>
        <v>785.5793364211429</v>
      </c>
      <c r="W62" s="86">
        <f t="shared" si="8"/>
        <v>4750.1018071141589</v>
      </c>
      <c r="X62" s="86">
        <f t="shared" si="8"/>
        <v>4103.2706702580826</v>
      </c>
      <c r="Y62" s="86">
        <f t="shared" si="8"/>
        <v>3464.665728029458</v>
      </c>
      <c r="AA62" s="86">
        <f t="shared" si="8"/>
        <v>22740.267350109592</v>
      </c>
      <c r="AB62" s="86">
        <f t="shared" si="8"/>
        <v>611.47882526742819</v>
      </c>
      <c r="AC62" s="86">
        <f t="shared" si="8"/>
        <v>1207217.3006999986</v>
      </c>
      <c r="AD62" s="24">
        <f t="shared" ref="AD62:CG62" si="9">SUM(AD2:AD54)</f>
        <v>6321.1555903236958</v>
      </c>
      <c r="AE62" s="24">
        <f t="shared" si="9"/>
        <v>1351543.3145066618</v>
      </c>
      <c r="AF62" s="24">
        <f t="shared" si="9"/>
        <v>17965.879364612221</v>
      </c>
      <c r="AG62" s="24">
        <f t="shared" si="9"/>
        <v>21772.747513471772</v>
      </c>
      <c r="AH62" s="24">
        <f t="shared" si="9"/>
        <v>3082.9724420945063</v>
      </c>
      <c r="AI62" s="24">
        <f t="shared" si="9"/>
        <v>57177.260126438501</v>
      </c>
      <c r="AK62" s="24">
        <f t="shared" si="9"/>
        <v>12192.997340207135</v>
      </c>
      <c r="AL62" s="24">
        <f t="shared" si="9"/>
        <v>12192.997340207135</v>
      </c>
      <c r="AM62" s="24">
        <f t="shared" si="9"/>
        <v>15086.507144207932</v>
      </c>
      <c r="AN62" s="24">
        <f t="shared" si="9"/>
        <v>0.14590665961187599</v>
      </c>
      <c r="AO62" s="24">
        <f t="shared" si="9"/>
        <v>17788.747660561119</v>
      </c>
      <c r="AP62" s="24">
        <f t="shared" si="9"/>
        <v>685.01838398348605</v>
      </c>
      <c r="AR62" s="24">
        <f t="shared" si="9"/>
        <v>9352.827651217327</v>
      </c>
      <c r="AS62" s="24">
        <f t="shared" si="9"/>
        <v>23945.174535571972</v>
      </c>
      <c r="AT62" s="24">
        <f t="shared" si="9"/>
        <v>677.50100762098498</v>
      </c>
      <c r="AU62" s="24">
        <f t="shared" si="9"/>
        <v>60642.99999222433</v>
      </c>
      <c r="AV62" s="24">
        <f t="shared" si="9"/>
        <v>0</v>
      </c>
      <c r="AW62" s="24">
        <f t="shared" si="9"/>
        <v>784383.13921226945</v>
      </c>
      <c r="AX62" s="24">
        <f t="shared" si="9"/>
        <v>87153.567293012442</v>
      </c>
      <c r="AY62" s="24">
        <f t="shared" si="9"/>
        <v>871536.85241194128</v>
      </c>
      <c r="AZ62" s="24">
        <f t="shared" si="9"/>
        <v>14.482192657847531</v>
      </c>
      <c r="BA62" s="24">
        <f t="shared" si="9"/>
        <v>21815.082182077982</v>
      </c>
      <c r="BB62" s="24">
        <f t="shared" si="9"/>
        <v>3575.5202736759088</v>
      </c>
      <c r="BC62" s="24">
        <f t="shared" si="9"/>
        <v>257822.6829646694</v>
      </c>
      <c r="BD62" s="24">
        <f t="shared" si="9"/>
        <v>5573.7780551874866</v>
      </c>
      <c r="BE62" s="24">
        <f t="shared" si="9"/>
        <v>4221.7260975374629</v>
      </c>
      <c r="BF62" s="24">
        <f t="shared" si="9"/>
        <v>8388.6402953069373</v>
      </c>
      <c r="BG62" s="24">
        <f t="shared" si="9"/>
        <v>3820.8945615150515</v>
      </c>
      <c r="BH62" s="24">
        <f t="shared" si="9"/>
        <v>2753.805610822923</v>
      </c>
      <c r="BI62" s="24">
        <f t="shared" si="9"/>
        <v>4812.2640156422767</v>
      </c>
      <c r="BJ62" s="24">
        <f t="shared" si="9"/>
        <v>379911.35160694108</v>
      </c>
      <c r="BK62" s="24">
        <f t="shared" si="9"/>
        <v>242298.80426892097</v>
      </c>
      <c r="BL62" s="24">
        <f t="shared" si="9"/>
        <v>137612.54733802014</v>
      </c>
      <c r="BM62" s="24">
        <f t="shared" si="9"/>
        <v>522.01674269109185</v>
      </c>
      <c r="BN62" s="24">
        <f t="shared" si="9"/>
        <v>250.45550653607279</v>
      </c>
      <c r="BO62" s="24">
        <f t="shared" si="9"/>
        <v>98419.481093029492</v>
      </c>
      <c r="BP62" s="24">
        <f t="shared" si="9"/>
        <v>7365.8038856310413</v>
      </c>
      <c r="BQ62" s="24">
        <f t="shared" si="9"/>
        <v>15592.693965519555</v>
      </c>
      <c r="BR62" s="24">
        <f t="shared" si="9"/>
        <v>2462.3020654860775</v>
      </c>
      <c r="BS62" s="24">
        <f t="shared" si="9"/>
        <v>2216.1262865296467</v>
      </c>
      <c r="BT62" s="24">
        <f t="shared" si="9"/>
        <v>38852.717749155199</v>
      </c>
      <c r="BU62" s="24">
        <f t="shared" si="9"/>
        <v>21066.144930063561</v>
      </c>
      <c r="BV62" s="24">
        <f t="shared" si="9"/>
        <v>10995.370831981003</v>
      </c>
      <c r="BW62" s="24">
        <f t="shared" si="9"/>
        <v>30922.510235857455</v>
      </c>
      <c r="BX62" s="24">
        <f t="shared" si="9"/>
        <v>1552.6969968164103</v>
      </c>
      <c r="BY62" s="24">
        <f t="shared" si="9"/>
        <v>584555.38618535304</v>
      </c>
      <c r="BZ62" s="24">
        <f t="shared" ref="BZ62" si="10">SUM(BZ2:BZ54)</f>
        <v>172084.4987052776</v>
      </c>
      <c r="CA62" s="24">
        <f t="shared" si="9"/>
        <v>1962.9011710108052</v>
      </c>
      <c r="CB62" s="24">
        <f t="shared" si="9"/>
        <v>28186.12462560819</v>
      </c>
      <c r="CC62" s="24">
        <f t="shared" si="9"/>
        <v>77083.505413374776</v>
      </c>
      <c r="CE62" s="24">
        <f t="shared" si="9"/>
        <v>49851.70346424391</v>
      </c>
      <c r="CF62" s="24">
        <f t="shared" si="9"/>
        <v>739066.57881840353</v>
      </c>
      <c r="CG62" s="24">
        <f t="shared" si="9"/>
        <v>41780.678955606374</v>
      </c>
    </row>
    <row r="63" spans="1:87" x14ac:dyDescent="0.3">
      <c r="A63" s="26" t="s">
        <v>236</v>
      </c>
      <c r="B63" s="24">
        <f>+B3+B5+B8+B9+B11+B12+B14+B15+B16+B17+B18+B19+B20+B21+B22+B23+B24+B25+B26+B28+B30+B31+B33+B34+B35+B36+B37+B39+B40+B41+B42+B43+B44+B46+B47+B49+B50+B10</f>
        <v>1179953.5326338205</v>
      </c>
      <c r="C63" s="24">
        <f t="shared" ref="C63:Q63" si="11">+C3+C5+C8+C9+C11+C12+C14+C15+C16+C17+C18+C19+C20+C21+C22+C23+C24+C25+C26+C28+C30+C31+C33+C34+C35+C36+C37+C39+C40+C41+C42+C43+C44+C46+C47+C49+C50+C10</f>
        <v>49401.654352862002</v>
      </c>
      <c r="D63" s="24">
        <f t="shared" si="11"/>
        <v>731340.99386043998</v>
      </c>
      <c r="E63" s="24">
        <f t="shared" si="11"/>
        <v>289476.49601601</v>
      </c>
      <c r="F63" s="24">
        <f t="shared" si="11"/>
        <v>204037.89993221001</v>
      </c>
      <c r="G63" s="24">
        <f t="shared" si="11"/>
        <v>520543.00832701888</v>
      </c>
      <c r="H63" s="24">
        <f t="shared" si="11"/>
        <v>646150.61267447006</v>
      </c>
      <c r="I63" s="24">
        <f t="shared" si="11"/>
        <v>4653.4332132353011</v>
      </c>
      <c r="J63" s="24">
        <f t="shared" si="11"/>
        <v>2562.1159298879993</v>
      </c>
      <c r="K63" s="24">
        <f t="shared" si="11"/>
        <v>849.78225035539992</v>
      </c>
      <c r="L63" s="24">
        <f t="shared" si="11"/>
        <v>5619.2525121581984</v>
      </c>
      <c r="M63" s="24">
        <f t="shared" si="11"/>
        <v>13087.492080928998</v>
      </c>
      <c r="N63" s="24">
        <f t="shared" si="11"/>
        <v>47473.798472014998</v>
      </c>
      <c r="O63" s="24">
        <f t="shared" si="11"/>
        <v>709.10195361839976</v>
      </c>
      <c r="P63" s="24">
        <f t="shared" si="11"/>
        <v>515.12680190970002</v>
      </c>
      <c r="Q63" s="24">
        <f t="shared" si="11"/>
        <v>1065.4707999616999</v>
      </c>
      <c r="U63" s="24">
        <f t="shared" ref="U63:CG63" si="12">+U3+U5+U8+U9+U11+U12+U14+U15+U16+U17+U18+U19+U20+U21+U22+U23+U24+U25+U26+U28+U30+U31+U33+U34+U35+U36+U37+U39+U40+U41+U42+U43+U44+U46+U47+U49+U50+U10</f>
        <v>17012.7845051267</v>
      </c>
      <c r="V63" s="86">
        <f t="shared" ref="V63:AC63" si="13">+V3+V5+V8+V9+V11+V12+V14+V15+V16+V17+V18+V19+V20+V21+V22+V23+V24+V25+V26+V28+V30+V31+V33+V34+V35+V36+V37+V39+V40+V41+V42+V43+V44+V46+V47+V49+V50+V10</f>
        <v>709.04415678662201</v>
      </c>
      <c r="W63" s="86">
        <f t="shared" si="13"/>
        <v>4322.9906072838239</v>
      </c>
      <c r="X63" s="86">
        <f t="shared" si="13"/>
        <v>3696.8006296277767</v>
      </c>
      <c r="Y63" s="86">
        <f t="shared" si="13"/>
        <v>3114.9144838411175</v>
      </c>
      <c r="AA63" s="86">
        <f t="shared" si="13"/>
        <v>19056.478576549649</v>
      </c>
      <c r="AB63" s="86">
        <f t="shared" si="13"/>
        <v>515.11291562195788</v>
      </c>
      <c r="AC63" s="86">
        <f t="shared" si="13"/>
        <v>776409.05761581101</v>
      </c>
      <c r="AD63" s="24">
        <f t="shared" si="12"/>
        <v>849.77901706302214</v>
      </c>
      <c r="AE63" s="24">
        <f t="shared" si="12"/>
        <v>1179842.9561835243</v>
      </c>
      <c r="AF63" s="24">
        <f t="shared" si="12"/>
        <v>15789.771471663562</v>
      </c>
      <c r="AG63" s="24">
        <f t="shared" si="12"/>
        <v>15911.009846443798</v>
      </c>
      <c r="AH63" s="24">
        <f t="shared" si="12"/>
        <v>2729.0797929396635</v>
      </c>
      <c r="AI63" s="24">
        <f t="shared" si="12"/>
        <v>53681.925285276637</v>
      </c>
      <c r="AK63" s="24">
        <f t="shared" si="12"/>
        <v>8891.578493887735</v>
      </c>
      <c r="AL63" s="24">
        <f t="shared" si="12"/>
        <v>8891.578493887735</v>
      </c>
      <c r="AM63" s="24">
        <f t="shared" si="12"/>
        <v>13086.348076343984</v>
      </c>
      <c r="AN63" s="24">
        <f t="shared" si="12"/>
        <v>0</v>
      </c>
      <c r="AO63" s="24">
        <f t="shared" si="12"/>
        <v>15314.96920773388</v>
      </c>
      <c r="AP63" s="24">
        <f t="shared" si="12"/>
        <v>610.93184374858504</v>
      </c>
      <c r="AR63" s="24">
        <f t="shared" si="12"/>
        <v>8746.7779208363354</v>
      </c>
      <c r="AS63" s="24">
        <f t="shared" si="12"/>
        <v>22048.777672002583</v>
      </c>
      <c r="AT63" s="24">
        <f t="shared" si="12"/>
        <v>603.35777575984764</v>
      </c>
      <c r="AU63" s="24">
        <f t="shared" si="12"/>
        <v>49397.103059277237</v>
      </c>
      <c r="AV63" s="24">
        <f t="shared" si="12"/>
        <v>0</v>
      </c>
      <c r="AW63" s="24">
        <f t="shared" si="12"/>
        <v>658114.52824412228</v>
      </c>
      <c r="AX63" s="24">
        <f t="shared" si="12"/>
        <v>73123.872598976217</v>
      </c>
      <c r="AY63" s="24">
        <f t="shared" si="12"/>
        <v>731238.40084309829</v>
      </c>
      <c r="AZ63" s="24">
        <f t="shared" si="12"/>
        <v>13.424793375044315</v>
      </c>
      <c r="BA63" s="24">
        <f t="shared" si="12"/>
        <v>18985.312934942362</v>
      </c>
      <c r="BB63" s="24">
        <f t="shared" si="12"/>
        <v>2705.5976535543041</v>
      </c>
      <c r="BC63" s="24">
        <f t="shared" si="12"/>
        <v>217480.83191478549</v>
      </c>
      <c r="BD63" s="24">
        <f t="shared" si="12"/>
        <v>4494.521880497914</v>
      </c>
      <c r="BE63" s="24">
        <f t="shared" si="12"/>
        <v>3690.8703201565927</v>
      </c>
      <c r="BF63" s="24">
        <f t="shared" si="12"/>
        <v>7078.4792005975933</v>
      </c>
      <c r="BG63" s="24">
        <f t="shared" si="12"/>
        <v>3287.0163339463243</v>
      </c>
      <c r="BH63" s="24">
        <f t="shared" si="12"/>
        <v>2300.8200701545334</v>
      </c>
      <c r="BI63" s="24">
        <f t="shared" si="12"/>
        <v>4153.7054587481716</v>
      </c>
      <c r="BJ63" s="24">
        <f t="shared" si="12"/>
        <v>289381.19496985537</v>
      </c>
      <c r="BK63" s="24">
        <f t="shared" si="12"/>
        <v>203841.1951139305</v>
      </c>
      <c r="BL63" s="24">
        <f t="shared" si="12"/>
        <v>85539.999855924776</v>
      </c>
      <c r="BM63" s="24">
        <f t="shared" si="12"/>
        <v>433.70302736754167</v>
      </c>
      <c r="BN63" s="24">
        <f t="shared" si="12"/>
        <v>226.85910041448295</v>
      </c>
      <c r="BO63" s="24">
        <f t="shared" si="12"/>
        <v>80480.179521231184</v>
      </c>
      <c r="BP63" s="24">
        <f t="shared" si="12"/>
        <v>6457.637381540012</v>
      </c>
      <c r="BQ63" s="24">
        <f t="shared" si="12"/>
        <v>13594.3076391837</v>
      </c>
      <c r="BR63" s="24">
        <f t="shared" si="12"/>
        <v>2096.4672641876664</v>
      </c>
      <c r="BS63" s="24">
        <f t="shared" si="12"/>
        <v>1913.5713192049488</v>
      </c>
      <c r="BT63" s="24">
        <f t="shared" si="12"/>
        <v>33819.576416405427</v>
      </c>
      <c r="BU63" s="24">
        <f t="shared" si="12"/>
        <v>16883.898735483694</v>
      </c>
      <c r="BV63" s="24">
        <f t="shared" si="12"/>
        <v>8845.9514966501101</v>
      </c>
      <c r="BW63" s="24">
        <f t="shared" si="12"/>
        <v>26909.485723148431</v>
      </c>
      <c r="BX63" s="24">
        <f t="shared" si="12"/>
        <v>1352.4453069417048</v>
      </c>
      <c r="BY63" s="24">
        <f t="shared" si="12"/>
        <v>520476.63786196039</v>
      </c>
      <c r="BZ63" s="24">
        <f t="shared" si="12"/>
        <v>143630.684018181</v>
      </c>
      <c r="CA63" s="24">
        <f t="shared" si="12"/>
        <v>1816.9436958086737</v>
      </c>
      <c r="CB63" s="24">
        <f t="shared" si="12"/>
        <v>25281.778975421515</v>
      </c>
      <c r="CC63" s="24">
        <f t="shared" si="12"/>
        <v>68287.640239955726</v>
      </c>
      <c r="CE63" s="24">
        <f t="shared" si="12"/>
        <v>44599.949143104728</v>
      </c>
      <c r="CF63" s="24">
        <f t="shared" si="12"/>
        <v>645834.56368077395</v>
      </c>
      <c r="CG63" s="24">
        <f t="shared" si="12"/>
        <v>37681.019077287645</v>
      </c>
    </row>
    <row r="64" spans="1:87" x14ac:dyDescent="0.3">
      <c r="B64" s="24"/>
    </row>
    <row r="66" spans="2:17" x14ac:dyDescent="0.3">
      <c r="B66" s="26" t="s">
        <v>59</v>
      </c>
      <c r="C66" s="26" t="s">
        <v>57</v>
      </c>
      <c r="D66" s="26" t="s">
        <v>60</v>
      </c>
      <c r="E66" s="26" t="s">
        <v>339</v>
      </c>
      <c r="F66" s="26" t="s">
        <v>340</v>
      </c>
      <c r="G66" s="26" t="s">
        <v>61</v>
      </c>
      <c r="H66" s="26" t="s">
        <v>62</v>
      </c>
      <c r="I66" s="26">
        <v>75070</v>
      </c>
      <c r="J66" s="26">
        <v>71432</v>
      </c>
      <c r="K66" s="26"/>
      <c r="L66" s="26">
        <v>50000</v>
      </c>
    </row>
    <row r="67" spans="2:17" x14ac:dyDescent="0.3">
      <c r="B67" s="26">
        <v>295.423</v>
      </c>
      <c r="C67" s="26">
        <v>0</v>
      </c>
      <c r="D67" s="26">
        <v>224</v>
      </c>
      <c r="E67" s="26">
        <v>126.53700000000001</v>
      </c>
      <c r="F67" s="26">
        <v>37</v>
      </c>
      <c r="G67" s="57">
        <v>2</v>
      </c>
      <c r="H67" s="26">
        <v>295</v>
      </c>
      <c r="I67" s="26">
        <v>3.22011</v>
      </c>
      <c r="J67" s="57">
        <v>0.177253999999999</v>
      </c>
      <c r="K67" s="26"/>
      <c r="L67" s="57">
        <v>0.38405</v>
      </c>
    </row>
    <row r="69" spans="2:17" x14ac:dyDescent="0.3">
      <c r="B69" s="24">
        <f>B16-B67</f>
        <v>9656.307505499999</v>
      </c>
      <c r="C69" s="24">
        <f t="shared" ref="C69:L69" si="14">C16-C67</f>
        <v>2580.3729156999998</v>
      </c>
      <c r="D69" s="24">
        <f t="shared" si="14"/>
        <v>13412.282101999999</v>
      </c>
      <c r="E69" s="24">
        <f t="shared" si="14"/>
        <v>5558.8101767999997</v>
      </c>
      <c r="F69" s="24">
        <f t="shared" si="14"/>
        <v>4304.9091405999998</v>
      </c>
      <c r="G69" s="24">
        <f t="shared" si="14"/>
        <v>4919.1437083000001</v>
      </c>
      <c r="H69" s="24">
        <f t="shared" si="14"/>
        <v>18873.674759000001</v>
      </c>
      <c r="I69" s="24">
        <f t="shared" si="14"/>
        <v>334.96213945</v>
      </c>
      <c r="J69" s="24">
        <f t="shared" si="14"/>
        <v>58.051901183000005</v>
      </c>
      <c r="K69" s="24">
        <f t="shared" si="14"/>
        <v>11.689698827999999</v>
      </c>
      <c r="L69" s="24">
        <f t="shared" si="14"/>
        <v>117.86690482</v>
      </c>
      <c r="M69" s="24"/>
      <c r="N69" s="24"/>
      <c r="O69" s="61"/>
      <c r="P69" s="61"/>
      <c r="Q69" s="50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3"/>
  <dimension ref="A1:CG71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9.109375" defaultRowHeight="14.4" x14ac:dyDescent="0.3"/>
  <cols>
    <col min="1" max="1" width="19" style="26" customWidth="1"/>
    <col min="2" max="5" width="9.109375" style="26"/>
    <col min="6" max="6" width="9.6640625" style="26" customWidth="1"/>
    <col min="7" max="7" width="10.5546875" style="26" customWidth="1"/>
    <col min="8" max="8" width="9.109375" style="26"/>
    <col min="9" max="9" width="10.44140625" style="49" customWidth="1"/>
    <col min="10" max="10" width="9.6640625" style="49" customWidth="1"/>
    <col min="11" max="11" width="9.109375" style="26"/>
    <col min="12" max="12" width="11.44140625" style="49" customWidth="1"/>
    <col min="13" max="13" width="9.109375" style="26"/>
    <col min="14" max="14" width="11.5546875" style="49" customWidth="1"/>
    <col min="15" max="17" width="9" style="26" customWidth="1"/>
    <col min="18" max="18" width="9.109375" style="26"/>
    <col min="19" max="19" width="15" style="26" bestFit="1" customWidth="1"/>
    <col min="20" max="20" width="6" style="85" bestFit="1" customWidth="1"/>
    <col min="21" max="21" width="5.44140625" style="24" bestFit="1" customWidth="1"/>
    <col min="22" max="22" width="9.6640625" style="86" bestFit="1" customWidth="1"/>
    <col min="23" max="23" width="5.5546875" style="24" bestFit="1" customWidth="1"/>
    <col min="24" max="24" width="14.5546875" style="24" bestFit="1" customWidth="1"/>
    <col min="25" max="25" width="5.5546875" style="24" bestFit="1" customWidth="1"/>
    <col min="26" max="26" width="5.5546875" style="86" customWidth="1"/>
    <col min="27" max="27" width="5.6640625" style="24" bestFit="1" customWidth="1"/>
    <col min="28" max="28" width="12.88671875" style="86" bestFit="1" customWidth="1"/>
    <col min="29" max="29" width="7.6640625" style="24" bestFit="1" customWidth="1"/>
    <col min="30" max="30" width="4" style="24" bestFit="1" customWidth="1"/>
    <col min="31" max="31" width="7.6640625" style="24" bestFit="1" customWidth="1"/>
    <col min="32" max="32" width="5.6640625" style="24" bestFit="1" customWidth="1"/>
    <col min="33" max="33" width="7.6640625" style="24" bestFit="1" customWidth="1"/>
    <col min="34" max="34" width="5.6640625" style="24" bestFit="1" customWidth="1"/>
    <col min="35" max="35" width="5.88671875" style="24" bestFit="1" customWidth="1"/>
    <col min="36" max="36" width="5.88671875" style="86" customWidth="1"/>
    <col min="37" max="37" width="6.44140625" style="24" bestFit="1" customWidth="1"/>
    <col min="38" max="38" width="15.44140625" style="24" bestFit="1" customWidth="1"/>
    <col min="39" max="39" width="4.33203125" style="24" bestFit="1" customWidth="1"/>
    <col min="40" max="40" width="6.5546875" style="24" bestFit="1" customWidth="1"/>
    <col min="41" max="41" width="5.6640625" style="24" bestFit="1" customWidth="1"/>
    <col min="42" max="42" width="5.109375" style="24" bestFit="1" customWidth="1"/>
    <col min="43" max="43" width="5.109375" style="86" customWidth="1"/>
    <col min="44" max="44" width="4.109375" style="24" bestFit="1" customWidth="1"/>
    <col min="45" max="45" width="6.5546875" style="24" bestFit="1" customWidth="1"/>
    <col min="46" max="46" width="6.109375" style="24" bestFit="1" customWidth="1"/>
    <col min="47" max="47" width="4.88671875" style="24" bestFit="1" customWidth="1"/>
    <col min="48" max="48" width="10" style="24" bestFit="1" customWidth="1"/>
    <col min="49" max="49" width="7.6640625" style="24" bestFit="1" customWidth="1"/>
    <col min="50" max="50" width="6.6640625" style="24" bestFit="1" customWidth="1"/>
    <col min="51" max="51" width="7.6640625" style="24" bestFit="1" customWidth="1"/>
    <col min="52" max="52" width="6" style="24" bestFit="1" customWidth="1"/>
    <col min="53" max="53" width="5.6640625" style="24" bestFit="1" customWidth="1"/>
    <col min="54" max="54" width="4.33203125" style="24" bestFit="1" customWidth="1"/>
    <col min="55" max="55" width="7.6640625" style="24" bestFit="1" customWidth="1"/>
    <col min="56" max="56" width="4.5546875" style="24" bestFit="1" customWidth="1"/>
    <col min="57" max="57" width="4.109375" style="24" bestFit="1" customWidth="1"/>
    <col min="58" max="58" width="5.6640625" style="24" bestFit="1" customWidth="1"/>
    <col min="59" max="59" width="4.109375" style="24" bestFit="1" customWidth="1"/>
    <col min="60" max="60" width="5.88671875" style="24" bestFit="1" customWidth="1"/>
    <col min="61" max="61" width="3.33203125" style="24" bestFit="1" customWidth="1"/>
    <col min="62" max="62" width="6.6640625" style="24" bestFit="1" customWidth="1"/>
    <col min="63" max="63" width="6.88671875" style="24" bestFit="1" customWidth="1"/>
    <col min="64" max="64" width="5" style="24" bestFit="1" customWidth="1"/>
    <col min="65" max="65" width="5.109375" style="24" bestFit="1" customWidth="1"/>
    <col min="66" max="66" width="5.33203125" style="24" bestFit="1" customWidth="1"/>
    <col min="67" max="67" width="8.6640625" style="24" bestFit="1" customWidth="1"/>
    <col min="68" max="68" width="4.88671875" style="24" bestFit="1" customWidth="1"/>
    <col min="69" max="69" width="7.88671875" style="24" bestFit="1" customWidth="1"/>
    <col min="70" max="70" width="5.88671875" style="24" bestFit="1" customWidth="1"/>
    <col min="71" max="71" width="6" style="24" bestFit="1" customWidth="1"/>
    <col min="72" max="72" width="5.6640625" style="24" bestFit="1" customWidth="1"/>
    <col min="73" max="73" width="6.6640625" style="24" bestFit="1" customWidth="1"/>
    <col min="74" max="74" width="3.88671875" style="24" bestFit="1" customWidth="1"/>
    <col min="75" max="75" width="5.5546875" style="24" bestFit="1" customWidth="1"/>
    <col min="76" max="76" width="4.109375" style="24" bestFit="1" customWidth="1"/>
    <col min="77" max="77" width="6.6640625" style="24" bestFit="1" customWidth="1"/>
    <col min="78" max="78" width="8" style="24" bestFit="1" customWidth="1"/>
    <col min="79" max="80" width="5.33203125" style="24" bestFit="1" customWidth="1"/>
    <col min="81" max="81" width="5.6640625" style="24" bestFit="1" customWidth="1"/>
    <col min="82" max="82" width="5.6640625" style="86" customWidth="1"/>
    <col min="83" max="83" width="5.6640625" style="24" bestFit="1" customWidth="1"/>
    <col min="84" max="84" width="9.109375" style="24" bestFit="1" customWidth="1"/>
    <col min="85" max="85" width="7.109375" style="24" bestFit="1" customWidth="1"/>
    <col min="86" max="16384" width="9.109375" style="26"/>
  </cols>
  <sheetData>
    <row r="1" spans="1:85" x14ac:dyDescent="0.3">
      <c r="B1" s="26" t="s">
        <v>443</v>
      </c>
      <c r="S1" s="26" t="s">
        <v>446</v>
      </c>
    </row>
    <row r="2" spans="1:85" x14ac:dyDescent="0.3">
      <c r="A2" s="26" t="s">
        <v>52</v>
      </c>
      <c r="B2" s="24" t="s">
        <v>59</v>
      </c>
      <c r="C2" s="24" t="s">
        <v>57</v>
      </c>
      <c r="D2" s="24" t="s">
        <v>60</v>
      </c>
      <c r="E2" s="24" t="s">
        <v>54</v>
      </c>
      <c r="F2" s="24" t="s">
        <v>53</v>
      </c>
      <c r="G2" s="24" t="s">
        <v>61</v>
      </c>
      <c r="H2" s="24" t="s">
        <v>62</v>
      </c>
      <c r="I2" s="50" t="s">
        <v>63</v>
      </c>
      <c r="J2" s="50" t="s">
        <v>64</v>
      </c>
      <c r="K2" s="24" t="s">
        <v>223</v>
      </c>
      <c r="L2" s="50" t="s">
        <v>65</v>
      </c>
      <c r="M2" s="24" t="s">
        <v>66</v>
      </c>
      <c r="N2" s="50" t="s">
        <v>67</v>
      </c>
      <c r="O2" s="24" t="s">
        <v>309</v>
      </c>
      <c r="P2" s="24" t="s">
        <v>312</v>
      </c>
      <c r="Q2" s="50" t="s">
        <v>319</v>
      </c>
      <c r="S2" s="26" t="s">
        <v>224</v>
      </c>
      <c r="T2" s="85" t="s">
        <v>442</v>
      </c>
      <c r="U2" s="24" t="s">
        <v>357</v>
      </c>
      <c r="V2" s="86" t="s">
        <v>177</v>
      </c>
      <c r="W2" s="24" t="s">
        <v>130</v>
      </c>
      <c r="X2" s="24" t="s">
        <v>131</v>
      </c>
      <c r="Y2" s="24" t="s">
        <v>132</v>
      </c>
      <c r="Z2" s="86" t="s">
        <v>331</v>
      </c>
      <c r="AA2" s="24" t="s">
        <v>358</v>
      </c>
      <c r="AB2" s="86" t="s">
        <v>178</v>
      </c>
      <c r="AC2" s="85" t="s">
        <v>133</v>
      </c>
      <c r="AD2" s="24" t="s">
        <v>134</v>
      </c>
      <c r="AE2" s="24" t="s">
        <v>59</v>
      </c>
      <c r="AF2" s="24" t="s">
        <v>135</v>
      </c>
      <c r="AG2" s="24" t="s">
        <v>136</v>
      </c>
      <c r="AH2" s="24" t="s">
        <v>359</v>
      </c>
      <c r="AI2" s="24" t="s">
        <v>137</v>
      </c>
      <c r="AJ2" s="86" t="s">
        <v>444</v>
      </c>
      <c r="AK2" s="24" t="s">
        <v>138</v>
      </c>
      <c r="AL2" s="24" t="s">
        <v>139</v>
      </c>
      <c r="AM2" s="24" t="s">
        <v>66</v>
      </c>
      <c r="AN2" s="24" t="s">
        <v>140</v>
      </c>
      <c r="AO2" s="24" t="s">
        <v>141</v>
      </c>
      <c r="AP2" s="24" t="s">
        <v>142</v>
      </c>
      <c r="AQ2" s="86" t="s">
        <v>445</v>
      </c>
      <c r="AR2" s="24" t="s">
        <v>360</v>
      </c>
      <c r="AS2" s="24" t="s">
        <v>143</v>
      </c>
      <c r="AT2" s="24" t="s">
        <v>365</v>
      </c>
      <c r="AU2" s="24" t="s">
        <v>57</v>
      </c>
      <c r="AV2" s="24" t="s">
        <v>127</v>
      </c>
      <c r="AW2" s="24" t="s">
        <v>144</v>
      </c>
      <c r="AX2" s="24" t="s">
        <v>145</v>
      </c>
      <c r="AY2" s="24" t="s">
        <v>60</v>
      </c>
      <c r="AZ2" s="24" t="s">
        <v>146</v>
      </c>
      <c r="BA2" s="24" t="s">
        <v>147</v>
      </c>
      <c r="BB2" s="24" t="s">
        <v>148</v>
      </c>
      <c r="BC2" s="24" t="s">
        <v>149</v>
      </c>
      <c r="BD2" s="24" t="s">
        <v>150</v>
      </c>
      <c r="BE2" s="24" t="s">
        <v>151</v>
      </c>
      <c r="BF2" s="24" t="s">
        <v>152</v>
      </c>
      <c r="BG2" s="24" t="s">
        <v>153</v>
      </c>
      <c r="BH2" s="24" t="s">
        <v>154</v>
      </c>
      <c r="BI2" s="24" t="s">
        <v>155</v>
      </c>
      <c r="BJ2" s="24" t="s">
        <v>54</v>
      </c>
      <c r="BK2" s="24" t="s">
        <v>53</v>
      </c>
      <c r="BL2" s="24" t="s">
        <v>156</v>
      </c>
      <c r="BM2" s="24" t="s">
        <v>157</v>
      </c>
      <c r="BN2" s="24" t="s">
        <v>158</v>
      </c>
      <c r="BO2" s="24" t="s">
        <v>159</v>
      </c>
      <c r="BP2" s="24" t="s">
        <v>160</v>
      </c>
      <c r="BQ2" s="24" t="s">
        <v>161</v>
      </c>
      <c r="BR2" s="24" t="s">
        <v>162</v>
      </c>
      <c r="BS2" s="24" t="s">
        <v>163</v>
      </c>
      <c r="BT2" s="24" t="s">
        <v>164</v>
      </c>
      <c r="BU2" s="24" t="s">
        <v>361</v>
      </c>
      <c r="BV2" s="24" t="s">
        <v>165</v>
      </c>
      <c r="BW2" s="24" t="s">
        <v>166</v>
      </c>
      <c r="BX2" s="24" t="s">
        <v>167</v>
      </c>
      <c r="BY2" s="24" t="s">
        <v>61</v>
      </c>
      <c r="BZ2" s="24" t="s">
        <v>366</v>
      </c>
      <c r="CA2" s="24" t="s">
        <v>168</v>
      </c>
      <c r="CB2" s="24" t="s">
        <v>169</v>
      </c>
      <c r="CC2" s="24" t="s">
        <v>170</v>
      </c>
      <c r="CD2" s="86" t="s">
        <v>171</v>
      </c>
      <c r="CE2" s="24" t="s">
        <v>172</v>
      </c>
      <c r="CF2" s="24" t="s">
        <v>173</v>
      </c>
      <c r="CG2" s="24" t="s">
        <v>367</v>
      </c>
    </row>
    <row r="3" spans="1:85" x14ac:dyDescent="0.3">
      <c r="A3" s="26" t="s">
        <v>0</v>
      </c>
      <c r="B3" s="24">
        <v>3175.18001</v>
      </c>
      <c r="C3" s="24">
        <v>0</v>
      </c>
      <c r="D3" s="24">
        <v>8860.5555299999996</v>
      </c>
      <c r="E3" s="24">
        <v>227.24586260999999</v>
      </c>
      <c r="F3" s="24">
        <v>225.83606365</v>
      </c>
      <c r="G3" s="24">
        <v>5492.3020409999999</v>
      </c>
      <c r="H3" s="24">
        <v>1331.761454</v>
      </c>
      <c r="I3" s="50">
        <v>33.296440072000003</v>
      </c>
      <c r="J3" s="50">
        <v>14.842104848</v>
      </c>
      <c r="K3" s="24"/>
      <c r="L3" s="50">
        <v>205.31771481999999</v>
      </c>
      <c r="M3" s="24"/>
      <c r="N3" s="50">
        <v>12.252566400999999</v>
      </c>
      <c r="O3" s="24">
        <v>31.605073621999999</v>
      </c>
      <c r="P3" s="24">
        <v>2.7962557917000002</v>
      </c>
      <c r="Q3" s="50">
        <v>0.1990622537</v>
      </c>
      <c r="R3" s="24"/>
      <c r="S3" s="26" t="s">
        <v>0</v>
      </c>
      <c r="T3" s="85">
        <v>0</v>
      </c>
      <c r="U3" s="24">
        <v>0</v>
      </c>
      <c r="V3" s="86">
        <v>31.6044055559362</v>
      </c>
      <c r="W3" s="24">
        <v>26.600479611274402</v>
      </c>
      <c r="X3" s="24">
        <v>26.600479611274402</v>
      </c>
      <c r="Y3" s="24">
        <v>0.65873232619720001</v>
      </c>
      <c r="Z3" s="86">
        <v>0</v>
      </c>
      <c r="AA3" s="24">
        <v>20.656433697862798</v>
      </c>
      <c r="AB3" s="86">
        <v>2.7961417370141701</v>
      </c>
      <c r="AC3" s="86">
        <v>5257.7486516162298</v>
      </c>
      <c r="AD3" s="24">
        <v>0</v>
      </c>
      <c r="AE3" s="24">
        <v>3174.3968674398302</v>
      </c>
      <c r="AF3" s="24">
        <v>59.568783089374001</v>
      </c>
      <c r="AG3" s="24">
        <v>917.68844388452601</v>
      </c>
      <c r="AH3" s="24">
        <v>68.255830388048395</v>
      </c>
      <c r="AI3" s="24">
        <v>1.2386729314949E-2</v>
      </c>
      <c r="AJ3" s="86">
        <v>0</v>
      </c>
      <c r="AK3" s="24">
        <v>122.477573069648</v>
      </c>
      <c r="AL3" s="24">
        <v>122.477573069648</v>
      </c>
      <c r="AM3" s="24">
        <v>0</v>
      </c>
      <c r="AN3" s="24">
        <v>0</v>
      </c>
      <c r="AO3" s="24">
        <v>26.254773709232001</v>
      </c>
      <c r="AP3" s="24">
        <v>3.1055182924541399E-2</v>
      </c>
      <c r="AQ3" s="86">
        <v>6.1450651148551E-2</v>
      </c>
      <c r="AR3" s="24">
        <v>0</v>
      </c>
      <c r="AS3" s="24">
        <v>1.67567881050193</v>
      </c>
      <c r="AT3" s="24">
        <v>0</v>
      </c>
      <c r="AU3" s="24">
        <v>0</v>
      </c>
      <c r="AV3" s="24">
        <v>0</v>
      </c>
      <c r="AW3" s="24">
        <v>7973.1331296769704</v>
      </c>
      <c r="AX3" s="24">
        <v>885.90467886263696</v>
      </c>
      <c r="AY3" s="24">
        <v>8859.0378085396096</v>
      </c>
      <c r="AZ3" s="24">
        <v>5.0017265538561902E-5</v>
      </c>
      <c r="BA3" s="24">
        <v>70.610290027483501</v>
      </c>
      <c r="BB3" s="24">
        <v>1.95587126721672</v>
      </c>
      <c r="BC3" s="24">
        <v>587.46039167065805</v>
      </c>
      <c r="BD3" s="24">
        <v>2.5770451102586498</v>
      </c>
      <c r="BE3" s="24">
        <v>6.2488947628653504</v>
      </c>
      <c r="BF3" s="24">
        <v>15.2431379086956</v>
      </c>
      <c r="BG3" s="24">
        <v>3.5292762216086002</v>
      </c>
      <c r="BH3" s="24">
        <v>0</v>
      </c>
      <c r="BI3" s="24">
        <v>0.84545777696941704</v>
      </c>
      <c r="BJ3" s="24">
        <v>227.216892293672</v>
      </c>
      <c r="BK3" s="24">
        <v>225.80708679699799</v>
      </c>
      <c r="BL3" s="24">
        <v>1.4098054966737701</v>
      </c>
      <c r="BM3" s="24">
        <v>6.0870550108302198E-5</v>
      </c>
      <c r="BN3" s="24">
        <v>1.34459178668077E-5</v>
      </c>
      <c r="BO3" s="24">
        <v>8.2890552955571302</v>
      </c>
      <c r="BP3" s="24">
        <v>3.5949392902219397E-5</v>
      </c>
      <c r="BQ3" s="24">
        <v>40.927142748722702</v>
      </c>
      <c r="BR3" s="24">
        <v>10.074478902869799</v>
      </c>
      <c r="BS3" s="24">
        <v>5.4002232871465097</v>
      </c>
      <c r="BT3" s="24">
        <v>102.295645301674</v>
      </c>
      <c r="BU3" s="24">
        <v>309.37171546507398</v>
      </c>
      <c r="BV3" s="24">
        <v>5.7076344150311096</v>
      </c>
      <c r="BW3" s="24">
        <v>21.391923874182201</v>
      </c>
      <c r="BX3" s="24">
        <v>1.3211896583386999</v>
      </c>
      <c r="BY3" s="24">
        <v>5492.2943455733403</v>
      </c>
      <c r="BZ3" s="24">
        <v>350.339228112689</v>
      </c>
      <c r="CA3" s="24">
        <v>0</v>
      </c>
      <c r="CB3" s="24">
        <v>0</v>
      </c>
      <c r="CC3" s="24">
        <v>17.632827564530999</v>
      </c>
      <c r="CD3" s="86">
        <v>0</v>
      </c>
      <c r="CE3" s="24">
        <v>16.080201471975801</v>
      </c>
      <c r="CF3" s="24">
        <v>1331.7097088365599</v>
      </c>
      <c r="CG3" s="24">
        <v>11.177413631442301</v>
      </c>
    </row>
    <row r="4" spans="1:85" x14ac:dyDescent="0.3">
      <c r="A4" s="26" t="s">
        <v>2</v>
      </c>
      <c r="B4" s="24">
        <v>302.78672294</v>
      </c>
      <c r="C4" s="24"/>
      <c r="D4" s="24">
        <v>2326.0171206</v>
      </c>
      <c r="E4" s="24">
        <v>51.247229079999997</v>
      </c>
      <c r="F4" s="24">
        <v>51.246881846000001</v>
      </c>
      <c r="G4" s="24">
        <v>33.674939303999999</v>
      </c>
      <c r="H4" s="24">
        <v>198.24932104000001</v>
      </c>
      <c r="I4" s="50">
        <v>3.8766655794</v>
      </c>
      <c r="J4" s="50">
        <v>0.50044754030000005</v>
      </c>
      <c r="K4" s="24"/>
      <c r="L4" s="50">
        <v>29.912679095000001</v>
      </c>
      <c r="M4" s="24"/>
      <c r="N4" s="50">
        <v>0.61570994170000004</v>
      </c>
      <c r="O4" s="24">
        <v>3.5712581326000001</v>
      </c>
      <c r="P4" s="24">
        <v>0.19553339359999999</v>
      </c>
      <c r="Q4" s="50">
        <v>2.8074341199999998E-2</v>
      </c>
      <c r="R4" s="24"/>
      <c r="S4" s="26" t="s">
        <v>2</v>
      </c>
      <c r="T4" s="85">
        <v>3.9061949840440403E-2</v>
      </c>
      <c r="U4" s="24">
        <v>7.8658044934053706E-2</v>
      </c>
      <c r="V4" s="86">
        <v>3.57129716830489</v>
      </c>
      <c r="W4" s="24">
        <v>0.15915091515326299</v>
      </c>
      <c r="X4" s="24">
        <v>0.15604794282620801</v>
      </c>
      <c r="Y4" s="24">
        <v>0.133657578068305</v>
      </c>
      <c r="Z4" s="86">
        <v>1.8729556371633201E-2</v>
      </c>
      <c r="AA4" s="24">
        <v>1.1673399014688599</v>
      </c>
      <c r="AB4" s="86">
        <v>0.195534553166965</v>
      </c>
      <c r="AC4" s="86">
        <v>755.67306969855201</v>
      </c>
      <c r="AD4" s="24">
        <v>0</v>
      </c>
      <c r="AE4" s="24">
        <v>302.76348533099599</v>
      </c>
      <c r="AF4" s="24">
        <v>2.4861438723390799</v>
      </c>
      <c r="AG4" s="24">
        <v>124.550701064858</v>
      </c>
      <c r="AH4" s="24">
        <v>1.2324344195389101</v>
      </c>
      <c r="AI4" s="24">
        <v>0.10774083945514901</v>
      </c>
      <c r="AJ4" s="86">
        <v>2.2473275131312701E-2</v>
      </c>
      <c r="AK4" s="24">
        <v>11.276215680707599</v>
      </c>
      <c r="AL4" s="24">
        <v>11.276215680707599</v>
      </c>
      <c r="AM4" s="24">
        <v>0</v>
      </c>
      <c r="AN4" s="24">
        <v>0</v>
      </c>
      <c r="AO4" s="24">
        <v>1.26914107909633</v>
      </c>
      <c r="AP4" s="24">
        <v>2.1568862839442898E-2</v>
      </c>
      <c r="AQ4" s="86">
        <v>0.59357542581612099</v>
      </c>
      <c r="AR4" s="24">
        <v>5.1316062490010701E-2</v>
      </c>
      <c r="AS4" s="24">
        <v>8.0264912426903798E-2</v>
      </c>
      <c r="AT4" s="24">
        <v>9.6278518799914302E-3</v>
      </c>
      <c r="AU4" s="24">
        <v>0</v>
      </c>
      <c r="AV4" s="24">
        <v>0</v>
      </c>
      <c r="AW4" s="24">
        <v>2093.4151068679398</v>
      </c>
      <c r="AX4" s="24">
        <v>232.60187537712699</v>
      </c>
      <c r="AY4" s="24">
        <v>2326.0169822450598</v>
      </c>
      <c r="AZ4" s="24">
        <v>1.5970610939334301E-4</v>
      </c>
      <c r="BA4" s="24">
        <v>4.6868105850774597</v>
      </c>
      <c r="BB4" s="24">
        <v>0.41025121766784001</v>
      </c>
      <c r="BC4" s="24">
        <v>102.045881469568</v>
      </c>
      <c r="BD4" s="24">
        <v>0.553479008801952</v>
      </c>
      <c r="BE4" s="24">
        <v>1.45026740102625</v>
      </c>
      <c r="BF4" s="24">
        <v>3.50527054459674</v>
      </c>
      <c r="BG4" s="24">
        <v>0.81995458544839295</v>
      </c>
      <c r="BH4" s="24">
        <v>0</v>
      </c>
      <c r="BI4" s="24">
        <v>0.19304794060748301</v>
      </c>
      <c r="BJ4" s="24">
        <v>51.2506447859774</v>
      </c>
      <c r="BK4" s="24">
        <v>51.250298583493802</v>
      </c>
      <c r="BL4" s="24">
        <v>3.46202483506671E-4</v>
      </c>
      <c r="BM4" s="24">
        <v>0</v>
      </c>
      <c r="BN4" s="24">
        <v>1.69569382209802E-7</v>
      </c>
      <c r="BO4" s="24">
        <v>1.52749062583707</v>
      </c>
      <c r="BP4" s="24">
        <v>0</v>
      </c>
      <c r="BQ4" s="24">
        <v>9.4138912404856896</v>
      </c>
      <c r="BR4" s="24">
        <v>2.34195612140853</v>
      </c>
      <c r="BS4" s="24">
        <v>1.2555376379680001</v>
      </c>
      <c r="BT4" s="24">
        <v>23.527037958079099</v>
      </c>
      <c r="BU4" s="24">
        <v>69.383780368925898</v>
      </c>
      <c r="BV4" s="24">
        <v>1.28119780794435</v>
      </c>
      <c r="BW4" s="24">
        <v>4.97091374306234</v>
      </c>
      <c r="BX4" s="24">
        <v>2.5809906468911999E-6</v>
      </c>
      <c r="BY4" s="24">
        <v>33.674794372481799</v>
      </c>
      <c r="BZ4" s="24">
        <v>60.0866803248705</v>
      </c>
      <c r="CA4" s="24">
        <v>0</v>
      </c>
      <c r="CB4" s="24">
        <v>1.6613779737319301E-2</v>
      </c>
      <c r="CC4" s="24">
        <v>1.0374494171190201</v>
      </c>
      <c r="CD4" s="86">
        <v>0</v>
      </c>
      <c r="CE4" s="24">
        <v>2.3455499779096902</v>
      </c>
      <c r="CF4" s="24">
        <v>198.24510127482199</v>
      </c>
      <c r="CG4" s="24">
        <v>0.68685766368386503</v>
      </c>
    </row>
    <row r="5" spans="1:85" x14ac:dyDescent="0.3">
      <c r="A5" s="26" t="s">
        <v>3</v>
      </c>
      <c r="B5" s="24">
        <v>1318.5863107</v>
      </c>
      <c r="C5" s="24">
        <v>1.5911999999999999</v>
      </c>
      <c r="D5" s="24">
        <v>4697.4972655000001</v>
      </c>
      <c r="E5" s="24">
        <v>89.484941957999993</v>
      </c>
      <c r="F5" s="24">
        <v>87.376075150999995</v>
      </c>
      <c r="G5" s="24">
        <v>195.84327725</v>
      </c>
      <c r="H5" s="24">
        <v>315.54525949999999</v>
      </c>
      <c r="I5" s="50">
        <v>14.702636747</v>
      </c>
      <c r="J5" s="50">
        <v>2.2553963924999998</v>
      </c>
      <c r="K5" s="24"/>
      <c r="L5" s="50">
        <v>106.53550563</v>
      </c>
      <c r="M5" s="24"/>
      <c r="N5" s="50">
        <v>5.6440136871000002</v>
      </c>
      <c r="O5" s="24">
        <v>11.915042832999999</v>
      </c>
      <c r="P5" s="24">
        <v>1.0064820088999999</v>
      </c>
      <c r="Q5" s="50">
        <v>0.12692239080000001</v>
      </c>
      <c r="R5" s="24"/>
      <c r="S5" s="26" t="s">
        <v>3</v>
      </c>
      <c r="T5" s="85">
        <v>0</v>
      </c>
      <c r="U5" s="24">
        <v>0</v>
      </c>
      <c r="V5" s="86">
        <v>11.914976874293201</v>
      </c>
      <c r="W5" s="24">
        <v>0.96264631254468103</v>
      </c>
      <c r="X5" s="24">
        <v>0.96264631254468103</v>
      </c>
      <c r="Y5" s="24">
        <v>0.35606160019097499</v>
      </c>
      <c r="Z5" s="86">
        <v>0</v>
      </c>
      <c r="AA5" s="24">
        <v>3.5564037728698099</v>
      </c>
      <c r="AB5" s="86">
        <v>1.0064735878008599</v>
      </c>
      <c r="AC5" s="86">
        <v>2379.3725518609599</v>
      </c>
      <c r="AD5" s="24">
        <v>0</v>
      </c>
      <c r="AE5" s="24">
        <v>1318.5824726378801</v>
      </c>
      <c r="AF5" s="24">
        <v>18.642023150774602</v>
      </c>
      <c r="AG5" s="24">
        <v>431.07567715524902</v>
      </c>
      <c r="AH5" s="24">
        <v>9.5879413907829303</v>
      </c>
      <c r="AI5" s="24">
        <v>0</v>
      </c>
      <c r="AJ5" s="86">
        <v>0</v>
      </c>
      <c r="AK5" s="24">
        <v>26.1733183922011</v>
      </c>
      <c r="AL5" s="24">
        <v>26.1733183922011</v>
      </c>
      <c r="AM5" s="24">
        <v>0</v>
      </c>
      <c r="AN5" s="24">
        <v>0</v>
      </c>
      <c r="AO5" s="24">
        <v>9.1946571793212009</v>
      </c>
      <c r="AP5" s="24">
        <v>0</v>
      </c>
      <c r="AQ5" s="86">
        <v>0</v>
      </c>
      <c r="AR5" s="24">
        <v>0</v>
      </c>
      <c r="AS5" s="24">
        <v>5.1634813150570197E-3</v>
      </c>
      <c r="AT5" s="24">
        <v>0</v>
      </c>
      <c r="AU5" s="24">
        <v>1.59122031338701</v>
      </c>
      <c r="AV5" s="24">
        <v>0</v>
      </c>
      <c r="AW5" s="24">
        <v>4227.6780355032197</v>
      </c>
      <c r="AX5" s="24">
        <v>469.74088624260702</v>
      </c>
      <c r="AY5" s="24">
        <v>4697.4189217458297</v>
      </c>
      <c r="AZ5" s="24">
        <v>0</v>
      </c>
      <c r="BA5" s="24">
        <v>35.473217045999299</v>
      </c>
      <c r="BB5" s="24">
        <v>0.70264189652606701</v>
      </c>
      <c r="BC5" s="24">
        <v>104.60275995665199</v>
      </c>
      <c r="BD5" s="24">
        <v>0.94666910211257604</v>
      </c>
      <c r="BE5" s="24">
        <v>2.46971048870958</v>
      </c>
      <c r="BF5" s="24">
        <v>5.9710994911732298</v>
      </c>
      <c r="BG5" s="24">
        <v>1.3962018870461901</v>
      </c>
      <c r="BH5" s="24">
        <v>0</v>
      </c>
      <c r="BI5" s="24">
        <v>0.32903870897336202</v>
      </c>
      <c r="BJ5" s="24">
        <v>89.489159835169403</v>
      </c>
      <c r="BK5" s="24">
        <v>87.380329486784106</v>
      </c>
      <c r="BL5" s="24">
        <v>2.1088303483853901</v>
      </c>
      <c r="BM5" s="24">
        <v>0</v>
      </c>
      <c r="BN5" s="24">
        <v>0</v>
      </c>
      <c r="BO5" s="24">
        <v>2.63730299773475</v>
      </c>
      <c r="BP5" s="24">
        <v>0</v>
      </c>
      <c r="BQ5" s="24">
        <v>16.0390060512464</v>
      </c>
      <c r="BR5" s="24">
        <v>3.9877371375188</v>
      </c>
      <c r="BS5" s="24">
        <v>2.1378539585641199</v>
      </c>
      <c r="BT5" s="24">
        <v>40.084423430722403</v>
      </c>
      <c r="BU5" s="24">
        <v>101.34805324392801</v>
      </c>
      <c r="BV5" s="24">
        <v>2.1857620361888599</v>
      </c>
      <c r="BW5" s="24">
        <v>8.4641855586236705</v>
      </c>
      <c r="BX5" s="24">
        <v>2.86967416439259E-2</v>
      </c>
      <c r="BY5" s="24">
        <v>195.84248729967899</v>
      </c>
      <c r="BZ5" s="24">
        <v>31.0437549904129</v>
      </c>
      <c r="CA5" s="24">
        <v>0</v>
      </c>
      <c r="CB5" s="24">
        <v>0</v>
      </c>
      <c r="CC5" s="24">
        <v>1.97633461029959</v>
      </c>
      <c r="CD5" s="86">
        <v>0</v>
      </c>
      <c r="CE5" s="24">
        <v>0.66351285352733902</v>
      </c>
      <c r="CF5" s="24">
        <v>315.54450197258598</v>
      </c>
      <c r="CG5" s="24">
        <v>3.0543478564268498</v>
      </c>
    </row>
    <row r="6" spans="1:85" x14ac:dyDescent="0.3">
      <c r="A6" s="26" t="s">
        <v>4</v>
      </c>
      <c r="B6" s="24">
        <v>3668.7988946</v>
      </c>
      <c r="C6" s="24">
        <v>201.70875903999999</v>
      </c>
      <c r="D6" s="24">
        <v>3317.9401332000002</v>
      </c>
      <c r="E6" s="24">
        <v>993.20939713999996</v>
      </c>
      <c r="F6" s="24">
        <v>987.37208338000005</v>
      </c>
      <c r="G6" s="24">
        <v>340.80107851000002</v>
      </c>
      <c r="H6" s="24">
        <v>2767.3377263000002</v>
      </c>
      <c r="I6" s="50">
        <v>13.445720371</v>
      </c>
      <c r="J6" s="50">
        <v>17.046364924999999</v>
      </c>
      <c r="K6" s="24">
        <v>1.100208E-4</v>
      </c>
      <c r="L6" s="50">
        <v>112.18742785000001</v>
      </c>
      <c r="M6" s="24">
        <v>0.15301376320000001</v>
      </c>
      <c r="N6" s="50">
        <v>4.5271440526999998</v>
      </c>
      <c r="O6" s="24">
        <v>5.9430644312999998</v>
      </c>
      <c r="P6" s="24">
        <v>0.88199817719999996</v>
      </c>
      <c r="Q6" s="50">
        <v>0.9118872214</v>
      </c>
      <c r="R6" s="24"/>
      <c r="S6" s="26" t="s">
        <v>4</v>
      </c>
      <c r="T6" s="85">
        <v>7.4496520626583795E-2</v>
      </c>
      <c r="U6" s="24">
        <v>8.3895252962973093</v>
      </c>
      <c r="V6" s="86">
        <v>5.9429064468211301</v>
      </c>
      <c r="W6" s="24">
        <v>6.1460052121245399</v>
      </c>
      <c r="X6" s="24">
        <v>6.1401590338909902</v>
      </c>
      <c r="Y6" s="24">
        <v>0.46744202476018298</v>
      </c>
      <c r="Z6" s="86">
        <v>3.5294488773714598E-2</v>
      </c>
      <c r="AA6" s="24">
        <v>101.411736023887</v>
      </c>
      <c r="AB6" s="86">
        <v>0.88192351245682399</v>
      </c>
      <c r="AC6" s="86">
        <v>4161.4004724975503</v>
      </c>
      <c r="AD6" s="24">
        <v>1.10023780441696E-4</v>
      </c>
      <c r="AE6" s="24">
        <v>3667.9021172936</v>
      </c>
      <c r="AF6" s="24">
        <v>67.532562414089696</v>
      </c>
      <c r="AG6" s="24">
        <v>544.91568138921502</v>
      </c>
      <c r="AH6" s="24">
        <v>20.0390094580792</v>
      </c>
      <c r="AI6" s="24">
        <v>3.8175539933968801</v>
      </c>
      <c r="AJ6" s="86">
        <v>4.3758180198353501E-2</v>
      </c>
      <c r="AK6" s="24">
        <v>286.94466797270002</v>
      </c>
      <c r="AL6" s="24">
        <v>286.94466797270002</v>
      </c>
      <c r="AM6" s="24">
        <v>0.15301413414835999</v>
      </c>
      <c r="AN6" s="24">
        <v>0</v>
      </c>
      <c r="AO6" s="24">
        <v>20.791184186483999</v>
      </c>
      <c r="AP6" s="24">
        <v>8.4382101373598598E-2</v>
      </c>
      <c r="AQ6" s="86">
        <v>4.9858510080251301</v>
      </c>
      <c r="AR6" s="24">
        <v>0.62060053507584201</v>
      </c>
      <c r="AS6" s="24">
        <v>4.4659618343036396</v>
      </c>
      <c r="AT6" s="24">
        <v>1.8823681197291199E-2</v>
      </c>
      <c r="AU6" s="24">
        <v>201.70833686359501</v>
      </c>
      <c r="AV6" s="24">
        <v>0</v>
      </c>
      <c r="AW6" s="24">
        <v>2985.7489975241201</v>
      </c>
      <c r="AX6" s="24">
        <v>331.75107962348198</v>
      </c>
      <c r="AY6" s="24">
        <v>3317.5000771476102</v>
      </c>
      <c r="AZ6" s="24">
        <v>1.6520487399549399E-3</v>
      </c>
      <c r="BA6" s="24">
        <v>69.682395928324297</v>
      </c>
      <c r="BB6" s="24">
        <v>7.7694471684386004</v>
      </c>
      <c r="BC6" s="24">
        <v>1487.0444017202201</v>
      </c>
      <c r="BD6" s="24">
        <v>10.4638945231093</v>
      </c>
      <c r="BE6" s="24">
        <v>27.305117709784898</v>
      </c>
      <c r="BF6" s="24">
        <v>74.453730454482795</v>
      </c>
      <c r="BG6" s="24">
        <v>15.4800169967234</v>
      </c>
      <c r="BH6" s="24">
        <v>0.26541650138295397</v>
      </c>
      <c r="BI6" s="24">
        <v>3.6405309954176501</v>
      </c>
      <c r="BJ6" s="24">
        <v>993.25008043809805</v>
      </c>
      <c r="BK6" s="24">
        <v>987.41227977771803</v>
      </c>
      <c r="BL6" s="24">
        <v>5.83780066037985</v>
      </c>
      <c r="BM6" s="24">
        <v>2.250749863589E-3</v>
      </c>
      <c r="BN6" s="24">
        <v>8.0144264896355203E-4</v>
      </c>
      <c r="BO6" s="24">
        <v>36.630977173188398</v>
      </c>
      <c r="BP6" s="24">
        <v>3.5323298004265799E-3</v>
      </c>
      <c r="BQ6" s="24">
        <v>178.166853410973</v>
      </c>
      <c r="BR6" s="24">
        <v>44.230562800200602</v>
      </c>
      <c r="BS6" s="24">
        <v>23.7185180774202</v>
      </c>
      <c r="BT6" s="24">
        <v>445.96724551618303</v>
      </c>
      <c r="BU6" s="24">
        <v>439.680198182016</v>
      </c>
      <c r="BV6" s="24">
        <v>24.215108534422299</v>
      </c>
      <c r="BW6" s="24">
        <v>95.034910511370896</v>
      </c>
      <c r="BX6" s="24">
        <v>6.3364882305375195E-2</v>
      </c>
      <c r="BY6" s="24">
        <v>340.79456945408901</v>
      </c>
      <c r="BZ6" s="24">
        <v>866.027148646912</v>
      </c>
      <c r="CA6" s="24">
        <v>2.0583192182410399E-7</v>
      </c>
      <c r="CB6" s="24">
        <v>1.73319192240849</v>
      </c>
      <c r="CC6" s="24">
        <v>126.042351754891</v>
      </c>
      <c r="CD6" s="86">
        <v>0</v>
      </c>
      <c r="CE6" s="24">
        <v>95.201869798697004</v>
      </c>
      <c r="CF6" s="24">
        <v>2767.2951705109699</v>
      </c>
      <c r="CG6" s="24">
        <v>36.312624358981701</v>
      </c>
    </row>
    <row r="7" spans="1:85" x14ac:dyDescent="0.3">
      <c r="A7" s="26" t="s">
        <v>5</v>
      </c>
      <c r="B7" s="24">
        <v>13202.929635</v>
      </c>
      <c r="C7" s="24"/>
      <c r="D7" s="24">
        <v>14208.594392999999</v>
      </c>
      <c r="E7" s="24">
        <v>428.349717</v>
      </c>
      <c r="F7" s="24">
        <v>397.72965599999998</v>
      </c>
      <c r="G7" s="24">
        <v>358.66719899999998</v>
      </c>
      <c r="H7" s="24">
        <v>15102.144877000001</v>
      </c>
      <c r="I7" s="50">
        <v>206.34675275999999</v>
      </c>
      <c r="J7" s="50">
        <v>268.79440516</v>
      </c>
      <c r="K7" s="24"/>
      <c r="L7" s="50">
        <v>756.14559886999996</v>
      </c>
      <c r="M7" s="24">
        <v>8.2378000000000007E-2</v>
      </c>
      <c r="N7" s="50">
        <v>321.88106185999999</v>
      </c>
      <c r="O7" s="24">
        <v>155.91289123999999</v>
      </c>
      <c r="P7" s="24">
        <v>34.445022410999997</v>
      </c>
      <c r="Q7" s="50">
        <v>1.8493178750999999</v>
      </c>
      <c r="R7" s="24"/>
      <c r="S7" s="26" t="s">
        <v>5</v>
      </c>
      <c r="T7" s="85">
        <v>0.19234512914565399</v>
      </c>
      <c r="U7" s="24">
        <v>1.4355932142828101</v>
      </c>
      <c r="V7" s="86">
        <v>155.91214612021901</v>
      </c>
      <c r="W7" s="24">
        <v>164.093455897973</v>
      </c>
      <c r="X7" s="24">
        <v>164.07782842647299</v>
      </c>
      <c r="Y7" s="24">
        <v>6.3897211484473804</v>
      </c>
      <c r="Z7" s="86">
        <v>9.2217166051026297E-2</v>
      </c>
      <c r="AA7" s="24">
        <v>187.16460680885501</v>
      </c>
      <c r="AB7" s="86">
        <v>34.445839518746801</v>
      </c>
      <c r="AC7" s="86">
        <v>52459.936016762404</v>
      </c>
      <c r="AD7" s="24">
        <v>0</v>
      </c>
      <c r="AE7" s="24">
        <v>13202.842485781801</v>
      </c>
      <c r="AF7" s="24">
        <v>462.75292818690798</v>
      </c>
      <c r="AG7" s="24">
        <v>9352.4646989602497</v>
      </c>
      <c r="AH7" s="24">
        <v>461.91178520993299</v>
      </c>
      <c r="AI7" s="24">
        <v>2.2608853261125699</v>
      </c>
      <c r="AJ7" s="86">
        <v>0.110660880732706</v>
      </c>
      <c r="AK7" s="24">
        <v>793.31244803612299</v>
      </c>
      <c r="AL7" s="24">
        <v>793.31244803612299</v>
      </c>
      <c r="AM7" s="24">
        <v>8.2377989697801399E-2</v>
      </c>
      <c r="AN7" s="24">
        <v>0</v>
      </c>
      <c r="AO7" s="24">
        <v>166.06822202756101</v>
      </c>
      <c r="AP7" s="24">
        <v>0.14471929148169299</v>
      </c>
      <c r="AQ7" s="86">
        <v>3.1520520147373601</v>
      </c>
      <c r="AR7" s="24">
        <v>0.79981598777537199</v>
      </c>
      <c r="AS7" s="24">
        <v>10.117654100460699</v>
      </c>
      <c r="AT7" s="24">
        <v>4.7520797548876198E-2</v>
      </c>
      <c r="AU7" s="24">
        <v>0</v>
      </c>
      <c r="AV7" s="24">
        <v>0</v>
      </c>
      <c r="AW7" s="24">
        <v>12787.7740497301</v>
      </c>
      <c r="AX7" s="24">
        <v>1420.85598356079</v>
      </c>
      <c r="AY7" s="24">
        <v>14208.6300332909</v>
      </c>
      <c r="AZ7" s="24">
        <v>7.9084501738895397E-4</v>
      </c>
      <c r="BA7" s="24">
        <v>609.47084481773095</v>
      </c>
      <c r="BB7" s="24">
        <v>3.56213156259198</v>
      </c>
      <c r="BC7" s="24">
        <v>7682.2782681774397</v>
      </c>
      <c r="BD7" s="24">
        <v>4.4142727216168698</v>
      </c>
      <c r="BE7" s="24">
        <v>10.6983219999338</v>
      </c>
      <c r="BF7" s="24">
        <v>31.728844065763699</v>
      </c>
      <c r="BG7" s="24">
        <v>6.2060812904810003</v>
      </c>
      <c r="BH7" s="24">
        <v>3.7110530487166303E-2</v>
      </c>
      <c r="BI7" s="24">
        <v>1.5075173409717899</v>
      </c>
      <c r="BJ7" s="24">
        <v>428.19042620635901</v>
      </c>
      <c r="BK7" s="24">
        <v>397.68692595007201</v>
      </c>
      <c r="BL7" s="24">
        <v>30.5035002562873</v>
      </c>
      <c r="BM7" s="24">
        <v>1.9079860998583401E-2</v>
      </c>
      <c r="BN7" s="24">
        <v>6.2019227731939996E-3</v>
      </c>
      <c r="BO7" s="24">
        <v>17.2110655701483</v>
      </c>
      <c r="BP7" s="24">
        <v>2.8151348710571601E-2</v>
      </c>
      <c r="BQ7" s="24">
        <v>70.312755602771105</v>
      </c>
      <c r="BR7" s="24">
        <v>17.4632074709127</v>
      </c>
      <c r="BS7" s="24">
        <v>9.3205904678593701</v>
      </c>
      <c r="BT7" s="24">
        <v>176.184497926002</v>
      </c>
      <c r="BU7" s="24">
        <v>4183.8324328887402</v>
      </c>
      <c r="BV7" s="24">
        <v>10.444158805657</v>
      </c>
      <c r="BW7" s="24">
        <v>37.231021545384898</v>
      </c>
      <c r="BX7" s="24">
        <v>1.31191591700766</v>
      </c>
      <c r="BY7" s="24">
        <v>358.66701398175701</v>
      </c>
      <c r="BZ7" s="24">
        <v>4083.4437282690001</v>
      </c>
      <c r="CA7" s="24">
        <v>0</v>
      </c>
      <c r="CB7" s="24">
        <v>8.1808202764595606E-2</v>
      </c>
      <c r="CC7" s="24">
        <v>176.408775699339</v>
      </c>
      <c r="CD7" s="86">
        <v>0</v>
      </c>
      <c r="CE7" s="24">
        <v>122.754598592869</v>
      </c>
      <c r="CF7" s="24">
        <v>15102.209381250699</v>
      </c>
      <c r="CG7" s="24">
        <v>111.68569797827401</v>
      </c>
    </row>
    <row r="8" spans="1:85" x14ac:dyDescent="0.3">
      <c r="A8" s="26" t="s">
        <v>6</v>
      </c>
      <c r="B8" s="24">
        <v>92.448822852000006</v>
      </c>
      <c r="C8" s="24">
        <v>8.6976000000000002E-4</v>
      </c>
      <c r="D8" s="24">
        <v>172.16824835</v>
      </c>
      <c r="E8" s="24">
        <v>15.648926358000001</v>
      </c>
      <c r="F8" s="24">
        <v>15.648926358000001</v>
      </c>
      <c r="G8" s="24">
        <v>4.5430207300000003</v>
      </c>
      <c r="H8" s="24">
        <v>72.810395018999998</v>
      </c>
      <c r="I8" s="50">
        <v>6.6518596999999999E-2</v>
      </c>
      <c r="J8" s="50">
        <v>2.0125495300000001E-2</v>
      </c>
      <c r="K8" s="24"/>
      <c r="L8" s="50">
        <v>1.122001085</v>
      </c>
      <c r="M8" s="24"/>
      <c r="N8" s="50">
        <v>1.8270719999999999E-3</v>
      </c>
      <c r="O8" s="24">
        <v>1.4284725200000001E-2</v>
      </c>
      <c r="P8" s="24">
        <v>8.9445240000000004E-4</v>
      </c>
      <c r="Q8" s="50">
        <v>2.2042116E-3</v>
      </c>
      <c r="R8" s="24"/>
      <c r="S8" s="26" t="s">
        <v>6</v>
      </c>
      <c r="T8" s="85">
        <v>1.7103948965205399E-2</v>
      </c>
      <c r="U8" s="24">
        <v>3.4444002921123998E-2</v>
      </c>
      <c r="V8" s="86">
        <v>1.42844259181754E-2</v>
      </c>
      <c r="W8" s="24">
        <v>0.111201338867725</v>
      </c>
      <c r="X8" s="24">
        <v>0.109841886756745</v>
      </c>
      <c r="Y8" s="24">
        <v>7.5257036283668102E-2</v>
      </c>
      <c r="Z8" s="86">
        <v>8.2000047796204501E-3</v>
      </c>
      <c r="AA8" s="24">
        <v>8.4074868338859297</v>
      </c>
      <c r="AB8" s="86">
        <v>8.9446561623483204E-4</v>
      </c>
      <c r="AC8" s="86">
        <v>240.941031972639</v>
      </c>
      <c r="AD8" s="24">
        <v>0</v>
      </c>
      <c r="AE8" s="24">
        <v>92.448511913225602</v>
      </c>
      <c r="AF8" s="24">
        <v>1.9604088476049499</v>
      </c>
      <c r="AG8" s="24">
        <v>42.475241094558797</v>
      </c>
      <c r="AH8" s="24">
        <v>0.981837133919371</v>
      </c>
      <c r="AI8" s="24">
        <v>3.1867778946741601E-2</v>
      </c>
      <c r="AJ8" s="86">
        <v>9.8403909070365701E-3</v>
      </c>
      <c r="AK8" s="24">
        <v>6.8050950098160996</v>
      </c>
      <c r="AL8" s="24">
        <v>6.8050950098160996</v>
      </c>
      <c r="AM8" s="24">
        <v>0</v>
      </c>
      <c r="AN8" s="24">
        <v>0</v>
      </c>
      <c r="AO8" s="24">
        <v>0.97351898987362195</v>
      </c>
      <c r="AP8" s="24">
        <v>9.3730001157426197E-3</v>
      </c>
      <c r="AQ8" s="86">
        <v>0.25962464160077298</v>
      </c>
      <c r="AR8" s="24">
        <v>2.2470997062341298E-2</v>
      </c>
      <c r="AS8" s="24">
        <v>3.5147162022079403E-2</v>
      </c>
      <c r="AT8" s="24">
        <v>4.2167619080176301E-3</v>
      </c>
      <c r="AU8" s="24">
        <v>8.6987020288033896E-4</v>
      </c>
      <c r="AV8" s="24">
        <v>0</v>
      </c>
      <c r="AW8" s="24">
        <v>154.95166564702799</v>
      </c>
      <c r="AX8" s="24">
        <v>17.216853287918099</v>
      </c>
      <c r="AY8" s="24">
        <v>172.16851893494601</v>
      </c>
      <c r="AZ8" s="24">
        <v>6.9934295320138595E-5</v>
      </c>
      <c r="BA8" s="24">
        <v>6.3036510445498903</v>
      </c>
      <c r="BB8" s="24">
        <v>0.12526712081879601</v>
      </c>
      <c r="BC8" s="24">
        <v>27.350822276823301</v>
      </c>
      <c r="BD8" s="24">
        <v>0.16900779554335599</v>
      </c>
      <c r="BE8" s="24">
        <v>0.442863594525925</v>
      </c>
      <c r="BF8" s="24">
        <v>1.0703856435015899</v>
      </c>
      <c r="BG8" s="24">
        <v>0.250383867678587</v>
      </c>
      <c r="BH8" s="24">
        <v>0</v>
      </c>
      <c r="BI8" s="24">
        <v>5.89495979320643E-2</v>
      </c>
      <c r="BJ8" s="24">
        <v>15.650054255747101</v>
      </c>
      <c r="BK8" s="24">
        <v>15.650054255747101</v>
      </c>
      <c r="BL8" s="24">
        <v>0</v>
      </c>
      <c r="BM8" s="24">
        <v>0</v>
      </c>
      <c r="BN8" s="24">
        <v>0</v>
      </c>
      <c r="BO8" s="24">
        <v>0.46633734023379902</v>
      </c>
      <c r="BP8" s="24">
        <v>0</v>
      </c>
      <c r="BQ8" s="24">
        <v>2.8747129086129002</v>
      </c>
      <c r="BR8" s="24">
        <v>0.71515632423375697</v>
      </c>
      <c r="BS8" s="24">
        <v>0.383399681432124</v>
      </c>
      <c r="BT8" s="24">
        <v>7.1844159680770696</v>
      </c>
      <c r="BU8" s="24">
        <v>11.596464252579199</v>
      </c>
      <c r="BV8" s="24">
        <v>0.391222573124555</v>
      </c>
      <c r="BW8" s="24">
        <v>1.51795184003262</v>
      </c>
      <c r="BX8" s="24">
        <v>0</v>
      </c>
      <c r="BY8" s="24">
        <v>4.54300816702216</v>
      </c>
      <c r="BZ8" s="24">
        <v>9.5423095756457492</v>
      </c>
      <c r="CA8" s="24">
        <v>0</v>
      </c>
      <c r="CB8" s="24">
        <v>7.2736673412809802E-3</v>
      </c>
      <c r="CC8" s="24">
        <v>3.0047078455970802</v>
      </c>
      <c r="CD8" s="86">
        <v>0</v>
      </c>
      <c r="CE8" s="24">
        <v>3.31583898245673</v>
      </c>
      <c r="CF8" s="24">
        <v>72.810393359678898</v>
      </c>
      <c r="CG8" s="24">
        <v>1.67182844724063</v>
      </c>
    </row>
    <row r="9" spans="1:85" x14ac:dyDescent="0.3">
      <c r="A9" s="26" t="s">
        <v>7</v>
      </c>
      <c r="B9" s="24">
        <v>4.9956579999999997</v>
      </c>
      <c r="C9" s="24"/>
      <c r="D9" s="24">
        <v>10.8200097</v>
      </c>
      <c r="E9" s="24">
        <v>0.22974934999999999</v>
      </c>
      <c r="F9" s="24">
        <v>0.22974934999999999</v>
      </c>
      <c r="G9" s="24">
        <v>1.18597982E-2</v>
      </c>
      <c r="H9" s="24">
        <v>3.7100433499999999</v>
      </c>
      <c r="I9" s="50">
        <v>0.26729266829999998</v>
      </c>
      <c r="J9" s="50">
        <v>2.7059588400000001E-2</v>
      </c>
      <c r="K9" s="24"/>
      <c r="L9" s="50">
        <v>1.7142018557000001</v>
      </c>
      <c r="M9" s="24"/>
      <c r="N9" s="50">
        <v>0.10009010660000001</v>
      </c>
      <c r="O9" s="24">
        <v>0.17261982140000001</v>
      </c>
      <c r="P9" s="24">
        <v>1.3734927500000001E-2</v>
      </c>
      <c r="Q9" s="50">
        <v>2.1546763E-3</v>
      </c>
      <c r="R9" s="24"/>
      <c r="S9" s="26" t="s">
        <v>7</v>
      </c>
      <c r="T9" s="85">
        <v>0</v>
      </c>
      <c r="U9" s="24">
        <v>0</v>
      </c>
      <c r="V9" s="86">
        <v>0.172619696982589</v>
      </c>
      <c r="W9" s="24">
        <v>1.19433273854396E-2</v>
      </c>
      <c r="X9" s="24">
        <v>1.19433273854396E-2</v>
      </c>
      <c r="Y9" s="24">
        <v>4.8141761272507801E-3</v>
      </c>
      <c r="Z9" s="86">
        <v>0</v>
      </c>
      <c r="AA9" s="24">
        <v>4.4137168659975801E-2</v>
      </c>
      <c r="AB9" s="86">
        <v>1.37345797997101E-2</v>
      </c>
      <c r="AC9" s="86">
        <v>30.529932078903499</v>
      </c>
      <c r="AD9" s="24">
        <v>0</v>
      </c>
      <c r="AE9" s="24">
        <v>4.9956145438912696</v>
      </c>
      <c r="AF9" s="24">
        <v>0.25208370416673298</v>
      </c>
      <c r="AG9" s="24">
        <v>5.5733859428231201</v>
      </c>
      <c r="AH9" s="24">
        <v>0.12789402469452099</v>
      </c>
      <c r="AI9" s="24">
        <v>0</v>
      </c>
      <c r="AJ9" s="86">
        <v>0</v>
      </c>
      <c r="AK9" s="24">
        <v>0.32245135825327897</v>
      </c>
      <c r="AL9" s="24">
        <v>0.32245135825327897</v>
      </c>
      <c r="AM9" s="24">
        <v>0</v>
      </c>
      <c r="AN9" s="24">
        <v>0</v>
      </c>
      <c r="AO9" s="24">
        <v>0.12458512408163699</v>
      </c>
      <c r="AP9" s="24">
        <v>0</v>
      </c>
      <c r="AQ9" s="86">
        <v>0</v>
      </c>
      <c r="AR9" s="24">
        <v>0</v>
      </c>
      <c r="AS9" s="24">
        <v>0</v>
      </c>
      <c r="AT9" s="24">
        <v>0</v>
      </c>
      <c r="AU9" s="24">
        <v>0</v>
      </c>
      <c r="AV9" s="24">
        <v>0</v>
      </c>
      <c r="AW9" s="24">
        <v>9.7380648930482501</v>
      </c>
      <c r="AX9" s="24">
        <v>1.0820030974938999</v>
      </c>
      <c r="AY9" s="24">
        <v>10.8200679905421</v>
      </c>
      <c r="AZ9" s="24">
        <v>0</v>
      </c>
      <c r="BA9" s="24">
        <v>0.47948992460192502</v>
      </c>
      <c r="BB9" s="24">
        <v>1.8115516680721E-3</v>
      </c>
      <c r="BC9" s="24">
        <v>1.1171610927759901</v>
      </c>
      <c r="BD9" s="24">
        <v>2.4461680914036202E-3</v>
      </c>
      <c r="BE9" s="24">
        <v>6.4053891984545497E-3</v>
      </c>
      <c r="BF9" s="24">
        <v>1.8132576045679701E-2</v>
      </c>
      <c r="BG9" s="24">
        <v>3.6218560712533801E-3</v>
      </c>
      <c r="BH9" s="24">
        <v>0</v>
      </c>
      <c r="BI9" s="24">
        <v>8.5260613876993196E-4</v>
      </c>
      <c r="BJ9" s="24">
        <v>0.22976584101699099</v>
      </c>
      <c r="BK9" s="24">
        <v>0.22976584101699099</v>
      </c>
      <c r="BL9" s="24">
        <v>0</v>
      </c>
      <c r="BM9" s="24">
        <v>0</v>
      </c>
      <c r="BN9" s="24">
        <v>0</v>
      </c>
      <c r="BO9" s="24">
        <v>6.7582444595093299E-3</v>
      </c>
      <c r="BP9" s="24">
        <v>0</v>
      </c>
      <c r="BQ9" s="24">
        <v>4.1724229346825702E-2</v>
      </c>
      <c r="BR9" s="24">
        <v>1.03421997718216E-2</v>
      </c>
      <c r="BS9" s="24">
        <v>5.5484779840936698E-3</v>
      </c>
      <c r="BT9" s="24">
        <v>0.104502692394604</v>
      </c>
      <c r="BU9" s="24">
        <v>1.15844511019913</v>
      </c>
      <c r="BV9" s="24">
        <v>5.6579154196773097E-3</v>
      </c>
      <c r="BW9" s="24">
        <v>2.1961920666677601E-2</v>
      </c>
      <c r="BX9" s="24">
        <v>1.37601481505976E-8</v>
      </c>
      <c r="BY9" s="24">
        <v>1.18591555195467E-2</v>
      </c>
      <c r="BZ9" s="24">
        <v>0.261708557722515</v>
      </c>
      <c r="CA9" s="24">
        <v>0</v>
      </c>
      <c r="CB9" s="24">
        <v>0</v>
      </c>
      <c r="CC9" s="24">
        <v>2.2043233308972399E-2</v>
      </c>
      <c r="CD9" s="86">
        <v>0</v>
      </c>
      <c r="CE9" s="24">
        <v>4.7335986309297601E-3</v>
      </c>
      <c r="CF9" s="24">
        <v>3.7100417224711801</v>
      </c>
      <c r="CG9" s="24">
        <v>4.0191208746837799E-2</v>
      </c>
    </row>
    <row r="10" spans="1:85" x14ac:dyDescent="0.3">
      <c r="B10" s="24"/>
      <c r="C10" s="24"/>
      <c r="D10" s="24"/>
      <c r="E10" s="24"/>
      <c r="F10" s="24"/>
      <c r="G10" s="24"/>
      <c r="H10" s="24"/>
      <c r="I10" s="50"/>
      <c r="J10" s="50"/>
      <c r="K10" s="24"/>
      <c r="L10" s="50"/>
      <c r="M10" s="24"/>
      <c r="N10" s="50"/>
      <c r="O10" s="24"/>
      <c r="P10" s="24"/>
      <c r="Q10" s="50"/>
      <c r="R10" s="24"/>
      <c r="AC10" s="86"/>
    </row>
    <row r="11" spans="1:85" x14ac:dyDescent="0.3">
      <c r="A11" s="26" t="s">
        <v>9</v>
      </c>
      <c r="B11" s="24">
        <v>1231.793889</v>
      </c>
      <c r="C11" s="24"/>
      <c r="D11" s="24">
        <v>6197.0805579999997</v>
      </c>
      <c r="E11" s="24">
        <v>95.530864378000004</v>
      </c>
      <c r="F11" s="24">
        <v>93.713385690999999</v>
      </c>
      <c r="G11" s="24">
        <v>1573.888365</v>
      </c>
      <c r="H11" s="24">
        <v>678.09718999999996</v>
      </c>
      <c r="I11" s="50">
        <v>17.314747613000002</v>
      </c>
      <c r="J11" s="50">
        <v>3.8282578287</v>
      </c>
      <c r="K11" s="24"/>
      <c r="L11" s="50">
        <v>125.39671173000001</v>
      </c>
      <c r="M11" s="24"/>
      <c r="N11" s="50">
        <v>8.3101790949000005</v>
      </c>
      <c r="O11" s="24">
        <v>12.083641438000001</v>
      </c>
      <c r="P11" s="24">
        <v>1.4974040662999999</v>
      </c>
      <c r="Q11" s="50">
        <v>0.2549036992</v>
      </c>
      <c r="R11" s="24"/>
      <c r="S11" s="26" t="s">
        <v>9</v>
      </c>
      <c r="T11" s="85">
        <v>1.05507985026207E-3</v>
      </c>
      <c r="U11" s="24">
        <v>5.5520459949183398E-3</v>
      </c>
      <c r="V11" s="86">
        <v>12.083655710342599</v>
      </c>
      <c r="W11" s="24">
        <v>1.59730643343667</v>
      </c>
      <c r="X11" s="24">
        <v>1.59730643343667</v>
      </c>
      <c r="Y11" s="24">
        <v>0.51289275918541999</v>
      </c>
      <c r="Z11" s="86">
        <v>0</v>
      </c>
      <c r="AA11" s="24">
        <v>7.2845977782654803</v>
      </c>
      <c r="AB11" s="86">
        <v>1.49740201852789</v>
      </c>
      <c r="AC11" s="86">
        <v>3442.70616096606</v>
      </c>
      <c r="AD11" s="24">
        <v>0</v>
      </c>
      <c r="AE11" s="24">
        <v>1231.7922862569401</v>
      </c>
      <c r="AF11" s="24">
        <v>29.246895000003502</v>
      </c>
      <c r="AG11" s="24">
        <v>623.81135341707295</v>
      </c>
      <c r="AH11" s="24">
        <v>15.081462297626899</v>
      </c>
      <c r="AI11" s="24">
        <v>1.17108398174132E-3</v>
      </c>
      <c r="AJ11" s="86">
        <v>1.6834454794225999E-3</v>
      </c>
      <c r="AK11" s="24">
        <v>72.780139417502596</v>
      </c>
      <c r="AL11" s="24">
        <v>72.780139417502596</v>
      </c>
      <c r="AM11" s="24">
        <v>0</v>
      </c>
      <c r="AN11" s="24">
        <v>0</v>
      </c>
      <c r="AO11" s="24">
        <v>13.7051488802215</v>
      </c>
      <c r="AP11" s="24">
        <v>7.6842307261473193E-6</v>
      </c>
      <c r="AQ11" s="86">
        <v>0.130967788270308</v>
      </c>
      <c r="AR11" s="24">
        <v>6.1696437595418702E-3</v>
      </c>
      <c r="AS11" s="24">
        <v>3.1672370063217603E-2</v>
      </c>
      <c r="AT11" s="24">
        <v>2.2071630208832699E-5</v>
      </c>
      <c r="AU11" s="24">
        <v>0</v>
      </c>
      <c r="AV11" s="24">
        <v>0</v>
      </c>
      <c r="AW11" s="24">
        <v>5577.37065992713</v>
      </c>
      <c r="AX11" s="24">
        <v>619.70789252049099</v>
      </c>
      <c r="AY11" s="24">
        <v>6197.0785524476196</v>
      </c>
      <c r="AZ11" s="24">
        <v>1.76073977821503E-4</v>
      </c>
      <c r="BA11" s="24">
        <v>52.444750052235698</v>
      </c>
      <c r="BB11" s="24">
        <v>0.75014918225058602</v>
      </c>
      <c r="BC11" s="24">
        <v>291.15015569787801</v>
      </c>
      <c r="BD11" s="24">
        <v>1.0121012753738201</v>
      </c>
      <c r="BE11" s="24">
        <v>2.65208773094793</v>
      </c>
      <c r="BF11" s="24">
        <v>6.4100398215358396</v>
      </c>
      <c r="BG11" s="24">
        <v>1.4994103143239701</v>
      </c>
      <c r="BH11" s="24">
        <v>0</v>
      </c>
      <c r="BI11" s="24">
        <v>0.35301814944030102</v>
      </c>
      <c r="BJ11" s="24">
        <v>95.5375152266258</v>
      </c>
      <c r="BK11" s="24">
        <v>93.720057321126902</v>
      </c>
      <c r="BL11" s="24">
        <v>1.81745790549887</v>
      </c>
      <c r="BM11" s="24">
        <v>0</v>
      </c>
      <c r="BN11" s="24">
        <v>0</v>
      </c>
      <c r="BO11" s="24">
        <v>2.7926447752112198</v>
      </c>
      <c r="BP11" s="24">
        <v>0</v>
      </c>
      <c r="BQ11" s="24">
        <v>17.215141385163999</v>
      </c>
      <c r="BR11" s="24">
        <v>4.2826968429813101</v>
      </c>
      <c r="BS11" s="24">
        <v>2.29597015779582</v>
      </c>
      <c r="BT11" s="24">
        <v>43.023799688045997</v>
      </c>
      <c r="BU11" s="24">
        <v>179.041885895696</v>
      </c>
      <c r="BV11" s="24">
        <v>2.3428306817242301</v>
      </c>
      <c r="BW11" s="24">
        <v>9.0901673159278396</v>
      </c>
      <c r="BX11" s="24">
        <v>4.0398022454074902E-10</v>
      </c>
      <c r="BY11" s="24">
        <v>1573.8875386449199</v>
      </c>
      <c r="BZ11" s="24">
        <v>144.79166804377499</v>
      </c>
      <c r="CA11" s="24">
        <v>0</v>
      </c>
      <c r="CB11" s="24">
        <v>1.81191362663625E-4</v>
      </c>
      <c r="CC11" s="24">
        <v>4.39987136853384</v>
      </c>
      <c r="CD11" s="86">
        <v>0</v>
      </c>
      <c r="CE11" s="24">
        <v>8.2098208219741995</v>
      </c>
      <c r="CF11" s="24">
        <v>678.09678064562297</v>
      </c>
      <c r="CG11" s="24">
        <v>5.0141478524224299</v>
      </c>
    </row>
    <row r="12" spans="1:85" x14ac:dyDescent="0.3">
      <c r="A12" s="26" t="s">
        <v>10</v>
      </c>
      <c r="B12" s="24">
        <v>983.06150000000002</v>
      </c>
      <c r="C12" s="24"/>
      <c r="D12" s="24">
        <v>3163.1041</v>
      </c>
      <c r="E12" s="24">
        <v>100.4071</v>
      </c>
      <c r="F12" s="24">
        <v>100.4071</v>
      </c>
      <c r="G12" s="24">
        <v>5.6778000000000004</v>
      </c>
      <c r="H12" s="24">
        <v>463.46420000000001</v>
      </c>
      <c r="I12" s="50">
        <v>27.815622907000002</v>
      </c>
      <c r="J12" s="50">
        <v>7.0852577118999998</v>
      </c>
      <c r="K12" s="24"/>
      <c r="L12" s="50">
        <v>202.81360391000001</v>
      </c>
      <c r="M12" s="24"/>
      <c r="N12" s="50">
        <v>9.8986444432000003</v>
      </c>
      <c r="O12" s="24">
        <v>26.512547884</v>
      </c>
      <c r="P12" s="24">
        <v>2.9378299763000002</v>
      </c>
      <c r="Q12" s="50">
        <v>0.33000985919999998</v>
      </c>
      <c r="R12" s="24"/>
      <c r="S12" s="26" t="s">
        <v>10</v>
      </c>
      <c r="T12" s="85">
        <v>0</v>
      </c>
      <c r="U12" s="24">
        <v>3.65971036193279</v>
      </c>
      <c r="V12" s="86">
        <v>26.512513096741898</v>
      </c>
      <c r="W12" s="24">
        <v>1.3277385923546601</v>
      </c>
      <c r="X12" s="24">
        <v>1.3277385923546601</v>
      </c>
      <c r="Y12" s="24">
        <v>0.53514383235503504</v>
      </c>
      <c r="Z12" s="86">
        <v>0</v>
      </c>
      <c r="AA12" s="24">
        <v>4.9087950227106703</v>
      </c>
      <c r="AB12" s="86">
        <v>2.9378573048773999</v>
      </c>
      <c r="AC12" s="86">
        <v>3466.1712599400998</v>
      </c>
      <c r="AD12" s="24">
        <v>0</v>
      </c>
      <c r="AE12" s="24">
        <v>983.06230865810096</v>
      </c>
      <c r="AF12" s="24">
        <v>27.882397229052899</v>
      </c>
      <c r="AG12" s="24">
        <v>619.62408935888698</v>
      </c>
      <c r="AH12" s="24">
        <v>14.162376801982401</v>
      </c>
      <c r="AI12" s="24">
        <v>0</v>
      </c>
      <c r="AJ12" s="86">
        <v>0</v>
      </c>
      <c r="AK12" s="24">
        <v>66.5227246318032</v>
      </c>
      <c r="AL12" s="24">
        <v>66.5227246318032</v>
      </c>
      <c r="AM12" s="24">
        <v>0</v>
      </c>
      <c r="AN12" s="24">
        <v>0</v>
      </c>
      <c r="AO12" s="24">
        <v>13.8166586738426</v>
      </c>
      <c r="AP12" s="24">
        <v>0</v>
      </c>
      <c r="AQ12" s="86">
        <v>0.63036352203794899</v>
      </c>
      <c r="AR12" s="24">
        <v>0.15231901409304499</v>
      </c>
      <c r="AS12" s="24">
        <v>1.81664790711927</v>
      </c>
      <c r="AT12" s="24">
        <v>0</v>
      </c>
      <c r="AU12" s="24">
        <v>0</v>
      </c>
      <c r="AV12" s="24">
        <v>0</v>
      </c>
      <c r="AW12" s="24">
        <v>2846.7927027453102</v>
      </c>
      <c r="AX12" s="24">
        <v>316.31161297861001</v>
      </c>
      <c r="AY12" s="24">
        <v>3163.1043157239201</v>
      </c>
      <c r="AZ12" s="24">
        <v>0</v>
      </c>
      <c r="BA12" s="24">
        <v>53.270723209295902</v>
      </c>
      <c r="BB12" s="24">
        <v>0.80373763675545695</v>
      </c>
      <c r="BC12" s="24">
        <v>129.39178631491899</v>
      </c>
      <c r="BD12" s="24">
        <v>1.08439401654569</v>
      </c>
      <c r="BE12" s="24">
        <v>2.8415467374350198</v>
      </c>
      <c r="BF12" s="24">
        <v>6.8678671042841</v>
      </c>
      <c r="BG12" s="24">
        <v>1.6065058032264601</v>
      </c>
      <c r="BH12" s="24">
        <v>0</v>
      </c>
      <c r="BI12" s="24">
        <v>0.37823424494452401</v>
      </c>
      <c r="BJ12" s="24">
        <v>100.414358393822</v>
      </c>
      <c r="BK12" s="24">
        <v>100.414358393822</v>
      </c>
      <c r="BL12" s="24">
        <v>0</v>
      </c>
      <c r="BM12" s="24">
        <v>0</v>
      </c>
      <c r="BN12" s="24">
        <v>0</v>
      </c>
      <c r="BO12" s="24">
        <v>2.99213779769285</v>
      </c>
      <c r="BP12" s="24">
        <v>0</v>
      </c>
      <c r="BQ12" s="24">
        <v>18.444797014941798</v>
      </c>
      <c r="BR12" s="24">
        <v>4.5886076709822001</v>
      </c>
      <c r="BS12" s="24">
        <v>2.4599717896570099</v>
      </c>
      <c r="BT12" s="24">
        <v>46.096921642223002</v>
      </c>
      <c r="BU12" s="24">
        <v>128.834773579467</v>
      </c>
      <c r="BV12" s="24">
        <v>2.5101714655775802</v>
      </c>
      <c r="BW12" s="24">
        <v>9.7394654695569294</v>
      </c>
      <c r="BX12" s="24">
        <v>0</v>
      </c>
      <c r="BY12" s="24">
        <v>5.6777825488737097</v>
      </c>
      <c r="BZ12" s="24">
        <v>31.709608332252198</v>
      </c>
      <c r="CA12" s="24">
        <v>0</v>
      </c>
      <c r="CB12" s="24">
        <v>0</v>
      </c>
      <c r="CC12" s="24">
        <v>9.8298272019766397</v>
      </c>
      <c r="CD12" s="86">
        <v>0</v>
      </c>
      <c r="CE12" s="24">
        <v>2.0741753648552299</v>
      </c>
      <c r="CF12" s="24">
        <v>463.46418398672898</v>
      </c>
      <c r="CG12" s="24">
        <v>6.8393424177025297</v>
      </c>
    </row>
    <row r="13" spans="1:85" x14ac:dyDescent="0.3">
      <c r="A13" s="26" t="s">
        <v>12</v>
      </c>
      <c r="B13" s="24">
        <v>503.86299150000002</v>
      </c>
      <c r="C13" s="24"/>
      <c r="D13" s="24">
        <v>1130.8484928</v>
      </c>
      <c r="E13" s="24">
        <v>17.397356039000002</v>
      </c>
      <c r="F13" s="24">
        <v>17.397356039000002</v>
      </c>
      <c r="G13" s="24">
        <v>7.0588809149999996</v>
      </c>
      <c r="H13" s="24">
        <v>33.987867049999998</v>
      </c>
      <c r="I13" s="50">
        <v>0.82612198179999996</v>
      </c>
      <c r="J13" s="50">
        <v>0.2196438825</v>
      </c>
      <c r="K13" s="24"/>
      <c r="L13" s="50">
        <v>8.8348508145999993</v>
      </c>
      <c r="M13" s="24"/>
      <c r="N13" s="50">
        <v>0.175183965</v>
      </c>
      <c r="O13" s="24">
        <v>0.59203935590000001</v>
      </c>
      <c r="P13" s="24">
        <v>5.77368797E-2</v>
      </c>
      <c r="Q13" s="50">
        <v>1.5825473199999999E-2</v>
      </c>
      <c r="R13" s="24"/>
      <c r="S13" s="26" t="s">
        <v>12</v>
      </c>
      <c r="T13" s="85">
        <v>0</v>
      </c>
      <c r="U13" s="24">
        <v>0</v>
      </c>
      <c r="V13" s="86">
        <v>0.59204306289092101</v>
      </c>
      <c r="W13" s="24">
        <v>5.5034279452087401E-2</v>
      </c>
      <c r="X13" s="24">
        <v>5.5034279452087401E-2</v>
      </c>
      <c r="Y13" s="24">
        <v>2.2179818923758698E-2</v>
      </c>
      <c r="Z13" s="86">
        <v>0</v>
      </c>
      <c r="AA13" s="24">
        <v>0.20175356029868499</v>
      </c>
      <c r="AB13" s="86">
        <v>5.7735983787645002E-2</v>
      </c>
      <c r="AC13" s="86">
        <v>180.138843163742</v>
      </c>
      <c r="AD13" s="24">
        <v>0</v>
      </c>
      <c r="AE13" s="24">
        <v>503.86156993336698</v>
      </c>
      <c r="AF13" s="24">
        <v>1.15568850828188</v>
      </c>
      <c r="AG13" s="24">
        <v>25.681885866692401</v>
      </c>
      <c r="AH13" s="24">
        <v>0.58701112137370004</v>
      </c>
      <c r="AI13" s="24">
        <v>0</v>
      </c>
      <c r="AJ13" s="86">
        <v>0</v>
      </c>
      <c r="AK13" s="24">
        <v>18.3949994022786</v>
      </c>
      <c r="AL13" s="24">
        <v>18.3949994022786</v>
      </c>
      <c r="AM13" s="24">
        <v>0</v>
      </c>
      <c r="AN13" s="24">
        <v>0</v>
      </c>
      <c r="AO13" s="24">
        <v>0.57261125393552403</v>
      </c>
      <c r="AP13" s="24">
        <v>0</v>
      </c>
      <c r="AQ13" s="86">
        <v>0</v>
      </c>
      <c r="AR13" s="24">
        <v>0</v>
      </c>
      <c r="AS13" s="24">
        <v>0</v>
      </c>
      <c r="AT13" s="24">
        <v>0</v>
      </c>
      <c r="AU13" s="24">
        <v>0</v>
      </c>
      <c r="AV13" s="24">
        <v>0</v>
      </c>
      <c r="AW13" s="24">
        <v>1017.7615344169</v>
      </c>
      <c r="AX13" s="24">
        <v>113.08496313541301</v>
      </c>
      <c r="AY13" s="24">
        <v>1130.84649755231</v>
      </c>
      <c r="AZ13" s="24">
        <v>0</v>
      </c>
      <c r="BA13" s="24">
        <v>2.2058605774621398</v>
      </c>
      <c r="BB13" s="24">
        <v>0.139262345387103</v>
      </c>
      <c r="BC13" s="24">
        <v>5.1455031189172997</v>
      </c>
      <c r="BD13" s="24">
        <v>0.187891821293341</v>
      </c>
      <c r="BE13" s="24">
        <v>0.49234706041215498</v>
      </c>
      <c r="BF13" s="24">
        <v>1.18997770576013</v>
      </c>
      <c r="BG13" s="24">
        <v>0.27835806919206102</v>
      </c>
      <c r="BH13" s="24">
        <v>0</v>
      </c>
      <c r="BI13" s="24">
        <v>6.5535980202494404E-2</v>
      </c>
      <c r="BJ13" s="24">
        <v>17.398568739452202</v>
      </c>
      <c r="BK13" s="24">
        <v>17.398568739452202</v>
      </c>
      <c r="BL13" s="24">
        <v>0</v>
      </c>
      <c r="BM13" s="24">
        <v>0</v>
      </c>
      <c r="BN13" s="24">
        <v>0</v>
      </c>
      <c r="BO13" s="24">
        <v>0.51844176766591099</v>
      </c>
      <c r="BP13" s="24">
        <v>0</v>
      </c>
      <c r="BQ13" s="24">
        <v>3.1958836951669198</v>
      </c>
      <c r="BR13" s="24">
        <v>0.79506061718392496</v>
      </c>
      <c r="BS13" s="24">
        <v>0.42623487601757098</v>
      </c>
      <c r="BT13" s="24">
        <v>7.9870984529065403</v>
      </c>
      <c r="BU13" s="24">
        <v>5.33819978543033</v>
      </c>
      <c r="BV13" s="24">
        <v>0.43493611777090602</v>
      </c>
      <c r="BW13" s="24">
        <v>1.6875402304932201</v>
      </c>
      <c r="BX13" s="24">
        <v>0</v>
      </c>
      <c r="BY13" s="24">
        <v>7.05886897512634</v>
      </c>
      <c r="BZ13" s="24">
        <v>1.2060011358215501</v>
      </c>
      <c r="CA13" s="24">
        <v>0</v>
      </c>
      <c r="CB13" s="24">
        <v>0</v>
      </c>
      <c r="CC13" s="24">
        <v>0.101587514473387</v>
      </c>
      <c r="CD13" s="86">
        <v>0</v>
      </c>
      <c r="CE13" s="24">
        <v>2.1812255881876401E-2</v>
      </c>
      <c r="CF13" s="24">
        <v>33.987856412969698</v>
      </c>
      <c r="CG13" s="24">
        <v>0.185206645006007</v>
      </c>
    </row>
    <row r="14" spans="1:85" x14ac:dyDescent="0.3">
      <c r="A14" s="26" t="s">
        <v>13</v>
      </c>
      <c r="B14" s="24">
        <v>2214.6906669999998</v>
      </c>
      <c r="C14" s="24">
        <v>8.5108779999999999</v>
      </c>
      <c r="D14" s="24">
        <v>5401.8480029000002</v>
      </c>
      <c r="E14" s="24">
        <v>167.28950499999999</v>
      </c>
      <c r="F14" s="24">
        <v>166.80025461</v>
      </c>
      <c r="G14" s="24">
        <v>132.01377600000001</v>
      </c>
      <c r="H14" s="24">
        <v>734.32357063999996</v>
      </c>
      <c r="I14" s="50">
        <v>14.004509761</v>
      </c>
      <c r="J14" s="50">
        <v>10.318796730000001</v>
      </c>
      <c r="K14" s="24"/>
      <c r="L14" s="50">
        <v>103.96081302</v>
      </c>
      <c r="M14" s="24">
        <v>1.41E-2</v>
      </c>
      <c r="N14" s="50">
        <v>4.6857316569999998</v>
      </c>
      <c r="O14" s="24">
        <v>8.5651962096999998</v>
      </c>
      <c r="P14" s="24">
        <v>0.4174141187</v>
      </c>
      <c r="Q14" s="50">
        <v>9.7873288200000005E-2</v>
      </c>
      <c r="R14" s="24"/>
      <c r="S14" s="26" t="s">
        <v>13</v>
      </c>
      <c r="T14" s="85">
        <v>1.27316019074532E-2</v>
      </c>
      <c r="U14" s="24">
        <v>2.56383012718885E-2</v>
      </c>
      <c r="V14" s="86">
        <v>8.5651993617208895</v>
      </c>
      <c r="W14" s="24">
        <v>0.96354699257507503</v>
      </c>
      <c r="X14" s="24">
        <v>0.96253525676486895</v>
      </c>
      <c r="Y14" s="24">
        <v>0.411013416561121</v>
      </c>
      <c r="Z14" s="86">
        <v>6.1038649094263099E-3</v>
      </c>
      <c r="AA14" s="24">
        <v>9.5922229048995202</v>
      </c>
      <c r="AB14" s="86">
        <v>0.41741401815808798</v>
      </c>
      <c r="AC14" s="86">
        <v>2599.5799471427899</v>
      </c>
      <c r="AD14" s="24">
        <v>0</v>
      </c>
      <c r="AE14" s="24">
        <v>2214.68778882367</v>
      </c>
      <c r="AF14" s="24">
        <v>20.279589417201802</v>
      </c>
      <c r="AG14" s="24">
        <v>476.74787097983102</v>
      </c>
      <c r="AH14" s="24">
        <v>10.130989120452799</v>
      </c>
      <c r="AI14" s="24">
        <v>1.23267594428192</v>
      </c>
      <c r="AJ14" s="86">
        <v>7.3251473629772201E-3</v>
      </c>
      <c r="AK14" s="24">
        <v>51.090877884372397</v>
      </c>
      <c r="AL14" s="24">
        <v>51.090877884372397</v>
      </c>
      <c r="AM14" s="24">
        <v>1.40997073805233E-2</v>
      </c>
      <c r="AN14" s="24">
        <v>0</v>
      </c>
      <c r="AO14" s="24">
        <v>12.345069993594199</v>
      </c>
      <c r="AP14" s="24">
        <v>1.54965763787119E-2</v>
      </c>
      <c r="AQ14" s="86">
        <v>0.22457962178315799</v>
      </c>
      <c r="AR14" s="24">
        <v>1.6724961467058999E-2</v>
      </c>
      <c r="AS14" s="24">
        <v>1.0042537666278299</v>
      </c>
      <c r="AT14" s="24">
        <v>3.1383898975179702E-3</v>
      </c>
      <c r="AU14" s="24">
        <v>8.51087148486803</v>
      </c>
      <c r="AV14" s="24">
        <v>0</v>
      </c>
      <c r="AW14" s="24">
        <v>4861.6589113799</v>
      </c>
      <c r="AX14" s="24">
        <v>540.185473666701</v>
      </c>
      <c r="AY14" s="24">
        <v>5401.8443850466001</v>
      </c>
      <c r="AZ14" s="24">
        <v>5.22058935132236E-5</v>
      </c>
      <c r="BA14" s="24">
        <v>40.774877144674797</v>
      </c>
      <c r="BB14" s="24">
        <v>1.3402190356983401</v>
      </c>
      <c r="BC14" s="24">
        <v>376.29626040220398</v>
      </c>
      <c r="BD14" s="24">
        <v>1.8064487699862699</v>
      </c>
      <c r="BE14" s="24">
        <v>4.6566344270462903</v>
      </c>
      <c r="BF14" s="24">
        <v>11.3112944942872</v>
      </c>
      <c r="BG14" s="24">
        <v>2.6321444652413799</v>
      </c>
      <c r="BH14" s="24">
        <v>5.7116817958850097E-2</v>
      </c>
      <c r="BI14" s="24">
        <v>0.62399379081444195</v>
      </c>
      <c r="BJ14" s="24">
        <v>167.30067207670101</v>
      </c>
      <c r="BK14" s="24">
        <v>166.81165342537801</v>
      </c>
      <c r="BL14" s="24">
        <v>0.489018651322497</v>
      </c>
      <c r="BM14" s="24">
        <v>4.5281723132547402E-5</v>
      </c>
      <c r="BN14" s="24">
        <v>4.27682997404056E-5</v>
      </c>
      <c r="BO14" s="24">
        <v>6.3062345653863101</v>
      </c>
      <c r="BP14" s="24">
        <v>8.8858926238860202E-4</v>
      </c>
      <c r="BQ14" s="24">
        <v>30.301407713641598</v>
      </c>
      <c r="BR14" s="24">
        <v>7.5179814033521302</v>
      </c>
      <c r="BS14" s="24">
        <v>4.0357733888898002</v>
      </c>
      <c r="BT14" s="24">
        <v>75.731577371318807</v>
      </c>
      <c r="BU14" s="24">
        <v>176.76675966300601</v>
      </c>
      <c r="BV14" s="24">
        <v>4.1371003281579801</v>
      </c>
      <c r="BW14" s="24">
        <v>16.192948489558301</v>
      </c>
      <c r="BX14" s="24">
        <v>0.15980172475536999</v>
      </c>
      <c r="BY14" s="24">
        <v>132.01337172232701</v>
      </c>
      <c r="BZ14" s="24">
        <v>173.048397825</v>
      </c>
      <c r="CA14" s="24">
        <v>0</v>
      </c>
      <c r="CB14" s="24">
        <v>5.4148231120755598E-3</v>
      </c>
      <c r="CC14" s="24">
        <v>11.689997817572401</v>
      </c>
      <c r="CD14" s="86">
        <v>0</v>
      </c>
      <c r="CE14" s="24">
        <v>15.099346708795901</v>
      </c>
      <c r="CF14" s="24">
        <v>734.32321095355303</v>
      </c>
      <c r="CG14" s="24">
        <v>7.9153540785336096</v>
      </c>
    </row>
    <row r="15" spans="1:85" x14ac:dyDescent="0.3">
      <c r="A15" s="26" t="s">
        <v>14</v>
      </c>
      <c r="B15" s="24">
        <v>1059.6014938000001</v>
      </c>
      <c r="C15" s="24">
        <v>0.45665600000000001</v>
      </c>
      <c r="D15" s="24">
        <v>3540.4497873999999</v>
      </c>
      <c r="E15" s="24">
        <v>61.483973390000003</v>
      </c>
      <c r="F15" s="24">
        <v>61.116209689999998</v>
      </c>
      <c r="G15" s="24">
        <v>71.751557020000007</v>
      </c>
      <c r="H15" s="24">
        <v>245.92266499999999</v>
      </c>
      <c r="I15" s="50">
        <v>11.538952797</v>
      </c>
      <c r="J15" s="50">
        <v>2.5197388040000002</v>
      </c>
      <c r="K15" s="24"/>
      <c r="L15" s="50">
        <v>82.684447289999994</v>
      </c>
      <c r="M15" s="24"/>
      <c r="N15" s="50">
        <v>3.5937682625999998</v>
      </c>
      <c r="O15" s="24">
        <v>10.743516573999999</v>
      </c>
      <c r="P15" s="24">
        <v>1.2241811522999999</v>
      </c>
      <c r="Q15" s="50">
        <v>0.1352157306</v>
      </c>
      <c r="R15" s="24"/>
      <c r="S15" s="26" t="s">
        <v>14</v>
      </c>
      <c r="T15" s="85">
        <v>2.1440944076456399E-3</v>
      </c>
      <c r="U15" s="24">
        <v>4.3183526050364698E-3</v>
      </c>
      <c r="V15" s="86">
        <v>10.743534726001601</v>
      </c>
      <c r="W15" s="24">
        <v>0.71550030715125301</v>
      </c>
      <c r="X15" s="24">
        <v>0.71533015408390699</v>
      </c>
      <c r="Y15" s="24">
        <v>0.25244332922898799</v>
      </c>
      <c r="Z15" s="86">
        <v>1.0277412407612399E-3</v>
      </c>
      <c r="AA15" s="24">
        <v>5.5070630068215101</v>
      </c>
      <c r="AB15" s="86">
        <v>1.22417190717881</v>
      </c>
      <c r="AC15" s="86">
        <v>1584.22827453849</v>
      </c>
      <c r="AD15" s="24">
        <v>0</v>
      </c>
      <c r="AE15" s="24">
        <v>1059.6037402734801</v>
      </c>
      <c r="AF15" s="24">
        <v>13.3697973414773</v>
      </c>
      <c r="AG15" s="24">
        <v>287.58465719934998</v>
      </c>
      <c r="AH15" s="24">
        <v>6.8982235396533396</v>
      </c>
      <c r="AI15" s="24">
        <v>3.9943618699603703E-3</v>
      </c>
      <c r="AJ15" s="86">
        <v>1.2334746675154501E-3</v>
      </c>
      <c r="AK15" s="24">
        <v>20.7278604174961</v>
      </c>
      <c r="AL15" s="24">
        <v>20.7278604174961</v>
      </c>
      <c r="AM15" s="24">
        <v>0</v>
      </c>
      <c r="AN15" s="24">
        <v>0</v>
      </c>
      <c r="AO15" s="24">
        <v>8.8981123721780406</v>
      </c>
      <c r="AP15" s="24">
        <v>9.2764844196056902E-3</v>
      </c>
      <c r="AQ15" s="86">
        <v>4.2394772011805797E-2</v>
      </c>
      <c r="AR15" s="24">
        <v>2.81655667807559E-3</v>
      </c>
      <c r="AS15" s="24">
        <v>1.08333596346941E-2</v>
      </c>
      <c r="AT15" s="24">
        <v>5.2857783486830396E-4</v>
      </c>
      <c r="AU15" s="24">
        <v>0.45665750480883199</v>
      </c>
      <c r="AV15" s="24">
        <v>0</v>
      </c>
      <c r="AW15" s="24">
        <v>3186.4051045156202</v>
      </c>
      <c r="AX15" s="24">
        <v>354.04698834746898</v>
      </c>
      <c r="AY15" s="24">
        <v>3540.45209286309</v>
      </c>
      <c r="AZ15" s="24">
        <v>8.7639180211312496E-6</v>
      </c>
      <c r="BA15" s="24">
        <v>26.286309977851701</v>
      </c>
      <c r="BB15" s="24">
        <v>0.48156383449902501</v>
      </c>
      <c r="BC15" s="24">
        <v>91.847596987509803</v>
      </c>
      <c r="BD15" s="24">
        <v>0.65028020756516103</v>
      </c>
      <c r="BE15" s="24">
        <v>1.7027085710191401</v>
      </c>
      <c r="BF15" s="24">
        <v>4.8527493576282703</v>
      </c>
      <c r="BG15" s="24">
        <v>0.96280053241621</v>
      </c>
      <c r="BH15" s="24">
        <v>0</v>
      </c>
      <c r="BI15" s="24">
        <v>0.22665797119661299</v>
      </c>
      <c r="BJ15" s="24">
        <v>61.488192630476703</v>
      </c>
      <c r="BK15" s="24">
        <v>61.120432030378602</v>
      </c>
      <c r="BL15" s="24">
        <v>0.36776060009810702</v>
      </c>
      <c r="BM15" s="24">
        <v>0</v>
      </c>
      <c r="BN15" s="24">
        <v>0</v>
      </c>
      <c r="BO15" s="24">
        <v>1.79666372900786</v>
      </c>
      <c r="BP15" s="24">
        <v>0</v>
      </c>
      <c r="BQ15" s="24">
        <v>11.093288590529999</v>
      </c>
      <c r="BR15" s="24">
        <v>2.7492627038586299</v>
      </c>
      <c r="BS15" s="24">
        <v>1.4749960504196999</v>
      </c>
      <c r="BT15" s="24">
        <v>27.787178745239402</v>
      </c>
      <c r="BU15" s="24">
        <v>61.698004610055001</v>
      </c>
      <c r="BV15" s="24">
        <v>1.5039889526392001</v>
      </c>
      <c r="BW15" s="24">
        <v>5.8382889575996098</v>
      </c>
      <c r="BX15" s="24">
        <v>3.8267597017146601E-6</v>
      </c>
      <c r="BY15" s="24">
        <v>71.751833385640097</v>
      </c>
      <c r="BZ15" s="24">
        <v>40.037971078689097</v>
      </c>
      <c r="CA15" s="24">
        <v>0</v>
      </c>
      <c r="CB15" s="24">
        <v>9.1208609313425497E-4</v>
      </c>
      <c r="CC15" s="24">
        <v>4.4864907643010401</v>
      </c>
      <c r="CD15" s="86">
        <v>0</v>
      </c>
      <c r="CE15" s="24">
        <v>2.2290227818786001</v>
      </c>
      <c r="CF15" s="24">
        <v>245.922523189868</v>
      </c>
      <c r="CG15" s="24">
        <v>3.5247363440270298</v>
      </c>
    </row>
    <row r="16" spans="1:85" x14ac:dyDescent="0.3">
      <c r="A16" s="26" t="s">
        <v>15</v>
      </c>
      <c r="B16" s="24">
        <v>1330.0519417999999</v>
      </c>
      <c r="C16" s="24">
        <v>0.5420992</v>
      </c>
      <c r="D16" s="24">
        <v>5769.0890897999998</v>
      </c>
      <c r="E16" s="24">
        <v>130.13501964</v>
      </c>
      <c r="F16" s="24">
        <v>130.13280664000001</v>
      </c>
      <c r="G16" s="24">
        <v>6.7878490013999997</v>
      </c>
      <c r="H16" s="24">
        <v>343.53327924000001</v>
      </c>
      <c r="I16" s="50">
        <v>22.261942948000002</v>
      </c>
      <c r="J16" s="50">
        <v>4.9577690306999997</v>
      </c>
      <c r="K16" s="24"/>
      <c r="L16" s="50">
        <v>153.52691795000001</v>
      </c>
      <c r="M16" s="24"/>
      <c r="N16" s="50">
        <v>7.1368803306000004</v>
      </c>
      <c r="O16" s="24">
        <v>20.801930108000001</v>
      </c>
      <c r="P16" s="24">
        <v>2.0525496396</v>
      </c>
      <c r="Q16" s="50">
        <v>0.23786049619999999</v>
      </c>
      <c r="R16" s="24"/>
      <c r="S16" s="26" t="s">
        <v>15</v>
      </c>
      <c r="T16" s="85">
        <v>2.0926303430942798E-3</v>
      </c>
      <c r="U16" s="24">
        <v>4.2148336546018799E-3</v>
      </c>
      <c r="V16" s="86">
        <v>20.8018990070209</v>
      </c>
      <c r="W16" s="24">
        <v>1.0039895414736599</v>
      </c>
      <c r="X16" s="24">
        <v>1.00382647811746</v>
      </c>
      <c r="Y16" s="24">
        <v>0.40900921603436702</v>
      </c>
      <c r="Z16" s="86">
        <v>1.0030754509829801E-3</v>
      </c>
      <c r="AA16" s="24">
        <v>3.8600599711629302</v>
      </c>
      <c r="AB16" s="86">
        <v>2.0525553506893099</v>
      </c>
      <c r="AC16" s="86">
        <v>2592.6367322016899</v>
      </c>
      <c r="AD16" s="24">
        <v>0</v>
      </c>
      <c r="AE16" s="24">
        <v>1330.05132192882</v>
      </c>
      <c r="AF16" s="24">
        <v>21.065400123722899</v>
      </c>
      <c r="AG16" s="24">
        <v>470.89453870824099</v>
      </c>
      <c r="AH16" s="24">
        <v>10.666125799206201</v>
      </c>
      <c r="AI16" s="24">
        <v>8.2959753921151708E-3</v>
      </c>
      <c r="AJ16" s="86">
        <v>1.2039016447857899E-3</v>
      </c>
      <c r="AK16" s="24">
        <v>30.072576815357301</v>
      </c>
      <c r="AL16" s="24">
        <v>30.072576815357301</v>
      </c>
      <c r="AM16" s="24">
        <v>0</v>
      </c>
      <c r="AN16" s="24">
        <v>0</v>
      </c>
      <c r="AO16" s="24">
        <v>10.4257574335849</v>
      </c>
      <c r="AP16" s="24">
        <v>1.18028544732331E-3</v>
      </c>
      <c r="AQ16" s="86">
        <v>4.0207496941501497E-2</v>
      </c>
      <c r="AR16" s="24">
        <v>2.7487227687847502E-3</v>
      </c>
      <c r="AS16" s="24">
        <v>2.1259369072790999E-2</v>
      </c>
      <c r="AT16" s="24">
        <v>5.1584039826220798E-4</v>
      </c>
      <c r="AU16" s="24">
        <v>0.54209298147565999</v>
      </c>
      <c r="AV16" s="24">
        <v>0</v>
      </c>
      <c r="AW16" s="24">
        <v>5192.1806269283497</v>
      </c>
      <c r="AX16" s="24">
        <v>576.90901102861994</v>
      </c>
      <c r="AY16" s="24">
        <v>5769.0896379569704</v>
      </c>
      <c r="AZ16" s="24">
        <v>2.6310835872396402E-5</v>
      </c>
      <c r="BA16" s="24">
        <v>40.107615751960999</v>
      </c>
      <c r="BB16" s="24">
        <v>1.0405187376334399</v>
      </c>
      <c r="BC16" s="24">
        <v>116.668221552742</v>
      </c>
      <c r="BD16" s="24">
        <v>1.40386338872446</v>
      </c>
      <c r="BE16" s="24">
        <v>3.6786559551800302</v>
      </c>
      <c r="BF16" s="24">
        <v>8.8975007920104492</v>
      </c>
      <c r="BG16" s="24">
        <v>2.0797934618627898</v>
      </c>
      <c r="BH16" s="24">
        <v>3.2613160490969199E-3</v>
      </c>
      <c r="BI16" s="24">
        <v>0.48966022421005601</v>
      </c>
      <c r="BJ16" s="24">
        <v>130.14436201733801</v>
      </c>
      <c r="BK16" s="24">
        <v>130.14214900731201</v>
      </c>
      <c r="BL16" s="24">
        <v>2.2130100255184802E-3</v>
      </c>
      <c r="BM16" s="24">
        <v>0</v>
      </c>
      <c r="BN16" s="24">
        <v>5.77994565606791E-8</v>
      </c>
      <c r="BO16" s="24">
        <v>3.9794229522093101</v>
      </c>
      <c r="BP16" s="24">
        <v>0</v>
      </c>
      <c r="BQ16" s="24">
        <v>23.8829557124511</v>
      </c>
      <c r="BR16" s="24">
        <v>5.9404206727403999</v>
      </c>
      <c r="BS16" s="24">
        <v>3.1851020209769798</v>
      </c>
      <c r="BT16" s="24">
        <v>59.688308371500803</v>
      </c>
      <c r="BU16" s="24">
        <v>103.023617998227</v>
      </c>
      <c r="BV16" s="24">
        <v>3.2496777415852298</v>
      </c>
      <c r="BW16" s="24">
        <v>12.623006571978101</v>
      </c>
      <c r="BX16" s="24">
        <v>1.0304006018618099E-6</v>
      </c>
      <c r="BY16" s="24">
        <v>6.7878883041496296</v>
      </c>
      <c r="BZ16" s="24">
        <v>40.938590761311602</v>
      </c>
      <c r="CA16" s="24">
        <v>0</v>
      </c>
      <c r="CB16" s="24">
        <v>8.8994169519998796E-4</v>
      </c>
      <c r="CC16" s="24">
        <v>1.9399907797543601</v>
      </c>
      <c r="CD16" s="86">
        <v>0</v>
      </c>
      <c r="CE16" s="24">
        <v>1.3817979833776599</v>
      </c>
      <c r="CF16" s="24">
        <v>343.53311419390701</v>
      </c>
      <c r="CG16" s="24">
        <v>3.3796090275570001</v>
      </c>
    </row>
    <row r="17" spans="1:85" x14ac:dyDescent="0.3">
      <c r="A17" s="26" t="s">
        <v>16</v>
      </c>
      <c r="B17" s="24">
        <v>7601.2334804000002</v>
      </c>
      <c r="C17" s="24">
        <v>9.9726232849999992</v>
      </c>
      <c r="D17" s="24">
        <v>23621.955132999999</v>
      </c>
      <c r="E17" s="24">
        <v>369.84945326000002</v>
      </c>
      <c r="F17" s="24">
        <v>368.43698893999999</v>
      </c>
      <c r="G17" s="24">
        <v>44.394320874000002</v>
      </c>
      <c r="H17" s="24">
        <v>2634.0376074999999</v>
      </c>
      <c r="I17" s="50">
        <v>71.844447552000005</v>
      </c>
      <c r="J17" s="50">
        <v>25.632948247000002</v>
      </c>
      <c r="K17" s="24"/>
      <c r="L17" s="50">
        <v>429.69047762000002</v>
      </c>
      <c r="M17" s="24"/>
      <c r="N17" s="50">
        <v>35.116591608999997</v>
      </c>
      <c r="O17" s="24">
        <v>59.270971252999999</v>
      </c>
      <c r="P17" s="24">
        <v>8.4693565526000008</v>
      </c>
      <c r="Q17" s="50">
        <v>0.71306045610000002</v>
      </c>
      <c r="R17" s="24"/>
      <c r="S17" s="26" t="s">
        <v>16</v>
      </c>
      <c r="T17" s="85">
        <v>0.20505167916797701</v>
      </c>
      <c r="U17" s="24">
        <v>0.41290975306414801</v>
      </c>
      <c r="V17" s="86">
        <v>59.271160714794597</v>
      </c>
      <c r="W17" s="24">
        <v>7.2915183738101099</v>
      </c>
      <c r="X17" s="24">
        <v>7.2752297624673101</v>
      </c>
      <c r="Y17" s="24">
        <v>2.2660597185247702</v>
      </c>
      <c r="Z17" s="86">
        <v>9.8310164254920701E-2</v>
      </c>
      <c r="AA17" s="24">
        <v>56.836243223587203</v>
      </c>
      <c r="AB17" s="86">
        <v>8.4693709438259592</v>
      </c>
      <c r="AC17" s="86">
        <v>12824.375442046799</v>
      </c>
      <c r="AD17" s="24">
        <v>0</v>
      </c>
      <c r="AE17" s="24">
        <v>7601.2128699945497</v>
      </c>
      <c r="AF17" s="24">
        <v>98.608278360103199</v>
      </c>
      <c r="AG17" s="24">
        <v>2280.5376732055802</v>
      </c>
      <c r="AH17" s="24">
        <v>52.538564427927497</v>
      </c>
      <c r="AI17" s="24">
        <v>1.4775602074744101</v>
      </c>
      <c r="AJ17" s="86">
        <v>0.11796988015123699</v>
      </c>
      <c r="AK17" s="24">
        <v>213.14126886290001</v>
      </c>
      <c r="AL17" s="24">
        <v>213.14126886290001</v>
      </c>
      <c r="AM17" s="24">
        <v>0</v>
      </c>
      <c r="AN17" s="24">
        <v>0</v>
      </c>
      <c r="AO17" s="24">
        <v>48.852313397188396</v>
      </c>
      <c r="AP17" s="24">
        <v>0.12078934770262099</v>
      </c>
      <c r="AQ17" s="86">
        <v>3.44751448690839</v>
      </c>
      <c r="AR17" s="24">
        <v>0.26938990554296899</v>
      </c>
      <c r="AS17" s="24">
        <v>1.13750785162629</v>
      </c>
      <c r="AT17" s="24">
        <v>5.0545964527108599E-2</v>
      </c>
      <c r="AU17" s="24">
        <v>9.9725998101820892</v>
      </c>
      <c r="AV17" s="24">
        <v>0</v>
      </c>
      <c r="AW17" s="24">
        <v>21259.568754767701</v>
      </c>
      <c r="AX17" s="24">
        <v>2362.1765085542602</v>
      </c>
      <c r="AY17" s="24">
        <v>23621.745263321998</v>
      </c>
      <c r="AZ17" s="24">
        <v>1.16007234411945E-3</v>
      </c>
      <c r="BA17" s="24">
        <v>193.11156329924901</v>
      </c>
      <c r="BB17" s="24">
        <v>2.6577917762418899</v>
      </c>
      <c r="BC17" s="24">
        <v>1124.24809830141</v>
      </c>
      <c r="BD17" s="24">
        <v>3.5766819432750698</v>
      </c>
      <c r="BE17" s="24">
        <v>9.3658077658360597</v>
      </c>
      <c r="BF17" s="24">
        <v>23.104539341699802</v>
      </c>
      <c r="BG17" s="24">
        <v>5.2986841253988803</v>
      </c>
      <c r="BH17" s="24">
        <v>0.88092307522721502</v>
      </c>
      <c r="BI17" s="24">
        <v>1.2481017574088999</v>
      </c>
      <c r="BJ17" s="24">
        <v>369.850058888067</v>
      </c>
      <c r="BK17" s="24">
        <v>368.43758106130099</v>
      </c>
      <c r="BL17" s="24">
        <v>1.4124778267663201</v>
      </c>
      <c r="BM17" s="24">
        <v>4.6374113328593501E-4</v>
      </c>
      <c r="BN17" s="24">
        <v>1.4102944823822999E-4</v>
      </c>
      <c r="BO17" s="24">
        <v>38.282003407628999</v>
      </c>
      <c r="BP17" s="24">
        <v>5.2948406333879297E-4</v>
      </c>
      <c r="BQ17" s="24">
        <v>61.8980486026554</v>
      </c>
      <c r="BR17" s="24">
        <v>15.127119073562699</v>
      </c>
      <c r="BS17" s="24">
        <v>8.2195733499782406</v>
      </c>
      <c r="BT17" s="24">
        <v>154.71014383780499</v>
      </c>
      <c r="BU17" s="24">
        <v>712.22732240328605</v>
      </c>
      <c r="BV17" s="24">
        <v>8.2933041028566308</v>
      </c>
      <c r="BW17" s="24">
        <v>35.773483981877902</v>
      </c>
      <c r="BX17" s="24">
        <v>2.40665202190291E-4</v>
      </c>
      <c r="BY17" s="24">
        <v>44.3821138497484</v>
      </c>
      <c r="BZ17" s="24">
        <v>489.96848644159502</v>
      </c>
      <c r="CA17" s="24">
        <v>0</v>
      </c>
      <c r="CB17" s="24">
        <v>8.7206721954066202E-2</v>
      </c>
      <c r="CC17" s="24">
        <v>52.8766515071285</v>
      </c>
      <c r="CD17" s="86">
        <v>0</v>
      </c>
      <c r="CE17" s="24">
        <v>41.891290793386801</v>
      </c>
      <c r="CF17" s="24">
        <v>2634.02928483495</v>
      </c>
      <c r="CG17" s="24">
        <v>27.120848291222099</v>
      </c>
    </row>
    <row r="18" spans="1:85" x14ac:dyDescent="0.3">
      <c r="A18" s="26" t="s">
        <v>17</v>
      </c>
      <c r="B18" s="24">
        <v>2825.0092909</v>
      </c>
      <c r="C18" s="24">
        <v>4.3226337999999996E-3</v>
      </c>
      <c r="D18" s="24">
        <v>9673.4091468999995</v>
      </c>
      <c r="E18" s="24">
        <v>283.48085667999999</v>
      </c>
      <c r="F18" s="24">
        <v>281.16797864</v>
      </c>
      <c r="G18" s="24">
        <v>104.88020908999999</v>
      </c>
      <c r="H18" s="24">
        <v>1268.1723583999999</v>
      </c>
      <c r="I18" s="50">
        <v>31.496808826999999</v>
      </c>
      <c r="J18" s="50">
        <v>22.297445672999999</v>
      </c>
      <c r="K18" s="24"/>
      <c r="L18" s="50">
        <v>222.90250816</v>
      </c>
      <c r="M18" s="24"/>
      <c r="N18" s="50">
        <v>8.3436400582000001</v>
      </c>
      <c r="O18" s="24">
        <v>28.119161667</v>
      </c>
      <c r="P18" s="24">
        <v>2.3900293298999999</v>
      </c>
      <c r="Q18" s="50">
        <v>0.29027128260000001</v>
      </c>
      <c r="R18" s="24"/>
      <c r="S18" s="26" t="s">
        <v>17</v>
      </c>
      <c r="T18" s="85">
        <v>7.8601138273847404E-2</v>
      </c>
      <c r="U18" s="24">
        <v>6.6225264759981304</v>
      </c>
      <c r="V18" s="86">
        <v>28.119170787732902</v>
      </c>
      <c r="W18" s="24">
        <v>2.3579598178511501</v>
      </c>
      <c r="X18" s="24">
        <v>2.3517070568236802</v>
      </c>
      <c r="Y18" s="24">
        <v>0.97855482375626202</v>
      </c>
      <c r="Z18" s="86">
        <v>3.7687742689364499E-2</v>
      </c>
      <c r="AA18" s="24">
        <v>23.638201438425</v>
      </c>
      <c r="AB18" s="86">
        <v>2.3900485083769101</v>
      </c>
      <c r="AC18" s="86">
        <v>6568.20282392016</v>
      </c>
      <c r="AD18" s="24">
        <v>0</v>
      </c>
      <c r="AE18" s="24">
        <v>2824.9773305436001</v>
      </c>
      <c r="AF18" s="24">
        <v>52.898386530326199</v>
      </c>
      <c r="AG18" s="24">
        <v>1137.96929910525</v>
      </c>
      <c r="AH18" s="24">
        <v>22.011160587489002</v>
      </c>
      <c r="AI18" s="24">
        <v>0.32134279678607502</v>
      </c>
      <c r="AJ18" s="86">
        <v>4.5221262718601697E-2</v>
      </c>
      <c r="AK18" s="24">
        <v>102.31597798560399</v>
      </c>
      <c r="AL18" s="24">
        <v>102.31597798560399</v>
      </c>
      <c r="AM18" s="24">
        <v>0</v>
      </c>
      <c r="AN18" s="24">
        <v>0</v>
      </c>
      <c r="AO18" s="24">
        <v>21.085126869608398</v>
      </c>
      <c r="AP18" s="24">
        <v>4.4085067707887601E-2</v>
      </c>
      <c r="AQ18" s="86">
        <v>2.3075602365267098</v>
      </c>
      <c r="AR18" s="24">
        <v>0.371652719529732</v>
      </c>
      <c r="AS18" s="24">
        <v>3.3806368051565601</v>
      </c>
      <c r="AT18" s="24">
        <v>1.9377771720267299E-2</v>
      </c>
      <c r="AU18" s="24">
        <v>4.3227168659093502E-3</v>
      </c>
      <c r="AV18" s="24">
        <v>0</v>
      </c>
      <c r="AW18" s="24">
        <v>8706.0341309457508</v>
      </c>
      <c r="AX18" s="24">
        <v>967.33729279650595</v>
      </c>
      <c r="AY18" s="24">
        <v>9673.3714237422591</v>
      </c>
      <c r="AZ18" s="24">
        <v>3.2142784276206098E-4</v>
      </c>
      <c r="BA18" s="24">
        <v>84.400534304369302</v>
      </c>
      <c r="BB18" s="24">
        <v>2.2613560591334698</v>
      </c>
      <c r="BC18" s="24">
        <v>519.47320614170906</v>
      </c>
      <c r="BD18" s="24">
        <v>3.0457456888947601</v>
      </c>
      <c r="BE18" s="24">
        <v>7.9416257056774402</v>
      </c>
      <c r="BF18" s="24">
        <v>19.248997968330599</v>
      </c>
      <c r="BG18" s="24">
        <v>4.4929176932830597</v>
      </c>
      <c r="BH18" s="24">
        <v>4.0635930378037503E-5</v>
      </c>
      <c r="BI18" s="24">
        <v>1.05819181568257</v>
      </c>
      <c r="BJ18" s="24">
        <v>283.49483140290403</v>
      </c>
      <c r="BK18" s="24">
        <v>281.18195250146698</v>
      </c>
      <c r="BL18" s="24">
        <v>2.3128789014368598</v>
      </c>
      <c r="BM18" s="24">
        <v>2.3349856975148301E-4</v>
      </c>
      <c r="BN18" s="24">
        <v>5.1707624244228098E-5</v>
      </c>
      <c r="BO18" s="24">
        <v>8.4965739795080495</v>
      </c>
      <c r="BP18" s="24">
        <v>1.3793310074571301E-4</v>
      </c>
      <c r="BQ18" s="24">
        <v>51.596832515749199</v>
      </c>
      <c r="BR18" s="24">
        <v>12.838532433627</v>
      </c>
      <c r="BS18" s="24">
        <v>6.8792234691380596</v>
      </c>
      <c r="BT18" s="24">
        <v>128.95201504312701</v>
      </c>
      <c r="BU18" s="24">
        <v>374.23267457950197</v>
      </c>
      <c r="BV18" s="24">
        <v>7.0311331097846796</v>
      </c>
      <c r="BW18" s="24">
        <v>27.252927583513799</v>
      </c>
      <c r="BX18" s="24">
        <v>8.5415660791596695E-2</v>
      </c>
      <c r="BY18" s="24">
        <v>104.88080560309</v>
      </c>
      <c r="BZ18" s="24">
        <v>235.545758516962</v>
      </c>
      <c r="CA18" s="24">
        <v>0</v>
      </c>
      <c r="CB18" s="24">
        <v>3.34298353946803E-2</v>
      </c>
      <c r="CC18" s="24">
        <v>29.658370313808099</v>
      </c>
      <c r="CD18" s="86">
        <v>0</v>
      </c>
      <c r="CE18" s="24">
        <v>13.9655800841311</v>
      </c>
      <c r="CF18" s="24">
        <v>1268.1697523155699</v>
      </c>
      <c r="CG18" s="24">
        <v>13.091793297025401</v>
      </c>
    </row>
    <row r="19" spans="1:85" x14ac:dyDescent="0.3">
      <c r="A19" s="26" t="s">
        <v>18</v>
      </c>
      <c r="B19" s="24">
        <v>12611.473398</v>
      </c>
      <c r="C19" s="24">
        <v>18.875795</v>
      </c>
      <c r="D19" s="24">
        <v>29025.474534000001</v>
      </c>
      <c r="E19" s="24">
        <v>988.74926800000003</v>
      </c>
      <c r="F19" s="24">
        <v>967.77709654</v>
      </c>
      <c r="G19" s="24">
        <v>1010.615185</v>
      </c>
      <c r="H19" s="24">
        <v>9259.2566270000007</v>
      </c>
      <c r="I19" s="50">
        <v>53.594377497000004</v>
      </c>
      <c r="J19" s="50">
        <v>24.565682334000002</v>
      </c>
      <c r="K19" s="24"/>
      <c r="L19" s="50">
        <v>478.62603007000001</v>
      </c>
      <c r="M19" s="24">
        <v>6.5000000000000002E-7</v>
      </c>
      <c r="N19" s="50">
        <v>32.596320488000003</v>
      </c>
      <c r="O19" s="24">
        <v>42.435115672000002</v>
      </c>
      <c r="P19" s="24">
        <v>6.2174381725999996</v>
      </c>
      <c r="Q19" s="50">
        <v>0.62735573619999996</v>
      </c>
      <c r="R19" s="24"/>
      <c r="S19" s="26" t="s">
        <v>18</v>
      </c>
      <c r="T19" s="85">
        <v>0.26214465882795202</v>
      </c>
      <c r="U19" s="24">
        <v>198.14496909783301</v>
      </c>
      <c r="V19" s="86">
        <v>42.434594265048197</v>
      </c>
      <c r="W19" s="24">
        <v>19.413060554200602</v>
      </c>
      <c r="X19" s="24">
        <v>19.3935785849689</v>
      </c>
      <c r="Y19" s="24">
        <v>3.41026472068183</v>
      </c>
      <c r="Z19" s="86">
        <v>0.117304264017381</v>
      </c>
      <c r="AA19" s="24">
        <v>125.568093119876</v>
      </c>
      <c r="AB19" s="86">
        <v>6.2173926315610597</v>
      </c>
      <c r="AC19" s="86">
        <v>24752.2585012003</v>
      </c>
      <c r="AD19" s="24">
        <v>0</v>
      </c>
      <c r="AE19" s="24">
        <v>12605.601097549001</v>
      </c>
      <c r="AF19" s="24">
        <v>170.551928023524</v>
      </c>
      <c r="AG19" s="24">
        <v>4293.8239334598102</v>
      </c>
      <c r="AH19" s="24">
        <v>96.681893960850601</v>
      </c>
      <c r="AI19" s="24">
        <v>5.5988338873544103</v>
      </c>
      <c r="AJ19" s="86">
        <v>0.16866612785433499</v>
      </c>
      <c r="AK19" s="24">
        <v>427.56849351174498</v>
      </c>
      <c r="AL19" s="24">
        <v>427.56849351174498</v>
      </c>
      <c r="AM19" s="24">
        <v>6.5000308536847701E-7</v>
      </c>
      <c r="AN19" s="24">
        <v>0</v>
      </c>
      <c r="AO19" s="24">
        <v>125.562697076145</v>
      </c>
      <c r="AP19" s="24">
        <v>0.32145732061966198</v>
      </c>
      <c r="AQ19" s="86">
        <v>43.877212071036297</v>
      </c>
      <c r="AR19" s="24">
        <v>9.7958768750670409</v>
      </c>
      <c r="AS19" s="24">
        <v>99.894696770747103</v>
      </c>
      <c r="AT19" s="24">
        <v>6.1813144242708701E-2</v>
      </c>
      <c r="AU19" s="24">
        <v>18.8759056862711</v>
      </c>
      <c r="AV19" s="24">
        <v>0</v>
      </c>
      <c r="AW19" s="24">
        <v>26117.027960900999</v>
      </c>
      <c r="AX19" s="24">
        <v>2901.8972775596999</v>
      </c>
      <c r="AY19" s="24">
        <v>29018.925238460699</v>
      </c>
      <c r="AZ19" s="24">
        <v>1.19493224570982E-2</v>
      </c>
      <c r="BA19" s="24">
        <v>306.09799998167898</v>
      </c>
      <c r="BB19" s="24">
        <v>9.6626677469865694</v>
      </c>
      <c r="BC19" s="24">
        <v>4746.0701501036701</v>
      </c>
      <c r="BD19" s="24">
        <v>11.5670816160981</v>
      </c>
      <c r="BE19" s="24">
        <v>23.046202230526202</v>
      </c>
      <c r="BF19" s="24">
        <v>65.3480291882031</v>
      </c>
      <c r="BG19" s="24">
        <v>13.340483309358</v>
      </c>
      <c r="BH19" s="24">
        <v>3.4695497153281698</v>
      </c>
      <c r="BI19" s="24">
        <v>3.4362735329618501</v>
      </c>
      <c r="BJ19" s="24">
        <v>988.51855612134102</v>
      </c>
      <c r="BK19" s="24">
        <v>967.54639702440898</v>
      </c>
      <c r="BL19" s="24">
        <v>20.972159096931598</v>
      </c>
      <c r="BM19" s="24">
        <v>3.4764304866151799E-2</v>
      </c>
      <c r="BN19" s="24">
        <v>1.0350836811014201E-2</v>
      </c>
      <c r="BO19" s="24">
        <v>93.551210754145899</v>
      </c>
      <c r="BP19" s="24">
        <v>0.33713254789265701</v>
      </c>
      <c r="BQ19" s="24">
        <v>156.07753476854199</v>
      </c>
      <c r="BR19" s="24">
        <v>38.481192860000903</v>
      </c>
      <c r="BS19" s="24">
        <v>20.314958216901701</v>
      </c>
      <c r="BT19" s="24">
        <v>390.668176268347</v>
      </c>
      <c r="BU19" s="24">
        <v>2089.24450957315</v>
      </c>
      <c r="BV19" s="24">
        <v>24.109815453628499</v>
      </c>
      <c r="BW19" s="24">
        <v>96.796393974216898</v>
      </c>
      <c r="BX19" s="24">
        <v>17.294579699593999</v>
      </c>
      <c r="BY19" s="24">
        <v>1010.59100767283</v>
      </c>
      <c r="BZ19" s="24">
        <v>2732.5749673606201</v>
      </c>
      <c r="CA19" s="24">
        <v>0</v>
      </c>
      <c r="CB19" s="24">
        <v>0.114868533309916</v>
      </c>
      <c r="CC19" s="24">
        <v>534.86626904967397</v>
      </c>
      <c r="CD19" s="86">
        <v>0</v>
      </c>
      <c r="CE19" s="24">
        <v>209.110057264776</v>
      </c>
      <c r="CF19" s="24">
        <v>9258.9398163549995</v>
      </c>
      <c r="CG19" s="24">
        <v>201.472512904609</v>
      </c>
    </row>
    <row r="20" spans="1:85" x14ac:dyDescent="0.3">
      <c r="A20" s="26" t="s">
        <v>19</v>
      </c>
      <c r="B20" s="24">
        <v>55.158180809999998</v>
      </c>
      <c r="C20" s="24">
        <v>0</v>
      </c>
      <c r="D20" s="24">
        <v>17.34506511</v>
      </c>
      <c r="E20" s="24">
        <v>0.68657638509999996</v>
      </c>
      <c r="F20" s="24">
        <v>0.68657638509999996</v>
      </c>
      <c r="G20" s="24">
        <v>0.61868995159999995</v>
      </c>
      <c r="H20" s="24">
        <v>47.65438228</v>
      </c>
      <c r="I20" s="50">
        <v>0.10751298300000001</v>
      </c>
      <c r="J20" s="50">
        <v>0.74721363220000003</v>
      </c>
      <c r="K20" s="24"/>
      <c r="L20" s="50">
        <v>0.43948641599999999</v>
      </c>
      <c r="M20" s="24"/>
      <c r="N20" s="50"/>
      <c r="O20" s="24">
        <v>5.6542783800000003E-2</v>
      </c>
      <c r="P20" s="24"/>
      <c r="Q20" s="50">
        <v>6.8734920000000004E-4</v>
      </c>
      <c r="R20" s="24"/>
      <c r="S20" s="26" t="s">
        <v>19</v>
      </c>
      <c r="T20" s="85">
        <v>0</v>
      </c>
      <c r="U20" s="24">
        <v>0</v>
      </c>
      <c r="V20" s="86">
        <v>5.6541668387569202E-2</v>
      </c>
      <c r="W20" s="24">
        <v>2.3437054426217198E-3</v>
      </c>
      <c r="X20" s="24">
        <v>2.3437054426217198E-3</v>
      </c>
      <c r="Y20" s="24">
        <v>9.4469695520758802E-4</v>
      </c>
      <c r="Z20" s="86">
        <v>0</v>
      </c>
      <c r="AA20" s="24">
        <v>7.96244920484135E-2</v>
      </c>
      <c r="AB20" s="86">
        <v>0</v>
      </c>
      <c r="AC20" s="86">
        <v>28.564511617718502</v>
      </c>
      <c r="AD20" s="24">
        <v>0</v>
      </c>
      <c r="AE20" s="24">
        <v>55.158040368833099</v>
      </c>
      <c r="AF20" s="24">
        <v>4.9222043318738799E-2</v>
      </c>
      <c r="AG20" s="24">
        <v>5.1436867956480601</v>
      </c>
      <c r="AH20" s="24">
        <v>2.5001308104730599E-2</v>
      </c>
      <c r="AI20" s="24">
        <v>0</v>
      </c>
      <c r="AJ20" s="86">
        <v>0</v>
      </c>
      <c r="AK20" s="24">
        <v>1.1737429524388101</v>
      </c>
      <c r="AL20" s="24">
        <v>1.1737429524388101</v>
      </c>
      <c r="AM20" s="24">
        <v>0</v>
      </c>
      <c r="AN20" s="24">
        <v>0</v>
      </c>
      <c r="AO20" s="24">
        <v>2.4388307971582399E-2</v>
      </c>
      <c r="AP20" s="24">
        <v>0</v>
      </c>
      <c r="AQ20" s="86">
        <v>0</v>
      </c>
      <c r="AR20" s="24">
        <v>0</v>
      </c>
      <c r="AS20" s="24">
        <v>0</v>
      </c>
      <c r="AT20" s="24">
        <v>0</v>
      </c>
      <c r="AU20" s="24">
        <v>0</v>
      </c>
      <c r="AV20" s="24">
        <v>0</v>
      </c>
      <c r="AW20" s="24">
        <v>15.610549427735201</v>
      </c>
      <c r="AX20" s="24">
        <v>1.73451490137072</v>
      </c>
      <c r="AY20" s="24">
        <v>17.345064329105899</v>
      </c>
      <c r="AZ20" s="24">
        <v>0</v>
      </c>
      <c r="BA20" s="24">
        <v>0.13982416198459999</v>
      </c>
      <c r="BB20" s="24">
        <v>5.49590038415538E-3</v>
      </c>
      <c r="BC20" s="24">
        <v>37.282619139866803</v>
      </c>
      <c r="BD20" s="24">
        <v>7.41507387137132E-3</v>
      </c>
      <c r="BE20" s="24">
        <v>1.9430112711299099E-2</v>
      </c>
      <c r="BF20" s="24">
        <v>4.69619378627293E-2</v>
      </c>
      <c r="BG20" s="24">
        <v>1.09850612940028E-2</v>
      </c>
      <c r="BH20" s="24">
        <v>0</v>
      </c>
      <c r="BI20" s="24">
        <v>2.5863152829908001E-3</v>
      </c>
      <c r="BJ20" s="24">
        <v>0.68662683717213202</v>
      </c>
      <c r="BK20" s="24">
        <v>0.68662683717213202</v>
      </c>
      <c r="BL20" s="24">
        <v>0</v>
      </c>
      <c r="BM20" s="24">
        <v>0</v>
      </c>
      <c r="BN20" s="24">
        <v>0</v>
      </c>
      <c r="BO20" s="24">
        <v>2.0460106924166499E-2</v>
      </c>
      <c r="BP20" s="24">
        <v>0</v>
      </c>
      <c r="BQ20" s="24">
        <v>0.12612472913463099</v>
      </c>
      <c r="BR20" s="24">
        <v>3.1376601905895703E-2</v>
      </c>
      <c r="BS20" s="24">
        <v>1.68211192314686E-2</v>
      </c>
      <c r="BT20" s="24">
        <v>0.31520655026262601</v>
      </c>
      <c r="BU20" s="24">
        <v>8.2584992012522491</v>
      </c>
      <c r="BV20" s="24">
        <v>1.7164434255416399E-2</v>
      </c>
      <c r="BW20" s="24">
        <v>6.6598894051378504E-2</v>
      </c>
      <c r="BX20" s="24">
        <v>0</v>
      </c>
      <c r="BY20" s="24">
        <v>0.61869331684276296</v>
      </c>
      <c r="BZ20" s="24">
        <v>21.511815572680099</v>
      </c>
      <c r="CA20" s="24">
        <v>0</v>
      </c>
      <c r="CB20" s="24">
        <v>0</v>
      </c>
      <c r="CC20" s="24">
        <v>0.38439117206192702</v>
      </c>
      <c r="CD20" s="86">
        <v>0</v>
      </c>
      <c r="CE20" s="24">
        <v>0.13586123400849801</v>
      </c>
      <c r="CF20" s="24">
        <v>47.654379757160797</v>
      </c>
      <c r="CG20" s="24">
        <v>0.112633916415064</v>
      </c>
    </row>
    <row r="21" spans="1:85" x14ac:dyDescent="0.3">
      <c r="A21" s="26" t="s">
        <v>20</v>
      </c>
      <c r="B21" s="24">
        <v>75.435480999999996</v>
      </c>
      <c r="C21" s="24">
        <v>27.262824999999999</v>
      </c>
      <c r="D21" s="24">
        <v>205.83253500000001</v>
      </c>
      <c r="E21" s="24">
        <v>25.8117257</v>
      </c>
      <c r="F21" s="24">
        <v>25.7815826</v>
      </c>
      <c r="G21" s="24">
        <v>0.58879490000000001</v>
      </c>
      <c r="H21" s="24">
        <v>13.5676971</v>
      </c>
      <c r="I21" s="50">
        <v>1.8398717677</v>
      </c>
      <c r="J21" s="50">
        <v>5.8304587099999999E-2</v>
      </c>
      <c r="K21" s="24"/>
      <c r="L21" s="50">
        <v>8.0717714525000002</v>
      </c>
      <c r="M21" s="24"/>
      <c r="N21" s="50">
        <v>4.8375000000000001E-2</v>
      </c>
      <c r="O21" s="24">
        <v>0.1016414477</v>
      </c>
      <c r="P21" s="24">
        <v>9.4205000000000001E-3</v>
      </c>
      <c r="Q21" s="50">
        <v>7.6485414999999998E-3</v>
      </c>
      <c r="R21" s="24"/>
      <c r="S21" s="26" t="s">
        <v>20</v>
      </c>
      <c r="T21" s="85">
        <v>0</v>
      </c>
      <c r="U21" s="24">
        <v>0</v>
      </c>
      <c r="V21" s="86">
        <v>0.10163408413047</v>
      </c>
      <c r="W21" s="24">
        <v>2.3229468140516501E-2</v>
      </c>
      <c r="X21" s="24">
        <v>2.3229468140516501E-2</v>
      </c>
      <c r="Y21" s="24">
        <v>9.3619118384562494E-3</v>
      </c>
      <c r="Z21" s="86">
        <v>0</v>
      </c>
      <c r="AA21" s="24">
        <v>0.34151288591172502</v>
      </c>
      <c r="AB21" s="86">
        <v>9.4197407401136694E-3</v>
      </c>
      <c r="AC21" s="86">
        <v>71.042511238419905</v>
      </c>
      <c r="AD21" s="24">
        <v>0</v>
      </c>
      <c r="AE21" s="24">
        <v>75.381602283988201</v>
      </c>
      <c r="AF21" s="24">
        <v>0.54032894045787805</v>
      </c>
      <c r="AG21" s="24">
        <v>10.8456820229841</v>
      </c>
      <c r="AH21" s="24">
        <v>0.26844874423585102</v>
      </c>
      <c r="AI21" s="24">
        <v>0</v>
      </c>
      <c r="AJ21" s="86">
        <v>0</v>
      </c>
      <c r="AK21" s="24">
        <v>4.6475048967740804</v>
      </c>
      <c r="AL21" s="24">
        <v>4.6475048967740804</v>
      </c>
      <c r="AM21" s="24">
        <v>0</v>
      </c>
      <c r="AN21" s="24">
        <v>0</v>
      </c>
      <c r="AO21" s="24">
        <v>0.25498254865249198</v>
      </c>
      <c r="AP21" s="24">
        <v>0</v>
      </c>
      <c r="AQ21" s="86">
        <v>0</v>
      </c>
      <c r="AR21" s="24">
        <v>0</v>
      </c>
      <c r="AS21" s="24">
        <v>0</v>
      </c>
      <c r="AT21" s="24">
        <v>0</v>
      </c>
      <c r="AU21" s="24">
        <v>27.239957781488801</v>
      </c>
      <c r="AV21" s="24">
        <v>0</v>
      </c>
      <c r="AW21" s="24">
        <v>185.17077107756299</v>
      </c>
      <c r="AX21" s="24">
        <v>20.574472159041299</v>
      </c>
      <c r="AY21" s="24">
        <v>205.74524323660501</v>
      </c>
      <c r="AZ21" s="24">
        <v>0</v>
      </c>
      <c r="BA21" s="24">
        <v>0.96396783501821004</v>
      </c>
      <c r="BB21" s="24">
        <v>0.35380151854362701</v>
      </c>
      <c r="BC21" s="24">
        <v>3.7642117167148701</v>
      </c>
      <c r="BD21" s="24">
        <v>0.41661465191774599</v>
      </c>
      <c r="BE21" s="24">
        <v>0.59672135562206097</v>
      </c>
      <c r="BF21" s="24">
        <v>1.4477329861053601</v>
      </c>
      <c r="BG21" s="24">
        <v>0.33284522230857</v>
      </c>
      <c r="BH21" s="24">
        <v>0</v>
      </c>
      <c r="BI21" s="24">
        <v>9.2837366579032701E-2</v>
      </c>
      <c r="BJ21" s="24">
        <v>25.784114261038201</v>
      </c>
      <c r="BK21" s="24">
        <v>25.7540617503596</v>
      </c>
      <c r="BL21" s="24">
        <v>3.00525106786378E-2</v>
      </c>
      <c r="BM21" s="24">
        <v>0</v>
      </c>
      <c r="BN21" s="24">
        <v>0</v>
      </c>
      <c r="BO21" s="24">
        <v>2.2937997277291799</v>
      </c>
      <c r="BP21" s="24">
        <v>0</v>
      </c>
      <c r="BQ21" s="24">
        <v>4.2162675088322699</v>
      </c>
      <c r="BR21" s="24">
        <v>0.94339286033168501</v>
      </c>
      <c r="BS21" s="24">
        <v>0.505755354200081</v>
      </c>
      <c r="BT21" s="24">
        <v>10.538086806990799</v>
      </c>
      <c r="BU21" s="24">
        <v>2.49515603081444</v>
      </c>
      <c r="BV21" s="24">
        <v>0.710767706697091</v>
      </c>
      <c r="BW21" s="24">
        <v>2.0023826374995202</v>
      </c>
      <c r="BX21" s="24">
        <v>1.3030560470025301</v>
      </c>
      <c r="BY21" s="24">
        <v>0.58787763554291395</v>
      </c>
      <c r="BZ21" s="24">
        <v>1.79789158059273</v>
      </c>
      <c r="CA21" s="24">
        <v>0</v>
      </c>
      <c r="CB21" s="24">
        <v>0</v>
      </c>
      <c r="CC21" s="24">
        <v>0.163825433698749</v>
      </c>
      <c r="CD21" s="86">
        <v>0</v>
      </c>
      <c r="CE21" s="24">
        <v>1.25827926970353E-2</v>
      </c>
      <c r="CF21" s="24">
        <v>13.563110842882001</v>
      </c>
      <c r="CG21" s="24">
        <v>7.8175106061959904E-2</v>
      </c>
    </row>
    <row r="22" spans="1:85" x14ac:dyDescent="0.3">
      <c r="A22" s="26" t="s">
        <v>128</v>
      </c>
      <c r="B22" s="24">
        <v>157.87469999999999</v>
      </c>
      <c r="C22" s="24">
        <v>1.1992</v>
      </c>
      <c r="D22" s="24">
        <v>245.4264</v>
      </c>
      <c r="E22" s="24">
        <v>15.109219600999999</v>
      </c>
      <c r="F22" s="24">
        <v>15.109219600999999</v>
      </c>
      <c r="G22" s="24">
        <v>1.9063000000000001</v>
      </c>
      <c r="H22" s="24">
        <v>55.834099999999999</v>
      </c>
      <c r="I22" s="50">
        <v>4.0322009399999997E-2</v>
      </c>
      <c r="J22" s="50">
        <v>1.2805518599999999E-2</v>
      </c>
      <c r="K22" s="24"/>
      <c r="L22" s="50">
        <v>0.73904134529999999</v>
      </c>
      <c r="M22" s="24"/>
      <c r="N22" s="50">
        <v>9.5498199999999993E-6</v>
      </c>
      <c r="O22" s="24">
        <v>6.4523580999999997E-3</v>
      </c>
      <c r="P22" s="24">
        <v>2.0691300000000002E-6</v>
      </c>
      <c r="Q22" s="50">
        <v>1.5083144999999999E-3</v>
      </c>
      <c r="R22" s="24"/>
      <c r="S22" s="26" t="s">
        <v>128</v>
      </c>
      <c r="T22" s="85">
        <v>0</v>
      </c>
      <c r="U22" s="24">
        <v>0.76840107284627801</v>
      </c>
      <c r="V22" s="86">
        <v>6.4526077027364003E-3</v>
      </c>
      <c r="W22" s="24">
        <v>0.21100183260066499</v>
      </c>
      <c r="X22" s="24">
        <v>0.21100183260066499</v>
      </c>
      <c r="Y22" s="24">
        <v>5.8377555223629703E-2</v>
      </c>
      <c r="Z22" s="86">
        <v>0</v>
      </c>
      <c r="AA22" s="24">
        <v>0.75588376553409498</v>
      </c>
      <c r="AB22" s="86">
        <v>2.06921858240602E-6</v>
      </c>
      <c r="AC22" s="86">
        <v>394.13772431074898</v>
      </c>
      <c r="AD22" s="24">
        <v>0</v>
      </c>
      <c r="AE22" s="24">
        <v>157.87324499853901</v>
      </c>
      <c r="AF22" s="24">
        <v>3.1097004477544901</v>
      </c>
      <c r="AG22" s="24">
        <v>70.128974142287205</v>
      </c>
      <c r="AH22" s="24">
        <v>1.6797382469445601</v>
      </c>
      <c r="AI22" s="24">
        <v>0</v>
      </c>
      <c r="AJ22" s="86">
        <v>0</v>
      </c>
      <c r="AK22" s="24">
        <v>7.68226647175912</v>
      </c>
      <c r="AL22" s="24">
        <v>7.68226647175912</v>
      </c>
      <c r="AM22" s="24">
        <v>0</v>
      </c>
      <c r="AN22" s="24">
        <v>0</v>
      </c>
      <c r="AO22" s="24">
        <v>1.5066161304893599</v>
      </c>
      <c r="AP22" s="24">
        <v>0</v>
      </c>
      <c r="AQ22" s="86">
        <v>7.0890560074846802E-4</v>
      </c>
      <c r="AR22" s="24">
        <v>7.5614516664186801E-4</v>
      </c>
      <c r="AS22" s="24">
        <v>4.3084346015421198E-3</v>
      </c>
      <c r="AT22" s="24">
        <v>0</v>
      </c>
      <c r="AU22" s="24">
        <v>1.1991899299481401</v>
      </c>
      <c r="AV22" s="24">
        <v>0</v>
      </c>
      <c r="AW22" s="24">
        <v>220.87654397768799</v>
      </c>
      <c r="AX22" s="24">
        <v>24.541784391055799</v>
      </c>
      <c r="AY22" s="24">
        <v>245.418328368744</v>
      </c>
      <c r="AZ22" s="24">
        <v>0</v>
      </c>
      <c r="BA22" s="24">
        <v>5.8018635462248804</v>
      </c>
      <c r="BB22" s="24">
        <v>0.120823816189641</v>
      </c>
      <c r="BC22" s="24">
        <v>17.820944494786598</v>
      </c>
      <c r="BD22" s="24">
        <v>0.16301984181837101</v>
      </c>
      <c r="BE22" s="24">
        <v>0.42710943897881698</v>
      </c>
      <c r="BF22" s="24">
        <v>1.04518306001532</v>
      </c>
      <c r="BG22" s="24">
        <v>0.241477376224253</v>
      </c>
      <c r="BH22" s="24">
        <v>0</v>
      </c>
      <c r="BI22" s="24">
        <v>5.6853592817341501E-2</v>
      </c>
      <c r="BJ22" s="24">
        <v>15.1102299531863</v>
      </c>
      <c r="BK22" s="24">
        <v>15.1102299531863</v>
      </c>
      <c r="BL22" s="24">
        <v>0</v>
      </c>
      <c r="BM22" s="24">
        <v>0</v>
      </c>
      <c r="BN22" s="24">
        <v>0</v>
      </c>
      <c r="BO22" s="24">
        <v>0.44994270352794602</v>
      </c>
      <c r="BP22" s="24">
        <v>0</v>
      </c>
      <c r="BQ22" s="24">
        <v>2.7731785779085798</v>
      </c>
      <c r="BR22" s="24">
        <v>0.689706259142293</v>
      </c>
      <c r="BS22" s="24">
        <v>0.36977424368789102</v>
      </c>
      <c r="BT22" s="24">
        <v>6.93176264797144</v>
      </c>
      <c r="BU22" s="24">
        <v>16.2370466673095</v>
      </c>
      <c r="BV22" s="24">
        <v>0.37731628631425901</v>
      </c>
      <c r="BW22" s="24">
        <v>1.46398004773006</v>
      </c>
      <c r="BX22" s="24">
        <v>1.02060860105712E-4</v>
      </c>
      <c r="BY22" s="24">
        <v>1.90629125975407</v>
      </c>
      <c r="BZ22" s="24">
        <v>5.7274933834833703</v>
      </c>
      <c r="CA22" s="24">
        <v>0</v>
      </c>
      <c r="CB22" s="24">
        <v>0</v>
      </c>
      <c r="CC22" s="24">
        <v>0.38953898753469202</v>
      </c>
      <c r="CD22" s="86">
        <v>0</v>
      </c>
      <c r="CE22" s="24">
        <v>8.6376113231038804E-2</v>
      </c>
      <c r="CF22" s="24">
        <v>55.833690289191402</v>
      </c>
      <c r="CG22" s="24">
        <v>0.49110116199140602</v>
      </c>
    </row>
    <row r="23" spans="1:85" x14ac:dyDescent="0.3">
      <c r="A23" s="26" t="s">
        <v>22</v>
      </c>
      <c r="B23" s="24">
        <v>4562.9304750000001</v>
      </c>
      <c r="C23" s="24">
        <v>10.286179000000001</v>
      </c>
      <c r="D23" s="24">
        <v>10933.351675</v>
      </c>
      <c r="E23" s="24">
        <v>163.38097844000001</v>
      </c>
      <c r="F23" s="24">
        <v>162.68515239000001</v>
      </c>
      <c r="G23" s="24">
        <v>383.96088550000002</v>
      </c>
      <c r="H23" s="24">
        <v>1430.6771285</v>
      </c>
      <c r="I23" s="50">
        <v>44.377869259000001</v>
      </c>
      <c r="J23" s="50">
        <v>8.3154907518000005</v>
      </c>
      <c r="K23" s="24"/>
      <c r="L23" s="50">
        <v>246.61435415</v>
      </c>
      <c r="M23" s="24"/>
      <c r="N23" s="50">
        <v>19.362833108</v>
      </c>
      <c r="O23" s="24">
        <v>36.279763584000001</v>
      </c>
      <c r="P23" s="24">
        <v>3.5228183195999998</v>
      </c>
      <c r="Q23" s="50">
        <v>0.49744444739999999</v>
      </c>
      <c r="R23" s="24"/>
      <c r="S23" s="26" t="s">
        <v>22</v>
      </c>
      <c r="T23" s="85">
        <v>4.8696747570429202E-2</v>
      </c>
      <c r="U23" s="24">
        <v>0.100733052179324</v>
      </c>
      <c r="V23" s="86">
        <v>36.279870702119901</v>
      </c>
      <c r="W23" s="24">
        <v>3.1590375863579498</v>
      </c>
      <c r="X23" s="24">
        <v>3.15517769024743</v>
      </c>
      <c r="Y23" s="24">
        <v>1.26416586100941</v>
      </c>
      <c r="Z23" s="86">
        <v>2.3350664680158902E-2</v>
      </c>
      <c r="AA23" s="24">
        <v>19.212500956116799</v>
      </c>
      <c r="AB23" s="86">
        <v>3.5228275611075501</v>
      </c>
      <c r="AC23" s="86">
        <v>8374.0717112085295</v>
      </c>
      <c r="AD23" s="24">
        <v>0</v>
      </c>
      <c r="AE23" s="24">
        <v>4562.7904571768604</v>
      </c>
      <c r="AF23" s="24">
        <v>60.526483514578999</v>
      </c>
      <c r="AG23" s="24">
        <v>1491.47767791145</v>
      </c>
      <c r="AH23" s="24">
        <v>31.0039805754848</v>
      </c>
      <c r="AI23" s="24">
        <v>0.56938779401431305</v>
      </c>
      <c r="AJ23" s="86">
        <v>2.8016726205377099E-2</v>
      </c>
      <c r="AK23" s="24">
        <v>96.481722315390797</v>
      </c>
      <c r="AL23" s="24">
        <v>96.481722315390797</v>
      </c>
      <c r="AM23" s="24">
        <v>0</v>
      </c>
      <c r="AN23" s="24">
        <v>0</v>
      </c>
      <c r="AO23" s="24">
        <v>32.423452397335403</v>
      </c>
      <c r="AP23" s="24">
        <v>3.5576056686692697E-2</v>
      </c>
      <c r="AQ23" s="86">
        <v>0.78713317451341902</v>
      </c>
      <c r="AR23" s="24">
        <v>6.4007253523481897E-2</v>
      </c>
      <c r="AS23" s="24">
        <v>0.34369261920684202</v>
      </c>
      <c r="AT23" s="24">
        <v>1.21015579864338E-2</v>
      </c>
      <c r="AU23" s="24">
        <v>10.2861795238016</v>
      </c>
      <c r="AV23" s="24">
        <v>0</v>
      </c>
      <c r="AW23" s="24">
        <v>9839.6346698479301</v>
      </c>
      <c r="AX23" s="24">
        <v>1093.2928271856299</v>
      </c>
      <c r="AY23" s="24">
        <v>10932.927497033499</v>
      </c>
      <c r="AZ23" s="24">
        <v>2.36558105624211E-4</v>
      </c>
      <c r="BA23" s="24">
        <v>115.702091753956</v>
      </c>
      <c r="BB23" s="24">
        <v>1.30162392902219</v>
      </c>
      <c r="BC23" s="24">
        <v>607.84428436241399</v>
      </c>
      <c r="BD23" s="24">
        <v>1.75617293110005</v>
      </c>
      <c r="BE23" s="24">
        <v>4.6017406334981201</v>
      </c>
      <c r="BF23" s="24">
        <v>11.173342240612399</v>
      </c>
      <c r="BG23" s="24">
        <v>2.60169772240502</v>
      </c>
      <c r="BH23" s="24">
        <v>0</v>
      </c>
      <c r="BI23" s="24">
        <v>0.61253566331012899</v>
      </c>
      <c r="BJ23" s="24">
        <v>163.37905682065099</v>
      </c>
      <c r="BK23" s="24">
        <v>162.68322894320599</v>
      </c>
      <c r="BL23" s="24">
        <v>0.69582787744506203</v>
      </c>
      <c r="BM23" s="24">
        <v>0</v>
      </c>
      <c r="BN23" s="24">
        <v>0</v>
      </c>
      <c r="BO23" s="24">
        <v>4.8459013616847599</v>
      </c>
      <c r="BP23" s="24">
        <v>0</v>
      </c>
      <c r="BQ23" s="24">
        <v>29.873517115913501</v>
      </c>
      <c r="BR23" s="24">
        <v>7.4310607504533204</v>
      </c>
      <c r="BS23" s="24">
        <v>3.9838923391039298</v>
      </c>
      <c r="BT23" s="24">
        <v>74.663705658713397</v>
      </c>
      <c r="BU23" s="24">
        <v>428.70736213199302</v>
      </c>
      <c r="BV23" s="24">
        <v>4.0651305299359999</v>
      </c>
      <c r="BW23" s="24">
        <v>15.772907802157199</v>
      </c>
      <c r="BX23" s="24">
        <v>2.65296240568351E-7</v>
      </c>
      <c r="BY23" s="24">
        <v>383.942393395306</v>
      </c>
      <c r="BZ23" s="24">
        <v>289.20382781307097</v>
      </c>
      <c r="CA23" s="24">
        <v>0</v>
      </c>
      <c r="CB23" s="24">
        <v>2.2783406328124801E-2</v>
      </c>
      <c r="CC23" s="24">
        <v>13.386838001955701</v>
      </c>
      <c r="CD23" s="86">
        <v>0</v>
      </c>
      <c r="CE23" s="24">
        <v>10.116045365156101</v>
      </c>
      <c r="CF23" s="24">
        <v>1430.6642856198</v>
      </c>
      <c r="CG23" s="24">
        <v>11.911790388554699</v>
      </c>
    </row>
    <row r="24" spans="1:85" x14ac:dyDescent="0.3">
      <c r="A24" s="26" t="s">
        <v>23</v>
      </c>
      <c r="B24" s="24">
        <v>580.83825290000004</v>
      </c>
      <c r="C24" s="24">
        <v>54.395207329999998</v>
      </c>
      <c r="D24" s="24">
        <v>3002.4680861000002</v>
      </c>
      <c r="E24" s="24">
        <v>27.382386437000001</v>
      </c>
      <c r="F24" s="24">
        <v>8.7450482427999994</v>
      </c>
      <c r="G24" s="24">
        <v>12.288562562999999</v>
      </c>
      <c r="H24" s="24">
        <v>169.16937375000001</v>
      </c>
      <c r="I24" s="50">
        <v>6.0213761022999996</v>
      </c>
      <c r="J24" s="50">
        <v>1.7919823611000001</v>
      </c>
      <c r="K24" s="24"/>
      <c r="L24" s="50">
        <v>44.306484525000002</v>
      </c>
      <c r="M24" s="24"/>
      <c r="N24" s="50">
        <v>13.832488087</v>
      </c>
      <c r="O24" s="24">
        <v>5.5975393112000003</v>
      </c>
      <c r="P24" s="24">
        <v>0.56532903040000004</v>
      </c>
      <c r="Q24" s="50">
        <v>0.1332272246</v>
      </c>
      <c r="R24" s="24"/>
      <c r="S24" s="26" t="s">
        <v>23</v>
      </c>
      <c r="T24" s="85">
        <v>0</v>
      </c>
      <c r="U24" s="24">
        <v>7.1633231479797102E-3</v>
      </c>
      <c r="V24" s="86">
        <v>5.5975306629662098</v>
      </c>
      <c r="W24" s="24">
        <v>0.27251294269811899</v>
      </c>
      <c r="X24" s="24">
        <v>0.27251294269811899</v>
      </c>
      <c r="Y24" s="24">
        <v>0.109845660373607</v>
      </c>
      <c r="Z24" s="86">
        <v>0</v>
      </c>
      <c r="AA24" s="24">
        <v>1.7909309945243099</v>
      </c>
      <c r="AB24" s="86">
        <v>0.56533079400842501</v>
      </c>
      <c r="AC24" s="86">
        <v>719.92295893757898</v>
      </c>
      <c r="AD24" s="24">
        <v>0</v>
      </c>
      <c r="AE24" s="24">
        <v>580.83719740074901</v>
      </c>
      <c r="AF24" s="24">
        <v>5.7390270608938101</v>
      </c>
      <c r="AG24" s="24">
        <v>128.496763231621</v>
      </c>
      <c r="AH24" s="24">
        <v>2.91243880900362</v>
      </c>
      <c r="AI24" s="24">
        <v>2.24049385168404</v>
      </c>
      <c r="AJ24" s="86">
        <v>0</v>
      </c>
      <c r="AK24" s="24">
        <v>17.391081968107201</v>
      </c>
      <c r="AL24" s="24">
        <v>17.391081968107201</v>
      </c>
      <c r="AM24" s="24">
        <v>0</v>
      </c>
      <c r="AN24" s="24">
        <v>0</v>
      </c>
      <c r="AO24" s="24">
        <v>6.0113181554363999</v>
      </c>
      <c r="AP24" s="24">
        <v>1.12796396858061E-2</v>
      </c>
      <c r="AQ24" s="86">
        <v>4.6479142663892498E-2</v>
      </c>
      <c r="AR24" s="24">
        <v>3.8723544260542198E-3</v>
      </c>
      <c r="AS24" s="24">
        <v>0</v>
      </c>
      <c r="AT24" s="24">
        <v>0</v>
      </c>
      <c r="AU24" s="24">
        <v>54.395260099759099</v>
      </c>
      <c r="AV24" s="24">
        <v>0</v>
      </c>
      <c r="AW24" s="24">
        <v>2702.2188214664002</v>
      </c>
      <c r="AX24" s="24">
        <v>300.24688758588297</v>
      </c>
      <c r="AY24" s="24">
        <v>3002.4657090522801</v>
      </c>
      <c r="AZ24" s="24">
        <v>0</v>
      </c>
      <c r="BA24" s="24">
        <v>11.947323369993899</v>
      </c>
      <c r="BB24" s="24">
        <v>7.2900285553663194E-2</v>
      </c>
      <c r="BC24" s="24">
        <v>78.355373685147796</v>
      </c>
      <c r="BD24" s="24">
        <v>9.8847027949094904E-2</v>
      </c>
      <c r="BE24" s="24">
        <v>0.243939870809151</v>
      </c>
      <c r="BF24" s="24">
        <v>0.62316117870114696</v>
      </c>
      <c r="BG24" s="24">
        <v>0.141419188258183</v>
      </c>
      <c r="BH24" s="24">
        <v>1.6367334115974201E-4</v>
      </c>
      <c r="BI24" s="24">
        <v>3.3831103600698798E-2</v>
      </c>
      <c r="BJ24" s="24">
        <v>27.382961699508101</v>
      </c>
      <c r="BK24" s="24">
        <v>8.7456275640727998</v>
      </c>
      <c r="BL24" s="24">
        <v>18.637334135435299</v>
      </c>
      <c r="BM24" s="24">
        <v>5.8030004905283597E-4</v>
      </c>
      <c r="BN24" s="24">
        <v>9.6763614918676398E-5</v>
      </c>
      <c r="BO24" s="24">
        <v>0.30622441089744601</v>
      </c>
      <c r="BP24" s="24">
        <v>5.7454653681443402E-5</v>
      </c>
      <c r="BQ24" s="24">
        <v>1.5865790123293499</v>
      </c>
      <c r="BR24" s="24">
        <v>0.39375655715206898</v>
      </c>
      <c r="BS24" s="24">
        <v>0.2112211218219</v>
      </c>
      <c r="BT24" s="24">
        <v>3.9680665408929801</v>
      </c>
      <c r="BU24" s="24">
        <v>32.052064047302999</v>
      </c>
      <c r="BV24" s="24">
        <v>0.22805056002910001</v>
      </c>
      <c r="BW24" s="24">
        <v>0.83643222187315402</v>
      </c>
      <c r="BX24" s="24">
        <v>3.0029254604298E-4</v>
      </c>
      <c r="BY24" s="24">
        <v>12.288596658895299</v>
      </c>
      <c r="BZ24" s="24">
        <v>41.481747474591202</v>
      </c>
      <c r="CA24" s="24">
        <v>0</v>
      </c>
      <c r="CB24" s="24">
        <v>0</v>
      </c>
      <c r="CC24" s="24">
        <v>4.0147117613166499</v>
      </c>
      <c r="CD24" s="86">
        <v>0</v>
      </c>
      <c r="CE24" s="24">
        <v>3.2715070658357299</v>
      </c>
      <c r="CF24" s="24">
        <v>169.169270600814</v>
      </c>
      <c r="CG24" s="24">
        <v>3.7538630526013801</v>
      </c>
    </row>
    <row r="25" spans="1:85" x14ac:dyDescent="0.3">
      <c r="A25" s="26" t="s">
        <v>24</v>
      </c>
      <c r="B25" s="24">
        <v>2302.0700000000002</v>
      </c>
      <c r="C25" s="24">
        <v>0</v>
      </c>
      <c r="D25" s="24">
        <v>11288.31</v>
      </c>
      <c r="E25" s="24">
        <v>243.93651438000001</v>
      </c>
      <c r="F25" s="24">
        <v>242.56651438</v>
      </c>
      <c r="G25" s="24">
        <v>303.45</v>
      </c>
      <c r="H25" s="24">
        <v>1477.94</v>
      </c>
      <c r="I25" s="50">
        <v>31.101152343999999</v>
      </c>
      <c r="J25" s="50">
        <v>15.155585715000001</v>
      </c>
      <c r="K25" s="24"/>
      <c r="L25" s="50">
        <v>209.88140000000001</v>
      </c>
      <c r="M25" s="24"/>
      <c r="N25" s="50">
        <v>9.8241382739999992</v>
      </c>
      <c r="O25" s="24">
        <v>27.925112343999999</v>
      </c>
      <c r="P25" s="24">
        <v>2.304024606</v>
      </c>
      <c r="Q25" s="50">
        <v>0.34592674000000001</v>
      </c>
      <c r="R25" s="24"/>
      <c r="S25" s="26" t="s">
        <v>24</v>
      </c>
      <c r="T25" s="85">
        <v>2.64145955731192E-2</v>
      </c>
      <c r="U25" s="24">
        <v>7.4296702754951198</v>
      </c>
      <c r="V25" s="86">
        <v>27.925180507862201</v>
      </c>
      <c r="W25" s="24">
        <v>5.1974645360395701</v>
      </c>
      <c r="X25" s="24">
        <v>5.1953655347933898</v>
      </c>
      <c r="Y25" s="24">
        <v>0.90101042604914094</v>
      </c>
      <c r="Z25" s="86">
        <v>1.26645127294874E-2</v>
      </c>
      <c r="AA25" s="24">
        <v>15.819057727041899</v>
      </c>
      <c r="AB25" s="86">
        <v>2.3040261609291202</v>
      </c>
      <c r="AC25" s="86">
        <v>6042.7124501089602</v>
      </c>
      <c r="AD25" s="24">
        <v>0</v>
      </c>
      <c r="AE25" s="24">
        <v>2302.0557973202699</v>
      </c>
      <c r="AF25" s="24">
        <v>47.093392387418703</v>
      </c>
      <c r="AG25" s="24">
        <v>1055.9484985526101</v>
      </c>
      <c r="AH25" s="24">
        <v>28.558665547831399</v>
      </c>
      <c r="AI25" s="24">
        <v>2.6108680707467098</v>
      </c>
      <c r="AJ25" s="86">
        <v>1.51974782361095E-2</v>
      </c>
      <c r="AK25" s="24">
        <v>165.39581210744001</v>
      </c>
      <c r="AL25" s="24">
        <v>165.39581210744001</v>
      </c>
      <c r="AM25" s="24">
        <v>0</v>
      </c>
      <c r="AN25" s="24">
        <v>0</v>
      </c>
      <c r="AO25" s="24">
        <v>26.632321395617701</v>
      </c>
      <c r="AP25" s="24">
        <v>3.12468593878149E-2</v>
      </c>
      <c r="AQ25" s="86">
        <v>1.75197231605418</v>
      </c>
      <c r="AR25" s="24">
        <v>0.33705820733080799</v>
      </c>
      <c r="AS25" s="24">
        <v>3.7937459725049401</v>
      </c>
      <c r="AT25" s="24">
        <v>6.8947692780221203E-3</v>
      </c>
      <c r="AU25" s="24">
        <v>0</v>
      </c>
      <c r="AV25" s="24">
        <v>0</v>
      </c>
      <c r="AW25" s="24">
        <v>10159.4580385434</v>
      </c>
      <c r="AX25" s="24">
        <v>1128.8293837931601</v>
      </c>
      <c r="AY25" s="24">
        <v>11288.2874223365</v>
      </c>
      <c r="AZ25" s="24">
        <v>1.1134400916185701E-4</v>
      </c>
      <c r="BA25" s="24">
        <v>87.951000011640502</v>
      </c>
      <c r="BB25" s="24">
        <v>1.95922063900968</v>
      </c>
      <c r="BC25" s="24">
        <v>677.07413307418994</v>
      </c>
      <c r="BD25" s="24">
        <v>2.63209183020001</v>
      </c>
      <c r="BE25" s="24">
        <v>6.8049943237366097</v>
      </c>
      <c r="BF25" s="24">
        <v>16.492323357198298</v>
      </c>
      <c r="BG25" s="24">
        <v>3.8464985985548701</v>
      </c>
      <c r="BH25" s="24">
        <v>2.7810077106654001E-2</v>
      </c>
      <c r="BI25" s="24">
        <v>0.908299421334127</v>
      </c>
      <c r="BJ25" s="24">
        <v>243.953447280852</v>
      </c>
      <c r="BK25" s="24">
        <v>242.58344533857999</v>
      </c>
      <c r="BL25" s="24">
        <v>1.37000194227197</v>
      </c>
      <c r="BM25" s="24">
        <v>0</v>
      </c>
      <c r="BN25" s="24">
        <v>0</v>
      </c>
      <c r="BO25" s="24">
        <v>8.3908384638193905</v>
      </c>
      <c r="BP25" s="24">
        <v>0</v>
      </c>
      <c r="BQ25" s="24">
        <v>44.2732656282897</v>
      </c>
      <c r="BR25" s="24">
        <v>10.985206353941001</v>
      </c>
      <c r="BS25" s="24">
        <v>5.8927281440720396</v>
      </c>
      <c r="BT25" s="24">
        <v>110.65005702387</v>
      </c>
      <c r="BU25" s="24">
        <v>344.59884253152097</v>
      </c>
      <c r="BV25" s="24">
        <v>6.0456054412275302</v>
      </c>
      <c r="BW25" s="24">
        <v>23.432253058472</v>
      </c>
      <c r="BX25" s="24">
        <v>0.24225297774808899</v>
      </c>
      <c r="BY25" s="24">
        <v>303.450138781394</v>
      </c>
      <c r="BZ25" s="24">
        <v>351.91047057157198</v>
      </c>
      <c r="CA25" s="24">
        <v>0</v>
      </c>
      <c r="CB25" s="24">
        <v>1.6978066045911101E-2</v>
      </c>
      <c r="CC25" s="24">
        <v>32.810064268280101</v>
      </c>
      <c r="CD25" s="86">
        <v>0</v>
      </c>
      <c r="CE25" s="24">
        <v>23.060660395770199</v>
      </c>
      <c r="CF25" s="24">
        <v>1477.9390002590401</v>
      </c>
      <c r="CG25" s="24">
        <v>18.295973597252299</v>
      </c>
    </row>
    <row r="26" spans="1:85" x14ac:dyDescent="0.3">
      <c r="A26" s="26" t="s">
        <v>25</v>
      </c>
      <c r="B26" s="24">
        <v>785.00149999999996</v>
      </c>
      <c r="C26" s="24">
        <v>0.12230000000000001</v>
      </c>
      <c r="D26" s="24">
        <v>3544.1689000000001</v>
      </c>
      <c r="E26" s="24">
        <v>57.8277</v>
      </c>
      <c r="F26" s="24">
        <v>57.827199999999998</v>
      </c>
      <c r="G26" s="24">
        <v>2.2822</v>
      </c>
      <c r="H26" s="24">
        <v>175.5205</v>
      </c>
      <c r="I26" s="50">
        <v>11.036787282000001</v>
      </c>
      <c r="J26" s="50">
        <v>2.8525737954000001</v>
      </c>
      <c r="K26" s="24"/>
      <c r="L26" s="50">
        <v>78.853943552000004</v>
      </c>
      <c r="M26" s="24"/>
      <c r="N26" s="50">
        <v>3.4791231102000002</v>
      </c>
      <c r="O26" s="24">
        <v>11.037044684</v>
      </c>
      <c r="P26" s="24">
        <v>0.69317218550000004</v>
      </c>
      <c r="Q26" s="50">
        <v>0.1346947185</v>
      </c>
      <c r="R26" s="24"/>
      <c r="S26" s="26" t="s">
        <v>25</v>
      </c>
      <c r="T26" s="85">
        <v>2.9767008228751398E-4</v>
      </c>
      <c r="U26" s="24">
        <v>5.9914805623990605E-4</v>
      </c>
      <c r="V26" s="86">
        <v>11.0369864341452</v>
      </c>
      <c r="W26" s="24">
        <v>0.41438214630519699</v>
      </c>
      <c r="X26" s="24">
        <v>0.41435733231620903</v>
      </c>
      <c r="Y26" s="24">
        <v>0.167540965698837</v>
      </c>
      <c r="Z26" s="86">
        <v>1.4267789065075E-4</v>
      </c>
      <c r="AA26" s="24">
        <v>1.60620491381848</v>
      </c>
      <c r="AB26" s="86">
        <v>0.69317711110990399</v>
      </c>
      <c r="AC26" s="86">
        <v>1121.70493584783</v>
      </c>
      <c r="AD26" s="24">
        <v>0</v>
      </c>
      <c r="AE26" s="24">
        <v>785.00025573614801</v>
      </c>
      <c r="AF26" s="24">
        <v>8.6953621470014006</v>
      </c>
      <c r="AG26" s="24">
        <v>197.30089713463801</v>
      </c>
      <c r="AH26" s="24">
        <v>4.4163452054696899</v>
      </c>
      <c r="AI26" s="24">
        <v>1.69932389799654E-3</v>
      </c>
      <c r="AJ26" s="86">
        <v>1.71216135352768E-4</v>
      </c>
      <c r="AK26" s="24">
        <v>27.141255653543698</v>
      </c>
      <c r="AL26" s="24">
        <v>27.141255653543698</v>
      </c>
      <c r="AM26" s="24">
        <v>0</v>
      </c>
      <c r="AN26" s="24">
        <v>0</v>
      </c>
      <c r="AO26" s="24">
        <v>4.3097759573185099</v>
      </c>
      <c r="AP26" s="24">
        <v>1.6851121700435799E-4</v>
      </c>
      <c r="AQ26" s="86">
        <v>4.5400362805007198E-3</v>
      </c>
      <c r="AR26" s="24">
        <v>3.9100161047636502E-4</v>
      </c>
      <c r="AS26" s="24">
        <v>6.1146238297591E-4</v>
      </c>
      <c r="AT26" s="24">
        <v>7.3382074050497E-5</v>
      </c>
      <c r="AU26" s="24">
        <v>0.122299594900709</v>
      </c>
      <c r="AV26" s="24">
        <v>0</v>
      </c>
      <c r="AW26" s="24">
        <v>3189.7527835005999</v>
      </c>
      <c r="AX26" s="24">
        <v>354.41670815324301</v>
      </c>
      <c r="AY26" s="24">
        <v>3544.1694916538499</v>
      </c>
      <c r="AZ26" s="24">
        <v>1.21640606877318E-6</v>
      </c>
      <c r="BA26" s="24">
        <v>16.6051466199232</v>
      </c>
      <c r="BB26" s="24">
        <v>0.46289560354282699</v>
      </c>
      <c r="BC26" s="24">
        <v>63.229737253261298</v>
      </c>
      <c r="BD26" s="24">
        <v>0.62453334369505797</v>
      </c>
      <c r="BE26" s="24">
        <v>1.63650356211798</v>
      </c>
      <c r="BF26" s="24">
        <v>3.9553736944504099</v>
      </c>
      <c r="BG26" s="24">
        <v>0.92523401180574705</v>
      </c>
      <c r="BH26" s="24">
        <v>0</v>
      </c>
      <c r="BI26" s="24">
        <v>0.21783479378517001</v>
      </c>
      <c r="BJ26" s="24">
        <v>57.831871439563002</v>
      </c>
      <c r="BK26" s="24">
        <v>57.8313714875136</v>
      </c>
      <c r="BL26" s="24">
        <v>4.9995204947171504E-4</v>
      </c>
      <c r="BM26" s="24">
        <v>0</v>
      </c>
      <c r="BN26" s="24">
        <v>0</v>
      </c>
      <c r="BO26" s="24">
        <v>1.72324961501788</v>
      </c>
      <c r="BP26" s="24">
        <v>0</v>
      </c>
      <c r="BQ26" s="24">
        <v>10.622859747460501</v>
      </c>
      <c r="BR26" s="24">
        <v>2.6427208397405102</v>
      </c>
      <c r="BS26" s="24">
        <v>1.4167674785187101</v>
      </c>
      <c r="BT26" s="24">
        <v>26.5484734756417</v>
      </c>
      <c r="BU26" s="24">
        <v>46.202104890182298</v>
      </c>
      <c r="BV26" s="24">
        <v>1.4456818333636401</v>
      </c>
      <c r="BW26" s="24">
        <v>5.6092434883733704</v>
      </c>
      <c r="BX26" s="24">
        <v>0</v>
      </c>
      <c r="BY26" s="24">
        <v>2.2822000557769502</v>
      </c>
      <c r="BZ26" s="24">
        <v>27.587581651422099</v>
      </c>
      <c r="CA26" s="24">
        <v>0</v>
      </c>
      <c r="CB26" s="24">
        <v>1.2656290799561301E-4</v>
      </c>
      <c r="CC26" s="24">
        <v>0.85034113835700798</v>
      </c>
      <c r="CD26" s="86">
        <v>0</v>
      </c>
      <c r="CE26" s="24">
        <v>0.90990416004232799</v>
      </c>
      <c r="CF26" s="24">
        <v>175.520508165368</v>
      </c>
      <c r="CG26" s="24">
        <v>1.4150457292735099</v>
      </c>
    </row>
    <row r="27" spans="1:85" x14ac:dyDescent="0.3">
      <c r="A27" s="26" t="s">
        <v>26</v>
      </c>
      <c r="B27" s="24">
        <v>804.31669999999997</v>
      </c>
      <c r="C27" s="24"/>
      <c r="D27" s="24">
        <v>1320.6224</v>
      </c>
      <c r="E27" s="24">
        <v>71.458692470000003</v>
      </c>
      <c r="F27" s="24">
        <v>63.841423110000001</v>
      </c>
      <c r="G27" s="24">
        <v>58.804299999999998</v>
      </c>
      <c r="H27" s="24">
        <v>1065.0073</v>
      </c>
      <c r="I27" s="50">
        <v>20.363209680000001</v>
      </c>
      <c r="J27" s="50">
        <v>6.7411539346999998</v>
      </c>
      <c r="K27" s="24"/>
      <c r="L27" s="50">
        <v>154.39660294000001</v>
      </c>
      <c r="M27" s="24"/>
      <c r="N27" s="50">
        <v>18.705785477999999</v>
      </c>
      <c r="O27" s="24">
        <v>17.434935840000001</v>
      </c>
      <c r="P27" s="24">
        <v>3.9400505573000002</v>
      </c>
      <c r="Q27" s="50">
        <v>5.73542571E-2</v>
      </c>
      <c r="R27" s="24"/>
      <c r="S27" s="26" t="s">
        <v>26</v>
      </c>
      <c r="T27" s="85">
        <v>0.74927128370140605</v>
      </c>
      <c r="U27" s="24">
        <v>1.50885275347418</v>
      </c>
      <c r="V27" s="86">
        <v>17.434852777217799</v>
      </c>
      <c r="W27" s="24">
        <v>3.5848896000288901</v>
      </c>
      <c r="X27" s="24">
        <v>3.5253856544358801</v>
      </c>
      <c r="Y27" s="24">
        <v>2.3036119592437201</v>
      </c>
      <c r="Z27" s="86">
        <v>0.35923832316296</v>
      </c>
      <c r="AA27" s="24">
        <v>14.4300493989688</v>
      </c>
      <c r="AB27" s="86">
        <v>3.9400061865902698</v>
      </c>
      <c r="AC27" s="86">
        <v>5997.1151649887897</v>
      </c>
      <c r="AD27" s="24">
        <v>0</v>
      </c>
      <c r="AE27" s="24">
        <v>804.30475118966899</v>
      </c>
      <c r="AF27" s="24">
        <v>36.266719687964297</v>
      </c>
      <c r="AG27" s="24">
        <v>857.76044427108502</v>
      </c>
      <c r="AH27" s="24">
        <v>19.5011517889012</v>
      </c>
      <c r="AI27" s="24">
        <v>1.3959443037470201</v>
      </c>
      <c r="AJ27" s="86">
        <v>0.43108539679434299</v>
      </c>
      <c r="AK27" s="24">
        <v>91.676432700853198</v>
      </c>
      <c r="AL27" s="24">
        <v>91.676432700853198</v>
      </c>
      <c r="AM27" s="24">
        <v>0</v>
      </c>
      <c r="AN27" s="24">
        <v>0</v>
      </c>
      <c r="AO27" s="24">
        <v>21.3555300111138</v>
      </c>
      <c r="AP27" s="24">
        <v>0.42521668907539401</v>
      </c>
      <c r="AQ27" s="86">
        <v>11.3906091350031</v>
      </c>
      <c r="AR27" s="24">
        <v>0.98435985445867602</v>
      </c>
      <c r="AS27" s="24">
        <v>1.83929132893128</v>
      </c>
      <c r="AT27" s="24">
        <v>0.184704248069606</v>
      </c>
      <c r="AU27" s="24">
        <v>0</v>
      </c>
      <c r="AV27" s="24">
        <v>0</v>
      </c>
      <c r="AW27" s="24">
        <v>1188.5546452134899</v>
      </c>
      <c r="AX27" s="24">
        <v>132.06159827179599</v>
      </c>
      <c r="AY27" s="24">
        <v>1320.6162434852799</v>
      </c>
      <c r="AZ27" s="24">
        <v>3.0631344077263899E-3</v>
      </c>
      <c r="BA27" s="24">
        <v>66.179247876342799</v>
      </c>
      <c r="BB27" s="24">
        <v>0.63185638662455601</v>
      </c>
      <c r="BC27" s="24">
        <v>460.82053646330002</v>
      </c>
      <c r="BD27" s="24">
        <v>0.79668865556639401</v>
      </c>
      <c r="BE27" s="24">
        <v>1.7257321008394</v>
      </c>
      <c r="BF27" s="24">
        <v>4.4956744831539304</v>
      </c>
      <c r="BG27" s="24">
        <v>1.0704367679139299</v>
      </c>
      <c r="BH27" s="24">
        <v>3.9689424097620598E-3</v>
      </c>
      <c r="BI27" s="24">
        <v>0.26877806996367898</v>
      </c>
      <c r="BJ27" s="24">
        <v>71.462022563653704</v>
      </c>
      <c r="BK27" s="24">
        <v>63.844733375120001</v>
      </c>
      <c r="BL27" s="24">
        <v>7.6172891885337304</v>
      </c>
      <c r="BM27" s="24">
        <v>1.52403160325622E-2</v>
      </c>
      <c r="BN27" s="24">
        <v>3.1026081694031501E-3</v>
      </c>
      <c r="BO27" s="24">
        <v>3.3743429749169098</v>
      </c>
      <c r="BP27" s="24">
        <v>4.7741041463428202E-3</v>
      </c>
      <c r="BQ27" s="24">
        <v>11.2299686565584</v>
      </c>
      <c r="BR27" s="24">
        <v>2.7802782690410401</v>
      </c>
      <c r="BS27" s="24">
        <v>1.4931940398044501</v>
      </c>
      <c r="BT27" s="24">
        <v>28.094516017129902</v>
      </c>
      <c r="BU27" s="24">
        <v>277.90096621052402</v>
      </c>
      <c r="BV27" s="24">
        <v>1.9309727202279501</v>
      </c>
      <c r="BW27" s="24">
        <v>5.9162666048270101</v>
      </c>
      <c r="BX27" s="24">
        <v>8.9416577942756908E-3</v>
      </c>
      <c r="BY27" s="24">
        <v>58.804014884725902</v>
      </c>
      <c r="BZ27" s="24">
        <v>229.36745819309201</v>
      </c>
      <c r="CA27" s="24">
        <v>0</v>
      </c>
      <c r="CB27" s="24">
        <v>0.31867977305159501</v>
      </c>
      <c r="CC27" s="24">
        <v>17.3705696982021</v>
      </c>
      <c r="CD27" s="86">
        <v>0</v>
      </c>
      <c r="CE27" s="24">
        <v>21.2804630184419</v>
      </c>
      <c r="CF27" s="24">
        <v>1064.9953339175499</v>
      </c>
      <c r="CG27" s="24">
        <v>11.8391103107808</v>
      </c>
    </row>
    <row r="28" spans="1:85" x14ac:dyDescent="0.3">
      <c r="A28" s="26" t="s">
        <v>27</v>
      </c>
      <c r="B28" s="24">
        <v>958.27500229999998</v>
      </c>
      <c r="C28" s="24">
        <v>1.0001299999999999E-2</v>
      </c>
      <c r="D28" s="24">
        <v>3833.5880023999998</v>
      </c>
      <c r="E28" s="24">
        <v>78.770854426</v>
      </c>
      <c r="F28" s="24">
        <v>78.584905077000002</v>
      </c>
      <c r="G28" s="24">
        <v>2.2521542999999999</v>
      </c>
      <c r="H28" s="24">
        <v>324.85320389999998</v>
      </c>
      <c r="I28" s="50">
        <v>10.091057572</v>
      </c>
      <c r="J28" s="50">
        <v>1.7929285783</v>
      </c>
      <c r="K28" s="24"/>
      <c r="L28" s="50">
        <v>57.15824653</v>
      </c>
      <c r="M28" s="24"/>
      <c r="N28" s="50">
        <v>3.8172266946</v>
      </c>
      <c r="O28" s="24">
        <v>8.2917322116999994</v>
      </c>
      <c r="P28" s="24">
        <v>1.2299253210000001</v>
      </c>
      <c r="Q28" s="50">
        <v>8.1801568599999999E-2</v>
      </c>
      <c r="R28" s="24"/>
      <c r="S28" s="26" t="s">
        <v>27</v>
      </c>
      <c r="T28" s="85">
        <v>0</v>
      </c>
      <c r="U28" s="24">
        <v>0.95042323015373498</v>
      </c>
      <c r="V28" s="86">
        <v>8.2918425325480296</v>
      </c>
      <c r="W28" s="24">
        <v>0.80732876804210896</v>
      </c>
      <c r="X28" s="24">
        <v>0.80732876804210896</v>
      </c>
      <c r="Y28" s="24">
        <v>0.32538434605276201</v>
      </c>
      <c r="Z28" s="86">
        <v>0</v>
      </c>
      <c r="AA28" s="24">
        <v>11.3346551181886</v>
      </c>
      <c r="AB28" s="86">
        <v>1.22991932501336</v>
      </c>
      <c r="AC28" s="86">
        <v>2125.0880807907201</v>
      </c>
      <c r="AD28" s="24">
        <v>0</v>
      </c>
      <c r="AE28" s="24">
        <v>958.273502376701</v>
      </c>
      <c r="AF28" s="24">
        <v>17.0299219836017</v>
      </c>
      <c r="AG28" s="24">
        <v>378.36943318930503</v>
      </c>
      <c r="AH28" s="24">
        <v>8.6390327924249597</v>
      </c>
      <c r="AI28" s="24">
        <v>0</v>
      </c>
      <c r="AJ28" s="86">
        <v>0</v>
      </c>
      <c r="AK28" s="24">
        <v>38.147331375524303</v>
      </c>
      <c r="AL28" s="24">
        <v>38.147331375524303</v>
      </c>
      <c r="AM28" s="24">
        <v>0</v>
      </c>
      <c r="AN28" s="24">
        <v>0</v>
      </c>
      <c r="AO28" s="24">
        <v>8.4241511805611999</v>
      </c>
      <c r="AP28" s="24">
        <v>0</v>
      </c>
      <c r="AQ28" s="86">
        <v>0.16370096298033199</v>
      </c>
      <c r="AR28" s="24">
        <v>3.9556797154355901E-2</v>
      </c>
      <c r="AS28" s="24">
        <v>0.47177234427282899</v>
      </c>
      <c r="AT28" s="24">
        <v>0</v>
      </c>
      <c r="AU28" s="24">
        <v>1.00011456843201E-2</v>
      </c>
      <c r="AV28" s="24">
        <v>0</v>
      </c>
      <c r="AW28" s="24">
        <v>3450.2266207112202</v>
      </c>
      <c r="AX28" s="24">
        <v>383.35905198656798</v>
      </c>
      <c r="AY28" s="24">
        <v>3833.58567269778</v>
      </c>
      <c r="AZ28" s="24">
        <v>0</v>
      </c>
      <c r="BA28" s="24">
        <v>34.680264331902997</v>
      </c>
      <c r="BB28" s="24">
        <v>0.62743734786863803</v>
      </c>
      <c r="BC28" s="24">
        <v>105.857677341837</v>
      </c>
      <c r="BD28" s="24">
        <v>0.84655842742083898</v>
      </c>
      <c r="BE28" s="24">
        <v>2.2182371264596101</v>
      </c>
      <c r="BF28" s="24">
        <v>5.3939656985134103</v>
      </c>
      <c r="BG28" s="24">
        <v>1.2541335763394601</v>
      </c>
      <c r="BH28" s="24">
        <v>6.6523097822935801E-3</v>
      </c>
      <c r="BI28" s="24">
        <v>0.29526858704867598</v>
      </c>
      <c r="BJ28" s="24">
        <v>78.776417034564602</v>
      </c>
      <c r="BK28" s="24">
        <v>78.590465920579504</v>
      </c>
      <c r="BL28" s="24">
        <v>0.185951113985074</v>
      </c>
      <c r="BM28" s="24">
        <v>0</v>
      </c>
      <c r="BN28" s="24">
        <v>0</v>
      </c>
      <c r="BO28" s="24">
        <v>2.4494938779889002</v>
      </c>
      <c r="BP28" s="24">
        <v>0</v>
      </c>
      <c r="BQ28" s="24">
        <v>14.404073754708101</v>
      </c>
      <c r="BR28" s="24">
        <v>3.5820888166641698</v>
      </c>
      <c r="BS28" s="24">
        <v>1.9208766621170801</v>
      </c>
      <c r="BT28" s="24">
        <v>36.001175227375199</v>
      </c>
      <c r="BU28" s="24">
        <v>83.704744162921202</v>
      </c>
      <c r="BV28" s="24">
        <v>1.95956619903108</v>
      </c>
      <c r="BW28" s="24">
        <v>7.6309381435989296</v>
      </c>
      <c r="BX28" s="24">
        <v>1.6566306910056899E-7</v>
      </c>
      <c r="BY28" s="24">
        <v>2.2521207945305899</v>
      </c>
      <c r="BZ28" s="24">
        <v>34.402277376493998</v>
      </c>
      <c r="CA28" s="24">
        <v>0</v>
      </c>
      <c r="CB28" s="24">
        <v>0</v>
      </c>
      <c r="CC28" s="24">
        <v>6.9578998340830003</v>
      </c>
      <c r="CD28" s="86">
        <v>0</v>
      </c>
      <c r="CE28" s="24">
        <v>3.6375820846905502</v>
      </c>
      <c r="CF28" s="24">
        <v>324.85298577467699</v>
      </c>
      <c r="CG28" s="24">
        <v>4.4830085253335801</v>
      </c>
    </row>
    <row r="29" spans="1:85" x14ac:dyDescent="0.3">
      <c r="A29" s="26" t="s">
        <v>28</v>
      </c>
      <c r="B29" s="24">
        <v>91.419867249999996</v>
      </c>
      <c r="C29" s="24"/>
      <c r="D29" s="24">
        <v>195.13928809999999</v>
      </c>
      <c r="E29" s="24">
        <v>13.597958945</v>
      </c>
      <c r="F29" s="24">
        <v>13.588746592</v>
      </c>
      <c r="G29" s="24">
        <v>17.276341417000001</v>
      </c>
      <c r="H29" s="24">
        <v>31.841530801000001</v>
      </c>
      <c r="I29" s="50">
        <v>0.19437667729999999</v>
      </c>
      <c r="J29" s="50">
        <v>8.6299250699999996E-2</v>
      </c>
      <c r="K29" s="24"/>
      <c r="L29" s="50">
        <v>3.0369078138000001</v>
      </c>
      <c r="M29" s="24"/>
      <c r="N29" s="50">
        <v>2.6233920300000001E-2</v>
      </c>
      <c r="O29" s="24">
        <v>6.7905240000000006E-2</v>
      </c>
      <c r="P29" s="24">
        <v>5.1460237000000002E-3</v>
      </c>
      <c r="Q29" s="50">
        <v>8.2027981000000003E-3</v>
      </c>
      <c r="R29" s="24"/>
      <c r="S29" s="26" t="s">
        <v>28</v>
      </c>
      <c r="T29" s="85">
        <v>4.0746008666369099E-2</v>
      </c>
      <c r="U29" s="24">
        <v>8.2048699495692504E-2</v>
      </c>
      <c r="V29" s="86">
        <v>6.7904192058535304E-2</v>
      </c>
      <c r="W29" s="24">
        <v>5.3175008763597403E-2</v>
      </c>
      <c r="X29" s="24">
        <v>4.9938555628459599E-2</v>
      </c>
      <c r="Y29" s="24">
        <v>9.3940623223763897E-2</v>
      </c>
      <c r="Z29" s="86">
        <v>1.95353055043898E-2</v>
      </c>
      <c r="AA29" s="24">
        <v>0.33649469829595702</v>
      </c>
      <c r="AB29" s="86">
        <v>5.1468678376643904E-3</v>
      </c>
      <c r="AC29" s="86">
        <v>38.637181470113099</v>
      </c>
      <c r="AD29" s="24">
        <v>0</v>
      </c>
      <c r="AE29" s="24">
        <v>91.419506525791206</v>
      </c>
      <c r="AF29" s="24">
        <v>0.26938170854672</v>
      </c>
      <c r="AG29" s="24">
        <v>1.5271292533935701</v>
      </c>
      <c r="AH29" s="24">
        <v>9.8179377206888199E-2</v>
      </c>
      <c r="AI29" s="24">
        <v>7.5909557318958903E-2</v>
      </c>
      <c r="AJ29" s="86">
        <v>2.3441759219453399E-2</v>
      </c>
      <c r="AK29" s="24">
        <v>13.1893439286752</v>
      </c>
      <c r="AL29" s="24">
        <v>13.1893439286752</v>
      </c>
      <c r="AM29" s="24">
        <v>0</v>
      </c>
      <c r="AN29" s="24">
        <v>0</v>
      </c>
      <c r="AO29" s="24">
        <v>1.0401743199176301</v>
      </c>
      <c r="AP29" s="24">
        <v>2.5455095051174801E-2</v>
      </c>
      <c r="AQ29" s="86">
        <v>0.62230662493151601</v>
      </c>
      <c r="AR29" s="24">
        <v>5.3528491531495498E-2</v>
      </c>
      <c r="AS29" s="24">
        <v>8.3723806741734005E-2</v>
      </c>
      <c r="AT29" s="24">
        <v>1.0086812146364799E-2</v>
      </c>
      <c r="AU29" s="24">
        <v>0</v>
      </c>
      <c r="AV29" s="24">
        <v>0</v>
      </c>
      <c r="AW29" s="24">
        <v>175.623584449258</v>
      </c>
      <c r="AX29" s="24">
        <v>19.5138562511505</v>
      </c>
      <c r="AY29" s="24">
        <v>195.13744070040801</v>
      </c>
      <c r="AZ29" s="24">
        <v>1.6658687147604899E-4</v>
      </c>
      <c r="BA29" s="24">
        <v>0.60442803686678903</v>
      </c>
      <c r="BB29" s="24">
        <v>0.1082896649658</v>
      </c>
      <c r="BC29" s="24">
        <v>11.8328967933596</v>
      </c>
      <c r="BD29" s="24">
        <v>0.14613809047217399</v>
      </c>
      <c r="BE29" s="24">
        <v>0.38285781982726802</v>
      </c>
      <c r="BF29" s="24">
        <v>0.972079195632643</v>
      </c>
      <c r="BG29" s="24">
        <v>0.21646513375992699</v>
      </c>
      <c r="BH29" s="24">
        <v>0</v>
      </c>
      <c r="BI29" s="24">
        <v>5.0962512362968698E-2</v>
      </c>
      <c r="BJ29" s="24">
        <v>13.5988918210523</v>
      </c>
      <c r="BK29" s="24">
        <v>13.589679361520901</v>
      </c>
      <c r="BL29" s="24">
        <v>9.2124595314075994E-3</v>
      </c>
      <c r="BM29" s="24">
        <v>0</v>
      </c>
      <c r="BN29" s="24">
        <v>0</v>
      </c>
      <c r="BO29" s="24">
        <v>0.40338552500316899</v>
      </c>
      <c r="BP29" s="24">
        <v>0</v>
      </c>
      <c r="BQ29" s="24">
        <v>2.48776301360803</v>
      </c>
      <c r="BR29" s="24">
        <v>0.61823173328483305</v>
      </c>
      <c r="BS29" s="24">
        <v>0.33150763989704402</v>
      </c>
      <c r="BT29" s="24">
        <v>6.2213996848492803</v>
      </c>
      <c r="BU29" s="24">
        <v>0.53237634145855495</v>
      </c>
      <c r="BV29" s="24">
        <v>0.33820151884124999</v>
      </c>
      <c r="BW29" s="24">
        <v>1.3123975864900701</v>
      </c>
      <c r="BX29" s="24">
        <v>2.42526452708101E-7</v>
      </c>
      <c r="BY29" s="24">
        <v>17.276257972695699</v>
      </c>
      <c r="BZ29" s="24">
        <v>10.2068787079007</v>
      </c>
      <c r="CA29" s="24">
        <v>0</v>
      </c>
      <c r="CB29" s="24">
        <v>1.7331828284197701E-2</v>
      </c>
      <c r="CC29" s="24">
        <v>1.2714559647296799</v>
      </c>
      <c r="CD29" s="86">
        <v>0</v>
      </c>
      <c r="CE29" s="24">
        <v>0.93497499838422204</v>
      </c>
      <c r="CF29" s="24">
        <v>31.841480546305299</v>
      </c>
      <c r="CG29" s="24">
        <v>0.58697735550636099</v>
      </c>
    </row>
    <row r="30" spans="1:85" x14ac:dyDescent="0.3">
      <c r="B30" s="24"/>
      <c r="C30" s="24"/>
      <c r="D30" s="24"/>
      <c r="E30" s="24"/>
      <c r="F30" s="24"/>
      <c r="G30" s="24"/>
      <c r="H30" s="24"/>
      <c r="I30" s="50"/>
      <c r="J30" s="50"/>
      <c r="K30" s="24"/>
      <c r="L30" s="50"/>
      <c r="M30" s="24"/>
      <c r="N30" s="50"/>
      <c r="O30" s="24"/>
      <c r="P30" s="24"/>
      <c r="Q30" s="50"/>
      <c r="R30" s="24"/>
      <c r="AC30" s="86"/>
    </row>
    <row r="31" spans="1:85" x14ac:dyDescent="0.3">
      <c r="A31" s="26" t="s">
        <v>30</v>
      </c>
      <c r="B31" s="24">
        <v>93.164400000000001</v>
      </c>
      <c r="C31" s="24">
        <v>3.1206999999999998</v>
      </c>
      <c r="D31" s="24">
        <v>215.78270000000001</v>
      </c>
      <c r="E31" s="24">
        <v>16.1417</v>
      </c>
      <c r="F31" s="24">
        <v>14.999700000000001</v>
      </c>
      <c r="G31" s="24">
        <v>5.6981000000000002</v>
      </c>
      <c r="H31" s="24">
        <v>114.376</v>
      </c>
      <c r="I31" s="50">
        <v>3.9440167464</v>
      </c>
      <c r="J31" s="50">
        <v>1.042476103</v>
      </c>
      <c r="K31" s="24"/>
      <c r="L31" s="50">
        <v>17.5644572</v>
      </c>
      <c r="M31" s="24"/>
      <c r="N31" s="50">
        <v>0.65509117370000003</v>
      </c>
      <c r="O31" s="24">
        <v>0.53685300000000002</v>
      </c>
      <c r="P31" s="24">
        <v>0.42265033349999998</v>
      </c>
      <c r="Q31" s="50">
        <v>1.752898E-2</v>
      </c>
      <c r="R31" s="24"/>
      <c r="S31" s="26" t="s">
        <v>30</v>
      </c>
      <c r="T31" s="85">
        <v>0</v>
      </c>
      <c r="U31" s="24">
        <v>6.8749248386790098</v>
      </c>
      <c r="V31" s="86">
        <v>0.53685027928734297</v>
      </c>
      <c r="W31" s="24">
        <v>0.16930219639169</v>
      </c>
      <c r="X31" s="24">
        <v>0.16930219639169</v>
      </c>
      <c r="Y31" s="24">
        <v>6.8234411216951299E-2</v>
      </c>
      <c r="Z31" s="86">
        <v>0</v>
      </c>
      <c r="AA31" s="24">
        <v>0.66494507090974597</v>
      </c>
      <c r="AB31" s="86">
        <v>0.42265403668741802</v>
      </c>
      <c r="AC31" s="86">
        <v>483.638969440609</v>
      </c>
      <c r="AD31" s="24">
        <v>0</v>
      </c>
      <c r="AE31" s="24">
        <v>93.164477763631098</v>
      </c>
      <c r="AF31" s="24">
        <v>3.5553760076634799</v>
      </c>
      <c r="AG31" s="24">
        <v>79.197555710165801</v>
      </c>
      <c r="AH31" s="24">
        <v>1.80590827432712</v>
      </c>
      <c r="AI31" s="24">
        <v>0</v>
      </c>
      <c r="AJ31" s="86">
        <v>0</v>
      </c>
      <c r="AK31" s="24">
        <v>25.854919750423399</v>
      </c>
      <c r="AL31" s="24">
        <v>25.854919750423399</v>
      </c>
      <c r="AM31" s="24">
        <v>0</v>
      </c>
      <c r="AN31" s="24">
        <v>0</v>
      </c>
      <c r="AO31" s="24">
        <v>1.7644197544332101</v>
      </c>
      <c r="AP31" s="24">
        <v>0</v>
      </c>
      <c r="AQ31" s="86">
        <v>1.18417131987213</v>
      </c>
      <c r="AR31" s="24">
        <v>0.28613734403677399</v>
      </c>
      <c r="AS31" s="24">
        <v>3.4126588374895901</v>
      </c>
      <c r="AT31" s="24">
        <v>0</v>
      </c>
      <c r="AU31" s="24">
        <v>3.1206935164271901</v>
      </c>
      <c r="AV31" s="24">
        <v>0</v>
      </c>
      <c r="AW31" s="24">
        <v>194.20451118570099</v>
      </c>
      <c r="AX31" s="24">
        <v>21.5782328102866</v>
      </c>
      <c r="AY31" s="24">
        <v>215.782743995987</v>
      </c>
      <c r="AZ31" s="24">
        <v>0</v>
      </c>
      <c r="BA31" s="24">
        <v>6.8819932737533902</v>
      </c>
      <c r="BB31" s="24">
        <v>0.117582322018111</v>
      </c>
      <c r="BC31" s="24">
        <v>26.8168348924419</v>
      </c>
      <c r="BD31" s="24">
        <v>0.158641687968826</v>
      </c>
      <c r="BE31" s="24">
        <v>0.41569944112832302</v>
      </c>
      <c r="BF31" s="24">
        <v>1.00765986981707</v>
      </c>
      <c r="BG31" s="24">
        <v>0.23502245627959001</v>
      </c>
      <c r="BH31" s="24">
        <v>7.3587662935343896E-3</v>
      </c>
      <c r="BI31" s="24">
        <v>5.5333627650368998E-2</v>
      </c>
      <c r="BJ31" s="24">
        <v>16.142767183348099</v>
      </c>
      <c r="BK31" s="24">
        <v>15.0007670637474</v>
      </c>
      <c r="BL31" s="24">
        <v>1.1420001196007401</v>
      </c>
      <c r="BM31" s="24">
        <v>0</v>
      </c>
      <c r="BN31" s="24">
        <v>0</v>
      </c>
      <c r="BO31" s="24">
        <v>0.67458153739314397</v>
      </c>
      <c r="BP31" s="24">
        <v>0</v>
      </c>
      <c r="BQ31" s="24">
        <v>2.7075178623985101</v>
      </c>
      <c r="BR31" s="24">
        <v>0.67128504770250697</v>
      </c>
      <c r="BS31" s="24">
        <v>0.36080301625357503</v>
      </c>
      <c r="BT31" s="24">
        <v>6.7666064915094504</v>
      </c>
      <c r="BU31" s="24">
        <v>16.998263051089999</v>
      </c>
      <c r="BV31" s="24">
        <v>0.36722592778760799</v>
      </c>
      <c r="BW31" s="24">
        <v>1.4554490087468399</v>
      </c>
      <c r="BX31" s="24">
        <v>7.9995811218219195E-10</v>
      </c>
      <c r="BY31" s="24">
        <v>5.6980993362985304</v>
      </c>
      <c r="BZ31" s="24">
        <v>9.0841769464177702</v>
      </c>
      <c r="CA31" s="24">
        <v>0</v>
      </c>
      <c r="CB31" s="24">
        <v>0</v>
      </c>
      <c r="CC31" s="24">
        <v>14.1651422595898</v>
      </c>
      <c r="CD31" s="86">
        <v>0</v>
      </c>
      <c r="CE31" s="24">
        <v>2.9780122404140301</v>
      </c>
      <c r="CF31" s="24">
        <v>114.375943275076</v>
      </c>
      <c r="CG31" s="24">
        <v>5.0311987236825999</v>
      </c>
    </row>
    <row r="32" spans="1:85" x14ac:dyDescent="0.3">
      <c r="A32" s="26" t="s">
        <v>31</v>
      </c>
      <c r="B32" s="24">
        <v>7768.4129999999996</v>
      </c>
      <c r="C32" s="24">
        <v>0.17</v>
      </c>
      <c r="D32" s="24">
        <v>15001.93</v>
      </c>
      <c r="E32" s="24">
        <v>362.01100000000002</v>
      </c>
      <c r="F32" s="24">
        <v>346.86411120000002</v>
      </c>
      <c r="G32" s="24">
        <v>5311.7809999999999</v>
      </c>
      <c r="H32" s="24">
        <v>4979.2849999999999</v>
      </c>
      <c r="I32" s="50">
        <v>123.47104727</v>
      </c>
      <c r="J32" s="50">
        <v>37.837873762000001</v>
      </c>
      <c r="K32" s="24"/>
      <c r="L32" s="50">
        <v>402.13680037</v>
      </c>
      <c r="M32" s="24"/>
      <c r="N32" s="50">
        <v>43.332442131999997</v>
      </c>
      <c r="O32" s="24">
        <v>91.324913007000006</v>
      </c>
      <c r="P32" s="24">
        <v>8.4064803206000001</v>
      </c>
      <c r="Q32" s="50">
        <v>1.1758934247999999</v>
      </c>
      <c r="R32" s="24"/>
      <c r="S32" s="26" t="s">
        <v>31</v>
      </c>
      <c r="T32" s="85">
        <v>0</v>
      </c>
      <c r="U32" s="24">
        <v>0.64261199479709197</v>
      </c>
      <c r="V32" s="86">
        <v>91.324875326027495</v>
      </c>
      <c r="W32" s="24">
        <v>31.3537704968813</v>
      </c>
      <c r="X32" s="24">
        <v>31.3537704968813</v>
      </c>
      <c r="Y32" s="24">
        <v>2.7324226892590699</v>
      </c>
      <c r="Z32" s="86">
        <v>0</v>
      </c>
      <c r="AA32" s="24">
        <v>46.786307998050397</v>
      </c>
      <c r="AB32" s="86">
        <v>8.4065145299826103</v>
      </c>
      <c r="AC32" s="86">
        <v>20049.2626377165</v>
      </c>
      <c r="AD32" s="24">
        <v>0</v>
      </c>
      <c r="AE32" s="24">
        <v>7768.3630613601599</v>
      </c>
      <c r="AF32" s="24">
        <v>165.224306928262</v>
      </c>
      <c r="AG32" s="24">
        <v>3506.0777998997701</v>
      </c>
      <c r="AH32" s="24">
        <v>116.26837468183901</v>
      </c>
      <c r="AI32" s="24">
        <v>1.12474513362116</v>
      </c>
      <c r="AJ32" s="86">
        <v>0</v>
      </c>
      <c r="AK32" s="24">
        <v>451.35427592528703</v>
      </c>
      <c r="AL32" s="24">
        <v>451.35427592528703</v>
      </c>
      <c r="AM32" s="24">
        <v>0</v>
      </c>
      <c r="AN32" s="24">
        <v>0</v>
      </c>
      <c r="AO32" s="24">
        <v>67.765129767105407</v>
      </c>
      <c r="AP32" s="24">
        <v>5.9053369707832599E-3</v>
      </c>
      <c r="AQ32" s="86">
        <v>1.5106594612769699</v>
      </c>
      <c r="AR32" s="24">
        <v>0</v>
      </c>
      <c r="AS32" s="24">
        <v>4.6438585691030996</v>
      </c>
      <c r="AT32" s="24">
        <v>0</v>
      </c>
      <c r="AU32" s="24">
        <v>0.16999871823277499</v>
      </c>
      <c r="AV32" s="24">
        <v>0</v>
      </c>
      <c r="AW32" s="24">
        <v>13501.7290017184</v>
      </c>
      <c r="AX32" s="24">
        <v>1500.18934970706</v>
      </c>
      <c r="AY32" s="24">
        <v>15001.9183514255</v>
      </c>
      <c r="AZ32" s="24">
        <v>3.1649513780898902E-3</v>
      </c>
      <c r="BA32" s="24">
        <v>253.46385690228499</v>
      </c>
      <c r="BB32" s="24">
        <v>2.84998891494017</v>
      </c>
      <c r="BC32" s="24">
        <v>2379.7925280866002</v>
      </c>
      <c r="BD32" s="24">
        <v>3.77354184096958</v>
      </c>
      <c r="BE32" s="24">
        <v>9.3042265116817493</v>
      </c>
      <c r="BF32" s="24">
        <v>22.532742140798099</v>
      </c>
      <c r="BG32" s="24">
        <v>5.2550111212156398</v>
      </c>
      <c r="BH32" s="24">
        <v>0.57599384193962599</v>
      </c>
      <c r="BI32" s="24">
        <v>1.25429263612163</v>
      </c>
      <c r="BJ32" s="24">
        <v>362.03218539261502</v>
      </c>
      <c r="BK32" s="24">
        <v>346.88530938827199</v>
      </c>
      <c r="BL32" s="24">
        <v>15.146876004343</v>
      </c>
      <c r="BM32" s="24">
        <v>0</v>
      </c>
      <c r="BN32" s="24">
        <v>0</v>
      </c>
      <c r="BO32" s="24">
        <v>20.459954482272</v>
      </c>
      <c r="BP32" s="24">
        <v>0</v>
      </c>
      <c r="BQ32" s="24">
        <v>61.038809680495099</v>
      </c>
      <c r="BR32" s="24">
        <v>15.0010932014969</v>
      </c>
      <c r="BS32" s="24">
        <v>8.0775405865396497</v>
      </c>
      <c r="BT32" s="24">
        <v>152.54954319129999</v>
      </c>
      <c r="BU32" s="24">
        <v>1370.76281657708</v>
      </c>
      <c r="BV32" s="24">
        <v>8.4358815610928595</v>
      </c>
      <c r="BW32" s="24">
        <v>34.239677105551699</v>
      </c>
      <c r="BX32" s="24">
        <v>1.5370125718568901</v>
      </c>
      <c r="BY32" s="24">
        <v>5311.74025746191</v>
      </c>
      <c r="BZ32" s="24">
        <v>1235.6193493312001</v>
      </c>
      <c r="CA32" s="24">
        <v>0</v>
      </c>
      <c r="CB32" s="24">
        <v>0</v>
      </c>
      <c r="CC32" s="24">
        <v>32.942514795690698</v>
      </c>
      <c r="CD32" s="86">
        <v>0</v>
      </c>
      <c r="CE32" s="24">
        <v>42.3256004161113</v>
      </c>
      <c r="CF32" s="24">
        <v>4979.27200471788</v>
      </c>
      <c r="CG32" s="24">
        <v>27.262034534157198</v>
      </c>
    </row>
    <row r="33" spans="1:85" x14ac:dyDescent="0.3">
      <c r="A33" s="26" t="s">
        <v>32</v>
      </c>
      <c r="B33" s="24">
        <v>862.36102470000003</v>
      </c>
      <c r="C33" s="24">
        <v>0.1932624</v>
      </c>
      <c r="D33" s="24">
        <v>1186.2410694</v>
      </c>
      <c r="E33" s="24">
        <v>55.947812650000003</v>
      </c>
      <c r="F33" s="24">
        <v>45.887851099999999</v>
      </c>
      <c r="G33" s="24">
        <v>10.623727649999999</v>
      </c>
      <c r="H33" s="24">
        <v>339.52056800000003</v>
      </c>
      <c r="I33" s="50">
        <v>4.7231631824999996</v>
      </c>
      <c r="J33" s="50">
        <v>1.2541398705</v>
      </c>
      <c r="K33" s="24"/>
      <c r="L33" s="50">
        <v>80.246289111999999</v>
      </c>
      <c r="M33" s="24"/>
      <c r="N33" s="50">
        <v>1.3960058755</v>
      </c>
      <c r="O33" s="24">
        <v>3.6640652170000001</v>
      </c>
      <c r="P33" s="24">
        <v>0.31658057969999998</v>
      </c>
      <c r="Q33" s="50">
        <v>5.9000520700000003E-2</v>
      </c>
      <c r="R33" s="24"/>
      <c r="S33" s="26" t="s">
        <v>32</v>
      </c>
      <c r="T33" s="85">
        <v>1.0763962797003799E-3</v>
      </c>
      <c r="U33" s="24">
        <v>0.461810118994186</v>
      </c>
      <c r="V33" s="86">
        <v>3.6639639457847899</v>
      </c>
      <c r="W33" s="24">
        <v>0.82723400608800401</v>
      </c>
      <c r="X33" s="24">
        <v>0.82714875959550205</v>
      </c>
      <c r="Y33" s="24">
        <v>0.33532302772106598</v>
      </c>
      <c r="Z33" s="86">
        <v>5.1600832216141201E-4</v>
      </c>
      <c r="AA33" s="24">
        <v>4.4506838002129303</v>
      </c>
      <c r="AB33" s="86">
        <v>0.31657471407878801</v>
      </c>
      <c r="AC33" s="86">
        <v>2245.5571604638999</v>
      </c>
      <c r="AD33" s="24">
        <v>0</v>
      </c>
      <c r="AE33" s="24">
        <v>862.23085131742801</v>
      </c>
      <c r="AF33" s="24">
        <v>20.553347564969901</v>
      </c>
      <c r="AG33" s="24">
        <v>394.58273318120501</v>
      </c>
      <c r="AH33" s="24">
        <v>8.8671699462079303</v>
      </c>
      <c r="AI33" s="24">
        <v>2.0055218298362402E-3</v>
      </c>
      <c r="AJ33" s="86">
        <v>6.1923724488390105E-4</v>
      </c>
      <c r="AK33" s="24">
        <v>54.809297174283799</v>
      </c>
      <c r="AL33" s="24">
        <v>54.809297174283799</v>
      </c>
      <c r="AM33" s="24">
        <v>0</v>
      </c>
      <c r="AN33" s="24">
        <v>0</v>
      </c>
      <c r="AO33" s="24">
        <v>8.5973067156169698</v>
      </c>
      <c r="AP33" s="24">
        <v>5.8978644003152404E-4</v>
      </c>
      <c r="AQ33" s="86">
        <v>9.5509990159590705E-2</v>
      </c>
      <c r="AR33" s="24">
        <v>2.05436652449499E-2</v>
      </c>
      <c r="AS33" s="24">
        <v>0.230375446636959</v>
      </c>
      <c r="AT33" s="24">
        <v>2.6532028881925799E-4</v>
      </c>
      <c r="AU33" s="24">
        <v>0.19326249010841201</v>
      </c>
      <c r="AV33" s="24">
        <v>0</v>
      </c>
      <c r="AW33" s="24">
        <v>1067.37878090136</v>
      </c>
      <c r="AX33" s="24">
        <v>118.597505363514</v>
      </c>
      <c r="AY33" s="24">
        <v>1185.9762862648699</v>
      </c>
      <c r="AZ33" s="24">
        <v>4.3980543604667498E-6</v>
      </c>
      <c r="BA33" s="24">
        <v>34.0502147148364</v>
      </c>
      <c r="BB33" s="24">
        <v>0.36724922904368901</v>
      </c>
      <c r="BC33" s="24">
        <v>107.697718827229</v>
      </c>
      <c r="BD33" s="24">
        <v>0.49548845491272397</v>
      </c>
      <c r="BE33" s="24">
        <v>1.2983630801545401</v>
      </c>
      <c r="BF33" s="24">
        <v>3.13809822759415</v>
      </c>
      <c r="BG33" s="24">
        <v>0.73405804612069203</v>
      </c>
      <c r="BH33" s="24">
        <v>0</v>
      </c>
      <c r="BI33" s="24">
        <v>0.17282455276266601</v>
      </c>
      <c r="BJ33" s="24">
        <v>55.941824201356901</v>
      </c>
      <c r="BK33" s="24">
        <v>45.881880519340498</v>
      </c>
      <c r="BL33" s="24">
        <v>10.0599436820163</v>
      </c>
      <c r="BM33" s="24">
        <v>0</v>
      </c>
      <c r="BN33" s="24">
        <v>0</v>
      </c>
      <c r="BO33" s="24">
        <v>1.3671804113493899</v>
      </c>
      <c r="BP33" s="24">
        <v>0</v>
      </c>
      <c r="BQ33" s="24">
        <v>8.4279070646009</v>
      </c>
      <c r="BR33" s="24">
        <v>2.0966516656690701</v>
      </c>
      <c r="BS33" s="24">
        <v>1.1240265646257299</v>
      </c>
      <c r="BT33" s="24">
        <v>21.0628483056928</v>
      </c>
      <c r="BU33" s="24">
        <v>90.230651899777101</v>
      </c>
      <c r="BV33" s="24">
        <v>1.1469647757182899</v>
      </c>
      <c r="BW33" s="24">
        <v>4.4502201410958104</v>
      </c>
      <c r="BX33" s="24">
        <v>0</v>
      </c>
      <c r="BY33" s="24">
        <v>10.6197528398286</v>
      </c>
      <c r="BZ33" s="24">
        <v>36.357086373251903</v>
      </c>
      <c r="CA33" s="24">
        <v>0</v>
      </c>
      <c r="CB33" s="24">
        <v>4.5774224541852401E-4</v>
      </c>
      <c r="CC33" s="24">
        <v>3.5666030090799401</v>
      </c>
      <c r="CD33" s="86">
        <v>0</v>
      </c>
      <c r="CE33" s="24">
        <v>2.1683437416798501</v>
      </c>
      <c r="CF33" s="24">
        <v>339.47874195230202</v>
      </c>
      <c r="CG33" s="24">
        <v>3.2691233997967601</v>
      </c>
    </row>
    <row r="34" spans="1:85" x14ac:dyDescent="0.3">
      <c r="A34" s="26" t="s">
        <v>33</v>
      </c>
      <c r="B34" s="24">
        <v>446.20499999999998</v>
      </c>
      <c r="C34" s="24"/>
      <c r="D34" s="24">
        <v>577.68799999999999</v>
      </c>
      <c r="E34" s="24">
        <v>26.741</v>
      </c>
      <c r="F34" s="24">
        <v>26.741</v>
      </c>
      <c r="G34" s="24">
        <v>2.274</v>
      </c>
      <c r="H34" s="24">
        <v>140.93899999999999</v>
      </c>
      <c r="I34" s="50">
        <v>10.77743036</v>
      </c>
      <c r="J34" s="50">
        <v>1.9374024991000001</v>
      </c>
      <c r="K34" s="24"/>
      <c r="L34" s="50">
        <v>71.311088957999999</v>
      </c>
      <c r="M34" s="24">
        <v>4.0119199999999999</v>
      </c>
      <c r="N34" s="50">
        <v>2.4882938480000001</v>
      </c>
      <c r="O34" s="24">
        <v>9.3412162492000004</v>
      </c>
      <c r="P34" s="24">
        <v>0.78809996100000002</v>
      </c>
      <c r="Q34" s="50">
        <v>0.10538766400000001</v>
      </c>
      <c r="R34" s="24"/>
      <c r="S34" s="26" t="s">
        <v>33</v>
      </c>
      <c r="T34" s="85">
        <v>2.06665669549209E-2</v>
      </c>
      <c r="U34" s="24">
        <v>0.64305665668904499</v>
      </c>
      <c r="V34" s="86">
        <v>9.3412598684935197</v>
      </c>
      <c r="W34" s="24">
        <v>0.45167294401792402</v>
      </c>
      <c r="X34" s="24">
        <v>0.45002926490176598</v>
      </c>
      <c r="Y34" s="24">
        <v>0.21882347001769101</v>
      </c>
      <c r="Z34" s="86">
        <v>9.91076914577518E-3</v>
      </c>
      <c r="AA34" s="24">
        <v>1.8032941250424801</v>
      </c>
      <c r="AB34" s="86">
        <v>0.78810118544332197</v>
      </c>
      <c r="AC34" s="86">
        <v>1092.6532277184201</v>
      </c>
      <c r="AD34" s="24">
        <v>0</v>
      </c>
      <c r="AE34" s="24">
        <v>445.79682846387402</v>
      </c>
      <c r="AF34" s="24">
        <v>9.0421724877160301</v>
      </c>
      <c r="AG34" s="24">
        <v>199.019310463202</v>
      </c>
      <c r="AH34" s="24">
        <v>4.5748457188567802</v>
      </c>
      <c r="AI34" s="24">
        <v>0.10076112024063399</v>
      </c>
      <c r="AJ34" s="86">
        <v>1.1891540209273599E-2</v>
      </c>
      <c r="AK34" s="24">
        <v>12.365240681830899</v>
      </c>
      <c r="AL34" s="24">
        <v>12.365240681830899</v>
      </c>
      <c r="AM34" s="24">
        <v>4.0025864642823503</v>
      </c>
      <c r="AN34" s="24">
        <v>0</v>
      </c>
      <c r="AO34" s="24">
        <v>4.5363192450150702</v>
      </c>
      <c r="AP34" s="24">
        <v>1.15474024893048E-2</v>
      </c>
      <c r="AQ34" s="86">
        <v>0.44937196106124999</v>
      </c>
      <c r="AR34" s="24">
        <v>5.0904661941941202E-2</v>
      </c>
      <c r="AS34" s="24">
        <v>0.331838141101648</v>
      </c>
      <c r="AT34" s="24">
        <v>5.1050910549429503E-3</v>
      </c>
      <c r="AU34" s="24">
        <v>0</v>
      </c>
      <c r="AV34" s="24">
        <v>0</v>
      </c>
      <c r="AW34" s="24">
        <v>519.832347205475</v>
      </c>
      <c r="AX34" s="24">
        <v>57.759419600853001</v>
      </c>
      <c r="AY34" s="24">
        <v>577.591766806328</v>
      </c>
      <c r="AZ34" s="24">
        <v>9.0210372119633601E-5</v>
      </c>
      <c r="BA34" s="24">
        <v>17.2468082375865</v>
      </c>
      <c r="BB34" s="24">
        <v>0.21383080837976801</v>
      </c>
      <c r="BC34" s="24">
        <v>42.836890551057301</v>
      </c>
      <c r="BD34" s="24">
        <v>0.28850358363509099</v>
      </c>
      <c r="BE34" s="24">
        <v>0.75596700397382899</v>
      </c>
      <c r="BF34" s="24">
        <v>1.83487101594492</v>
      </c>
      <c r="BG34" s="24">
        <v>0.42740665674586698</v>
      </c>
      <c r="BH34" s="24">
        <v>0</v>
      </c>
      <c r="BI34" s="24">
        <v>0.100627446937504</v>
      </c>
      <c r="BJ34" s="24">
        <v>26.724744982069002</v>
      </c>
      <c r="BK34" s="24">
        <v>26.724744982069002</v>
      </c>
      <c r="BL34" s="24">
        <v>0</v>
      </c>
      <c r="BM34" s="24">
        <v>0</v>
      </c>
      <c r="BN34" s="24">
        <v>0</v>
      </c>
      <c r="BO34" s="24">
        <v>0.79608435611258899</v>
      </c>
      <c r="BP34" s="24">
        <v>0</v>
      </c>
      <c r="BQ34" s="24">
        <v>4.9075763412093201</v>
      </c>
      <c r="BR34" s="24">
        <v>1.2207726841823801</v>
      </c>
      <c r="BS34" s="24">
        <v>0.65447265563253398</v>
      </c>
      <c r="BT34" s="24">
        <v>12.2656250563005</v>
      </c>
      <c r="BU34" s="24">
        <v>41.593847698413697</v>
      </c>
      <c r="BV34" s="24">
        <v>0.66782591367802502</v>
      </c>
      <c r="BW34" s="24">
        <v>2.59118141933563</v>
      </c>
      <c r="BX34" s="24">
        <v>4.0000992079895502E-8</v>
      </c>
      <c r="BY34" s="24">
        <v>2.2703659906193199</v>
      </c>
      <c r="BZ34" s="24">
        <v>11.5730891302668</v>
      </c>
      <c r="CA34" s="24">
        <v>0</v>
      </c>
      <c r="CB34" s="24">
        <v>3.99522759611875E-2</v>
      </c>
      <c r="CC34" s="24">
        <v>2.1958652760878499</v>
      </c>
      <c r="CD34" s="86">
        <v>0</v>
      </c>
      <c r="CE34" s="24">
        <v>0.75385078109783499</v>
      </c>
      <c r="CF34" s="24">
        <v>140.92694350744301</v>
      </c>
      <c r="CG34" s="24">
        <v>1.96411769799688</v>
      </c>
    </row>
    <row r="35" spans="1:85" x14ac:dyDescent="0.3">
      <c r="A35" s="26" t="s">
        <v>34</v>
      </c>
      <c r="B35" s="24">
        <v>3279.79</v>
      </c>
      <c r="C35" s="24">
        <v>1759.5</v>
      </c>
      <c r="D35" s="24">
        <v>4510.6400000000003</v>
      </c>
      <c r="E35" s="24">
        <v>565.81161740000005</v>
      </c>
      <c r="F35" s="24">
        <v>558.52161100000001</v>
      </c>
      <c r="G35" s="24">
        <v>6493.67</v>
      </c>
      <c r="H35" s="24">
        <v>1315.97</v>
      </c>
      <c r="I35" s="50">
        <v>6.11159432</v>
      </c>
      <c r="J35" s="50">
        <v>5.7407252599999996</v>
      </c>
      <c r="K35" s="24"/>
      <c r="L35" s="50">
        <v>23.689492000000001</v>
      </c>
      <c r="M35" s="24"/>
      <c r="N35" s="50">
        <v>407.34633423000002</v>
      </c>
      <c r="O35" s="24">
        <v>5.3473703199999996</v>
      </c>
      <c r="P35" s="24">
        <v>0.19830816500000001</v>
      </c>
      <c r="Q35" s="50">
        <v>1.1447934</v>
      </c>
      <c r="R35" s="24"/>
      <c r="S35" s="26" t="s">
        <v>34</v>
      </c>
      <c r="T35" s="85">
        <v>1.3483101681795899</v>
      </c>
      <c r="U35" s="24">
        <v>2.71509409728997</v>
      </c>
      <c r="V35" s="86">
        <v>5.3469286207851203</v>
      </c>
      <c r="W35" s="24">
        <v>7.2838049229957003</v>
      </c>
      <c r="X35" s="24">
        <v>7.1767502847907503</v>
      </c>
      <c r="Y35" s="24">
        <v>5.89788759179224</v>
      </c>
      <c r="Z35" s="86">
        <v>0.64646294365537005</v>
      </c>
      <c r="AA35" s="24">
        <v>73.231581685752403</v>
      </c>
      <c r="AB35" s="86">
        <v>0.19830809388515</v>
      </c>
      <c r="AC35" s="86">
        <v>1337.1145914487499</v>
      </c>
      <c r="AD35" s="24">
        <v>0</v>
      </c>
      <c r="AE35" s="24">
        <v>3278.6171287664702</v>
      </c>
      <c r="AF35" s="24">
        <v>135.44773869156899</v>
      </c>
      <c r="AG35" s="24">
        <v>230.46897502577701</v>
      </c>
      <c r="AH35" s="24">
        <v>13.7553036325303</v>
      </c>
      <c r="AI35" s="24">
        <v>10.354914044265801</v>
      </c>
      <c r="AJ35" s="86">
        <v>0.77571316352232</v>
      </c>
      <c r="AK35" s="24">
        <v>90.087241024986099</v>
      </c>
      <c r="AL35" s="24">
        <v>90.087241024986099</v>
      </c>
      <c r="AM35" s="24">
        <v>0</v>
      </c>
      <c r="AN35" s="24">
        <v>0</v>
      </c>
      <c r="AO35" s="24">
        <v>30.645570146638001</v>
      </c>
      <c r="AP35" s="24">
        <v>0.73876781029228</v>
      </c>
      <c r="AQ35" s="86">
        <v>35.458892160572901</v>
      </c>
      <c r="AR35" s="24">
        <v>1.7713346979943401</v>
      </c>
      <c r="AS35" s="24">
        <v>33.113904808621697</v>
      </c>
      <c r="AT35" s="24">
        <v>0.33237489942211401</v>
      </c>
      <c r="AU35" s="24">
        <v>1759.4993478728099</v>
      </c>
      <c r="AV35" s="24">
        <v>0</v>
      </c>
      <c r="AW35" s="24">
        <v>4058.4202791932998</v>
      </c>
      <c r="AX35" s="24">
        <v>450.93515208033398</v>
      </c>
      <c r="AY35" s="24">
        <v>4509.3554312736396</v>
      </c>
      <c r="AZ35" s="24">
        <v>3.7178592535041702E-2</v>
      </c>
      <c r="BA35" s="24">
        <v>103.364010589957</v>
      </c>
      <c r="BB35" s="24">
        <v>4.6813025799588504</v>
      </c>
      <c r="BC35" s="24">
        <v>428.54374956331901</v>
      </c>
      <c r="BD35" s="24">
        <v>6.08208044555413</v>
      </c>
      <c r="BE35" s="24">
        <v>13.898104995122299</v>
      </c>
      <c r="BF35" s="24">
        <v>50.705778975622501</v>
      </c>
      <c r="BG35" s="24">
        <v>7.8395262653151701</v>
      </c>
      <c r="BH35" s="24">
        <v>0.74776401726219199</v>
      </c>
      <c r="BI35" s="24">
        <v>1.9039800391320401</v>
      </c>
      <c r="BJ35" s="24">
        <v>565.75581611214898</v>
      </c>
      <c r="BK35" s="24">
        <v>558.46579842005804</v>
      </c>
      <c r="BL35" s="24">
        <v>7.2900176920914799</v>
      </c>
      <c r="BM35" s="24">
        <v>0</v>
      </c>
      <c r="BN35" s="24">
        <v>7.0313001207029894E-5</v>
      </c>
      <c r="BO35" s="24">
        <v>41.249297403506297</v>
      </c>
      <c r="BP35" s="24">
        <v>0</v>
      </c>
      <c r="BQ35" s="24">
        <v>93.090354933117496</v>
      </c>
      <c r="BR35" s="24">
        <v>22.344151744131501</v>
      </c>
      <c r="BS35" s="24">
        <v>12.0745924116911</v>
      </c>
      <c r="BT35" s="24">
        <v>234.08224298241299</v>
      </c>
      <c r="BU35" s="24">
        <v>135.392477571021</v>
      </c>
      <c r="BV35" s="24">
        <v>13.015742240006199</v>
      </c>
      <c r="BW35" s="24">
        <v>51.445522104090998</v>
      </c>
      <c r="BX35" s="24">
        <v>5.3052869701328902</v>
      </c>
      <c r="BY35" s="24">
        <v>6493.5989557146504</v>
      </c>
      <c r="BZ35" s="24">
        <v>257.22989890110398</v>
      </c>
      <c r="CA35" s="24">
        <v>0</v>
      </c>
      <c r="CB35" s="24">
        <v>0.57345220591169299</v>
      </c>
      <c r="CC35" s="24">
        <v>63.077747906292998</v>
      </c>
      <c r="CD35" s="86">
        <v>0</v>
      </c>
      <c r="CE35" s="24">
        <v>111.246844510073</v>
      </c>
      <c r="CF35" s="24">
        <v>1315.8170211147699</v>
      </c>
      <c r="CG35" s="24">
        <v>15.3067338786416</v>
      </c>
    </row>
    <row r="36" spans="1:85" x14ac:dyDescent="0.3">
      <c r="A36" s="26" t="s">
        <v>35</v>
      </c>
      <c r="B36" s="24">
        <v>2870.212618</v>
      </c>
      <c r="C36" s="24">
        <v>8.3497502000000008</v>
      </c>
      <c r="D36" s="24">
        <v>11153.872960000001</v>
      </c>
      <c r="E36" s="24">
        <v>406.80926714999998</v>
      </c>
      <c r="F36" s="24">
        <v>394.14167715000002</v>
      </c>
      <c r="G36" s="24">
        <v>44.172483630000002</v>
      </c>
      <c r="H36" s="24">
        <v>1381.3981044</v>
      </c>
      <c r="I36" s="50">
        <v>25.318339902999998</v>
      </c>
      <c r="J36" s="50">
        <v>2.5245434480000002</v>
      </c>
      <c r="K36" s="24"/>
      <c r="L36" s="50">
        <v>199.40927816000001</v>
      </c>
      <c r="M36" s="24">
        <v>4.9725000000000001</v>
      </c>
      <c r="N36" s="50">
        <v>7.7551144000000001</v>
      </c>
      <c r="O36" s="24">
        <v>19.871836668</v>
      </c>
      <c r="P36" s="24">
        <v>1.1668903853000001</v>
      </c>
      <c r="Q36" s="50">
        <v>0.21516599340000001</v>
      </c>
      <c r="R36" s="24"/>
      <c r="S36" s="26" t="s">
        <v>35</v>
      </c>
      <c r="T36" s="85">
        <v>2.7510321078941899E-2</v>
      </c>
      <c r="U36" s="24">
        <v>5.5400164264179902E-2</v>
      </c>
      <c r="V36" s="86">
        <v>19.871765539311902</v>
      </c>
      <c r="W36" s="24">
        <v>9.9798244194137702</v>
      </c>
      <c r="X36" s="24">
        <v>9.9776443332384108</v>
      </c>
      <c r="Y36" s="24">
        <v>0.89647355715191301</v>
      </c>
      <c r="Z36" s="86">
        <v>1.3187975601448401E-2</v>
      </c>
      <c r="AA36" s="24">
        <v>12.852618190146501</v>
      </c>
      <c r="AB36" s="86">
        <v>1.1668801253237</v>
      </c>
      <c r="AC36" s="86">
        <v>6728.1945630249702</v>
      </c>
      <c r="AD36" s="24">
        <v>0</v>
      </c>
      <c r="AE36" s="24">
        <v>2870.21004050992</v>
      </c>
      <c r="AF36" s="24">
        <v>51.439412802451599</v>
      </c>
      <c r="AG36" s="24">
        <v>1175.57131165947</v>
      </c>
      <c r="AH36" s="24">
        <v>38.128717955215997</v>
      </c>
      <c r="AI36" s="24">
        <v>5.1253872124429202E-2</v>
      </c>
      <c r="AJ36" s="86">
        <v>1.5827215107723301E-2</v>
      </c>
      <c r="AK36" s="24">
        <v>124.95080729489599</v>
      </c>
      <c r="AL36" s="24">
        <v>124.95080729489599</v>
      </c>
      <c r="AM36" s="24">
        <v>4.9725015989021104</v>
      </c>
      <c r="AN36" s="24">
        <v>0</v>
      </c>
      <c r="AO36" s="24">
        <v>26.953243366546801</v>
      </c>
      <c r="AP36" s="24">
        <v>3.3158271506627701E-2</v>
      </c>
      <c r="AQ36" s="86">
        <v>0.43956906556246</v>
      </c>
      <c r="AR36" s="24">
        <v>3.6142138780954097E-2</v>
      </c>
      <c r="AS36" s="24">
        <v>0.57005268298571699</v>
      </c>
      <c r="AT36" s="24">
        <v>6.7812668570909201E-3</v>
      </c>
      <c r="AU36" s="24">
        <v>8.3497513470791702</v>
      </c>
      <c r="AV36" s="24">
        <v>0</v>
      </c>
      <c r="AW36" s="24">
        <v>10038.4798474401</v>
      </c>
      <c r="AX36" s="24">
        <v>1115.38591628829</v>
      </c>
      <c r="AY36" s="24">
        <v>11153.8657637284</v>
      </c>
      <c r="AZ36" s="24">
        <v>1.12466257433709E-4</v>
      </c>
      <c r="BA36" s="24">
        <v>84.316023194120007</v>
      </c>
      <c r="BB36" s="24">
        <v>3.2716971632026501</v>
      </c>
      <c r="BC36" s="24">
        <v>605.24764548719304</v>
      </c>
      <c r="BD36" s="24">
        <v>4.6667925990839896</v>
      </c>
      <c r="BE36" s="24">
        <v>11.0404776065521</v>
      </c>
      <c r="BF36" s="24">
        <v>26.698524357214801</v>
      </c>
      <c r="BG36" s="24">
        <v>6.3343354618958596</v>
      </c>
      <c r="BH36" s="24">
        <v>1.9591187905443602E-2</v>
      </c>
      <c r="BI36" s="24">
        <v>1.5020263389496</v>
      </c>
      <c r="BJ36" s="24">
        <v>406.83387948754103</v>
      </c>
      <c r="BK36" s="24">
        <v>394.16838347515102</v>
      </c>
      <c r="BL36" s="24">
        <v>12.665496012389999</v>
      </c>
      <c r="BM36" s="24">
        <v>2.1404994901811698E-2</v>
      </c>
      <c r="BN36" s="24">
        <v>7.8126637896349608E-3</v>
      </c>
      <c r="BO36" s="24">
        <v>14.0424347492518</v>
      </c>
      <c r="BP36" s="24">
        <v>1.02851261870512E-2</v>
      </c>
      <c r="BQ36" s="24">
        <v>71.689451932847305</v>
      </c>
      <c r="BR36" s="24">
        <v>17.8103421751902</v>
      </c>
      <c r="BS36" s="24">
        <v>9.5470357268914299</v>
      </c>
      <c r="BT36" s="24">
        <v>179.16555917481</v>
      </c>
      <c r="BU36" s="24">
        <v>397.54354109484501</v>
      </c>
      <c r="BV36" s="24">
        <v>10.211734581149299</v>
      </c>
      <c r="BW36" s="24">
        <v>37.870820064264699</v>
      </c>
      <c r="BX36" s="24">
        <v>0.258057571062836</v>
      </c>
      <c r="BY36" s="24">
        <v>44.172485179979901</v>
      </c>
      <c r="BZ36" s="24">
        <v>309.06124387203602</v>
      </c>
      <c r="CA36" s="24">
        <v>0</v>
      </c>
      <c r="CB36" s="24">
        <v>1.1702546928134799E-2</v>
      </c>
      <c r="CC36" s="24">
        <v>12.880605100799899</v>
      </c>
      <c r="CD36" s="86">
        <v>0</v>
      </c>
      <c r="CE36" s="24">
        <v>8.4133491367780593</v>
      </c>
      <c r="CF36" s="24">
        <v>1381.3961042124799</v>
      </c>
      <c r="CG36" s="24">
        <v>10.066320163325701</v>
      </c>
    </row>
    <row r="37" spans="1:85" x14ac:dyDescent="0.3">
      <c r="A37" s="26" t="s">
        <v>36</v>
      </c>
      <c r="B37" s="24">
        <v>34305.093000000001</v>
      </c>
      <c r="C37" s="24">
        <v>0.154</v>
      </c>
      <c r="D37" s="24">
        <v>48950.919000000002</v>
      </c>
      <c r="E37" s="24">
        <v>1344.385</v>
      </c>
      <c r="F37" s="24">
        <v>1330.6296288000001</v>
      </c>
      <c r="G37" s="24">
        <v>759.74400000000003</v>
      </c>
      <c r="H37" s="24">
        <v>32922.508000000002</v>
      </c>
      <c r="I37" s="50">
        <v>466.15072479999998</v>
      </c>
      <c r="J37" s="50">
        <v>202.3143421</v>
      </c>
      <c r="K37" s="24"/>
      <c r="L37" s="50">
        <v>2134.5115482000001</v>
      </c>
      <c r="M37" s="24"/>
      <c r="N37" s="50">
        <v>199.22119584999999</v>
      </c>
      <c r="O37" s="24">
        <v>347.09285986999998</v>
      </c>
      <c r="P37" s="24">
        <v>99.948553896000007</v>
      </c>
      <c r="Q37" s="50">
        <v>5.1739135239999996</v>
      </c>
      <c r="R37" s="24"/>
      <c r="S37" s="26" t="s">
        <v>36</v>
      </c>
      <c r="T37" s="85">
        <v>3.1007377246272901E-2</v>
      </c>
      <c r="U37" s="24">
        <v>0.41404638211294198</v>
      </c>
      <c r="V37" s="86">
        <v>347.09239568975403</v>
      </c>
      <c r="W37" s="24">
        <v>84.409072007893499</v>
      </c>
      <c r="X37" s="24">
        <v>84.406530977725794</v>
      </c>
      <c r="Y37" s="24">
        <v>15.197965400846501</v>
      </c>
      <c r="Z37" s="86">
        <v>1.48684745554853E-2</v>
      </c>
      <c r="AA37" s="24">
        <v>254.35484532997199</v>
      </c>
      <c r="AB37" s="86">
        <v>99.948416496056097</v>
      </c>
      <c r="AC37" s="86">
        <v>126768.71820215099</v>
      </c>
      <c r="AD37" s="24">
        <v>0</v>
      </c>
      <c r="AE37" s="24">
        <v>34304.948904975303</v>
      </c>
      <c r="AF37" s="24">
        <v>839.01393974721896</v>
      </c>
      <c r="AG37" s="24">
        <v>22702.583424358101</v>
      </c>
      <c r="AH37" s="24">
        <v>496.458458700596</v>
      </c>
      <c r="AI37" s="24">
        <v>4.2049236787683801</v>
      </c>
      <c r="AJ37" s="86">
        <v>1.7840248058278999E-2</v>
      </c>
      <c r="AK37" s="24">
        <v>1435.84076480207</v>
      </c>
      <c r="AL37" s="24">
        <v>1435.84076480207</v>
      </c>
      <c r="AM37" s="24">
        <v>0</v>
      </c>
      <c r="AN37" s="24">
        <v>0</v>
      </c>
      <c r="AO37" s="24">
        <v>492.53934648330602</v>
      </c>
      <c r="AP37" s="24">
        <v>0.35918207578776501</v>
      </c>
      <c r="AQ37" s="86">
        <v>1.0665964300141799</v>
      </c>
      <c r="AR37" s="24">
        <v>6.9932021874039199E-2</v>
      </c>
      <c r="AS37" s="24">
        <v>6.6296319728318904</v>
      </c>
      <c r="AT37" s="24">
        <v>7.6508705367623296E-3</v>
      </c>
      <c r="AU37" s="24">
        <v>0.15400158490274801</v>
      </c>
      <c r="AV37" s="24">
        <v>0</v>
      </c>
      <c r="AW37" s="24">
        <v>44055.7766273913</v>
      </c>
      <c r="AX37" s="24">
        <v>4895.0800013756798</v>
      </c>
      <c r="AY37" s="24">
        <v>48950.856628766996</v>
      </c>
      <c r="AZ37" s="24">
        <v>3.8215708179775899E-4</v>
      </c>
      <c r="BA37" s="24">
        <v>1549.7033143336</v>
      </c>
      <c r="BB37" s="24">
        <v>10.1519561561313</v>
      </c>
      <c r="BC37" s="24">
        <v>17044.657514825099</v>
      </c>
      <c r="BD37" s="24">
        <v>13.6789773733031</v>
      </c>
      <c r="BE37" s="24">
        <v>35.651290135418797</v>
      </c>
      <c r="BF37" s="24">
        <v>95.904094474114999</v>
      </c>
      <c r="BG37" s="24">
        <v>20.166547599552398</v>
      </c>
      <c r="BH37" s="24">
        <v>1.01244041788609</v>
      </c>
      <c r="BI37" s="24">
        <v>4.7502572682528896</v>
      </c>
      <c r="BJ37" s="24">
        <v>1344.4720463255901</v>
      </c>
      <c r="BK37" s="24">
        <v>1330.7166598752001</v>
      </c>
      <c r="BL37" s="24">
        <v>13.7553864503932</v>
      </c>
      <c r="BM37" s="24">
        <v>8.4593382386172504E-4</v>
      </c>
      <c r="BN37" s="24">
        <v>2.2304410599822399E-4</v>
      </c>
      <c r="BO37" s="24">
        <v>82.622993327160202</v>
      </c>
      <c r="BP37" s="24">
        <v>4.9967388239444198E-4</v>
      </c>
      <c r="BQ37" s="24">
        <v>233.93727972023299</v>
      </c>
      <c r="BR37" s="24">
        <v>57.612807016209501</v>
      </c>
      <c r="BS37" s="24">
        <v>30.986031109972</v>
      </c>
      <c r="BT37" s="24">
        <v>585.29481987136</v>
      </c>
      <c r="BU37" s="24">
        <v>10002.155018457899</v>
      </c>
      <c r="BV37" s="24">
        <v>31.561004124847699</v>
      </c>
      <c r="BW37" s="24">
        <v>126.97015480084001</v>
      </c>
      <c r="BX37" s="24">
        <v>0.41443782810528201</v>
      </c>
      <c r="BY37" s="24">
        <v>759.74002213528502</v>
      </c>
      <c r="BZ37" s="24">
        <v>8173.0311391302803</v>
      </c>
      <c r="CA37" s="24">
        <v>0</v>
      </c>
      <c r="CB37" s="24">
        <v>1.31877001855674E-2</v>
      </c>
      <c r="CC37" s="24">
        <v>314.19977357846199</v>
      </c>
      <c r="CD37" s="86">
        <v>0</v>
      </c>
      <c r="CE37" s="24">
        <v>193.75395729654201</v>
      </c>
      <c r="CF37" s="24">
        <v>32922.370264664802</v>
      </c>
      <c r="CG37" s="24">
        <v>231.496659862744</v>
      </c>
    </row>
    <row r="38" spans="1:85" x14ac:dyDescent="0.3">
      <c r="A38" s="26" t="s">
        <v>37</v>
      </c>
      <c r="B38" s="24">
        <v>358.47399999999999</v>
      </c>
      <c r="C38" s="24"/>
      <c r="D38" s="24">
        <v>684.178</v>
      </c>
      <c r="E38" s="24">
        <v>24.709299999999999</v>
      </c>
      <c r="F38" s="24">
        <v>24.646799999999999</v>
      </c>
      <c r="G38" s="24">
        <v>15.237664000000001</v>
      </c>
      <c r="H38" s="24">
        <v>57.895859999999999</v>
      </c>
      <c r="I38" s="50">
        <v>8.4886521600000001E-2</v>
      </c>
      <c r="J38" s="50">
        <v>2.54659933E-2</v>
      </c>
      <c r="K38" s="24"/>
      <c r="L38" s="50">
        <v>1.5067363072</v>
      </c>
      <c r="M38" s="24"/>
      <c r="N38" s="50"/>
      <c r="O38" s="24">
        <v>1.3581814100000001E-2</v>
      </c>
      <c r="P38" s="24">
        <v>5.3658760000000003E-4</v>
      </c>
      <c r="Q38" s="50">
        <v>2.7587257999999999E-3</v>
      </c>
      <c r="R38" s="24"/>
      <c r="S38" s="26" t="s">
        <v>37</v>
      </c>
      <c r="T38" s="85">
        <v>0</v>
      </c>
      <c r="U38" s="24">
        <v>8.9054338624426702E-3</v>
      </c>
      <c r="V38" s="86">
        <v>1.35588291213957E-2</v>
      </c>
      <c r="W38" s="24">
        <v>0.173351741061194</v>
      </c>
      <c r="X38" s="24">
        <v>0.173351741061194</v>
      </c>
      <c r="Y38" s="24">
        <v>6.9397489364903503E-2</v>
      </c>
      <c r="Z38" s="86">
        <v>4.6974626311060801E-3</v>
      </c>
      <c r="AA38" s="24">
        <v>0.618183571016517</v>
      </c>
      <c r="AB38" s="86">
        <v>5.35002611164867E-4</v>
      </c>
      <c r="AC38" s="86">
        <v>441.240579967923</v>
      </c>
      <c r="AD38" s="24">
        <v>0</v>
      </c>
      <c r="AE38" s="24">
        <v>357.964427674619</v>
      </c>
      <c r="AF38" s="24">
        <v>3.5511465861879401</v>
      </c>
      <c r="AG38" s="24">
        <v>78.655342268522801</v>
      </c>
      <c r="AH38" s="24">
        <v>1.7996901745766301</v>
      </c>
      <c r="AI38" s="24">
        <v>3.6199483675325599E-3</v>
      </c>
      <c r="AJ38" s="86">
        <v>0</v>
      </c>
      <c r="AK38" s="24">
        <v>8.9985668258571394</v>
      </c>
      <c r="AL38" s="24">
        <v>8.9985668258571394</v>
      </c>
      <c r="AM38" s="24">
        <v>0</v>
      </c>
      <c r="AN38" s="24">
        <v>0</v>
      </c>
      <c r="AO38" s="24">
        <v>1.76446419723209</v>
      </c>
      <c r="AP38" s="24">
        <v>2.4271137141817899E-3</v>
      </c>
      <c r="AQ38" s="86">
        <v>0.116961823277171</v>
      </c>
      <c r="AR38" s="24">
        <v>5.6470280042108395E-4</v>
      </c>
      <c r="AS38" s="24">
        <v>0.131394151534692</v>
      </c>
      <c r="AT38" s="24">
        <v>3.1302121538054699E-3</v>
      </c>
      <c r="AU38" s="24">
        <v>0</v>
      </c>
      <c r="AV38" s="24">
        <v>0</v>
      </c>
      <c r="AW38" s="24">
        <v>614.80349472268495</v>
      </c>
      <c r="AX38" s="24">
        <v>68.311497255796695</v>
      </c>
      <c r="AY38" s="24">
        <v>683.11499197848195</v>
      </c>
      <c r="AZ38" s="24">
        <v>8.7880610459828602E-7</v>
      </c>
      <c r="BA38" s="24">
        <v>6.7697483885315597</v>
      </c>
      <c r="BB38" s="24">
        <v>0.12733277666628001</v>
      </c>
      <c r="BC38" s="24">
        <v>16.029015279551601</v>
      </c>
      <c r="BD38" s="24">
        <v>0.17639544745558999</v>
      </c>
      <c r="BE38" s="24">
        <v>0.44573231920721701</v>
      </c>
      <c r="BF38" s="24">
        <v>7.2320843047448902</v>
      </c>
      <c r="BG38" s="24">
        <v>0.25679400783743001</v>
      </c>
      <c r="BH38" s="24">
        <v>1.3200085980257601E-3</v>
      </c>
      <c r="BI38" s="24">
        <v>5.9676572363960997E-2</v>
      </c>
      <c r="BJ38" s="24">
        <v>24.683175932229901</v>
      </c>
      <c r="BK38" s="24">
        <v>24.6206758908932</v>
      </c>
      <c r="BL38" s="24">
        <v>6.2500041336661705E-2</v>
      </c>
      <c r="BM38" s="24">
        <v>0</v>
      </c>
      <c r="BN38" s="24">
        <v>2.9998732342355702E-4</v>
      </c>
      <c r="BO38" s="24">
        <v>0.81170072476947597</v>
      </c>
      <c r="BP38" s="24">
        <v>2.40001929044239E-3</v>
      </c>
      <c r="BQ38" s="24">
        <v>3.40727937521013</v>
      </c>
      <c r="BR38" s="24">
        <v>0.716677771347632</v>
      </c>
      <c r="BS38" s="24">
        <v>0.39877247308983199</v>
      </c>
      <c r="BT38" s="24">
        <v>9.0385415323225402</v>
      </c>
      <c r="BU38" s="24">
        <v>16.355076982516199</v>
      </c>
      <c r="BV38" s="24">
        <v>0.39505607125338099</v>
      </c>
      <c r="BW38" s="24">
        <v>1.5500807332572699</v>
      </c>
      <c r="BX38" s="24">
        <v>5.3176615574552198E-4</v>
      </c>
      <c r="BY38" s="24">
        <v>15.2266559257483</v>
      </c>
      <c r="BZ38" s="24">
        <v>3.7983889277846399</v>
      </c>
      <c r="CA38" s="24">
        <v>0</v>
      </c>
      <c r="CB38" s="24">
        <v>0.27540724609092898</v>
      </c>
      <c r="CC38" s="24">
        <v>0.330830838795174</v>
      </c>
      <c r="CD38" s="86">
        <v>1.13486073513119E-3</v>
      </c>
      <c r="CE38" s="24">
        <v>0.15082835955620899</v>
      </c>
      <c r="CF38" s="24">
        <v>57.754892662466801</v>
      </c>
      <c r="CG38" s="24">
        <v>0.59471693045960805</v>
      </c>
    </row>
    <row r="39" spans="1:85" x14ac:dyDescent="0.3">
      <c r="A39" s="26" t="s">
        <v>129</v>
      </c>
      <c r="B39" s="24">
        <v>2131.7361000000001</v>
      </c>
      <c r="C39" s="24">
        <v>7.4394999999999998</v>
      </c>
      <c r="D39" s="24">
        <v>5193.2214999999997</v>
      </c>
      <c r="E39" s="24">
        <v>280.09270485000002</v>
      </c>
      <c r="F39" s="24">
        <v>279.93997747999998</v>
      </c>
      <c r="G39" s="24">
        <v>32.711799999999997</v>
      </c>
      <c r="H39" s="24">
        <v>1072.9374</v>
      </c>
      <c r="I39" s="50">
        <v>31.369984770999999</v>
      </c>
      <c r="J39" s="50">
        <v>7.9645506618999997</v>
      </c>
      <c r="K39" s="24"/>
      <c r="L39" s="50">
        <v>272.03394069000001</v>
      </c>
      <c r="M39" s="24">
        <v>0.34899999999999998</v>
      </c>
      <c r="N39" s="50">
        <v>9.7184167195000004</v>
      </c>
      <c r="O39" s="24">
        <v>27.713497086</v>
      </c>
      <c r="P39" s="24">
        <v>0.8331725552</v>
      </c>
      <c r="Q39" s="50">
        <v>0.1784945949</v>
      </c>
      <c r="R39" s="24"/>
      <c r="S39" s="26" t="s">
        <v>129</v>
      </c>
      <c r="T39" s="85">
        <v>7.2704782006691407E-2</v>
      </c>
      <c r="U39" s="24">
        <v>1.6113103544143601</v>
      </c>
      <c r="V39" s="86">
        <v>27.713418648702302</v>
      </c>
      <c r="W39" s="24">
        <v>2.5370155094892302</v>
      </c>
      <c r="X39" s="24">
        <v>2.5312363882687499</v>
      </c>
      <c r="Y39" s="24">
        <v>1.1519001503089601</v>
      </c>
      <c r="Z39" s="86">
        <v>3.4860056549183199E-2</v>
      </c>
      <c r="AA39" s="24">
        <v>22.021755431721999</v>
      </c>
      <c r="AB39" s="86">
        <v>0.83318420466543097</v>
      </c>
      <c r="AC39" s="86">
        <v>6912.0977079028899</v>
      </c>
      <c r="AD39" s="24">
        <v>0</v>
      </c>
      <c r="AE39" s="24">
        <v>2131.5914337648801</v>
      </c>
      <c r="AF39" s="24">
        <v>51.729156758652401</v>
      </c>
      <c r="AG39" s="24">
        <v>1197.2474256079399</v>
      </c>
      <c r="AH39" s="24">
        <v>26.210039153604502</v>
      </c>
      <c r="AI39" s="24">
        <v>0.17944720657297999</v>
      </c>
      <c r="AJ39" s="86">
        <v>4.1829735141950299E-2</v>
      </c>
      <c r="AK39" s="24">
        <v>192.22088438852501</v>
      </c>
      <c r="AL39" s="24">
        <v>192.22088438852501</v>
      </c>
      <c r="AM39" s="24">
        <v>0.34900075387049001</v>
      </c>
      <c r="AN39" s="24">
        <v>0</v>
      </c>
      <c r="AO39" s="24">
        <v>25.6687477040076</v>
      </c>
      <c r="AP39" s="24">
        <v>4.0046807919628502E-2</v>
      </c>
      <c r="AQ39" s="86">
        <v>1.35676555606532</v>
      </c>
      <c r="AR39" s="24">
        <v>0.156485803107414</v>
      </c>
      <c r="AS39" s="24">
        <v>0.87655069191183399</v>
      </c>
      <c r="AT39" s="24">
        <v>1.79203666002546E-2</v>
      </c>
      <c r="AU39" s="24">
        <v>7.43939803116234</v>
      </c>
      <c r="AV39" s="24">
        <v>0</v>
      </c>
      <c r="AW39" s="24">
        <v>4673.6479272554097</v>
      </c>
      <c r="AX39" s="24">
        <v>519.29156862249602</v>
      </c>
      <c r="AY39" s="24">
        <v>5192.9394958779103</v>
      </c>
      <c r="AZ39" s="24">
        <v>2.9721986986634501E-4</v>
      </c>
      <c r="BA39" s="24">
        <v>101.798997090725</v>
      </c>
      <c r="BB39" s="24">
        <v>2.2689658052525101</v>
      </c>
      <c r="BC39" s="24">
        <v>328.879923584913</v>
      </c>
      <c r="BD39" s="24">
        <v>3.04518040367731</v>
      </c>
      <c r="BE39" s="24">
        <v>7.8945058284804004</v>
      </c>
      <c r="BF39" s="24">
        <v>19.210970710274001</v>
      </c>
      <c r="BG39" s="24">
        <v>4.4687683964240996</v>
      </c>
      <c r="BH39" s="24">
        <v>1.02465979926917E-4</v>
      </c>
      <c r="BI39" s="24">
        <v>1.0553772248383699</v>
      </c>
      <c r="BJ39" s="24">
        <v>280.10254336746902</v>
      </c>
      <c r="BK39" s="24">
        <v>279.94994740082501</v>
      </c>
      <c r="BL39" s="24">
        <v>0.15259596664406899</v>
      </c>
      <c r="BM39" s="24">
        <v>1.0123985736095601E-3</v>
      </c>
      <c r="BN39" s="24">
        <v>1.33697647117181E-4</v>
      </c>
      <c r="BO39" s="24">
        <v>8.6237438208744592</v>
      </c>
      <c r="BP39" s="24">
        <v>4.4309727343375501E-4</v>
      </c>
      <c r="BQ39" s="24">
        <v>51.303287981944202</v>
      </c>
      <c r="BR39" s="24">
        <v>12.7454765825603</v>
      </c>
      <c r="BS39" s="24">
        <v>6.8330678418845103</v>
      </c>
      <c r="BT39" s="24">
        <v>128.227548958591</v>
      </c>
      <c r="BU39" s="24">
        <v>285.91721789409701</v>
      </c>
      <c r="BV39" s="24">
        <v>7.03101761360693</v>
      </c>
      <c r="BW39" s="24">
        <v>27.053137926101002</v>
      </c>
      <c r="BX39" s="24">
        <v>0.18720664684131499</v>
      </c>
      <c r="BY39" s="24">
        <v>32.7086495654139</v>
      </c>
      <c r="BZ39" s="24">
        <v>111.248456355135</v>
      </c>
      <c r="CA39" s="24">
        <v>0</v>
      </c>
      <c r="CB39" s="24">
        <v>3.0921039547326001E-2</v>
      </c>
      <c r="CC39" s="24">
        <v>13.080286260361801</v>
      </c>
      <c r="CD39" s="86">
        <v>0</v>
      </c>
      <c r="CE39" s="24">
        <v>7.23842806816912</v>
      </c>
      <c r="CF39" s="24">
        <v>1072.9059663354201</v>
      </c>
      <c r="CG39" s="24">
        <v>11.244145124249499</v>
      </c>
    </row>
    <row r="40" spans="1:85" x14ac:dyDescent="0.3">
      <c r="A40" s="26" t="s">
        <v>39</v>
      </c>
      <c r="B40" s="24">
        <v>91.722565000000003</v>
      </c>
      <c r="C40" s="24">
        <v>2.6700000000000002E-2</v>
      </c>
      <c r="D40" s="24">
        <v>68.698899999999995</v>
      </c>
      <c r="E40" s="24">
        <v>6.85229</v>
      </c>
      <c r="F40" s="24">
        <v>6.8520899999999996</v>
      </c>
      <c r="G40" s="24">
        <v>4.4694950000000002</v>
      </c>
      <c r="H40" s="24">
        <v>38.967435000000002</v>
      </c>
      <c r="I40" s="50">
        <v>1.4251624426</v>
      </c>
      <c r="J40" s="50">
        <v>0.36530680030000001</v>
      </c>
      <c r="K40" s="24"/>
      <c r="L40" s="50">
        <v>11.856524409</v>
      </c>
      <c r="M40" s="24"/>
      <c r="N40" s="50">
        <v>0.40323500000000001</v>
      </c>
      <c r="O40" s="24">
        <v>1.2913896826</v>
      </c>
      <c r="P40" s="24">
        <v>0.13370499999999999</v>
      </c>
      <c r="Q40" s="50">
        <v>2.1091002899999999E-2</v>
      </c>
      <c r="R40" s="24"/>
      <c r="S40" s="26" t="s">
        <v>39</v>
      </c>
      <c r="T40" s="85">
        <v>1.3288842959264101E-4</v>
      </c>
      <c r="U40" s="24">
        <v>2.6756026692460597E-4</v>
      </c>
      <c r="V40" s="86">
        <v>1.2874963712198699</v>
      </c>
      <c r="W40" s="24">
        <v>9.6645004721705299E-2</v>
      </c>
      <c r="X40" s="24">
        <v>9.66343750109626E-2</v>
      </c>
      <c r="Y40" s="24">
        <v>3.9188186048049599E-2</v>
      </c>
      <c r="Z40" s="86">
        <v>6.3692550494110704E-5</v>
      </c>
      <c r="AA40" s="24">
        <v>0.37572853385252197</v>
      </c>
      <c r="AB40" s="86">
        <v>0.133301728437661</v>
      </c>
      <c r="AC40" s="86">
        <v>267.21013079757699</v>
      </c>
      <c r="AD40" s="24">
        <v>0</v>
      </c>
      <c r="AE40" s="24">
        <v>91.459922727999199</v>
      </c>
      <c r="AF40" s="24">
        <v>2.0291550945948198</v>
      </c>
      <c r="AG40" s="24">
        <v>45.025677940442101</v>
      </c>
      <c r="AH40" s="24">
        <v>1.0302630680467599</v>
      </c>
      <c r="AI40" s="24">
        <v>2.4763190061563898E-4</v>
      </c>
      <c r="AJ40" s="86">
        <v>7.6460244740599202E-5</v>
      </c>
      <c r="AK40" s="24">
        <v>11.3361055733725</v>
      </c>
      <c r="AL40" s="24">
        <v>11.3361055733725</v>
      </c>
      <c r="AM40" s="24">
        <v>0</v>
      </c>
      <c r="AN40" s="24">
        <v>0</v>
      </c>
      <c r="AO40" s="24">
        <v>1.0047453922518499</v>
      </c>
      <c r="AP40" s="24">
        <v>7.2818892712071196E-5</v>
      </c>
      <c r="AQ40" s="86">
        <v>2.01675789205067E-3</v>
      </c>
      <c r="AR40" s="24">
        <v>1.74628833148696E-4</v>
      </c>
      <c r="AS40" s="24">
        <v>2.7305024818532201E-4</v>
      </c>
      <c r="AT40" s="24">
        <v>3.2756355191058101E-5</v>
      </c>
      <c r="AU40" s="24">
        <v>2.6700163252258401E-2</v>
      </c>
      <c r="AV40" s="24">
        <v>0</v>
      </c>
      <c r="AW40" s="24">
        <v>61.657326344681501</v>
      </c>
      <c r="AX40" s="24">
        <v>6.8507951079437799</v>
      </c>
      <c r="AY40" s="24">
        <v>68.508121452625304</v>
      </c>
      <c r="AZ40" s="24">
        <v>5.4321805916103305E-7</v>
      </c>
      <c r="BA40" s="24">
        <v>3.8695437182051999</v>
      </c>
      <c r="BB40" s="24">
        <v>5.4654728638590902E-2</v>
      </c>
      <c r="BC40" s="24">
        <v>9.1620212569652395</v>
      </c>
      <c r="BD40" s="24">
        <v>7.3742588336447201E-2</v>
      </c>
      <c r="BE40" s="24">
        <v>0.19322509741673299</v>
      </c>
      <c r="BF40" s="24">
        <v>0.470848966859019</v>
      </c>
      <c r="BG40" s="24">
        <v>0.109244255581827</v>
      </c>
      <c r="BH40" s="24">
        <v>0</v>
      </c>
      <c r="BI40" s="24">
        <v>2.5720215832492701E-2</v>
      </c>
      <c r="BJ40" s="24">
        <v>6.8333707386617899</v>
      </c>
      <c r="BK40" s="24">
        <v>6.8331707337013903</v>
      </c>
      <c r="BL40" s="24">
        <v>2.00004960399476E-4</v>
      </c>
      <c r="BM40" s="24">
        <v>0</v>
      </c>
      <c r="BN40" s="24">
        <v>0</v>
      </c>
      <c r="BO40" s="24">
        <v>0.20348602545236</v>
      </c>
      <c r="BP40" s="24">
        <v>0</v>
      </c>
      <c r="BQ40" s="24">
        <v>1.25446683972949</v>
      </c>
      <c r="BR40" s="24">
        <v>0.312025628730635</v>
      </c>
      <c r="BS40" s="24">
        <v>0.16728453402558399</v>
      </c>
      <c r="BT40" s="24">
        <v>3.13546939157944</v>
      </c>
      <c r="BU40" s="24">
        <v>9.3800820075287401</v>
      </c>
      <c r="BV40" s="24">
        <v>0.170693100084326</v>
      </c>
      <c r="BW40" s="24">
        <v>0.66230934153452603</v>
      </c>
      <c r="BX40" s="24">
        <v>1.98999101616538E-8</v>
      </c>
      <c r="BY40" s="24">
        <v>4.4564680412484901</v>
      </c>
      <c r="BZ40" s="24">
        <v>2.2297807190575201</v>
      </c>
      <c r="CA40" s="24">
        <v>0</v>
      </c>
      <c r="CB40" s="24">
        <v>5.6512065025325697E-5</v>
      </c>
      <c r="CC40" s="24">
        <v>0.189386066909395</v>
      </c>
      <c r="CD40" s="86">
        <v>0</v>
      </c>
      <c r="CE40" s="24">
        <v>4.0318379311827197E-2</v>
      </c>
      <c r="CF40" s="24">
        <v>38.882943941974197</v>
      </c>
      <c r="CG40" s="24">
        <v>0.325278250525526</v>
      </c>
    </row>
    <row r="41" spans="1:85" x14ac:dyDescent="0.3">
      <c r="A41" s="26" t="s">
        <v>40</v>
      </c>
      <c r="B41" s="24">
        <v>141.28258975</v>
      </c>
      <c r="C41" s="24">
        <v>1.961043163</v>
      </c>
      <c r="D41" s="24">
        <v>400.51684826000002</v>
      </c>
      <c r="E41" s="24">
        <v>27.957308521000002</v>
      </c>
      <c r="F41" s="24">
        <v>26.114698423</v>
      </c>
      <c r="G41" s="24">
        <v>6.0638209008999997</v>
      </c>
      <c r="H41" s="24">
        <v>155.67172984999999</v>
      </c>
      <c r="I41" s="50">
        <v>2.2835342934999998</v>
      </c>
      <c r="J41" s="50">
        <v>0.86613427519999997</v>
      </c>
      <c r="K41" s="24">
        <v>4.6063199999999999E-2</v>
      </c>
      <c r="L41" s="50">
        <v>16.322802826</v>
      </c>
      <c r="M41" s="24">
        <v>4.8907350000000002E-3</v>
      </c>
      <c r="N41" s="50">
        <v>0.71320903499999999</v>
      </c>
      <c r="O41" s="24">
        <v>2.4629069627</v>
      </c>
      <c r="P41" s="24">
        <v>0.23555594990000001</v>
      </c>
      <c r="Q41" s="50">
        <v>3.4624494700000001E-2</v>
      </c>
      <c r="R41" s="24"/>
      <c r="S41" s="26" t="s">
        <v>40</v>
      </c>
      <c r="T41" s="85">
        <v>9.8925529603333798E-2</v>
      </c>
      <c r="U41" s="24">
        <v>0.682559707767326</v>
      </c>
      <c r="V41" s="86">
        <v>2.4629090588150899</v>
      </c>
      <c r="W41" s="24">
        <v>0.19810628398663499</v>
      </c>
      <c r="X41" s="24">
        <v>0.190248757130835</v>
      </c>
      <c r="Y41" s="24">
        <v>0.25664873295206497</v>
      </c>
      <c r="Z41" s="86">
        <v>4.7428696094445798E-2</v>
      </c>
      <c r="AA41" s="24">
        <v>6.4968923885453904</v>
      </c>
      <c r="AB41" s="86">
        <v>0.23554691902299599</v>
      </c>
      <c r="AC41" s="86">
        <v>792.03147211478097</v>
      </c>
      <c r="AD41" s="24">
        <v>4.60630753440587E-2</v>
      </c>
      <c r="AE41" s="24">
        <v>141.28278315448301</v>
      </c>
      <c r="AF41" s="24">
        <v>4.5535968076854099</v>
      </c>
      <c r="AG41" s="24">
        <v>52.764616833095502</v>
      </c>
      <c r="AH41" s="24">
        <v>1.3528761794035</v>
      </c>
      <c r="AI41" s="24">
        <v>0.96366606415562694</v>
      </c>
      <c r="AJ41" s="86">
        <v>5.6916050663315801E-2</v>
      </c>
      <c r="AK41" s="24">
        <v>6.0800848231482503</v>
      </c>
      <c r="AL41" s="24">
        <v>6.0800848231482503</v>
      </c>
      <c r="AM41" s="24">
        <v>4.8905355754339103E-3</v>
      </c>
      <c r="AN41" s="24">
        <v>0</v>
      </c>
      <c r="AO41" s="24">
        <v>1.6691110199617001</v>
      </c>
      <c r="AP41" s="24">
        <v>5.5845951669147E-2</v>
      </c>
      <c r="AQ41" s="86">
        <v>1.5684298916142501</v>
      </c>
      <c r="AR41" s="24">
        <v>0.369299299236652</v>
      </c>
      <c r="AS41" s="24">
        <v>0.21795696632891901</v>
      </c>
      <c r="AT41" s="24">
        <v>2.43888907122389E-2</v>
      </c>
      <c r="AU41" s="24">
        <v>1.9610376908678999</v>
      </c>
      <c r="AV41" s="24">
        <v>0</v>
      </c>
      <c r="AW41" s="24">
        <v>360.46465404520399</v>
      </c>
      <c r="AX41" s="24">
        <v>40.0520646040221</v>
      </c>
      <c r="AY41" s="24">
        <v>400.51671864922599</v>
      </c>
      <c r="AZ41" s="24">
        <v>4.04426247429133E-4</v>
      </c>
      <c r="BA41" s="24">
        <v>7.3030099274072899</v>
      </c>
      <c r="BB41" s="24">
        <v>0.152134131186031</v>
      </c>
      <c r="BC41" s="24">
        <v>73.298600386580404</v>
      </c>
      <c r="BD41" s="24">
        <v>0.22149440753539801</v>
      </c>
      <c r="BE41" s="24">
        <v>0.50921516052403903</v>
      </c>
      <c r="BF41" s="24">
        <v>3.8402498791316102</v>
      </c>
      <c r="BG41" s="24">
        <v>0.30019226916229802</v>
      </c>
      <c r="BH41" s="24">
        <v>1.02694676389049E-2</v>
      </c>
      <c r="BI41" s="24">
        <v>0.17999991104350299</v>
      </c>
      <c r="BJ41" s="24">
        <v>27.9584056453538</v>
      </c>
      <c r="BK41" s="24">
        <v>26.115797026384101</v>
      </c>
      <c r="BL41" s="24">
        <v>1.84260861896967</v>
      </c>
      <c r="BM41" s="24">
        <v>2.5066319438703101E-3</v>
      </c>
      <c r="BN41" s="24">
        <v>1.2368540044202601E-3</v>
      </c>
      <c r="BO41" s="24">
        <v>2.2345249220390699</v>
      </c>
      <c r="BP41" s="24">
        <v>1.0244817760434699E-2</v>
      </c>
      <c r="BQ41" s="24">
        <v>4.1882906914245499</v>
      </c>
      <c r="BR41" s="24">
        <v>0.80847458776324499</v>
      </c>
      <c r="BS41" s="24">
        <v>0.45656469485275902</v>
      </c>
      <c r="BT41" s="24">
        <v>10.675776310234401</v>
      </c>
      <c r="BU41" s="24">
        <v>27.1623019438108</v>
      </c>
      <c r="BV41" s="24">
        <v>0.63956960653008998</v>
      </c>
      <c r="BW41" s="24">
        <v>1.8829791649994201</v>
      </c>
      <c r="BX41" s="24">
        <v>2.0735186101291298E-3</v>
      </c>
      <c r="BY41" s="24">
        <v>6.0638485745685902</v>
      </c>
      <c r="BZ41" s="24">
        <v>36.211754687385501</v>
      </c>
      <c r="CA41" s="24">
        <v>3.0865541207140599E-4</v>
      </c>
      <c r="CB41" s="24">
        <v>4.2073259817787798E-2</v>
      </c>
      <c r="CC41" s="24">
        <v>11.0369635118301</v>
      </c>
      <c r="CD41" s="86">
        <v>0</v>
      </c>
      <c r="CE41" s="24">
        <v>8.9797435476115393</v>
      </c>
      <c r="CF41" s="24">
        <v>155.67173266753699</v>
      </c>
      <c r="CG41" s="24">
        <v>4.07117126577071</v>
      </c>
    </row>
    <row r="42" spans="1:85" x14ac:dyDescent="0.3">
      <c r="A42" s="26" t="s">
        <v>41</v>
      </c>
      <c r="B42" s="24">
        <v>79.900000000000006</v>
      </c>
      <c r="C42" s="24"/>
      <c r="D42" s="24">
        <v>408.74</v>
      </c>
      <c r="E42" s="24">
        <v>141.154</v>
      </c>
      <c r="F42" s="24">
        <v>141.114</v>
      </c>
      <c r="G42" s="24">
        <v>1.28</v>
      </c>
      <c r="H42" s="24">
        <v>10.95</v>
      </c>
      <c r="I42" s="50">
        <v>8.9904672000000005E-2</v>
      </c>
      <c r="J42" s="50">
        <v>2.6971496000000001E-2</v>
      </c>
      <c r="K42" s="24"/>
      <c r="L42" s="50">
        <v>1.5958093440000001</v>
      </c>
      <c r="M42" s="24"/>
      <c r="N42" s="50"/>
      <c r="O42" s="24">
        <v>1.4384671999999999E-2</v>
      </c>
      <c r="P42" s="24"/>
      <c r="Q42" s="50">
        <v>2.9216799999999999E-3</v>
      </c>
      <c r="R42" s="24"/>
      <c r="S42" s="26" t="s">
        <v>41</v>
      </c>
      <c r="T42" s="85">
        <v>0</v>
      </c>
      <c r="U42" s="24">
        <v>0.41501051009441597</v>
      </c>
      <c r="V42" s="86">
        <v>1.4384590048578699E-2</v>
      </c>
      <c r="W42" s="24">
        <v>3.22291955640801E-5</v>
      </c>
      <c r="X42" s="24">
        <v>3.22291955640801E-5</v>
      </c>
      <c r="Y42" s="24">
        <v>1.2986792208865799E-5</v>
      </c>
      <c r="Z42" s="86">
        <v>0</v>
      </c>
      <c r="AA42" s="24">
        <v>0.35557892952707298</v>
      </c>
      <c r="AB42" s="86">
        <v>0</v>
      </c>
      <c r="AC42" s="86">
        <v>16.072056172439002</v>
      </c>
      <c r="AD42" s="24">
        <v>0</v>
      </c>
      <c r="AE42" s="24">
        <v>79.899416767252802</v>
      </c>
      <c r="AF42" s="24">
        <v>6.7671498133236696E-4</v>
      </c>
      <c r="AG42" s="24">
        <v>1.5037688586451501E-2</v>
      </c>
      <c r="AH42" s="24">
        <v>3.4371216432150202E-4</v>
      </c>
      <c r="AI42" s="24">
        <v>0</v>
      </c>
      <c r="AJ42" s="86">
        <v>0</v>
      </c>
      <c r="AK42" s="24">
        <v>5.4317566579755798</v>
      </c>
      <c r="AL42" s="24">
        <v>5.4317566579755798</v>
      </c>
      <c r="AM42" s="24">
        <v>0</v>
      </c>
      <c r="AN42" s="24">
        <v>0</v>
      </c>
      <c r="AO42" s="24">
        <v>5.0659162309782402E-4</v>
      </c>
      <c r="AP42" s="24">
        <v>0</v>
      </c>
      <c r="AQ42" s="86">
        <v>7.1483426088339602E-2</v>
      </c>
      <c r="AR42" s="24">
        <v>1.7272716458054199E-2</v>
      </c>
      <c r="AS42" s="24">
        <v>0.20601241576965901</v>
      </c>
      <c r="AT42" s="24">
        <v>0</v>
      </c>
      <c r="AU42" s="24">
        <v>0</v>
      </c>
      <c r="AV42" s="24">
        <v>0</v>
      </c>
      <c r="AW42" s="24">
        <v>367.86543053511599</v>
      </c>
      <c r="AX42" s="24">
        <v>40.873836383978897</v>
      </c>
      <c r="AY42" s="24">
        <v>408.73926691909497</v>
      </c>
      <c r="AZ42" s="24">
        <v>0</v>
      </c>
      <c r="BA42" s="24">
        <v>7.0858441662946404E-3</v>
      </c>
      <c r="BB42" s="24">
        <v>0.76016940183093895</v>
      </c>
      <c r="BC42" s="24">
        <v>2.8732594640850602</v>
      </c>
      <c r="BD42" s="24">
        <v>1.02561371032369</v>
      </c>
      <c r="BE42" s="24">
        <v>2.6874750012401001</v>
      </c>
      <c r="BF42" s="24">
        <v>6.9080901128214904</v>
      </c>
      <c r="BG42" s="24">
        <v>1.51942596383318</v>
      </c>
      <c r="BH42" s="24">
        <v>1.0937708405672399</v>
      </c>
      <c r="BI42" s="24">
        <v>0.35772981949657301</v>
      </c>
      <c r="BJ42" s="24">
        <v>141.16123926310399</v>
      </c>
      <c r="BK42" s="24">
        <v>141.121239525454</v>
      </c>
      <c r="BL42" s="24">
        <v>3.99997376499832E-2</v>
      </c>
      <c r="BM42" s="24">
        <v>0</v>
      </c>
      <c r="BN42" s="24">
        <v>0</v>
      </c>
      <c r="BO42" s="24">
        <v>38.033136686563097</v>
      </c>
      <c r="BP42" s="24">
        <v>0</v>
      </c>
      <c r="BQ42" s="24">
        <v>18.8016897435473</v>
      </c>
      <c r="BR42" s="24">
        <v>4.3398639009683704</v>
      </c>
      <c r="BS42" s="24">
        <v>2.4636720977529198</v>
      </c>
      <c r="BT42" s="24">
        <v>46.994601024046702</v>
      </c>
      <c r="BU42" s="24">
        <v>0.35858102020646399</v>
      </c>
      <c r="BV42" s="24">
        <v>2.3740974442919498</v>
      </c>
      <c r="BW42" s="24">
        <v>13.7619037781709</v>
      </c>
      <c r="BX42" s="24">
        <v>0</v>
      </c>
      <c r="BY42" s="24">
        <v>1.28000656095503</v>
      </c>
      <c r="BZ42" s="24">
        <v>2.1658541604685899</v>
      </c>
      <c r="CA42" s="24">
        <v>0</v>
      </c>
      <c r="CB42" s="24">
        <v>0</v>
      </c>
      <c r="CC42" s="24">
        <v>1.01225607041183</v>
      </c>
      <c r="CD42" s="86">
        <v>0</v>
      </c>
      <c r="CE42" s="24">
        <v>0.18044322054359299</v>
      </c>
      <c r="CF42" s="24">
        <v>10.9499906854721</v>
      </c>
      <c r="CG42" s="24">
        <v>0.26898956202526297</v>
      </c>
    </row>
    <row r="43" spans="1:85" x14ac:dyDescent="0.3">
      <c r="A43" s="26" t="s">
        <v>42</v>
      </c>
      <c r="B43" s="24">
        <v>977.72703748000004</v>
      </c>
      <c r="C43" s="24">
        <v>0</v>
      </c>
      <c r="D43" s="24">
        <v>3857.4990622999999</v>
      </c>
      <c r="E43" s="24">
        <v>77.973795620999994</v>
      </c>
      <c r="F43" s="24">
        <v>77.973534620999999</v>
      </c>
      <c r="G43" s="24">
        <v>6.2285130529000003</v>
      </c>
      <c r="H43" s="24">
        <v>539.31002454999998</v>
      </c>
      <c r="I43" s="50">
        <v>7.2915263643000001</v>
      </c>
      <c r="J43" s="50">
        <v>1.7584259825999999</v>
      </c>
      <c r="K43" s="24"/>
      <c r="L43" s="50">
        <v>99.296808702999996</v>
      </c>
      <c r="M43" s="24"/>
      <c r="N43" s="50">
        <v>2.1116492359999999</v>
      </c>
      <c r="O43" s="24">
        <v>6.9588235807999999</v>
      </c>
      <c r="P43" s="24">
        <v>0.7215215318</v>
      </c>
      <c r="Q43" s="50">
        <v>0.1063741745</v>
      </c>
      <c r="R43" s="24"/>
      <c r="S43" s="26" t="s">
        <v>42</v>
      </c>
      <c r="T43" s="85">
        <v>0</v>
      </c>
      <c r="U43" s="24">
        <v>0</v>
      </c>
      <c r="V43" s="86">
        <v>6.9589037241698399</v>
      </c>
      <c r="W43" s="24">
        <v>1.6816833509665301</v>
      </c>
      <c r="X43" s="24">
        <v>1.6816833509665301</v>
      </c>
      <c r="Y43" s="24">
        <v>0.67778542053132695</v>
      </c>
      <c r="Z43" s="86">
        <v>0</v>
      </c>
      <c r="AA43" s="24">
        <v>6.4780401092962903</v>
      </c>
      <c r="AB43" s="86">
        <v>0.72152890421266103</v>
      </c>
      <c r="AC43" s="86">
        <v>4330.4947004006899</v>
      </c>
      <c r="AD43" s="24">
        <v>0</v>
      </c>
      <c r="AE43" s="24">
        <v>977.72266611110001</v>
      </c>
      <c r="AF43" s="24">
        <v>35.329245479809998</v>
      </c>
      <c r="AG43" s="24">
        <v>784.88819745370199</v>
      </c>
      <c r="AH43" s="24">
        <v>17.941466253703101</v>
      </c>
      <c r="AI43" s="24">
        <v>0</v>
      </c>
      <c r="AJ43" s="86">
        <v>0</v>
      </c>
      <c r="AK43" s="24">
        <v>58.754345418391203</v>
      </c>
      <c r="AL43" s="24">
        <v>58.754345418391203</v>
      </c>
      <c r="AM43" s="24">
        <v>0</v>
      </c>
      <c r="AN43" s="24">
        <v>0</v>
      </c>
      <c r="AO43" s="24">
        <v>17.500913781877799</v>
      </c>
      <c r="AP43" s="24">
        <v>0</v>
      </c>
      <c r="AQ43" s="86">
        <v>0</v>
      </c>
      <c r="AR43" s="24">
        <v>0</v>
      </c>
      <c r="AS43" s="24">
        <v>0</v>
      </c>
      <c r="AT43" s="24">
        <v>0</v>
      </c>
      <c r="AU43" s="24">
        <v>0</v>
      </c>
      <c r="AV43" s="24">
        <v>0</v>
      </c>
      <c r="AW43" s="24">
        <v>3471.7393143713898</v>
      </c>
      <c r="AX43" s="24">
        <v>385.748340097555</v>
      </c>
      <c r="AY43" s="24">
        <v>3857.48765446894</v>
      </c>
      <c r="AZ43" s="24">
        <v>0</v>
      </c>
      <c r="BA43" s="24">
        <v>67.574919934874501</v>
      </c>
      <c r="BB43" s="24">
        <v>0.62192194017758395</v>
      </c>
      <c r="BC43" s="24">
        <v>159.46808704628501</v>
      </c>
      <c r="BD43" s="24">
        <v>0.83925754372040695</v>
      </c>
      <c r="BE43" s="24">
        <v>2.1988019362092599</v>
      </c>
      <c r="BF43" s="24">
        <v>5.5292729670353902</v>
      </c>
      <c r="BG43" s="24">
        <v>1.24316617724058</v>
      </c>
      <c r="BH43" s="24">
        <v>0</v>
      </c>
      <c r="BI43" s="24">
        <v>0.29268199540336198</v>
      </c>
      <c r="BJ43" s="24">
        <v>77.978476491635107</v>
      </c>
      <c r="BK43" s="24">
        <v>77.978215494153901</v>
      </c>
      <c r="BL43" s="24">
        <v>2.6099748121937702E-4</v>
      </c>
      <c r="BM43" s="24">
        <v>0</v>
      </c>
      <c r="BN43" s="24">
        <v>0</v>
      </c>
      <c r="BO43" s="24">
        <v>2.3164161054250099</v>
      </c>
      <c r="BP43" s="24">
        <v>0</v>
      </c>
      <c r="BQ43" s="24">
        <v>14.2845990354778</v>
      </c>
      <c r="BR43" s="24">
        <v>3.5506122770989301</v>
      </c>
      <c r="BS43" s="24">
        <v>1.90381840010582</v>
      </c>
      <c r="BT43" s="24">
        <v>35.718212160694897</v>
      </c>
      <c r="BU43" s="24">
        <v>163.610810158806</v>
      </c>
      <c r="BV43" s="24">
        <v>1.9423267780000699</v>
      </c>
      <c r="BW43" s="24">
        <v>7.5371270622860704</v>
      </c>
      <c r="BX43" s="24">
        <v>1.1152785815462101E-6</v>
      </c>
      <c r="BY43" s="24">
        <v>6.2277647056333603</v>
      </c>
      <c r="BZ43" s="24">
        <v>37.853458114432101</v>
      </c>
      <c r="CA43" s="24">
        <v>0</v>
      </c>
      <c r="CB43" s="24">
        <v>0</v>
      </c>
      <c r="CC43" s="24">
        <v>3.5376306832187301</v>
      </c>
      <c r="CD43" s="86">
        <v>0</v>
      </c>
      <c r="CE43" s="24">
        <v>1.0174239267482901</v>
      </c>
      <c r="CF43" s="24">
        <v>539.30988638480596</v>
      </c>
      <c r="CG43" s="24">
        <v>5.7551941648041103</v>
      </c>
    </row>
    <row r="44" spans="1:85" x14ac:dyDescent="0.3">
      <c r="A44" s="26" t="s">
        <v>43</v>
      </c>
      <c r="B44" s="24">
        <v>25691.350999999999</v>
      </c>
      <c r="C44" s="24">
        <v>33.579900000000002</v>
      </c>
      <c r="D44" s="24">
        <v>51557.501600000003</v>
      </c>
      <c r="E44" s="24">
        <v>2306.0473000000002</v>
      </c>
      <c r="F44" s="24">
        <v>2283.3715149999998</v>
      </c>
      <c r="G44" s="24">
        <v>11929.9017</v>
      </c>
      <c r="H44" s="24">
        <v>21058.0344</v>
      </c>
      <c r="I44" s="50">
        <v>649.13503539999999</v>
      </c>
      <c r="J44" s="50">
        <v>214.56401821</v>
      </c>
      <c r="K44" s="24"/>
      <c r="L44" s="50">
        <v>2059.5611752999998</v>
      </c>
      <c r="M44" s="24">
        <v>1.4055</v>
      </c>
      <c r="N44" s="50">
        <v>220.39582322999999</v>
      </c>
      <c r="O44" s="24">
        <v>468.03666077000003</v>
      </c>
      <c r="P44" s="24">
        <v>48.604647931999999</v>
      </c>
      <c r="Q44" s="50">
        <v>4.6182216795000004</v>
      </c>
      <c r="R44" s="24"/>
      <c r="S44" s="26" t="s">
        <v>43</v>
      </c>
      <c r="T44" s="85">
        <v>1.4399069445041</v>
      </c>
      <c r="U44" s="24">
        <v>4.0801676134265996</v>
      </c>
      <c r="V44" s="86">
        <v>468.03429008802902</v>
      </c>
      <c r="W44" s="24">
        <v>73.932124985830797</v>
      </c>
      <c r="X44" s="24">
        <v>73.818772387261902</v>
      </c>
      <c r="Y44" s="24">
        <v>13.7817680354906</v>
      </c>
      <c r="Z44" s="86">
        <v>0.68516713070859203</v>
      </c>
      <c r="AA44" s="24">
        <v>284.63479570930599</v>
      </c>
      <c r="AB44" s="86">
        <v>48.604570266039403</v>
      </c>
      <c r="AC44" s="86">
        <v>88589.5971349061</v>
      </c>
      <c r="AD44" s="24">
        <v>0</v>
      </c>
      <c r="AE44" s="24">
        <v>25690.537595518399</v>
      </c>
      <c r="AF44" s="24">
        <v>619.46070572198903</v>
      </c>
      <c r="AG44" s="24">
        <v>15593.111287961299</v>
      </c>
      <c r="AH44" s="24">
        <v>371.728981334043</v>
      </c>
      <c r="AI44" s="24">
        <v>11.8991005633554</v>
      </c>
      <c r="AJ44" s="86">
        <v>0.839440903435135</v>
      </c>
      <c r="AK44" s="24">
        <v>1248.5849040585899</v>
      </c>
      <c r="AL44" s="24">
        <v>1248.5849040585899</v>
      </c>
      <c r="AM44" s="24">
        <v>1.4054941460672199</v>
      </c>
      <c r="AN44" s="24">
        <v>0</v>
      </c>
      <c r="AO44" s="24">
        <v>322.67691328887099</v>
      </c>
      <c r="AP44" s="24">
        <v>0.96045347373638601</v>
      </c>
      <c r="AQ44" s="86">
        <v>24.641806955256001</v>
      </c>
      <c r="AR44" s="24">
        <v>2.0489761710257399</v>
      </c>
      <c r="AS44" s="24">
        <v>8.98898094616961</v>
      </c>
      <c r="AT44" s="24">
        <v>0.36633937527023802</v>
      </c>
      <c r="AU44" s="24">
        <v>33.488636090984699</v>
      </c>
      <c r="AV44" s="24">
        <v>0</v>
      </c>
      <c r="AW44" s="24">
        <v>46401.106034038297</v>
      </c>
      <c r="AX44" s="24">
        <v>5155.6739300865602</v>
      </c>
      <c r="AY44" s="24">
        <v>51556.7799641249</v>
      </c>
      <c r="AZ44" s="24">
        <v>8.8403461570656199E-3</v>
      </c>
      <c r="BA44" s="24">
        <v>1100.8658423854299</v>
      </c>
      <c r="BB44" s="24">
        <v>17.172289113047501</v>
      </c>
      <c r="BC44" s="24">
        <v>10246.7349869228</v>
      </c>
      <c r="BD44" s="24">
        <v>22.814891437591001</v>
      </c>
      <c r="BE44" s="24">
        <v>57.527306789691501</v>
      </c>
      <c r="BF44" s="24">
        <v>148.92838841600599</v>
      </c>
      <c r="BG44" s="24">
        <v>32.746974518319803</v>
      </c>
      <c r="BH44" s="24">
        <v>4.9718624997888998</v>
      </c>
      <c r="BI44" s="24">
        <v>7.7234404144644202</v>
      </c>
      <c r="BJ44" s="24">
        <v>2306.0667831734499</v>
      </c>
      <c r="BK44" s="24">
        <v>2283.3922279794101</v>
      </c>
      <c r="BL44" s="24">
        <v>22.674555194034301</v>
      </c>
      <c r="BM44" s="24">
        <v>1.9430850032793701E-2</v>
      </c>
      <c r="BN44" s="24">
        <v>4.8487283403054297E-3</v>
      </c>
      <c r="BO44" s="24">
        <v>229.824955748496</v>
      </c>
      <c r="BP44" s="24">
        <v>1.65038446722553E-2</v>
      </c>
      <c r="BQ44" s="24">
        <v>382.468855736514</v>
      </c>
      <c r="BR44" s="24">
        <v>94.004404360959796</v>
      </c>
      <c r="BS44" s="24">
        <v>50.701599866572899</v>
      </c>
      <c r="BT44" s="24">
        <v>956.36410381828398</v>
      </c>
      <c r="BU44" s="24">
        <v>6153.2546789078297</v>
      </c>
      <c r="BV44" s="24">
        <v>51.793358283922203</v>
      </c>
      <c r="BW44" s="24">
        <v>221.756845884337</v>
      </c>
      <c r="BX44" s="24">
        <v>4.5521676683728902</v>
      </c>
      <c r="BY44" s="24">
        <v>11929.2022962023</v>
      </c>
      <c r="BZ44" s="24">
        <v>5210.3462307172404</v>
      </c>
      <c r="CA44" s="24">
        <v>6.19987072096653E-6</v>
      </c>
      <c r="CB44" s="24">
        <v>0.65236054491038198</v>
      </c>
      <c r="CC44" s="24">
        <v>233.397987451722</v>
      </c>
      <c r="CD44" s="86">
        <v>0</v>
      </c>
      <c r="CE44" s="24">
        <v>227.735074502028</v>
      </c>
      <c r="CF44" s="24">
        <v>21057.8806663139</v>
      </c>
      <c r="CG44" s="24">
        <v>164.15806124700899</v>
      </c>
    </row>
    <row r="45" spans="1:85" x14ac:dyDescent="0.3">
      <c r="A45" s="26" t="s">
        <v>44</v>
      </c>
      <c r="B45" s="24">
        <v>236.82263768000001</v>
      </c>
      <c r="C45" s="24">
        <v>2.9051811980000002</v>
      </c>
      <c r="D45" s="24">
        <v>1938.3404935000001</v>
      </c>
      <c r="E45" s="24">
        <v>45.765290999999998</v>
      </c>
      <c r="F45" s="24">
        <v>35.205003134000002</v>
      </c>
      <c r="G45" s="24">
        <v>2.1944004587000001</v>
      </c>
      <c r="H45" s="24">
        <v>686.20983666999996</v>
      </c>
      <c r="I45" s="50">
        <v>3.0181459367999999</v>
      </c>
      <c r="J45" s="50">
        <v>3.7106739032</v>
      </c>
      <c r="K45" s="24"/>
      <c r="L45" s="50">
        <v>20.703086439</v>
      </c>
      <c r="M45" s="24"/>
      <c r="N45" s="50">
        <v>76.830586569999994</v>
      </c>
      <c r="O45" s="24">
        <v>3.6935273915</v>
      </c>
      <c r="P45" s="24">
        <v>0.53990381730000003</v>
      </c>
      <c r="Q45" s="50">
        <v>2.41617111E-2</v>
      </c>
      <c r="R45" s="24"/>
      <c r="S45" s="26" t="s">
        <v>44</v>
      </c>
      <c r="T45" s="85">
        <v>2.3066779897308498</v>
      </c>
      <c r="U45" s="24">
        <v>4.64516665951819</v>
      </c>
      <c r="V45" s="86">
        <v>3.69352564412767</v>
      </c>
      <c r="W45" s="24">
        <v>4.4279245711547901</v>
      </c>
      <c r="X45" s="24">
        <v>4.2446895299669398</v>
      </c>
      <c r="Y45" s="24">
        <v>5.3462472449486498</v>
      </c>
      <c r="Z45" s="86">
        <v>1.1059392278840501</v>
      </c>
      <c r="AA45" s="24">
        <v>16.8092979577963</v>
      </c>
      <c r="AB45" s="86">
        <v>0.53989290420399805</v>
      </c>
      <c r="AC45" s="86">
        <v>1543.43546029393</v>
      </c>
      <c r="AD45" s="24">
        <v>0</v>
      </c>
      <c r="AE45" s="24">
        <v>236.82078247766299</v>
      </c>
      <c r="AF45" s="24">
        <v>15.486598280318701</v>
      </c>
      <c r="AG45" s="24">
        <v>182.250568620264</v>
      </c>
      <c r="AH45" s="24">
        <v>8.0475235442052906</v>
      </c>
      <c r="AI45" s="24">
        <v>88.055141151419093</v>
      </c>
      <c r="AJ45" s="86">
        <v>1.3270869914763801</v>
      </c>
      <c r="AK45" s="24">
        <v>24.477884147899701</v>
      </c>
      <c r="AL45" s="24">
        <v>24.477884147899701</v>
      </c>
      <c r="AM45" s="24">
        <v>0</v>
      </c>
      <c r="AN45" s="24">
        <v>0</v>
      </c>
      <c r="AO45" s="24">
        <v>8.2863800110004995</v>
      </c>
      <c r="AP45" s="24">
        <v>1.31459123806446</v>
      </c>
      <c r="AQ45" s="86">
        <v>35.0230539967379</v>
      </c>
      <c r="AR45" s="24">
        <v>3.0303330074902202</v>
      </c>
      <c r="AS45" s="24">
        <v>38.541348952177302</v>
      </c>
      <c r="AT45" s="24">
        <v>0.56895035063985999</v>
      </c>
      <c r="AU45" s="24">
        <v>2.9051763038410199</v>
      </c>
      <c r="AV45" s="24">
        <v>0</v>
      </c>
      <c r="AW45" s="24">
        <v>1744.5000065741799</v>
      </c>
      <c r="AX45" s="24">
        <v>193.833668559774</v>
      </c>
      <c r="AY45" s="24">
        <v>1938.33367513396</v>
      </c>
      <c r="AZ45" s="24">
        <v>9.43127770059639E-3</v>
      </c>
      <c r="BA45" s="24">
        <v>24.358868219288201</v>
      </c>
      <c r="BB45" s="24">
        <v>0.28181777465456298</v>
      </c>
      <c r="BC45" s="24">
        <v>227.98364105471299</v>
      </c>
      <c r="BD45" s="24">
        <v>0.370928563710819</v>
      </c>
      <c r="BE45" s="24">
        <v>0.96049909070365602</v>
      </c>
      <c r="BF45" s="24">
        <v>2.3588305803116199</v>
      </c>
      <c r="BG45" s="24">
        <v>0.546113591604799</v>
      </c>
      <c r="BH45" s="24">
        <v>3.6156728781890898E-2</v>
      </c>
      <c r="BI45" s="24">
        <v>0.12932383021103699</v>
      </c>
      <c r="BJ45" s="24">
        <v>45.767527792710801</v>
      </c>
      <c r="BK45" s="24">
        <v>35.207227781384503</v>
      </c>
      <c r="BL45" s="24">
        <v>10.5603000113262</v>
      </c>
      <c r="BM45" s="24">
        <v>4.2177670486174298E-4</v>
      </c>
      <c r="BN45" s="24">
        <v>1.2902754124020799E-4</v>
      </c>
      <c r="BO45" s="24">
        <v>1.8814718685824801</v>
      </c>
      <c r="BP45" s="24">
        <v>4.8672299475850802E-4</v>
      </c>
      <c r="BQ45" s="24">
        <v>6.2643234378875103</v>
      </c>
      <c r="BR45" s="24">
        <v>1.55285037550223</v>
      </c>
      <c r="BS45" s="24">
        <v>0.83489234687522096</v>
      </c>
      <c r="BT45" s="24">
        <v>15.657204828122101</v>
      </c>
      <c r="BU45" s="24">
        <v>88.858785172964502</v>
      </c>
      <c r="BV45" s="24">
        <v>0.86880389534659497</v>
      </c>
      <c r="BW45" s="24">
        <v>3.4470549356525999</v>
      </c>
      <c r="BX45" s="24">
        <v>1.5918406196420799E-2</v>
      </c>
      <c r="BY45" s="24">
        <v>2.1943239784608402</v>
      </c>
      <c r="BZ45" s="24">
        <v>164.94210189478599</v>
      </c>
      <c r="CA45" s="24">
        <v>0</v>
      </c>
      <c r="CB45" s="24">
        <v>0.98107784640949303</v>
      </c>
      <c r="CC45" s="24">
        <v>24.427091770911801</v>
      </c>
      <c r="CD45" s="86">
        <v>0</v>
      </c>
      <c r="CE45" s="24">
        <v>35.391101034316002</v>
      </c>
      <c r="CF45" s="24">
        <v>686.09524826799304</v>
      </c>
      <c r="CG45" s="24">
        <v>17.504922266015999</v>
      </c>
    </row>
    <row r="46" spans="1:85" x14ac:dyDescent="0.3">
      <c r="B46" s="24"/>
      <c r="C46" s="24"/>
      <c r="D46" s="24"/>
      <c r="E46" s="24"/>
      <c r="F46" s="24"/>
      <c r="G46" s="24"/>
      <c r="H46" s="24"/>
      <c r="I46" s="50"/>
      <c r="J46" s="50"/>
      <c r="K46" s="24"/>
      <c r="L46" s="50"/>
      <c r="M46" s="24"/>
      <c r="N46" s="50"/>
      <c r="O46" s="24"/>
      <c r="P46" s="24"/>
      <c r="Q46" s="50"/>
      <c r="R46" s="24"/>
      <c r="AC46" s="86"/>
    </row>
    <row r="47" spans="1:85" x14ac:dyDescent="0.3">
      <c r="A47" s="26" t="s">
        <v>46</v>
      </c>
      <c r="B47" s="24">
        <v>835.69458999999995</v>
      </c>
      <c r="C47" s="24">
        <v>2.3040000000000001E-2</v>
      </c>
      <c r="D47" s="24">
        <v>2403.6582346999999</v>
      </c>
      <c r="E47" s="24">
        <v>55.328705116000002</v>
      </c>
      <c r="F47" s="24">
        <v>55.319422410000001</v>
      </c>
      <c r="G47" s="24">
        <v>2.855243293</v>
      </c>
      <c r="H47" s="24">
        <v>235.78812586000001</v>
      </c>
      <c r="I47" s="50">
        <v>4.2790210656000003</v>
      </c>
      <c r="J47" s="50">
        <v>1.0196881191</v>
      </c>
      <c r="K47" s="24"/>
      <c r="L47" s="50">
        <v>56.013982319999997</v>
      </c>
      <c r="M47" s="24"/>
      <c r="N47" s="50">
        <v>1.1827674408</v>
      </c>
      <c r="O47" s="24">
        <v>5.0325133082000004</v>
      </c>
      <c r="P47" s="24">
        <v>0.38539548420000003</v>
      </c>
      <c r="Q47" s="50">
        <v>4.70028532E-2</v>
      </c>
      <c r="R47" s="24"/>
      <c r="S47" s="26" t="s">
        <v>46</v>
      </c>
      <c r="T47" s="85">
        <v>1.8524647085214001E-2</v>
      </c>
      <c r="U47" s="24">
        <v>15.3503750978713</v>
      </c>
      <c r="V47" s="86">
        <v>5.0325197596725397</v>
      </c>
      <c r="W47" s="24">
        <v>0.34482026331473198</v>
      </c>
      <c r="X47" s="24">
        <v>0.34334914825330498</v>
      </c>
      <c r="Y47" s="24">
        <v>0.17194110453224201</v>
      </c>
      <c r="Z47" s="86">
        <v>8.8796843201772099E-3</v>
      </c>
      <c r="AA47" s="24">
        <v>6.55933535848862</v>
      </c>
      <c r="AB47" s="86">
        <v>0.38538981323978999</v>
      </c>
      <c r="AC47" s="86">
        <v>837.61733849838595</v>
      </c>
      <c r="AD47" s="24">
        <v>0</v>
      </c>
      <c r="AE47" s="24">
        <v>835.69327084270799</v>
      </c>
      <c r="AF47" s="24">
        <v>16.970146072475298</v>
      </c>
      <c r="AG47" s="24">
        <v>151.887548337689</v>
      </c>
      <c r="AH47" s="24">
        <v>7.4472005792614597</v>
      </c>
      <c r="AI47" s="24">
        <v>3.4510915850019398E-2</v>
      </c>
      <c r="AJ47" s="86">
        <v>1.0657028541587499E-2</v>
      </c>
      <c r="AK47" s="24">
        <v>11.5299301694291</v>
      </c>
      <c r="AL47" s="24">
        <v>11.5299301694291</v>
      </c>
      <c r="AM47" s="24">
        <v>0</v>
      </c>
      <c r="AN47" s="24">
        <v>0</v>
      </c>
      <c r="AO47" s="24">
        <v>5.9547713982914097</v>
      </c>
      <c r="AP47" s="24">
        <v>1.01486021721038E-2</v>
      </c>
      <c r="AQ47" s="86">
        <v>2.9187707465953698</v>
      </c>
      <c r="AR47" s="24">
        <v>0.661669912714272</v>
      </c>
      <c r="AS47" s="24">
        <v>7.6394034534583</v>
      </c>
      <c r="AT47" s="24">
        <v>4.5663968075696001E-3</v>
      </c>
      <c r="AU47" s="24">
        <v>2.3039760247358598E-2</v>
      </c>
      <c r="AV47" s="24">
        <v>0</v>
      </c>
      <c r="AW47" s="24">
        <v>2163.2928771941301</v>
      </c>
      <c r="AX47" s="24">
        <v>240.36492857582499</v>
      </c>
      <c r="AY47" s="24">
        <v>2403.6578057699599</v>
      </c>
      <c r="AZ47" s="24">
        <v>7.5728621284523005E-5</v>
      </c>
      <c r="BA47" s="24">
        <v>20.3691049094672</v>
      </c>
      <c r="BB47" s="24">
        <v>0.23494826073733499</v>
      </c>
      <c r="BC47" s="24">
        <v>64.596035758451507</v>
      </c>
      <c r="BD47" s="24">
        <v>0.318961226199727</v>
      </c>
      <c r="BE47" s="24">
        <v>0.84826294151689097</v>
      </c>
      <c r="BF47" s="24">
        <v>2.2457828027359299</v>
      </c>
      <c r="BG47" s="24">
        <v>0.471260752790224</v>
      </c>
      <c r="BH47" s="24">
        <v>0.48220713140098398</v>
      </c>
      <c r="BI47" s="24">
        <v>0.110564996689617</v>
      </c>
      <c r="BJ47" s="24">
        <v>55.330735098785397</v>
      </c>
      <c r="BK47" s="24">
        <v>55.321451348172303</v>
      </c>
      <c r="BL47" s="24">
        <v>9.2837506131605105E-3</v>
      </c>
      <c r="BM47" s="24">
        <v>0</v>
      </c>
      <c r="BN47" s="24">
        <v>2.08036678296048E-4</v>
      </c>
      <c r="BO47" s="24">
        <v>19.382818204225099</v>
      </c>
      <c r="BP47" s="24">
        <v>0</v>
      </c>
      <c r="BQ47" s="24">
        <v>6.0124153516647398</v>
      </c>
      <c r="BR47" s="24">
        <v>1.3413283669932801</v>
      </c>
      <c r="BS47" s="24">
        <v>0.77952365186439498</v>
      </c>
      <c r="BT47" s="24">
        <v>15.02867423326</v>
      </c>
      <c r="BU47" s="24">
        <v>32.844576286579702</v>
      </c>
      <c r="BV47" s="24">
        <v>0.73377108207609298</v>
      </c>
      <c r="BW47" s="24">
        <v>7.3271105541868504</v>
      </c>
      <c r="BX47" s="24">
        <v>3.6137551527913301E-3</v>
      </c>
      <c r="BY47" s="24">
        <v>2.8552433486885098</v>
      </c>
      <c r="BZ47" s="24">
        <v>22.1484109178236</v>
      </c>
      <c r="CA47" s="24">
        <v>0</v>
      </c>
      <c r="CB47" s="24">
        <v>7.8766088691943105E-3</v>
      </c>
      <c r="CC47" s="24">
        <v>32.368963444805203</v>
      </c>
      <c r="CD47" s="86">
        <v>0</v>
      </c>
      <c r="CE47" s="24">
        <v>7.8923723701416701</v>
      </c>
      <c r="CF47" s="24">
        <v>235.788034127548</v>
      </c>
      <c r="CG47" s="24">
        <v>11.484411692365301</v>
      </c>
    </row>
    <row r="48" spans="1:85" x14ac:dyDescent="0.3">
      <c r="A48" s="26" t="s">
        <v>47</v>
      </c>
      <c r="B48" s="24">
        <v>586.39</v>
      </c>
      <c r="C48" s="24">
        <v>0</v>
      </c>
      <c r="D48" s="24">
        <v>811.81</v>
      </c>
      <c r="E48" s="24">
        <v>21.111899999999999</v>
      </c>
      <c r="F48" s="24">
        <v>20.811900000000001</v>
      </c>
      <c r="G48" s="24">
        <v>19.278400000000001</v>
      </c>
      <c r="H48" s="24">
        <v>40.853000000000002</v>
      </c>
      <c r="I48" s="50">
        <v>1.550404729</v>
      </c>
      <c r="J48" s="50">
        <v>0.47548907400000001</v>
      </c>
      <c r="K48" s="24"/>
      <c r="L48" s="50">
        <v>16.648766809000001</v>
      </c>
      <c r="M48" s="24"/>
      <c r="N48" s="50">
        <v>5.1795064000000002E-2</v>
      </c>
      <c r="O48" s="24">
        <v>1.1913491510000001</v>
      </c>
      <c r="P48" s="24">
        <v>1.7016831E-2</v>
      </c>
      <c r="Q48" s="50">
        <v>1.5400260000000001E-2</v>
      </c>
      <c r="R48" s="24"/>
      <c r="S48" s="26" t="s">
        <v>47</v>
      </c>
      <c r="T48" s="85">
        <v>1.71522720305118E-3</v>
      </c>
      <c r="U48" s="24">
        <v>3.45374737567306E-3</v>
      </c>
      <c r="V48" s="86">
        <v>1.1913416747511001</v>
      </c>
      <c r="W48" s="24">
        <v>6.2151766865743599E-2</v>
      </c>
      <c r="X48" s="24">
        <v>6.2015289926310099E-2</v>
      </c>
      <c r="Y48" s="24">
        <v>2.8101945594851099E-2</v>
      </c>
      <c r="Z48" s="86">
        <v>8.2219299260900098E-4</v>
      </c>
      <c r="AA48" s="24">
        <v>0.25673799356745097</v>
      </c>
      <c r="AB48" s="86">
        <v>1.70166024750938E-2</v>
      </c>
      <c r="AC48" s="86">
        <v>204.53239570142799</v>
      </c>
      <c r="AD48" s="24">
        <v>0</v>
      </c>
      <c r="AE48" s="24">
        <v>586.38172632925102</v>
      </c>
      <c r="AF48" s="24">
        <v>1.2675761348492101</v>
      </c>
      <c r="AG48" s="24">
        <v>28.022760564411101</v>
      </c>
      <c r="AH48" s="24">
        <v>0.642443557281966</v>
      </c>
      <c r="AI48" s="24">
        <v>3.1954894959683199E-3</v>
      </c>
      <c r="AJ48" s="86">
        <v>9.8681676973274798E-4</v>
      </c>
      <c r="AK48" s="24">
        <v>23.374081560863502</v>
      </c>
      <c r="AL48" s="24">
        <v>23.374081560863502</v>
      </c>
      <c r="AM48" s="24">
        <v>0</v>
      </c>
      <c r="AN48" s="24">
        <v>0</v>
      </c>
      <c r="AO48" s="24">
        <v>0.62763757886230298</v>
      </c>
      <c r="AP48" s="24">
        <v>9.3976659055209895E-4</v>
      </c>
      <c r="AQ48" s="86">
        <v>2.60354322848152E-2</v>
      </c>
      <c r="AR48" s="24">
        <v>2.2530134316594598E-3</v>
      </c>
      <c r="AS48" s="24">
        <v>3.5246429581617701E-3</v>
      </c>
      <c r="AT48" s="24">
        <v>4.22810699325383E-4</v>
      </c>
      <c r="AU48" s="24">
        <v>0</v>
      </c>
      <c r="AV48" s="24">
        <v>0</v>
      </c>
      <c r="AW48" s="24">
        <v>730.58806832123605</v>
      </c>
      <c r="AX48" s="24">
        <v>81.175778757364796</v>
      </c>
      <c r="AY48" s="24">
        <v>811.76384707860097</v>
      </c>
      <c r="AZ48" s="24">
        <v>7.0135487193902197E-6</v>
      </c>
      <c r="BA48" s="24">
        <v>2.4162731197771099</v>
      </c>
      <c r="BB48" s="24">
        <v>0.16654765378616199</v>
      </c>
      <c r="BC48" s="24">
        <v>5.8730674107806102</v>
      </c>
      <c r="BD48" s="24">
        <v>0.22470381972806</v>
      </c>
      <c r="BE48" s="24">
        <v>0.58880805789337498</v>
      </c>
      <c r="BF48" s="24">
        <v>1.4231315751472899</v>
      </c>
      <c r="BG48" s="24">
        <v>0.33289470394682402</v>
      </c>
      <c r="BH48" s="24">
        <v>0</v>
      </c>
      <c r="BI48" s="24">
        <v>7.8376020106152605E-2</v>
      </c>
      <c r="BJ48" s="24">
        <v>21.1075128102867</v>
      </c>
      <c r="BK48" s="24">
        <v>20.8075133504191</v>
      </c>
      <c r="BL48" s="24">
        <v>0.29999945986761101</v>
      </c>
      <c r="BM48" s="24">
        <v>0</v>
      </c>
      <c r="BN48" s="24">
        <v>0</v>
      </c>
      <c r="BO48" s="24">
        <v>0.62001954948549598</v>
      </c>
      <c r="BP48" s="24">
        <v>0</v>
      </c>
      <c r="BQ48" s="24">
        <v>3.8220479725745</v>
      </c>
      <c r="BR48" s="24">
        <v>0.95083342206936605</v>
      </c>
      <c r="BS48" s="24">
        <v>0.50974495499815398</v>
      </c>
      <c r="BT48" s="24">
        <v>9.5520680125883697</v>
      </c>
      <c r="BU48" s="24">
        <v>5.8597322235301297</v>
      </c>
      <c r="BV48" s="24">
        <v>0.52014849010951403</v>
      </c>
      <c r="BW48" s="24">
        <v>2.01818911798585</v>
      </c>
      <c r="BX48" s="24">
        <v>0</v>
      </c>
      <c r="BY48" s="24">
        <v>19.277259676030798</v>
      </c>
      <c r="BZ48" s="24">
        <v>1.53457926318376</v>
      </c>
      <c r="CA48" s="24">
        <v>0</v>
      </c>
      <c r="CB48" s="24">
        <v>7.2955924877505705E-4</v>
      </c>
      <c r="CC48" s="24">
        <v>0.137286108424788</v>
      </c>
      <c r="CD48" s="86">
        <v>0</v>
      </c>
      <c r="CE48" s="24">
        <v>4.7288571713818103E-2</v>
      </c>
      <c r="CF48" s="24">
        <v>40.852195748386499</v>
      </c>
      <c r="CG48" s="24">
        <v>0.209636732562448</v>
      </c>
    </row>
    <row r="49" spans="1:85" x14ac:dyDescent="0.3">
      <c r="A49" s="26" t="s">
        <v>48</v>
      </c>
      <c r="B49" s="24">
        <v>2352.8146683999998</v>
      </c>
      <c r="C49" s="24">
        <v>0.25834124800000002</v>
      </c>
      <c r="D49" s="24">
        <v>8891.3672036000007</v>
      </c>
      <c r="E49" s="24">
        <v>163.71494326000001</v>
      </c>
      <c r="F49" s="24">
        <v>151.61723828000001</v>
      </c>
      <c r="G49" s="24">
        <v>7.2111616653999997</v>
      </c>
      <c r="H49" s="24">
        <v>2186.5226164000001</v>
      </c>
      <c r="I49" s="50">
        <v>21.704367441999999</v>
      </c>
      <c r="J49" s="50">
        <v>9.7839623760999999</v>
      </c>
      <c r="K49" s="24"/>
      <c r="L49" s="50">
        <v>134.59860728999999</v>
      </c>
      <c r="M49" s="24"/>
      <c r="N49" s="50">
        <v>4.9283586435000002</v>
      </c>
      <c r="O49" s="24">
        <v>17.746491107000001</v>
      </c>
      <c r="P49" s="24">
        <v>1.1382730443</v>
      </c>
      <c r="Q49" s="50">
        <v>0.1964082717</v>
      </c>
      <c r="R49" s="24"/>
      <c r="S49" s="26" t="s">
        <v>48</v>
      </c>
      <c r="T49" s="85">
        <v>0</v>
      </c>
      <c r="U49" s="24">
        <v>0</v>
      </c>
      <c r="V49" s="86">
        <v>17.7465396359819</v>
      </c>
      <c r="W49" s="24">
        <v>9.0793344278467405</v>
      </c>
      <c r="X49" s="24">
        <v>9.0793344278467405</v>
      </c>
      <c r="Y49" s="24">
        <v>1.14939248117644</v>
      </c>
      <c r="Z49" s="86">
        <v>0</v>
      </c>
      <c r="AA49" s="24">
        <v>20.4250476895972</v>
      </c>
      <c r="AB49" s="86">
        <v>1.1382820801884499</v>
      </c>
      <c r="AC49" s="86">
        <v>9401.6828433625196</v>
      </c>
      <c r="AD49" s="24">
        <v>0</v>
      </c>
      <c r="AE49" s="24">
        <v>2352.8051272011699</v>
      </c>
      <c r="AF49" s="24">
        <v>66.844015705953197</v>
      </c>
      <c r="AG49" s="24">
        <v>1641.94081719061</v>
      </c>
      <c r="AH49" s="24">
        <v>43.376303232069198</v>
      </c>
      <c r="AI49" s="24">
        <v>1.1709511215695501</v>
      </c>
      <c r="AJ49" s="86">
        <v>0</v>
      </c>
      <c r="AK49" s="24">
        <v>120.337496674243</v>
      </c>
      <c r="AL49" s="24">
        <v>120.337496674243</v>
      </c>
      <c r="AM49" s="24">
        <v>0</v>
      </c>
      <c r="AN49" s="24">
        <v>0</v>
      </c>
      <c r="AO49" s="24">
        <v>31.4165051716733</v>
      </c>
      <c r="AP49" s="24">
        <v>5.5656526287691703E-3</v>
      </c>
      <c r="AQ49" s="86">
        <v>2.3632304285088501E-2</v>
      </c>
      <c r="AR49" s="24">
        <v>0</v>
      </c>
      <c r="AS49" s="24">
        <v>0.40598909974157599</v>
      </c>
      <c r="AT49" s="24">
        <v>0</v>
      </c>
      <c r="AU49" s="24">
        <v>0.25834310939885502</v>
      </c>
      <c r="AV49" s="24">
        <v>0</v>
      </c>
      <c r="AW49" s="24">
        <v>8002.2172768288701</v>
      </c>
      <c r="AX49" s="24">
        <v>889.13423289406103</v>
      </c>
      <c r="AY49" s="24">
        <v>8891.3515097229301</v>
      </c>
      <c r="AZ49" s="24">
        <v>0</v>
      </c>
      <c r="BA49" s="24">
        <v>115.278576633093</v>
      </c>
      <c r="BB49" s="24">
        <v>1.3047079350959201</v>
      </c>
      <c r="BC49" s="24">
        <v>1146.2534643142201</v>
      </c>
      <c r="BD49" s="24">
        <v>1.7217229216752901</v>
      </c>
      <c r="BE49" s="24">
        <v>4.1946669841322297</v>
      </c>
      <c r="BF49" s="24">
        <v>10.4611092026433</v>
      </c>
      <c r="BG49" s="24">
        <v>2.3687032589824502</v>
      </c>
      <c r="BH49" s="24">
        <v>0</v>
      </c>
      <c r="BI49" s="24">
        <v>0.56692435038057398</v>
      </c>
      <c r="BJ49" s="24">
        <v>163.72370665132101</v>
      </c>
      <c r="BK49" s="24">
        <v>151.62609711192101</v>
      </c>
      <c r="BL49" s="24">
        <v>12.097609539399301</v>
      </c>
      <c r="BM49" s="24">
        <v>0</v>
      </c>
      <c r="BN49" s="24">
        <v>0</v>
      </c>
      <c r="BO49" s="24">
        <v>5.48305313469689</v>
      </c>
      <c r="BP49" s="24">
        <v>0</v>
      </c>
      <c r="BQ49" s="24">
        <v>27.4650360510811</v>
      </c>
      <c r="BR49" s="24">
        <v>6.7606564217882701</v>
      </c>
      <c r="BS49" s="24">
        <v>3.62489313094903</v>
      </c>
      <c r="BT49" s="24">
        <v>68.668002943170293</v>
      </c>
      <c r="BU49" s="24">
        <v>594.91510543699098</v>
      </c>
      <c r="BV49" s="24">
        <v>3.8228064727701598</v>
      </c>
      <c r="BW49" s="24">
        <v>14.3510101445681</v>
      </c>
      <c r="BX49" s="24">
        <v>0.832804159987935</v>
      </c>
      <c r="BY49" s="24">
        <v>7.2090835717080797</v>
      </c>
      <c r="BZ49" s="24">
        <v>732.91923446368298</v>
      </c>
      <c r="CA49" s="24">
        <v>0</v>
      </c>
      <c r="CB49" s="24">
        <v>0</v>
      </c>
      <c r="CC49" s="24">
        <v>11.346534120449199</v>
      </c>
      <c r="CD49" s="86">
        <v>0</v>
      </c>
      <c r="CE49" s="24">
        <v>30.4161538466624</v>
      </c>
      <c r="CF49" s="24">
        <v>2186.5137096622998</v>
      </c>
      <c r="CG49" s="24">
        <v>11.3776853321353</v>
      </c>
    </row>
    <row r="50" spans="1:85" x14ac:dyDescent="0.3">
      <c r="A50" s="26" t="s">
        <v>49</v>
      </c>
      <c r="B50" s="24">
        <v>72.309630900000002</v>
      </c>
      <c r="C50" s="24"/>
      <c r="D50" s="24">
        <v>544.57709263000004</v>
      </c>
      <c r="E50" s="24"/>
      <c r="F50" s="24"/>
      <c r="G50" s="24"/>
      <c r="H50" s="24">
        <v>48.191458679999997</v>
      </c>
      <c r="I50" s="50">
        <v>1.5077747510999999</v>
      </c>
      <c r="J50" s="50">
        <v>0.30690872060000002</v>
      </c>
      <c r="K50" s="24"/>
      <c r="L50" s="50">
        <v>11.103537058000001</v>
      </c>
      <c r="M50" s="24"/>
      <c r="N50" s="50">
        <v>0.2519582199</v>
      </c>
      <c r="O50" s="24">
        <v>1.43717209</v>
      </c>
      <c r="P50" s="24">
        <v>0.13956979999999999</v>
      </c>
      <c r="Q50" s="50">
        <v>1.09915563E-2</v>
      </c>
      <c r="R50" s="24"/>
      <c r="S50" s="26" t="s">
        <v>49</v>
      </c>
      <c r="T50" s="85">
        <v>0</v>
      </c>
      <c r="U50" s="24">
        <v>0</v>
      </c>
      <c r="V50" s="86">
        <v>1.4371694040387799</v>
      </c>
      <c r="W50" s="24">
        <v>6.9164848279581206E-2</v>
      </c>
      <c r="X50" s="24">
        <v>6.9164848279581206E-2</v>
      </c>
      <c r="Y50" s="24">
        <v>2.7211937879263799E-2</v>
      </c>
      <c r="Z50" s="86">
        <v>0</v>
      </c>
      <c r="AA50" s="24">
        <v>2.12136380067057</v>
      </c>
      <c r="AB50" s="86">
        <v>0.139570517125922</v>
      </c>
      <c r="AC50" s="86">
        <v>177.59613989545801</v>
      </c>
      <c r="AD50" s="24">
        <v>0</v>
      </c>
      <c r="AE50" s="24">
        <v>72.309345282384399</v>
      </c>
      <c r="AF50" s="24">
        <v>1.4580501393498599</v>
      </c>
      <c r="AG50" s="24">
        <v>32.1240999174059</v>
      </c>
      <c r="AH50" s="24">
        <v>0.72766776918963805</v>
      </c>
      <c r="AI50" s="24">
        <v>0</v>
      </c>
      <c r="AJ50" s="86">
        <v>0</v>
      </c>
      <c r="AK50" s="24">
        <v>3.7931047526129902</v>
      </c>
      <c r="AL50" s="24">
        <v>3.7931047526129902</v>
      </c>
      <c r="AM50" s="24">
        <v>0</v>
      </c>
      <c r="AN50" s="24">
        <v>0</v>
      </c>
      <c r="AO50" s="24">
        <v>0.70996807438504905</v>
      </c>
      <c r="AP50" s="24">
        <v>0</v>
      </c>
      <c r="AQ50" s="86">
        <v>0</v>
      </c>
      <c r="AR50" s="24">
        <v>0</v>
      </c>
      <c r="AS50" s="24">
        <v>1.07414351549022E-4</v>
      </c>
      <c r="AT50" s="24">
        <v>0</v>
      </c>
      <c r="AU50" s="24">
        <v>0</v>
      </c>
      <c r="AV50" s="24">
        <v>0</v>
      </c>
      <c r="AW50" s="24">
        <v>490.12003646444799</v>
      </c>
      <c r="AX50" s="24">
        <v>54.457358741601801</v>
      </c>
      <c r="AY50" s="24">
        <v>544.577395206049</v>
      </c>
      <c r="AZ50" s="24">
        <v>0</v>
      </c>
      <c r="BA50" s="24">
        <v>3.8017324044709602</v>
      </c>
      <c r="BB50" s="24">
        <v>0</v>
      </c>
      <c r="BC50" s="24">
        <v>19.913611236296799</v>
      </c>
      <c r="BD50" s="24">
        <v>0</v>
      </c>
      <c r="BE50" s="24">
        <v>0</v>
      </c>
      <c r="BF50" s="24">
        <v>0</v>
      </c>
      <c r="BG50" s="24">
        <v>0</v>
      </c>
      <c r="BH50" s="24">
        <v>0</v>
      </c>
      <c r="BI50" s="24">
        <v>0</v>
      </c>
      <c r="BJ50" s="24">
        <v>0</v>
      </c>
      <c r="BK50" s="24">
        <v>0</v>
      </c>
      <c r="BL50" s="24">
        <v>0</v>
      </c>
      <c r="BM50" s="24">
        <v>0</v>
      </c>
      <c r="BN50" s="24">
        <v>0</v>
      </c>
      <c r="BO50" s="24">
        <v>0</v>
      </c>
      <c r="BP50" s="24">
        <v>0</v>
      </c>
      <c r="BQ50" s="24">
        <v>0</v>
      </c>
      <c r="BR50" s="24">
        <v>0</v>
      </c>
      <c r="BS50" s="24">
        <v>0</v>
      </c>
      <c r="BT50" s="24">
        <v>0</v>
      </c>
      <c r="BU50" s="24">
        <v>9.5991754784305297</v>
      </c>
      <c r="BV50" s="24">
        <v>0</v>
      </c>
      <c r="BW50" s="24">
        <v>0</v>
      </c>
      <c r="BX50" s="24">
        <v>0</v>
      </c>
      <c r="BY50" s="24">
        <v>0</v>
      </c>
      <c r="BZ50" s="24">
        <v>7.0835933550091497</v>
      </c>
      <c r="CA50" s="24">
        <v>0</v>
      </c>
      <c r="CB50" s="24">
        <v>0</v>
      </c>
      <c r="CC50" s="24">
        <v>2.9243343422378101</v>
      </c>
      <c r="CD50" s="86">
        <v>0</v>
      </c>
      <c r="CE50" s="24">
        <v>2.3739683063542598</v>
      </c>
      <c r="CF50" s="24">
        <v>48.191437027728597</v>
      </c>
      <c r="CG50" s="24">
        <v>0.86868967514013495</v>
      </c>
    </row>
    <row r="51" spans="1:85" x14ac:dyDescent="0.3">
      <c r="A51" s="26" t="s">
        <v>50</v>
      </c>
      <c r="B51" s="24">
        <v>7899.1350566000001</v>
      </c>
      <c r="C51" s="24">
        <v>22.809558976000002</v>
      </c>
      <c r="D51" s="24">
        <v>10205.029325</v>
      </c>
      <c r="E51" s="24">
        <v>976.77716994000002</v>
      </c>
      <c r="F51" s="24">
        <v>902.16192204000004</v>
      </c>
      <c r="G51" s="24">
        <v>3929.2119726999999</v>
      </c>
      <c r="H51" s="24">
        <v>15735.945555</v>
      </c>
      <c r="I51" s="50">
        <v>430.33361129999997</v>
      </c>
      <c r="J51" s="50">
        <v>73.437074414999998</v>
      </c>
      <c r="K51" s="24"/>
      <c r="L51" s="50">
        <v>2545.6674613999999</v>
      </c>
      <c r="M51" s="24">
        <v>4.0217300000000003E-3</v>
      </c>
      <c r="N51" s="50">
        <v>214.22461061999999</v>
      </c>
      <c r="O51" s="24">
        <v>269.85268160999999</v>
      </c>
      <c r="P51" s="24">
        <v>15.761265949</v>
      </c>
      <c r="Q51" s="50">
        <v>3.9673730579000002</v>
      </c>
      <c r="R51" s="24"/>
      <c r="S51" s="26" t="s">
        <v>50</v>
      </c>
      <c r="T51" s="85">
        <v>0.26261900545094902</v>
      </c>
      <c r="U51" s="24">
        <v>0.59680804908210505</v>
      </c>
      <c r="V51" s="86">
        <v>269.85196165488298</v>
      </c>
      <c r="W51" s="24">
        <v>56.004291248199003</v>
      </c>
      <c r="X51" s="24">
        <v>55.985087454466999</v>
      </c>
      <c r="Y51" s="24">
        <v>10.79127685938</v>
      </c>
      <c r="Z51" s="86">
        <v>0.11592161872400999</v>
      </c>
      <c r="AA51" s="24">
        <v>318.521172870562</v>
      </c>
      <c r="AB51" s="86">
        <v>15.7612568225645</v>
      </c>
      <c r="AC51" s="86">
        <v>78398.212268057003</v>
      </c>
      <c r="AD51" s="24">
        <v>0</v>
      </c>
      <c r="AE51" s="24">
        <v>7899.0326931529798</v>
      </c>
      <c r="AF51" s="24">
        <v>560.32913488810595</v>
      </c>
      <c r="AG51" s="24">
        <v>13590.052533592299</v>
      </c>
      <c r="AH51" s="24">
        <v>329.64033506629897</v>
      </c>
      <c r="AI51" s="24">
        <v>4.1365409668036799</v>
      </c>
      <c r="AJ51" s="86">
        <v>0.17235023303570901</v>
      </c>
      <c r="AK51" s="24">
        <v>914.66782814258499</v>
      </c>
      <c r="AL51" s="24">
        <v>914.66782814258499</v>
      </c>
      <c r="AM51" s="24">
        <v>4.0223616792605301E-3</v>
      </c>
      <c r="AN51" s="24">
        <v>0</v>
      </c>
      <c r="AO51" s="24">
        <v>275.18393511940798</v>
      </c>
      <c r="AP51" s="24">
        <v>0.18107930489191301</v>
      </c>
      <c r="AQ51" s="86">
        <v>6.3727252961413301</v>
      </c>
      <c r="AR51" s="24">
        <v>0.43949572642713403</v>
      </c>
      <c r="AS51" s="24">
        <v>4.6112362044332604</v>
      </c>
      <c r="AT51" s="24">
        <v>6.1579177184824599E-2</v>
      </c>
      <c r="AU51" s="24">
        <v>22.809497243561101</v>
      </c>
      <c r="AV51" s="24">
        <v>0</v>
      </c>
      <c r="AW51" s="24">
        <v>9184.4702200737502</v>
      </c>
      <c r="AX51" s="24">
        <v>1020.49685008526</v>
      </c>
      <c r="AY51" s="24">
        <v>10204.967070159</v>
      </c>
      <c r="AZ51" s="24">
        <v>4.4706234033812598E-3</v>
      </c>
      <c r="BA51" s="24">
        <v>1120.8117585615901</v>
      </c>
      <c r="BB51" s="24">
        <v>7.4268266913033196</v>
      </c>
      <c r="BC51" s="24">
        <v>7016.8278672774204</v>
      </c>
      <c r="BD51" s="24">
        <v>9.7571512599965793</v>
      </c>
      <c r="BE51" s="24">
        <v>25.327247440819601</v>
      </c>
      <c r="BF51" s="24">
        <v>62.412838405066204</v>
      </c>
      <c r="BG51" s="24">
        <v>14.438694878773299</v>
      </c>
      <c r="BH51" s="24">
        <v>2.63820367400254E-2</v>
      </c>
      <c r="BI51" s="24">
        <v>3.41183638122321</v>
      </c>
      <c r="BJ51" s="24">
        <v>976.839016589778</v>
      </c>
      <c r="BK51" s="24">
        <v>902.22380915270605</v>
      </c>
      <c r="BL51" s="24">
        <v>74.615207437071604</v>
      </c>
      <c r="BM51" s="24">
        <v>1.4282126280747501E-2</v>
      </c>
      <c r="BN51" s="24">
        <v>4.20890851369898E-3</v>
      </c>
      <c r="BO51" s="24">
        <v>29.519734178254499</v>
      </c>
      <c r="BP51" s="24">
        <v>1.53976597055727E-2</v>
      </c>
      <c r="BQ51" s="24">
        <v>164.71834061189199</v>
      </c>
      <c r="BR51" s="24">
        <v>41.091379639323698</v>
      </c>
      <c r="BS51" s="24">
        <v>21.985957660675499</v>
      </c>
      <c r="BT51" s="24">
        <v>411.73206670359298</v>
      </c>
      <c r="BU51" s="24">
        <v>4278.5094680177499</v>
      </c>
      <c r="BV51" s="24">
        <v>22.938738132685099</v>
      </c>
      <c r="BW51" s="24">
        <v>87.348849309126507</v>
      </c>
      <c r="BX51" s="24">
        <v>5.3877128732792802E-2</v>
      </c>
      <c r="BY51" s="24">
        <v>3929.20575774601</v>
      </c>
      <c r="BZ51" s="24">
        <v>3321.4253695555099</v>
      </c>
      <c r="CA51" s="24">
        <v>4.5186395277699397E-5</v>
      </c>
      <c r="CB51" s="24">
        <v>0.106410217547814</v>
      </c>
      <c r="CC51" s="24">
        <v>378.755387013514</v>
      </c>
      <c r="CD51" s="86">
        <v>0</v>
      </c>
      <c r="CE51" s="24">
        <v>325.81482770499599</v>
      </c>
      <c r="CF51" s="24">
        <v>15735.8988339754</v>
      </c>
      <c r="CG51" s="24">
        <v>192.15308801824099</v>
      </c>
    </row>
    <row r="52" spans="1:85" x14ac:dyDescent="0.3">
      <c r="B52" s="24"/>
      <c r="C52" s="24"/>
      <c r="D52" s="24"/>
      <c r="E52" s="24"/>
      <c r="F52" s="24"/>
      <c r="G52" s="24"/>
      <c r="H52" s="24"/>
      <c r="I52" s="50"/>
      <c r="J52" s="50"/>
      <c r="K52" s="24"/>
      <c r="L52" s="50"/>
      <c r="M52" s="24"/>
      <c r="N52" s="50"/>
      <c r="O52" s="24"/>
      <c r="P52" s="24"/>
      <c r="Q52" s="50"/>
      <c r="AC52" s="86"/>
    </row>
    <row r="53" spans="1:85" x14ac:dyDescent="0.3">
      <c r="B53" s="24"/>
      <c r="C53" s="24"/>
      <c r="D53" s="24"/>
      <c r="E53" s="24"/>
      <c r="F53" s="24"/>
      <c r="G53" s="24"/>
      <c r="H53" s="24"/>
      <c r="I53" s="50"/>
      <c r="J53" s="50"/>
      <c r="K53" s="24"/>
      <c r="L53" s="50"/>
      <c r="M53" s="24"/>
      <c r="N53" s="50"/>
      <c r="O53" s="24"/>
      <c r="P53" s="24"/>
      <c r="Q53" s="50"/>
      <c r="AC53" s="86"/>
    </row>
    <row r="54" spans="1:85" x14ac:dyDescent="0.3">
      <c r="A54" s="26" t="s">
        <v>51</v>
      </c>
      <c r="B54" s="24">
        <v>6132.2301440000001</v>
      </c>
      <c r="C54" s="24"/>
      <c r="D54" s="24">
        <v>7745.5528658000003</v>
      </c>
      <c r="E54" s="24">
        <v>139.44185400000001</v>
      </c>
      <c r="F54" s="24">
        <v>133.42241093000001</v>
      </c>
      <c r="G54" s="24">
        <v>60.743064699999998</v>
      </c>
      <c r="H54" s="24">
        <v>2030.2119742</v>
      </c>
      <c r="I54" s="50">
        <v>59.892240012999999</v>
      </c>
      <c r="J54" s="50">
        <v>19.016017615999999</v>
      </c>
      <c r="K54" s="24"/>
      <c r="L54" s="50">
        <v>451.4398893</v>
      </c>
      <c r="M54" s="24"/>
      <c r="N54" s="50">
        <v>30.1494198</v>
      </c>
      <c r="O54" s="24">
        <v>42.918822321999997</v>
      </c>
      <c r="P54" s="24">
        <v>4.7353009718000001</v>
      </c>
      <c r="Q54" s="50">
        <v>0.32933564570000001</v>
      </c>
      <c r="R54" s="24"/>
      <c r="S54" s="26" t="s">
        <v>51</v>
      </c>
      <c r="T54" s="85">
        <v>2.1370875631762099E-5</v>
      </c>
      <c r="U54" s="24">
        <v>4.3043319796954503E-5</v>
      </c>
      <c r="V54" s="86">
        <v>42.918140950471901</v>
      </c>
      <c r="W54" s="24">
        <v>4.5083948194674397</v>
      </c>
      <c r="X54" s="24">
        <v>4.5083948194674397</v>
      </c>
      <c r="Y54" s="24">
        <v>1.69464865004381</v>
      </c>
      <c r="Z54" s="86">
        <v>1.02445246879081E-5</v>
      </c>
      <c r="AA54" s="24">
        <v>22.4268087980392</v>
      </c>
      <c r="AB54" s="86">
        <v>4.7353983664892896</v>
      </c>
      <c r="AC54" s="86">
        <v>12691.965929383399</v>
      </c>
      <c r="AD54" s="24">
        <v>0</v>
      </c>
      <c r="AE54" s="24">
        <v>6131.7568185100099</v>
      </c>
      <c r="AF54" s="24">
        <v>88.611605674488601</v>
      </c>
      <c r="AG54" s="24">
        <v>2252.2529405957398</v>
      </c>
      <c r="AH54" s="24">
        <v>45.467728397661901</v>
      </c>
      <c r="AI54" s="24">
        <v>3.9813871446287297E-5</v>
      </c>
      <c r="AJ54" s="86">
        <v>1.2294007382727801E-5</v>
      </c>
      <c r="AK54" s="24">
        <v>183.03626016458401</v>
      </c>
      <c r="AL54" s="24">
        <v>183.03626016458401</v>
      </c>
      <c r="AM54" s="24">
        <v>0</v>
      </c>
      <c r="AN54" s="24">
        <v>0</v>
      </c>
      <c r="AO54" s="24">
        <v>43.944272118228298</v>
      </c>
      <c r="AP54" s="24">
        <v>3.1215927286055197E-5</v>
      </c>
      <c r="AQ54" s="86">
        <v>0.11084360705869099</v>
      </c>
      <c r="AR54" s="24">
        <v>2.8072802460358201E-5</v>
      </c>
      <c r="AS54" s="24">
        <v>2.3021208430474501E-2</v>
      </c>
      <c r="AT54" s="24">
        <v>5.2703077779063599E-6</v>
      </c>
      <c r="AU54" s="24">
        <v>0</v>
      </c>
      <c r="AV54" s="24">
        <v>0</v>
      </c>
      <c r="AW54" s="24">
        <v>6970.6339853502895</v>
      </c>
      <c r="AX54" s="24">
        <v>774.47793833672404</v>
      </c>
      <c r="AY54" s="24">
        <v>7745.1119236870099</v>
      </c>
      <c r="AZ54" s="24">
        <v>8.3755570716006602E-7</v>
      </c>
      <c r="BA54" s="24">
        <v>169.40036576800699</v>
      </c>
      <c r="BB54" s="24">
        <v>1.0485234599337501</v>
      </c>
      <c r="BC54" s="24">
        <v>774.65034443591696</v>
      </c>
      <c r="BD54" s="24">
        <v>1.3669142126468099</v>
      </c>
      <c r="BE54" s="24">
        <v>3.2156491674796199</v>
      </c>
      <c r="BF54" s="24">
        <v>7.7805243913865603</v>
      </c>
      <c r="BG54" s="24">
        <v>1.81703944068739</v>
      </c>
      <c r="BH54" s="24">
        <v>0.91864338585845395</v>
      </c>
      <c r="BI54" s="24">
        <v>0.43812266186059001</v>
      </c>
      <c r="BJ54" s="24">
        <v>145.716895339638</v>
      </c>
      <c r="BK54" s="24">
        <v>133.412092697399</v>
      </c>
      <c r="BL54" s="24">
        <v>12.3048026422394</v>
      </c>
      <c r="BM54" s="24">
        <v>0</v>
      </c>
      <c r="BN54" s="24">
        <v>2.2615772968027299E-5</v>
      </c>
      <c r="BO54" s="24">
        <v>15.3594289092081</v>
      </c>
      <c r="BP54" s="24">
        <v>0</v>
      </c>
      <c r="BQ54" s="24">
        <v>21.351347740537999</v>
      </c>
      <c r="BR54" s="24">
        <v>5.1781969388823503</v>
      </c>
      <c r="BS54" s="24">
        <v>2.82080289025942</v>
      </c>
      <c r="BT54" s="24">
        <v>53.363987444677598</v>
      </c>
      <c r="BU54" s="24">
        <v>651.73646542215397</v>
      </c>
      <c r="BV54" s="24">
        <v>2.9810162811333898</v>
      </c>
      <c r="BW54" s="24">
        <v>14.8262658112733</v>
      </c>
      <c r="BX54" s="24">
        <v>0.94560734580046801</v>
      </c>
      <c r="BY54" s="24">
        <v>60.733831392714897</v>
      </c>
      <c r="BZ54" s="24">
        <v>320.73848141683101</v>
      </c>
      <c r="CA54" s="24">
        <v>0</v>
      </c>
      <c r="CB54" s="24">
        <v>9.0879732116382304E-6</v>
      </c>
      <c r="CC54" s="24">
        <v>15.179170277040299</v>
      </c>
      <c r="CD54" s="86">
        <v>0</v>
      </c>
      <c r="CE54" s="24">
        <v>9.2781046178276796</v>
      </c>
      <c r="CF54" s="24">
        <v>2029.9058994582099</v>
      </c>
      <c r="CG54" s="24">
        <v>22.321963422391701</v>
      </c>
    </row>
    <row r="55" spans="1:85" x14ac:dyDescent="0.3">
      <c r="A55" s="26" t="s">
        <v>1</v>
      </c>
      <c r="B55" s="24">
        <v>8542.5534000000007</v>
      </c>
      <c r="C55" s="24">
        <v>0</v>
      </c>
      <c r="D55" s="24">
        <v>39424.432800000002</v>
      </c>
      <c r="E55" s="24">
        <v>1285.5228</v>
      </c>
      <c r="F55" s="24">
        <v>426.13028875999998</v>
      </c>
      <c r="G55" s="24">
        <v>1369.7744</v>
      </c>
      <c r="H55" s="24">
        <v>2300.6767</v>
      </c>
      <c r="I55" s="50">
        <v>12.5630203</v>
      </c>
      <c r="J55" s="50">
        <v>3.8797369927999998</v>
      </c>
      <c r="K55" s="24"/>
      <c r="L55" s="50">
        <v>156.18485279000001</v>
      </c>
      <c r="M55" s="24"/>
      <c r="N55" s="50">
        <v>2.0708479487</v>
      </c>
      <c r="O55" s="24">
        <v>7.1778891530999998</v>
      </c>
      <c r="P55" s="24">
        <v>0.63057838560000001</v>
      </c>
      <c r="Q55" s="50">
        <v>0.63194253430000003</v>
      </c>
      <c r="R55" s="24"/>
      <c r="S55" s="26" t="s">
        <v>1</v>
      </c>
      <c r="T55" s="85">
        <v>0</v>
      </c>
      <c r="U55" s="24">
        <v>0</v>
      </c>
      <c r="V55" s="86">
        <v>0</v>
      </c>
      <c r="W55" s="24">
        <v>0</v>
      </c>
      <c r="X55" s="24">
        <v>0</v>
      </c>
      <c r="Y55" s="24">
        <v>0</v>
      </c>
      <c r="Z55" s="86">
        <v>0</v>
      </c>
      <c r="AA55" s="24">
        <v>0</v>
      </c>
      <c r="AB55" s="86">
        <v>0</v>
      </c>
      <c r="AC55" s="86">
        <v>0</v>
      </c>
      <c r="AD55" s="24">
        <v>0</v>
      </c>
      <c r="AE55" s="24">
        <v>0</v>
      </c>
      <c r="AF55" s="24">
        <v>0</v>
      </c>
      <c r="AG55" s="24">
        <v>0</v>
      </c>
      <c r="AH55" s="24">
        <v>0</v>
      </c>
      <c r="AI55" s="24">
        <v>0</v>
      </c>
      <c r="AJ55" s="86">
        <v>0</v>
      </c>
      <c r="AK55" s="24">
        <v>0</v>
      </c>
      <c r="AL55" s="24">
        <v>0</v>
      </c>
      <c r="AM55" s="24">
        <v>0</v>
      </c>
      <c r="AN55" s="24">
        <v>0</v>
      </c>
      <c r="AO55" s="24">
        <v>0</v>
      </c>
      <c r="AP55" s="24">
        <v>0</v>
      </c>
      <c r="AQ55" s="86">
        <v>0</v>
      </c>
      <c r="AR55" s="24">
        <v>0</v>
      </c>
      <c r="AS55" s="24">
        <v>0</v>
      </c>
      <c r="AT55" s="24">
        <v>0</v>
      </c>
      <c r="AU55" s="24">
        <v>0</v>
      </c>
      <c r="AV55" s="24">
        <v>0</v>
      </c>
      <c r="AW55" s="24">
        <v>0</v>
      </c>
      <c r="AX55" s="24">
        <v>0</v>
      </c>
      <c r="AY55" s="24">
        <v>0</v>
      </c>
      <c r="AZ55" s="24">
        <v>0</v>
      </c>
      <c r="BA55" s="24">
        <v>0</v>
      </c>
      <c r="BB55" s="24">
        <v>0</v>
      </c>
      <c r="BC55" s="24">
        <v>0</v>
      </c>
      <c r="BD55" s="24">
        <v>0</v>
      </c>
      <c r="BE55" s="24">
        <v>0</v>
      </c>
      <c r="BF55" s="24">
        <v>0</v>
      </c>
      <c r="BG55" s="24">
        <v>0</v>
      </c>
      <c r="BH55" s="24">
        <v>0</v>
      </c>
      <c r="BI55" s="24">
        <v>0</v>
      </c>
      <c r="BJ55" s="24">
        <v>0</v>
      </c>
      <c r="BK55" s="24">
        <v>0</v>
      </c>
      <c r="BL55" s="24">
        <v>0</v>
      </c>
      <c r="BM55" s="24">
        <v>0</v>
      </c>
      <c r="BN55" s="24">
        <v>0</v>
      </c>
      <c r="BO55" s="24">
        <v>0</v>
      </c>
      <c r="BP55" s="24">
        <v>0</v>
      </c>
      <c r="BQ55" s="24">
        <v>0</v>
      </c>
      <c r="BR55" s="24">
        <v>0</v>
      </c>
      <c r="BS55" s="24">
        <v>0</v>
      </c>
      <c r="BT55" s="24">
        <v>0</v>
      </c>
      <c r="BU55" s="24">
        <v>0</v>
      </c>
      <c r="BV55" s="24">
        <v>0</v>
      </c>
      <c r="BW55" s="24">
        <v>0</v>
      </c>
      <c r="BX55" s="24">
        <v>0</v>
      </c>
      <c r="BY55" s="24">
        <v>0</v>
      </c>
      <c r="BZ55" s="24">
        <v>0</v>
      </c>
      <c r="CA55" s="24">
        <v>0</v>
      </c>
      <c r="CB55" s="24">
        <v>0</v>
      </c>
      <c r="CC55" s="24">
        <v>0</v>
      </c>
      <c r="CD55" s="86">
        <v>0</v>
      </c>
      <c r="CE55" s="24">
        <v>0</v>
      </c>
      <c r="CF55" s="24">
        <v>0</v>
      </c>
      <c r="CG55" s="24">
        <v>0</v>
      </c>
    </row>
    <row r="56" spans="1:85" x14ac:dyDescent="0.3">
      <c r="A56" s="26" t="s">
        <v>11</v>
      </c>
      <c r="B56" s="24"/>
      <c r="C56" s="24"/>
      <c r="D56" s="24"/>
      <c r="E56" s="24"/>
      <c r="F56" s="24"/>
      <c r="G56" s="24"/>
      <c r="H56" s="24"/>
      <c r="I56" s="50"/>
      <c r="J56" s="50"/>
      <c r="K56" s="24"/>
      <c r="L56" s="50"/>
      <c r="M56" s="24"/>
      <c r="N56" s="50"/>
      <c r="O56" s="24"/>
      <c r="P56" s="24"/>
      <c r="Q56" s="50"/>
      <c r="R56" s="24"/>
      <c r="AC56" s="86"/>
    </row>
    <row r="57" spans="1:85" x14ac:dyDescent="0.3">
      <c r="A57" s="26" t="s">
        <v>58</v>
      </c>
      <c r="B57" s="24"/>
      <c r="C57" s="24"/>
      <c r="D57" s="24"/>
      <c r="E57" s="24"/>
      <c r="F57" s="24"/>
      <c r="G57" s="24"/>
      <c r="H57" s="24"/>
      <c r="I57" s="50"/>
      <c r="J57" s="50"/>
      <c r="K57" s="24"/>
      <c r="L57" s="50"/>
      <c r="M57" s="24"/>
      <c r="N57" s="50"/>
      <c r="O57" s="24"/>
      <c r="P57" s="24"/>
      <c r="Q57" s="50"/>
      <c r="R57" s="24"/>
      <c r="AC57" s="86"/>
    </row>
    <row r="58" spans="1:85" x14ac:dyDescent="0.3">
      <c r="A58" s="26" t="s">
        <v>74</v>
      </c>
      <c r="B58" s="24"/>
      <c r="C58" s="24"/>
      <c r="D58" s="24"/>
      <c r="E58" s="24"/>
      <c r="F58" s="24"/>
      <c r="G58" s="24"/>
      <c r="H58" s="24"/>
      <c r="I58" s="50"/>
      <c r="J58" s="50"/>
      <c r="K58" s="24"/>
      <c r="L58" s="50"/>
      <c r="M58" s="24"/>
      <c r="N58" s="50"/>
      <c r="O58" s="24"/>
      <c r="P58" s="24"/>
      <c r="Q58" s="50"/>
      <c r="R58" s="24"/>
      <c r="AC58" s="86"/>
    </row>
    <row r="59" spans="1:85" x14ac:dyDescent="0.3">
      <c r="A59" s="26" t="s">
        <v>233</v>
      </c>
      <c r="B59" s="86">
        <v>51872.131500000003</v>
      </c>
      <c r="C59" s="86">
        <v>8.3935383252999998</v>
      </c>
      <c r="D59" s="86">
        <v>49962.026919999997</v>
      </c>
      <c r="E59" s="86">
        <v>636.25494702000003</v>
      </c>
      <c r="F59" s="86">
        <v>635.0949435</v>
      </c>
      <c r="G59" s="86">
        <v>462.05488945000002</v>
      </c>
      <c r="H59" s="86">
        <v>38832.768940000002</v>
      </c>
      <c r="I59" s="50"/>
      <c r="J59" s="50"/>
      <c r="K59" s="24"/>
      <c r="L59" s="50"/>
      <c r="M59" s="24"/>
      <c r="N59" s="50"/>
      <c r="O59" s="24"/>
      <c r="P59" s="24"/>
      <c r="Q59" s="50"/>
      <c r="R59" s="24"/>
      <c r="S59" s="26" t="s">
        <v>68</v>
      </c>
      <c r="T59" s="85">
        <v>0</v>
      </c>
      <c r="U59" s="24">
        <v>0</v>
      </c>
      <c r="V59" s="86">
        <v>0</v>
      </c>
      <c r="W59" s="24">
        <v>86.533469311991993</v>
      </c>
      <c r="X59" s="24">
        <v>86.533469311991993</v>
      </c>
      <c r="Y59" s="24">
        <v>1.3589352122224301</v>
      </c>
      <c r="Z59" s="86">
        <v>0</v>
      </c>
      <c r="AA59" s="24">
        <v>129.80462792530801</v>
      </c>
      <c r="AB59" s="86">
        <v>0</v>
      </c>
      <c r="AC59" s="86">
        <v>57745.245546855302</v>
      </c>
      <c r="AD59" s="24">
        <v>0</v>
      </c>
      <c r="AE59" s="24">
        <v>51866.296065300899</v>
      </c>
      <c r="AF59" s="24">
        <v>238.92209938391599</v>
      </c>
      <c r="AG59" s="24">
        <v>9515.49733811236</v>
      </c>
      <c r="AH59" s="24">
        <v>238.607963220621</v>
      </c>
      <c r="AI59" s="24">
        <v>0</v>
      </c>
      <c r="AJ59" s="86">
        <v>0</v>
      </c>
      <c r="AK59" s="24">
        <v>318.50330424136001</v>
      </c>
      <c r="AL59" s="24">
        <v>318.50330424136001</v>
      </c>
      <c r="AM59" s="24">
        <v>0</v>
      </c>
      <c r="AN59" s="24">
        <v>0</v>
      </c>
      <c r="AO59" s="24">
        <v>56.598725438582299</v>
      </c>
      <c r="AP59" s="24">
        <v>0</v>
      </c>
      <c r="AQ59" s="86">
        <v>0</v>
      </c>
      <c r="AR59" s="24">
        <v>0</v>
      </c>
      <c r="AS59" s="24">
        <v>5.4215557777079404</v>
      </c>
      <c r="AT59" s="24">
        <v>0</v>
      </c>
      <c r="AU59" s="24">
        <v>8.3936695381867601</v>
      </c>
      <c r="AV59" s="24">
        <v>0</v>
      </c>
      <c r="AW59" s="24">
        <v>44963.245333641797</v>
      </c>
      <c r="AX59" s="24">
        <v>4995.8411946846099</v>
      </c>
      <c r="AY59" s="24">
        <v>49959.086528326399</v>
      </c>
      <c r="AZ59" s="24">
        <v>0</v>
      </c>
      <c r="BA59" s="24">
        <v>189.54859603057699</v>
      </c>
      <c r="BB59" s="24">
        <v>3.62908932577148</v>
      </c>
      <c r="BC59" s="24">
        <v>27905.7942137436</v>
      </c>
      <c r="BD59" s="24">
        <v>5.3825560387351796</v>
      </c>
      <c r="BE59" s="24">
        <v>11.7353915684232</v>
      </c>
      <c r="BF59" s="24">
        <v>192.366137006234</v>
      </c>
      <c r="BG59" s="24">
        <v>6.9719483897991799</v>
      </c>
      <c r="BH59" s="24">
        <v>2.3518587719153199E-2</v>
      </c>
      <c r="BI59" s="24">
        <v>1.69471629270767</v>
      </c>
      <c r="BJ59" s="24">
        <v>636.25269956514001</v>
      </c>
      <c r="BK59" s="24">
        <v>635.09270673016204</v>
      </c>
      <c r="BL59" s="24">
        <v>1.15999283497852</v>
      </c>
      <c r="BM59" s="24">
        <v>0</v>
      </c>
      <c r="BN59" s="24">
        <v>9.1834906882278192E-3</v>
      </c>
      <c r="BO59" s="24">
        <v>18.836535877467099</v>
      </c>
      <c r="BP59" s="24">
        <v>0</v>
      </c>
      <c r="BQ59" s="24">
        <v>85.426603283784601</v>
      </c>
      <c r="BR59" s="24">
        <v>18.8814403897772</v>
      </c>
      <c r="BS59" s="24">
        <v>10.364325137651001</v>
      </c>
      <c r="BT59" s="24">
        <v>227.516996753695</v>
      </c>
      <c r="BU59" s="24">
        <v>9180.0764513311096</v>
      </c>
      <c r="BV59" s="24">
        <v>11.3390153055882</v>
      </c>
      <c r="BW59" s="24">
        <v>40.883298775883901</v>
      </c>
      <c r="BX59" s="24">
        <v>3.1950506236324498E-2</v>
      </c>
      <c r="BY59" s="24">
        <v>462.03817214791002</v>
      </c>
      <c r="BZ59" s="24">
        <v>21520.021534768101</v>
      </c>
      <c r="CA59" s="24">
        <v>3.4016976030247399E-2</v>
      </c>
      <c r="CB59" s="24">
        <v>0</v>
      </c>
      <c r="CC59" s="24">
        <v>47.7616270154383</v>
      </c>
      <c r="CD59" s="86">
        <v>0</v>
      </c>
      <c r="CE59" s="24">
        <v>992.36998958315701</v>
      </c>
      <c r="CF59" s="24">
        <v>38803.204523884298</v>
      </c>
      <c r="CG59" s="24">
        <v>21.845433086470699</v>
      </c>
    </row>
    <row r="60" spans="1:85" x14ac:dyDescent="0.3">
      <c r="B60" s="24"/>
      <c r="C60" s="24"/>
      <c r="D60" s="24"/>
      <c r="E60" s="24"/>
      <c r="F60" s="24"/>
      <c r="G60" s="24"/>
      <c r="H60" s="24"/>
      <c r="I60" s="50"/>
      <c r="J60" s="50"/>
      <c r="K60" s="24"/>
      <c r="L60" s="50"/>
      <c r="M60" s="24"/>
      <c r="N60" s="50"/>
      <c r="O60" s="24"/>
      <c r="P60" s="24"/>
      <c r="Q60" s="50"/>
      <c r="R60" s="24"/>
    </row>
    <row r="61" spans="1:85" x14ac:dyDescent="0.3">
      <c r="A61" s="2" t="s">
        <v>55</v>
      </c>
      <c r="B61" s="1">
        <f>SUM(B3:B55)</f>
        <v>168255.20732826201</v>
      </c>
      <c r="C61" s="1">
        <f t="shared" ref="C61:Q61" si="0">SUM(C3:C55)</f>
        <v>2175.4298927337995</v>
      </c>
      <c r="D61" s="1">
        <f t="shared" si="0"/>
        <v>371435.30155204999</v>
      </c>
      <c r="E61" s="1">
        <f t="shared" si="0"/>
        <v>13047.998586175101</v>
      </c>
      <c r="F61" s="1">
        <f t="shared" si="0"/>
        <v>11904.271361230902</v>
      </c>
      <c r="G61" s="1">
        <f t="shared" si="0"/>
        <v>40181.464534175117</v>
      </c>
      <c r="H61" s="1">
        <f t="shared" si="0"/>
        <v>127636.58244597999</v>
      </c>
      <c r="I61" s="51">
        <f t="shared" si="0"/>
        <v>2514.8980309396002</v>
      </c>
      <c r="J61" s="51">
        <f t="shared" si="0"/>
        <v>1032.3177099949</v>
      </c>
      <c r="K61" s="1">
        <f t="shared" si="0"/>
        <v>4.6173220799999998E-2</v>
      </c>
      <c r="L61" s="51">
        <f t="shared" si="0"/>
        <v>12608.272663480102</v>
      </c>
      <c r="M61" s="1">
        <f t="shared" si="0"/>
        <v>10.997324878199999</v>
      </c>
      <c r="N61" s="51">
        <f t="shared" si="0"/>
        <v>1749.2027212881201</v>
      </c>
      <c r="O61" s="1">
        <f t="shared" si="0"/>
        <v>1857.7778298038004</v>
      </c>
      <c r="P61" s="1">
        <f t="shared" si="0"/>
        <v>261.99775714372998</v>
      </c>
      <c r="Q61" s="1">
        <f t="shared" si="0"/>
        <v>25.169280700499996</v>
      </c>
      <c r="U61" s="1">
        <f>SUM(U3:U59)</f>
        <v>268.8669633654639</v>
      </c>
      <c r="V61" s="1">
        <f t="shared" ref="V61:AC61" si="1">SUM(V3:V59)</f>
        <v>1850.5894024933857</v>
      </c>
      <c r="W61" s="1">
        <f t="shared" si="1"/>
        <v>620.65909445810098</v>
      </c>
      <c r="X61" s="1">
        <f t="shared" si="1"/>
        <v>620.07651499658664</v>
      </c>
      <c r="Y61" s="1">
        <f t="shared" si="1"/>
        <v>84.00901811626629</v>
      </c>
      <c r="Z61" s="1"/>
      <c r="AA61" s="1">
        <f t="shared" si="1"/>
        <v>1857.5617324513671</v>
      </c>
      <c r="AB61" s="1">
        <f t="shared" si="1"/>
        <v>261.36726975087305</v>
      </c>
      <c r="AC61" s="1">
        <f t="shared" si="1"/>
        <v>569263.06799840077</v>
      </c>
      <c r="AD61" s="1">
        <f t="shared" ref="AD61:CG61" si="2">SUM(AD3:AD59)</f>
        <v>4.6173099124500398E-2</v>
      </c>
      <c r="AE61" s="1">
        <f t="shared" si="2"/>
        <v>211566.76159225294</v>
      </c>
      <c r="AF61" s="1">
        <f t="shared" si="2"/>
        <v>4158.3920373936962</v>
      </c>
      <c r="AG61" s="1">
        <f t="shared" si="2"/>
        <v>99265.6556202793</v>
      </c>
      <c r="AH61" s="1">
        <f t="shared" si="2"/>
        <v>2661.877126228871</v>
      </c>
      <c r="AI61" s="1">
        <f t="shared" si="2"/>
        <v>144.05367606998811</v>
      </c>
      <c r="AJ61" s="1"/>
      <c r="AK61" s="1">
        <f t="shared" si="2"/>
        <v>8039.242267072229</v>
      </c>
      <c r="AL61" s="1">
        <f t="shared" si="2"/>
        <v>8039.242267072229</v>
      </c>
      <c r="AM61" s="1">
        <f t="shared" si="2"/>
        <v>10.987988341606634</v>
      </c>
      <c r="AN61" s="1">
        <f t="shared" si="2"/>
        <v>0</v>
      </c>
      <c r="AO61" s="1">
        <f t="shared" si="2"/>
        <v>2007.7312210152804</v>
      </c>
      <c r="AP61" s="1">
        <f t="shared" si="2"/>
        <v>5.0526866860393751</v>
      </c>
      <c r="AQ61" s="1"/>
      <c r="AR61" s="1">
        <f t="shared" si="2"/>
        <v>22.556979670711975</v>
      </c>
      <c r="AS61" s="1">
        <f t="shared" si="2"/>
        <v>246.21419990371231</v>
      </c>
      <c r="AT61" s="1">
        <f t="shared" si="2"/>
        <v>1.8295046772304107</v>
      </c>
      <c r="AU61" s="1">
        <f t="shared" si="2"/>
        <v>2183.708318768302</v>
      </c>
      <c r="AV61" s="1">
        <f t="shared" si="2"/>
        <v>0</v>
      </c>
      <c r="AW61" s="1">
        <f t="shared" si="2"/>
        <v>343760.53984538256</v>
      </c>
      <c r="AX61" s="1">
        <f t="shared" si="2"/>
        <v>38195.49102533832</v>
      </c>
      <c r="AY61" s="1">
        <f t="shared" si="2"/>
        <v>381956.03087072063</v>
      </c>
      <c r="AZ61" s="1">
        <f t="shared" si="2"/>
        <v>8.4457239303917922E-2</v>
      </c>
      <c r="BA61" s="1">
        <f t="shared" si="2"/>
        <v>6919.1827353981489</v>
      </c>
      <c r="BB61" s="1">
        <f t="shared" si="2"/>
        <v>96.212569402975234</v>
      </c>
      <c r="BC61" s="1">
        <f t="shared" si="2"/>
        <v>88090.00410071548</v>
      </c>
      <c r="BD61" s="1">
        <f t="shared" si="2"/>
        <v>127.43292259806164</v>
      </c>
      <c r="BE61" s="1">
        <f t="shared" si="2"/>
        <v>314.34738003249436</v>
      </c>
      <c r="BF61" s="1">
        <f t="shared" si="2"/>
        <v>997.85742267174817</v>
      </c>
      <c r="BG61" s="1">
        <f t="shared" si="2"/>
        <v>179.10095535033284</v>
      </c>
      <c r="BH61" s="1">
        <f t="shared" si="2"/>
        <v>14.679394979364089</v>
      </c>
      <c r="BI61" s="1">
        <f t="shared" si="2"/>
        <v>42.858682456385338</v>
      </c>
      <c r="BJ61" s="1">
        <f t="shared" si="2"/>
        <v>12404.815131008239</v>
      </c>
      <c r="BK61" s="1">
        <f t="shared" si="2"/>
        <v>12113.155076674613</v>
      </c>
      <c r="BL61" s="1">
        <f t="shared" si="2"/>
        <v>291.66005433362704</v>
      </c>
      <c r="BM61" s="1">
        <f t="shared" si="2"/>
        <v>0.13262363604777372</v>
      </c>
      <c r="BN61" s="1">
        <f t="shared" si="2"/>
        <v>4.9180120082959737E-2</v>
      </c>
      <c r="BO61" s="1">
        <f t="shared" si="2"/>
        <v>784.08551176570961</v>
      </c>
      <c r="BP61" s="1">
        <f t="shared" si="2"/>
        <v>0.43150070278939778</v>
      </c>
      <c r="BQ61" s="1">
        <f t="shared" si="2"/>
        <v>2079.6430553239147</v>
      </c>
      <c r="BR61" s="1">
        <f t="shared" si="2"/>
        <v>510.23345847520937</v>
      </c>
      <c r="BS61" s="1">
        <f t="shared" si="2"/>
        <v>274.32543480376694</v>
      </c>
      <c r="BT61" s="1">
        <f t="shared" si="2"/>
        <v>5216.7859370355873</v>
      </c>
      <c r="BU61" s="1">
        <f t="shared" si="2"/>
        <v>43740.583124448989</v>
      </c>
      <c r="BV61" s="1">
        <f t="shared" si="2"/>
        <v>287.91895495311411</v>
      </c>
      <c r="BW61" s="1">
        <f t="shared" si="2"/>
        <v>1151.0996792364076</v>
      </c>
      <c r="BX61" s="1">
        <f t="shared" si="2"/>
        <v>35.96041313061486</v>
      </c>
      <c r="BY61" s="1">
        <f t="shared" si="2"/>
        <v>39272.787173562028</v>
      </c>
      <c r="BZ61" s="1">
        <f t="shared" si="2"/>
        <v>51830.38666329917</v>
      </c>
      <c r="CA61" s="1">
        <f t="shared" si="2"/>
        <v>3.4377223540239296E-2</v>
      </c>
      <c r="CB61" s="1">
        <f t="shared" si="2"/>
        <v>5.1933647355031853</v>
      </c>
      <c r="CC61" s="1">
        <f t="shared" si="2"/>
        <v>2272.0871696046015</v>
      </c>
      <c r="CD61" s="1"/>
      <c r="CE61" s="1">
        <f t="shared" si="2"/>
        <v>2608.3611907252148</v>
      </c>
      <c r="CF61" s="1">
        <f t="shared" si="2"/>
        <v>164137.46785217692</v>
      </c>
      <c r="CG61" s="1">
        <f t="shared" si="2"/>
        <v>1244.7197661771834</v>
      </c>
    </row>
    <row r="62" spans="1:85" x14ac:dyDescent="0.3">
      <c r="A62" s="2" t="s">
        <v>56</v>
      </c>
      <c r="B62" s="1">
        <f>SUM(B2:B54)</f>
        <v>159712.65392826201</v>
      </c>
      <c r="C62" s="1">
        <f t="shared" ref="C62:Q62" si="3">SUM(C2:C54)</f>
        <v>2175.4298927337995</v>
      </c>
      <c r="D62" s="1">
        <f t="shared" si="3"/>
        <v>332010.86875204998</v>
      </c>
      <c r="E62" s="1">
        <f t="shared" si="3"/>
        <v>11762.4757861751</v>
      </c>
      <c r="F62" s="1">
        <f t="shared" si="3"/>
        <v>11478.141072470902</v>
      </c>
      <c r="G62" s="1">
        <f t="shared" si="3"/>
        <v>38811.690134175115</v>
      </c>
      <c r="H62" s="1">
        <f t="shared" si="3"/>
        <v>125335.90574598</v>
      </c>
      <c r="I62" s="51">
        <f t="shared" si="3"/>
        <v>2502.3350106396001</v>
      </c>
      <c r="J62" s="51">
        <f t="shared" si="3"/>
        <v>1028.4379730021001</v>
      </c>
      <c r="K62" s="1">
        <f t="shared" si="3"/>
        <v>4.6173220799999998E-2</v>
      </c>
      <c r="L62" s="51">
        <f t="shared" si="3"/>
        <v>12452.087810690102</v>
      </c>
      <c r="M62" s="1">
        <f t="shared" si="3"/>
        <v>10.997324878199999</v>
      </c>
      <c r="N62" s="51">
        <f t="shared" si="3"/>
        <v>1747.1318733394201</v>
      </c>
      <c r="O62" s="1">
        <f t="shared" si="3"/>
        <v>1850.5999406507003</v>
      </c>
      <c r="P62" s="1">
        <f t="shared" si="3"/>
        <v>261.36717875812997</v>
      </c>
      <c r="Q62" s="1">
        <f t="shared" si="3"/>
        <v>24.537338166199998</v>
      </c>
      <c r="U62" s="1">
        <f t="shared" ref="U62:CG62" si="4">SUM(U2:U54)</f>
        <v>268.8669633654639</v>
      </c>
      <c r="V62" s="1">
        <f t="shared" ref="V62:AC62" si="5">SUM(V2:V54)</f>
        <v>1850.5894024933857</v>
      </c>
      <c r="W62" s="1">
        <f t="shared" si="5"/>
        <v>534.12562514610897</v>
      </c>
      <c r="X62" s="1">
        <f t="shared" si="5"/>
        <v>533.54304568459463</v>
      </c>
      <c r="Y62" s="1">
        <f t="shared" si="5"/>
        <v>82.650082904043856</v>
      </c>
      <c r="Z62" s="1"/>
      <c r="AA62" s="1">
        <f t="shared" si="5"/>
        <v>1727.757104526059</v>
      </c>
      <c r="AB62" s="1">
        <f t="shared" si="5"/>
        <v>261.36726975087305</v>
      </c>
      <c r="AC62" s="1">
        <f t="shared" si="5"/>
        <v>511517.82245154545</v>
      </c>
      <c r="AD62" s="1">
        <f t="shared" si="4"/>
        <v>4.6173099124500398E-2</v>
      </c>
      <c r="AE62" s="1">
        <f t="shared" si="4"/>
        <v>159700.46552695203</v>
      </c>
      <c r="AF62" s="1">
        <f t="shared" si="4"/>
        <v>3919.46993800978</v>
      </c>
      <c r="AG62" s="1">
        <f t="shared" si="4"/>
        <v>89750.158282166944</v>
      </c>
      <c r="AH62" s="1">
        <f t="shared" si="4"/>
        <v>2423.26916300825</v>
      </c>
      <c r="AI62" s="1">
        <f t="shared" si="4"/>
        <v>144.05367606998811</v>
      </c>
      <c r="AJ62" s="1"/>
      <c r="AK62" s="1">
        <f t="shared" si="4"/>
        <v>7720.7389628308692</v>
      </c>
      <c r="AL62" s="1">
        <f t="shared" si="4"/>
        <v>7720.7389628308692</v>
      </c>
      <c r="AM62" s="1">
        <f t="shared" si="4"/>
        <v>10.987988341606634</v>
      </c>
      <c r="AN62" s="1">
        <f t="shared" si="4"/>
        <v>0</v>
      </c>
      <c r="AO62" s="1">
        <f t="shared" si="4"/>
        <v>1951.1324955766981</v>
      </c>
      <c r="AP62" s="1">
        <f t="shared" si="4"/>
        <v>5.0526866860393751</v>
      </c>
      <c r="AQ62" s="1"/>
      <c r="AR62" s="1">
        <f t="shared" si="4"/>
        <v>22.556979670711975</v>
      </c>
      <c r="AS62" s="1">
        <f t="shared" si="4"/>
        <v>240.79264412600438</v>
      </c>
      <c r="AT62" s="1">
        <f t="shared" si="4"/>
        <v>1.8295046772304107</v>
      </c>
      <c r="AU62" s="1">
        <f t="shared" si="4"/>
        <v>2175.3146492301153</v>
      </c>
      <c r="AV62" s="1">
        <f t="shared" si="4"/>
        <v>0</v>
      </c>
      <c r="AW62" s="1">
        <f t="shared" si="4"/>
        <v>298797.29451174079</v>
      </c>
      <c r="AX62" s="1">
        <f t="shared" si="4"/>
        <v>33199.649830653711</v>
      </c>
      <c r="AY62" s="1">
        <f t="shared" si="4"/>
        <v>331996.94434239424</v>
      </c>
      <c r="AZ62" s="1">
        <f t="shared" si="4"/>
        <v>8.4457239303917922E-2</v>
      </c>
      <c r="BA62" s="1">
        <f t="shared" si="4"/>
        <v>6729.6341393675721</v>
      </c>
      <c r="BB62" s="1">
        <f t="shared" si="4"/>
        <v>92.58348007720376</v>
      </c>
      <c r="BC62" s="1">
        <f t="shared" si="4"/>
        <v>60184.209886971883</v>
      </c>
      <c r="BD62" s="1">
        <f t="shared" si="4"/>
        <v>122.05036655932646</v>
      </c>
      <c r="BE62" s="1">
        <f t="shared" si="4"/>
        <v>302.61198846407115</v>
      </c>
      <c r="BF62" s="1">
        <f t="shared" si="4"/>
        <v>805.49128566551417</v>
      </c>
      <c r="BG62" s="1">
        <f t="shared" si="4"/>
        <v>172.12900696053367</v>
      </c>
      <c r="BH62" s="1">
        <f t="shared" si="4"/>
        <v>14.655876391644936</v>
      </c>
      <c r="BI62" s="1">
        <f t="shared" si="4"/>
        <v>41.163966163677671</v>
      </c>
      <c r="BJ62" s="1">
        <f t="shared" si="4"/>
        <v>11768.562431443099</v>
      </c>
      <c r="BK62" s="1">
        <f t="shared" si="4"/>
        <v>11478.062369944451</v>
      </c>
      <c r="BL62" s="1">
        <f t="shared" si="4"/>
        <v>290.50006149864851</v>
      </c>
      <c r="BM62" s="1">
        <f t="shared" si="4"/>
        <v>0.13262363604777372</v>
      </c>
      <c r="BN62" s="1">
        <f t="shared" si="4"/>
        <v>3.999662939473192E-2</v>
      </c>
      <c r="BO62" s="1">
        <f t="shared" si="4"/>
        <v>765.24897588824251</v>
      </c>
      <c r="BP62" s="1">
        <f t="shared" si="4"/>
        <v>0.43150070278939778</v>
      </c>
      <c r="BQ62" s="1">
        <f t="shared" si="4"/>
        <v>1994.2164520401302</v>
      </c>
      <c r="BR62" s="1">
        <f t="shared" si="4"/>
        <v>491.35201808543218</v>
      </c>
      <c r="BS62" s="1">
        <f t="shared" si="4"/>
        <v>263.96110966611593</v>
      </c>
      <c r="BT62" s="1">
        <f t="shared" si="4"/>
        <v>4989.2689402818924</v>
      </c>
      <c r="BU62" s="1">
        <f t="shared" si="4"/>
        <v>34560.506673117881</v>
      </c>
      <c r="BV62" s="1">
        <f t="shared" si="4"/>
        <v>276.57993964752592</v>
      </c>
      <c r="BW62" s="1">
        <f t="shared" si="4"/>
        <v>1110.2163804605236</v>
      </c>
      <c r="BX62" s="1">
        <f t="shared" si="4"/>
        <v>35.928462624378533</v>
      </c>
      <c r="BY62" s="1">
        <f t="shared" si="4"/>
        <v>38810.749001414115</v>
      </c>
      <c r="BZ62" s="1">
        <f t="shared" ref="BZ62" si="6">SUM(BZ2:BZ54)</f>
        <v>30310.365128531066</v>
      </c>
      <c r="CA62" s="1">
        <f t="shared" si="4"/>
        <v>3.6024750999189605E-4</v>
      </c>
      <c r="CB62" s="1">
        <f t="shared" si="4"/>
        <v>5.1933647355031853</v>
      </c>
      <c r="CC62" s="1">
        <f t="shared" si="4"/>
        <v>2224.3255425891634</v>
      </c>
      <c r="CD62" s="1"/>
      <c r="CE62" s="1">
        <f t="shared" si="4"/>
        <v>1615.9912011420577</v>
      </c>
      <c r="CF62" s="1">
        <f t="shared" si="4"/>
        <v>125334.26332829264</v>
      </c>
      <c r="CG62" s="1">
        <f t="shared" si="4"/>
        <v>1222.8743330907128</v>
      </c>
    </row>
    <row r="63" spans="1:85" x14ac:dyDescent="0.3">
      <c r="A63" s="26" t="s">
        <v>236</v>
      </c>
      <c r="B63" s="24">
        <f>+B3+B5+B8+B9+B11+B12+B14+B15+B16+B17+B18+B19+B20+B21+B22+B23+B24+B25+B26+B28+B30+B31+B33+B34+B35+B36+B37+B39+B40+B41+B42+B43+B44+B46+B47+B49+B50+B10</f>
        <v>118157.07427869199</v>
      </c>
      <c r="C63" s="24">
        <f t="shared" ref="C63:Q63" si="7">+C3+C5+C8+C9+C11+C12+C14+C15+C16+C17+C18+C19+C20+C21+C22+C23+C24+C25+C26+C28+C30+C31+C33+C34+C35+C36+C37+C39+C40+C41+C42+C43+C44+C46+C47+C49+C50+C10</f>
        <v>1947.8363935198001</v>
      </c>
      <c r="D63" s="24">
        <f t="shared" si="7"/>
        <v>273124.86624005</v>
      </c>
      <c r="E63" s="24">
        <f t="shared" si="7"/>
        <v>8617.3989205611015</v>
      </c>
      <c r="F63" s="24">
        <f t="shared" si="7"/>
        <v>8483.8527781999001</v>
      </c>
      <c r="G63" s="24">
        <f t="shared" si="7"/>
        <v>28656.960893170406</v>
      </c>
      <c r="H63" s="24">
        <f t="shared" si="7"/>
        <v>82606.935897919</v>
      </c>
      <c r="I63" s="24">
        <f t="shared" si="7"/>
        <v>1638.9318278196999</v>
      </c>
      <c r="J63" s="24">
        <f t="shared" si="7"/>
        <v>600.54706354539996</v>
      </c>
      <c r="K63" s="24">
        <f t="shared" si="7"/>
        <v>4.6063199999999999E-2</v>
      </c>
      <c r="L63" s="24">
        <f t="shared" si="7"/>
        <v>7949.471002681501</v>
      </c>
      <c r="M63" s="24">
        <f t="shared" si="7"/>
        <v>10.757911385</v>
      </c>
      <c r="N63" s="24">
        <f t="shared" si="7"/>
        <v>1036.6118999357197</v>
      </c>
      <c r="O63" s="24">
        <f t="shared" si="7"/>
        <v>1258.0829711153001</v>
      </c>
      <c r="P63" s="24">
        <f t="shared" si="7"/>
        <v>192.38118683833002</v>
      </c>
      <c r="Q63" s="24">
        <f t="shared" si="7"/>
        <v>16.151753374799998</v>
      </c>
    </row>
    <row r="69" spans="2:8" x14ac:dyDescent="0.3">
      <c r="B69" s="86"/>
      <c r="C69" s="86"/>
      <c r="D69" s="86"/>
      <c r="E69" s="86"/>
      <c r="F69" s="86"/>
      <c r="G69" s="86"/>
      <c r="H69" s="86"/>
    </row>
    <row r="70" spans="2:8" x14ac:dyDescent="0.3">
      <c r="B70" s="85"/>
      <c r="C70" s="85"/>
      <c r="D70" s="85"/>
      <c r="E70" s="85"/>
      <c r="F70" s="85"/>
      <c r="G70" s="85"/>
      <c r="H70" s="85"/>
    </row>
    <row r="71" spans="2:8" x14ac:dyDescent="0.3">
      <c r="B71" s="86"/>
      <c r="C71" s="86"/>
      <c r="D71" s="86"/>
      <c r="E71" s="86"/>
      <c r="F71" s="86"/>
      <c r="G71" s="86"/>
      <c r="H71" s="86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24"/>
  <dimension ref="A1:CE64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4.4" x14ac:dyDescent="0.3"/>
  <cols>
    <col min="1" max="1" width="19.5546875" bestFit="1" customWidth="1"/>
    <col min="8" max="16" width="9.109375" style="26"/>
    <col min="18" max="18" width="14.6640625" customWidth="1"/>
    <col min="19" max="19" width="6" style="85" bestFit="1" customWidth="1"/>
    <col min="20" max="20" width="5.44140625" style="24" bestFit="1" customWidth="1"/>
    <col min="21" max="21" width="9.88671875" style="24" bestFit="1" customWidth="1"/>
    <col min="22" max="22" width="5.6640625" style="24" bestFit="1" customWidth="1"/>
    <col min="23" max="23" width="14.5546875" style="24" bestFit="1" customWidth="1"/>
    <col min="24" max="24" width="5.5546875" style="24" bestFit="1" customWidth="1"/>
    <col min="25" max="25" width="5.5546875" style="86" customWidth="1"/>
    <col min="26" max="26" width="6.6640625" style="24" bestFit="1" customWidth="1"/>
    <col min="27" max="27" width="13.44140625" style="24" bestFit="1" customWidth="1"/>
    <col min="28" max="28" width="10.33203125" style="24" bestFit="1" customWidth="1"/>
    <col min="29" max="29" width="4" style="24" bestFit="1" customWidth="1"/>
    <col min="30" max="30" width="7.6640625" style="24" bestFit="1" customWidth="1"/>
    <col min="31" max="31" width="6.6640625" style="24" bestFit="1" customWidth="1"/>
    <col min="32" max="32" width="7.6640625" style="24" bestFit="1" customWidth="1"/>
    <col min="33" max="33" width="6.6640625" style="24" bestFit="1" customWidth="1"/>
    <col min="34" max="34" width="5.88671875" style="24" bestFit="1" customWidth="1"/>
    <col min="35" max="35" width="5.88671875" style="86" customWidth="1"/>
    <col min="36" max="36" width="6.6640625" style="24" bestFit="1" customWidth="1"/>
    <col min="37" max="37" width="15.44140625" style="24" bestFit="1" customWidth="1"/>
    <col min="38" max="38" width="6.5546875" style="24" bestFit="1" customWidth="1"/>
    <col min="39" max="39" width="5.6640625" style="24" bestFit="1" customWidth="1"/>
    <col min="40" max="40" width="5.109375" style="24" bestFit="1" customWidth="1"/>
    <col min="41" max="41" width="5.109375" style="86" customWidth="1"/>
    <col min="42" max="42" width="4.109375" style="24" bestFit="1" customWidth="1"/>
    <col min="43" max="43" width="6.5546875" style="24" bestFit="1" customWidth="1"/>
    <col min="44" max="44" width="6.109375" style="24" bestFit="1" customWidth="1"/>
    <col min="45" max="45" width="4.88671875" style="24" bestFit="1" customWidth="1"/>
    <col min="46" max="46" width="10" style="24" bestFit="1" customWidth="1"/>
    <col min="47" max="47" width="7.6640625" style="24" bestFit="1" customWidth="1"/>
    <col min="48" max="48" width="6.6640625" style="24" bestFit="1" customWidth="1"/>
    <col min="49" max="49" width="7.6640625" style="24" bestFit="1" customWidth="1"/>
    <col min="50" max="50" width="6" style="24" bestFit="1" customWidth="1"/>
    <col min="51" max="51" width="6.6640625" style="24" bestFit="1" customWidth="1"/>
    <col min="52" max="52" width="4.33203125" style="24" bestFit="1" customWidth="1"/>
    <col min="53" max="53" width="9.33203125" style="24" bestFit="1" customWidth="1"/>
    <col min="54" max="54" width="4.5546875" style="24" bestFit="1" customWidth="1"/>
    <col min="55" max="55" width="4.109375" style="24" bestFit="1" customWidth="1"/>
    <col min="56" max="56" width="4.33203125" style="24" bestFit="1" customWidth="1"/>
    <col min="57" max="57" width="4.109375" style="24" bestFit="1" customWidth="1"/>
    <col min="58" max="58" width="5.88671875" style="24" bestFit="1" customWidth="1"/>
    <col min="59" max="59" width="3.33203125" style="24" bestFit="1" customWidth="1"/>
    <col min="60" max="60" width="6.6640625" style="24" bestFit="1" customWidth="1"/>
    <col min="61" max="61" width="6.88671875" style="24" bestFit="1" customWidth="1"/>
    <col min="62" max="62" width="5" style="24" bestFit="1" customWidth="1"/>
    <col min="63" max="63" width="5.109375" style="24" bestFit="1" customWidth="1"/>
    <col min="64" max="64" width="5.33203125" style="24" bestFit="1" customWidth="1"/>
    <col min="65" max="65" width="8.6640625" style="24" bestFit="1" customWidth="1"/>
    <col min="66" max="66" width="4.88671875" style="24" bestFit="1" customWidth="1"/>
    <col min="67" max="67" width="7.88671875" style="24" bestFit="1" customWidth="1"/>
    <col min="68" max="68" width="5.88671875" style="24" bestFit="1" customWidth="1"/>
    <col min="69" max="69" width="6" style="24" bestFit="1" customWidth="1"/>
    <col min="70" max="70" width="4.6640625" style="24" bestFit="1" customWidth="1"/>
    <col min="71" max="71" width="7.6640625" style="24" bestFit="1" customWidth="1"/>
    <col min="72" max="72" width="3.88671875" style="24" bestFit="1" customWidth="1"/>
    <col min="73" max="73" width="5.6640625" style="24" bestFit="1" customWidth="1"/>
    <col min="74" max="74" width="3.88671875" style="24" bestFit="1" customWidth="1"/>
    <col min="75" max="75" width="6.6640625" style="24" bestFit="1" customWidth="1"/>
    <col min="76" max="76" width="9.33203125" style="24" bestFit="1" customWidth="1"/>
    <col min="77" max="78" width="5.33203125" style="24" bestFit="1" customWidth="1"/>
    <col min="79" max="79" width="6.6640625" style="24" bestFit="1" customWidth="1"/>
    <col min="80" max="80" width="6.6640625" style="86" customWidth="1"/>
    <col min="81" max="81" width="6.6640625" style="24" customWidth="1"/>
    <col min="82" max="82" width="9.33203125" style="24" bestFit="1" customWidth="1"/>
    <col min="83" max="83" width="7.109375" style="24" bestFit="1" customWidth="1"/>
  </cols>
  <sheetData>
    <row r="1" spans="1:83" s="26" customFormat="1" x14ac:dyDescent="0.3">
      <c r="B1" s="26" t="s">
        <v>443</v>
      </c>
      <c r="R1" s="26" t="s">
        <v>446</v>
      </c>
      <c r="S1" s="85"/>
      <c r="T1" s="24"/>
      <c r="U1" s="24"/>
      <c r="V1" s="24"/>
      <c r="W1" s="24"/>
      <c r="X1" s="24"/>
      <c r="Y1" s="86"/>
      <c r="Z1" s="24"/>
      <c r="AA1" s="24"/>
      <c r="AB1" s="24"/>
      <c r="AC1" s="24"/>
      <c r="AD1" s="24"/>
      <c r="AE1" s="24"/>
      <c r="AF1" s="24"/>
      <c r="AG1" s="24"/>
      <c r="AH1" s="24"/>
      <c r="AI1" s="86"/>
      <c r="AJ1" s="24"/>
      <c r="AK1" s="24"/>
      <c r="AL1" s="24"/>
      <c r="AM1" s="24"/>
      <c r="AN1" s="24"/>
      <c r="AO1" s="86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  <c r="BM1" s="24"/>
      <c r="BN1" s="24"/>
      <c r="BO1" s="24"/>
      <c r="BP1" s="24"/>
      <c r="BQ1" s="24"/>
      <c r="BR1" s="24"/>
      <c r="BS1" s="24"/>
      <c r="BT1" s="24"/>
      <c r="BU1" s="24"/>
      <c r="BV1" s="24"/>
      <c r="BW1" s="24"/>
      <c r="BX1" s="24"/>
      <c r="BY1" s="24"/>
      <c r="BZ1" s="24"/>
      <c r="CA1" s="24"/>
      <c r="CB1" s="86"/>
      <c r="CC1" s="24"/>
      <c r="CD1" s="24"/>
      <c r="CE1" s="24"/>
    </row>
    <row r="2" spans="1:83" x14ac:dyDescent="0.3">
      <c r="A2" s="24" t="s">
        <v>52</v>
      </c>
      <c r="B2" s="24" t="s">
        <v>59</v>
      </c>
      <c r="C2" s="24" t="s">
        <v>57</v>
      </c>
      <c r="D2" s="24" t="s">
        <v>60</v>
      </c>
      <c r="E2" s="24" t="s">
        <v>54</v>
      </c>
      <c r="F2" s="24" t="s">
        <v>53</v>
      </c>
      <c r="G2" s="24" t="s">
        <v>61</v>
      </c>
      <c r="H2" s="24" t="s">
        <v>62</v>
      </c>
      <c r="I2" s="24" t="s">
        <v>63</v>
      </c>
      <c r="J2" s="24" t="s">
        <v>64</v>
      </c>
      <c r="K2" s="24" t="s">
        <v>223</v>
      </c>
      <c r="L2" s="24" t="s">
        <v>65</v>
      </c>
      <c r="M2" s="24" t="s">
        <v>67</v>
      </c>
      <c r="N2" s="24" t="s">
        <v>309</v>
      </c>
      <c r="O2" s="24" t="s">
        <v>312</v>
      </c>
      <c r="P2" s="24" t="s">
        <v>319</v>
      </c>
      <c r="R2" s="26" t="s">
        <v>224</v>
      </c>
      <c r="S2" s="86" t="s">
        <v>442</v>
      </c>
      <c r="T2" s="24" t="s">
        <v>357</v>
      </c>
      <c r="U2" s="24" t="s">
        <v>177</v>
      </c>
      <c r="V2" s="24" t="s">
        <v>130</v>
      </c>
      <c r="W2" s="24" t="s">
        <v>131</v>
      </c>
      <c r="X2" s="24" t="s">
        <v>132</v>
      </c>
      <c r="Y2" s="86" t="s">
        <v>331</v>
      </c>
      <c r="Z2" s="24" t="s">
        <v>358</v>
      </c>
      <c r="AA2" s="24" t="s">
        <v>178</v>
      </c>
      <c r="AB2" s="24" t="s">
        <v>133</v>
      </c>
      <c r="AC2" s="24" t="s">
        <v>134</v>
      </c>
      <c r="AD2" s="24" t="s">
        <v>59</v>
      </c>
      <c r="AE2" s="24" t="s">
        <v>135</v>
      </c>
      <c r="AF2" s="24" t="s">
        <v>136</v>
      </c>
      <c r="AG2" s="24" t="s">
        <v>359</v>
      </c>
      <c r="AH2" s="24" t="s">
        <v>137</v>
      </c>
      <c r="AI2" s="86" t="s">
        <v>444</v>
      </c>
      <c r="AJ2" s="24" t="s">
        <v>138</v>
      </c>
      <c r="AK2" s="24" t="s">
        <v>139</v>
      </c>
      <c r="AL2" s="24" t="s">
        <v>140</v>
      </c>
      <c r="AM2" s="24" t="s">
        <v>141</v>
      </c>
      <c r="AN2" s="24" t="s">
        <v>142</v>
      </c>
      <c r="AO2" s="86" t="s">
        <v>445</v>
      </c>
      <c r="AP2" s="24" t="s">
        <v>360</v>
      </c>
      <c r="AQ2" s="24" t="s">
        <v>143</v>
      </c>
      <c r="AR2" s="24" t="s">
        <v>365</v>
      </c>
      <c r="AS2" s="24" t="s">
        <v>57</v>
      </c>
      <c r="AT2" s="24" t="s">
        <v>127</v>
      </c>
      <c r="AU2" s="24" t="s">
        <v>144</v>
      </c>
      <c r="AV2" s="24" t="s">
        <v>145</v>
      </c>
      <c r="AW2" s="24" t="s">
        <v>60</v>
      </c>
      <c r="AX2" s="24" t="s">
        <v>146</v>
      </c>
      <c r="AY2" s="24" t="s">
        <v>147</v>
      </c>
      <c r="AZ2" s="24" t="s">
        <v>148</v>
      </c>
      <c r="BA2" s="24" t="s">
        <v>149</v>
      </c>
      <c r="BB2" s="24" t="s">
        <v>150</v>
      </c>
      <c r="BC2" s="24" t="s">
        <v>151</v>
      </c>
      <c r="BD2" s="24" t="s">
        <v>152</v>
      </c>
      <c r="BE2" s="24" t="s">
        <v>153</v>
      </c>
      <c r="BF2" s="24" t="s">
        <v>154</v>
      </c>
      <c r="BG2" s="24" t="s">
        <v>155</v>
      </c>
      <c r="BH2" s="24" t="s">
        <v>54</v>
      </c>
      <c r="BI2" s="24" t="s">
        <v>53</v>
      </c>
      <c r="BJ2" s="24" t="s">
        <v>156</v>
      </c>
      <c r="BK2" s="24" t="s">
        <v>157</v>
      </c>
      <c r="BL2" s="24" t="s">
        <v>158</v>
      </c>
      <c r="BM2" s="24" t="s">
        <v>159</v>
      </c>
      <c r="BN2" s="24" t="s">
        <v>160</v>
      </c>
      <c r="BO2" s="24" t="s">
        <v>161</v>
      </c>
      <c r="BP2" s="24" t="s">
        <v>162</v>
      </c>
      <c r="BQ2" s="24" t="s">
        <v>163</v>
      </c>
      <c r="BR2" s="24" t="s">
        <v>164</v>
      </c>
      <c r="BS2" s="24" t="s">
        <v>361</v>
      </c>
      <c r="BT2" s="24" t="s">
        <v>165</v>
      </c>
      <c r="BU2" s="24" t="s">
        <v>166</v>
      </c>
      <c r="BV2" s="24" t="s">
        <v>167</v>
      </c>
      <c r="BW2" s="24" t="s">
        <v>61</v>
      </c>
      <c r="BX2" s="24" t="s">
        <v>366</v>
      </c>
      <c r="BY2" s="24" t="s">
        <v>168</v>
      </c>
      <c r="BZ2" s="24" t="s">
        <v>169</v>
      </c>
      <c r="CA2" s="24" t="s">
        <v>170</v>
      </c>
      <c r="CB2" s="86" t="s">
        <v>171</v>
      </c>
      <c r="CC2" s="24" t="s">
        <v>172</v>
      </c>
      <c r="CD2" s="24" t="s">
        <v>173</v>
      </c>
      <c r="CE2" s="24" t="s">
        <v>367</v>
      </c>
    </row>
    <row r="3" spans="1:83" x14ac:dyDescent="0.3">
      <c r="A3" s="26" t="s">
        <v>0</v>
      </c>
      <c r="B3" s="24">
        <v>5272.8325856000001</v>
      </c>
      <c r="C3" s="24">
        <v>1.1343455999999999E-3</v>
      </c>
      <c r="D3" s="24">
        <v>3414.7657328</v>
      </c>
      <c r="E3" s="24">
        <v>42.101081600999997</v>
      </c>
      <c r="F3" s="24">
        <v>42.080840922999997</v>
      </c>
      <c r="G3" s="24">
        <v>104.50247684999999</v>
      </c>
      <c r="H3" s="24">
        <v>8981.3323813999996</v>
      </c>
      <c r="I3" s="24">
        <v>4.8161077432999999</v>
      </c>
      <c r="J3" s="24">
        <v>122.99257794</v>
      </c>
      <c r="K3" s="24">
        <v>2.320933E-4</v>
      </c>
      <c r="L3" s="24">
        <v>39.922476394</v>
      </c>
      <c r="M3" s="24">
        <v>5.1459076731</v>
      </c>
      <c r="N3" s="62">
        <v>4.4330747302000004</v>
      </c>
      <c r="O3" s="62">
        <v>1.1167810315</v>
      </c>
      <c r="P3" s="62">
        <v>0.1761238081</v>
      </c>
      <c r="R3" s="26" t="s">
        <v>0</v>
      </c>
      <c r="S3" s="85">
        <v>0</v>
      </c>
      <c r="T3" s="24">
        <v>0</v>
      </c>
      <c r="U3" s="24">
        <v>4.4330697628378797</v>
      </c>
      <c r="V3" s="24">
        <v>4.8161173054027904</v>
      </c>
      <c r="W3" s="24">
        <v>4.8161173054027904</v>
      </c>
      <c r="X3" s="24">
        <v>3.8303825697514598E-3</v>
      </c>
      <c r="Y3" s="86">
        <v>0</v>
      </c>
      <c r="Z3" s="24">
        <v>125.753536686893</v>
      </c>
      <c r="AA3" s="24">
        <v>1.1167780885873999</v>
      </c>
      <c r="AB3" s="24">
        <v>232673.19818957301</v>
      </c>
      <c r="AC3" s="24">
        <v>2.32076321870401E-4</v>
      </c>
      <c r="AD3" s="24">
        <v>5272.8336899639999</v>
      </c>
      <c r="AE3" s="24">
        <v>4.7661683558593699</v>
      </c>
      <c r="AF3" s="24">
        <v>17483.799901191302</v>
      </c>
      <c r="AG3" s="24">
        <v>8.8694902934714399</v>
      </c>
      <c r="AH3" s="24">
        <v>0</v>
      </c>
      <c r="AI3" s="86">
        <v>0</v>
      </c>
      <c r="AJ3" s="24">
        <v>39.9224868926905</v>
      </c>
      <c r="AK3" s="24">
        <v>39.9224868926905</v>
      </c>
      <c r="AL3" s="24">
        <v>0</v>
      </c>
      <c r="AM3" s="24">
        <v>0.38273343503760099</v>
      </c>
      <c r="AN3" s="24">
        <v>0</v>
      </c>
      <c r="AO3" s="86">
        <v>0</v>
      </c>
      <c r="AP3" s="24">
        <v>0</v>
      </c>
      <c r="AQ3" s="24">
        <v>5.1459171539563604</v>
      </c>
      <c r="AR3" s="24">
        <v>0.17612477530522699</v>
      </c>
      <c r="AS3" s="24">
        <v>1.1343190198250599E-3</v>
      </c>
      <c r="AT3" s="24">
        <v>0</v>
      </c>
      <c r="AU3" s="24">
        <v>3073.28700676156</v>
      </c>
      <c r="AV3" s="24">
        <v>341.47685251524098</v>
      </c>
      <c r="AW3" s="24">
        <v>3414.7638592767998</v>
      </c>
      <c r="AX3" s="24">
        <v>0</v>
      </c>
      <c r="AY3" s="24">
        <v>12.1621263348945</v>
      </c>
      <c r="AZ3" s="24">
        <v>0.32324997119661403</v>
      </c>
      <c r="BA3" s="24">
        <v>4014.21299776448</v>
      </c>
      <c r="BB3" s="24">
        <v>0.436124894481279</v>
      </c>
      <c r="BC3" s="24">
        <v>1.14281327656431</v>
      </c>
      <c r="BD3" s="24">
        <v>2.7621252644168499</v>
      </c>
      <c r="BE3" s="24">
        <v>0.64611318132464601</v>
      </c>
      <c r="BF3" s="24">
        <v>9.58146486108125E-2</v>
      </c>
      <c r="BG3" s="24">
        <v>0.15211936215876501</v>
      </c>
      <c r="BH3" s="24">
        <v>42.104080786234299</v>
      </c>
      <c r="BI3" s="24">
        <v>42.083840097951303</v>
      </c>
      <c r="BJ3" s="24">
        <v>2.0240688282985201E-2</v>
      </c>
      <c r="BK3" s="24">
        <v>0</v>
      </c>
      <c r="BL3" s="24">
        <v>0</v>
      </c>
      <c r="BM3" s="24">
        <v>2.3193563942305002</v>
      </c>
      <c r="BN3" s="24">
        <v>0</v>
      </c>
      <c r="BO3" s="24">
        <v>7.4419504878277296</v>
      </c>
      <c r="BP3" s="24">
        <v>1.8454622951217301</v>
      </c>
      <c r="BQ3" s="24">
        <v>0.99402920471568901</v>
      </c>
      <c r="BR3" s="24">
        <v>18.598838663227401</v>
      </c>
      <c r="BS3" s="24">
        <v>4566.1285237661396</v>
      </c>
      <c r="BT3" s="24">
        <v>1.0095521059100401</v>
      </c>
      <c r="BU3" s="24">
        <v>4.3162903481649302</v>
      </c>
      <c r="BV3" s="24">
        <v>0</v>
      </c>
      <c r="BW3" s="24">
        <v>104.50228072818599</v>
      </c>
      <c r="BX3" s="24">
        <v>1888.61037439283</v>
      </c>
      <c r="BY3" s="24">
        <v>0</v>
      </c>
      <c r="BZ3" s="24">
        <v>0</v>
      </c>
      <c r="CA3" s="24">
        <v>61.068092615036797</v>
      </c>
      <c r="CB3" s="86">
        <v>0</v>
      </c>
      <c r="CC3" s="24">
        <v>126.77400286803</v>
      </c>
      <c r="CD3" s="24">
        <v>8981.3241909863991</v>
      </c>
      <c r="CE3" s="24">
        <v>22.823266970456501</v>
      </c>
    </row>
    <row r="4" spans="1:83" x14ac:dyDescent="0.3">
      <c r="A4" s="26" t="s">
        <v>2</v>
      </c>
      <c r="B4" s="24">
        <v>12.043960036</v>
      </c>
      <c r="C4" s="24"/>
      <c r="D4" s="24">
        <v>9.1385034315000002</v>
      </c>
      <c r="E4" s="24">
        <v>0.198556803</v>
      </c>
      <c r="F4" s="24">
        <v>0.19710433299999999</v>
      </c>
      <c r="G4" s="24">
        <v>0.14354985519999999</v>
      </c>
      <c r="H4" s="24">
        <v>47.446691211000001</v>
      </c>
      <c r="I4" s="24">
        <v>2.32351235E-2</v>
      </c>
      <c r="J4" s="24">
        <v>0.17407597089999999</v>
      </c>
      <c r="K4" s="24">
        <v>1.6654899999999999E-5</v>
      </c>
      <c r="L4" s="24">
        <v>0.1359384528</v>
      </c>
      <c r="M4" s="24">
        <v>1.14842794E-2</v>
      </c>
      <c r="N4" s="62">
        <v>1.2144790000000001E-2</v>
      </c>
      <c r="O4" s="62">
        <v>2.4247021E-3</v>
      </c>
      <c r="P4" s="62">
        <v>1.2596197E-3</v>
      </c>
      <c r="R4" s="26" t="s">
        <v>2</v>
      </c>
      <c r="S4" s="85">
        <v>0</v>
      </c>
      <c r="T4" s="24">
        <v>0</v>
      </c>
      <c r="U4" s="24">
        <v>1.21448637318959E-2</v>
      </c>
      <c r="V4" s="24">
        <v>2.3235188012632399E-2</v>
      </c>
      <c r="W4" s="24">
        <v>2.3235188012632399E-2</v>
      </c>
      <c r="X4" s="24">
        <v>6.2348550736619293E-5</v>
      </c>
      <c r="Y4" s="86">
        <v>0</v>
      </c>
      <c r="Z4" s="24">
        <v>0.17543376352221299</v>
      </c>
      <c r="AA4" s="24">
        <v>2.4247520982079601E-3</v>
      </c>
      <c r="AB4" s="24">
        <v>84.136795343176999</v>
      </c>
      <c r="AC4" s="24">
        <v>1.6654644132123E-5</v>
      </c>
      <c r="AD4" s="24">
        <v>12.043958182730099</v>
      </c>
      <c r="AE4" s="24">
        <v>3.2708613334876499E-2</v>
      </c>
      <c r="AF4" s="24">
        <v>13.822570659501499</v>
      </c>
      <c r="AG4" s="24">
        <v>2.5087345567883002E-2</v>
      </c>
      <c r="AH4" s="24">
        <v>0</v>
      </c>
      <c r="AI4" s="86">
        <v>0</v>
      </c>
      <c r="AJ4" s="24">
        <v>0.135943327726538</v>
      </c>
      <c r="AK4" s="24">
        <v>0.135943327726538</v>
      </c>
      <c r="AL4" s="24">
        <v>0</v>
      </c>
      <c r="AM4" s="24">
        <v>7.4652212338166797E-3</v>
      </c>
      <c r="AN4" s="24">
        <v>0</v>
      </c>
      <c r="AO4" s="86">
        <v>0</v>
      </c>
      <c r="AP4" s="24">
        <v>0</v>
      </c>
      <c r="AQ4" s="24">
        <v>1.1484590745960199E-2</v>
      </c>
      <c r="AR4" s="24">
        <v>1.25981166988541E-3</v>
      </c>
      <c r="AS4" s="24">
        <v>0</v>
      </c>
      <c r="AT4" s="24">
        <v>0</v>
      </c>
      <c r="AU4" s="24">
        <v>8.2246956971290199</v>
      </c>
      <c r="AV4" s="24">
        <v>0.91384874705820696</v>
      </c>
      <c r="AW4" s="24">
        <v>9.1385444441872199</v>
      </c>
      <c r="AX4" s="24">
        <v>0</v>
      </c>
      <c r="AY4" s="24">
        <v>3.2927305544072999E-2</v>
      </c>
      <c r="AZ4" s="24">
        <v>8.26919536808919E-4</v>
      </c>
      <c r="BA4" s="24">
        <v>33.020017325021797</v>
      </c>
      <c r="BB4" s="24">
        <v>1.11566990194943E-3</v>
      </c>
      <c r="BC4" s="24">
        <v>2.92348638921498E-3</v>
      </c>
      <c r="BD4" s="24">
        <v>7.06601189393563E-3</v>
      </c>
      <c r="BE4" s="24">
        <v>1.6528480960333301E-3</v>
      </c>
      <c r="BF4" s="24">
        <v>5.2903196150729899E-3</v>
      </c>
      <c r="BG4" s="24">
        <v>3.8914664594321899E-4</v>
      </c>
      <c r="BH4" s="24">
        <v>0.19856912393833701</v>
      </c>
      <c r="BI4" s="24">
        <v>0.19711666032837799</v>
      </c>
      <c r="BJ4" s="24">
        <v>1.4524636099582701E-3</v>
      </c>
      <c r="BK4" s="24">
        <v>0</v>
      </c>
      <c r="BL4" s="24">
        <v>0</v>
      </c>
      <c r="BM4" s="24">
        <v>6.4695646422725295E-2</v>
      </c>
      <c r="BN4" s="24">
        <v>0</v>
      </c>
      <c r="BO4" s="24">
        <v>2.0290112380605799E-2</v>
      </c>
      <c r="BP4" s="24">
        <v>4.72081218274111E-3</v>
      </c>
      <c r="BQ4" s="24">
        <v>2.7888953190363598E-3</v>
      </c>
      <c r="BR4" s="24">
        <v>5.07107693579592E-2</v>
      </c>
      <c r="BS4" s="24">
        <v>13.3004722531346</v>
      </c>
      <c r="BT4" s="24">
        <v>2.5825901001449501E-3</v>
      </c>
      <c r="BU4" s="24">
        <v>3.2063432486207397E-2</v>
      </c>
      <c r="BV4" s="24">
        <v>0</v>
      </c>
      <c r="BW4" s="24">
        <v>0.14354930965569301</v>
      </c>
      <c r="BX4" s="24">
        <v>24.0038619596885</v>
      </c>
      <c r="BY4" s="24">
        <v>0</v>
      </c>
      <c r="BZ4" s="24">
        <v>0</v>
      </c>
      <c r="CA4" s="24">
        <v>0.12765620188825799</v>
      </c>
      <c r="CB4" s="86">
        <v>0</v>
      </c>
      <c r="CC4" s="24">
        <v>1.1009619251641001</v>
      </c>
      <c r="CD4" s="24">
        <v>47.446719357132203</v>
      </c>
      <c r="CE4" s="24">
        <v>4.1110595060544403E-2</v>
      </c>
    </row>
    <row r="5" spans="1:83" x14ac:dyDescent="0.3">
      <c r="A5" s="26" t="s">
        <v>3</v>
      </c>
      <c r="B5" s="24">
        <v>6750.8590179000003</v>
      </c>
      <c r="C5" s="24">
        <v>4.1560151199999999E-2</v>
      </c>
      <c r="D5" s="24">
        <v>7229.8383272999999</v>
      </c>
      <c r="E5" s="24">
        <v>107.23697324</v>
      </c>
      <c r="F5" s="24">
        <v>107.16407905</v>
      </c>
      <c r="G5" s="24">
        <v>21.124366650999999</v>
      </c>
      <c r="H5" s="24">
        <v>8949.9528843000007</v>
      </c>
      <c r="I5" s="24">
        <v>35.301865968999998</v>
      </c>
      <c r="J5" s="24">
        <v>77.716771987000001</v>
      </c>
      <c r="K5" s="24">
        <v>8.358514E-4</v>
      </c>
      <c r="L5" s="24">
        <v>228.22646388000001</v>
      </c>
      <c r="M5" s="24">
        <v>14.260528256000001</v>
      </c>
      <c r="N5" s="62">
        <v>23.076426591000001</v>
      </c>
      <c r="O5" s="62">
        <v>2.1107444188</v>
      </c>
      <c r="P5" s="62">
        <v>0.48553887130000001</v>
      </c>
      <c r="R5" s="26" t="s">
        <v>3</v>
      </c>
      <c r="S5" s="85">
        <v>0</v>
      </c>
      <c r="T5" s="24">
        <v>0</v>
      </c>
      <c r="U5" s="24">
        <v>23.076359169556099</v>
      </c>
      <c r="V5" s="24">
        <v>35.3017894695206</v>
      </c>
      <c r="W5" s="24">
        <v>35.3017894695206</v>
      </c>
      <c r="X5" s="24">
        <v>0.28352725652441602</v>
      </c>
      <c r="Y5" s="86">
        <v>0</v>
      </c>
      <c r="Z5" s="24">
        <v>103.006319456291</v>
      </c>
      <c r="AA5" s="24">
        <v>2.1107505602050902</v>
      </c>
      <c r="AB5" s="24">
        <v>27771.4404717949</v>
      </c>
      <c r="AC5" s="24">
        <v>8.3585229037847798E-4</v>
      </c>
      <c r="AD5" s="24">
        <v>6750.8564726929899</v>
      </c>
      <c r="AE5" s="24">
        <v>17.359224854846001</v>
      </c>
      <c r="AF5" s="24">
        <v>4471.7804223611802</v>
      </c>
      <c r="AG5" s="24">
        <v>10.6685904701762</v>
      </c>
      <c r="AH5" s="24">
        <v>0</v>
      </c>
      <c r="AI5" s="86">
        <v>0</v>
      </c>
      <c r="AJ5" s="24">
        <v>228.22631543875099</v>
      </c>
      <c r="AK5" s="24">
        <v>228.22631543875099</v>
      </c>
      <c r="AL5" s="24">
        <v>0</v>
      </c>
      <c r="AM5" s="24">
        <v>7.7380171491601102</v>
      </c>
      <c r="AN5" s="24">
        <v>0</v>
      </c>
      <c r="AO5" s="86">
        <v>0</v>
      </c>
      <c r="AP5" s="24">
        <v>0</v>
      </c>
      <c r="AQ5" s="24">
        <v>14.260542814429099</v>
      </c>
      <c r="AR5" s="24">
        <v>0.48553800772616601</v>
      </c>
      <c r="AS5" s="24">
        <v>4.1559731917965997E-2</v>
      </c>
      <c r="AT5" s="24">
        <v>0</v>
      </c>
      <c r="AU5" s="24">
        <v>6506.8489109068096</v>
      </c>
      <c r="AV5" s="24">
        <v>722.98332592933104</v>
      </c>
      <c r="AW5" s="24">
        <v>7229.8322368361396</v>
      </c>
      <c r="AX5" s="24">
        <v>0</v>
      </c>
      <c r="AY5" s="24">
        <v>34.460410874117102</v>
      </c>
      <c r="AZ5" s="24">
        <v>0.80495673241951704</v>
      </c>
      <c r="BA5" s="24">
        <v>4958.8244107852897</v>
      </c>
      <c r="BB5" s="24">
        <v>1.0860385687704199</v>
      </c>
      <c r="BC5" s="24">
        <v>2.8458230720305102</v>
      </c>
      <c r="BD5" s="24">
        <v>6.87826078804214</v>
      </c>
      <c r="BE5" s="24">
        <v>1.60894792549479</v>
      </c>
      <c r="BF5" s="24">
        <v>0.37251081530228097</v>
      </c>
      <c r="BG5" s="24">
        <v>0.37880648926073401</v>
      </c>
      <c r="BH5" s="24">
        <v>107.244510311358</v>
      </c>
      <c r="BI5" s="24">
        <v>107.171616486064</v>
      </c>
      <c r="BJ5" s="24">
        <v>7.2893825294730305E-2</v>
      </c>
      <c r="BK5" s="24">
        <v>0</v>
      </c>
      <c r="BL5" s="24">
        <v>0</v>
      </c>
      <c r="BM5" s="24">
        <v>7.3353713028764798</v>
      </c>
      <c r="BN5" s="24">
        <v>0</v>
      </c>
      <c r="BO5" s="24">
        <v>18.565179662582601</v>
      </c>
      <c r="BP5" s="24">
        <v>4.5955630459057399</v>
      </c>
      <c r="BQ5" s="24">
        <v>2.4818643119099102</v>
      </c>
      <c r="BR5" s="24">
        <v>46.397933984688798</v>
      </c>
      <c r="BS5" s="24">
        <v>3380.50993120667</v>
      </c>
      <c r="BT5" s="24">
        <v>2.5139828470157601</v>
      </c>
      <c r="BU5" s="24">
        <v>11.306376939764201</v>
      </c>
      <c r="BV5" s="24">
        <v>0</v>
      </c>
      <c r="BW5" s="24">
        <v>21.124344890182201</v>
      </c>
      <c r="BX5" s="24">
        <v>2794.42445907816</v>
      </c>
      <c r="BY5" s="24">
        <v>0</v>
      </c>
      <c r="BZ5" s="24">
        <v>0</v>
      </c>
      <c r="CA5" s="24">
        <v>51.066956733287697</v>
      </c>
      <c r="CB5" s="86">
        <v>0</v>
      </c>
      <c r="CC5" s="24">
        <v>112.322418199216</v>
      </c>
      <c r="CD5" s="24">
        <v>8949.9362082265507</v>
      </c>
      <c r="CE5" s="24">
        <v>22.488005800704698</v>
      </c>
    </row>
    <row r="6" spans="1:83" x14ac:dyDescent="0.3">
      <c r="A6" s="26" t="s">
        <v>4</v>
      </c>
      <c r="B6" s="24">
        <v>1245.3393606</v>
      </c>
      <c r="C6" s="24">
        <v>10.531865</v>
      </c>
      <c r="D6" s="24">
        <v>3523.1779234000001</v>
      </c>
      <c r="E6" s="24">
        <v>53.117898619999998</v>
      </c>
      <c r="F6" s="24">
        <v>50.334726297000003</v>
      </c>
      <c r="G6" s="24">
        <v>218.08231366999999</v>
      </c>
      <c r="H6" s="24">
        <v>25808.100865</v>
      </c>
      <c r="I6" s="24">
        <v>9.0418945623999996</v>
      </c>
      <c r="J6" s="24">
        <v>188.16276221999999</v>
      </c>
      <c r="K6" s="24">
        <v>1.52254192E-2</v>
      </c>
      <c r="L6" s="24">
        <v>40.365826894999998</v>
      </c>
      <c r="M6" s="24">
        <v>0.52336338520000003</v>
      </c>
      <c r="N6" s="62">
        <v>0.50696067710000003</v>
      </c>
      <c r="O6" s="62">
        <v>0.24567676990000001</v>
      </c>
      <c r="P6" s="62">
        <v>0.91246438880000003</v>
      </c>
      <c r="R6" s="26" t="s">
        <v>4</v>
      </c>
      <c r="S6" s="85">
        <v>0</v>
      </c>
      <c r="T6" s="24">
        <v>0</v>
      </c>
      <c r="U6" s="24">
        <v>0.50695972565959402</v>
      </c>
      <c r="V6" s="24">
        <v>8.9338300283608305</v>
      </c>
      <c r="W6" s="24">
        <v>8.9338300283608305</v>
      </c>
      <c r="X6" s="24">
        <v>1.70365704669182E-3</v>
      </c>
      <c r="Y6" s="86">
        <v>0</v>
      </c>
      <c r="Z6" s="24">
        <v>197.625185260764</v>
      </c>
      <c r="AA6" s="24">
        <v>0.24567726463433201</v>
      </c>
      <c r="AB6" s="24">
        <v>90033.3237117932</v>
      </c>
      <c r="AC6" s="24">
        <v>1.52252829074246E-2</v>
      </c>
      <c r="AD6" s="24">
        <v>1245.3355100272599</v>
      </c>
      <c r="AE6" s="24">
        <v>26.6378564960064</v>
      </c>
      <c r="AF6" s="24">
        <v>5672.2103297260101</v>
      </c>
      <c r="AG6" s="24">
        <v>15.2501040887727</v>
      </c>
      <c r="AH6" s="24">
        <v>0</v>
      </c>
      <c r="AI6" s="86">
        <v>0</v>
      </c>
      <c r="AJ6" s="24">
        <v>39.6828538754731</v>
      </c>
      <c r="AK6" s="24">
        <v>39.6828538754731</v>
      </c>
      <c r="AL6" s="24">
        <v>0</v>
      </c>
      <c r="AM6" s="24">
        <v>7.4434796451315002</v>
      </c>
      <c r="AN6" s="24">
        <v>0</v>
      </c>
      <c r="AO6" s="86">
        <v>0</v>
      </c>
      <c r="AP6" s="24">
        <v>0</v>
      </c>
      <c r="AQ6" s="24">
        <v>0.45391754990946698</v>
      </c>
      <c r="AR6" s="24">
        <v>0.91028994750171999</v>
      </c>
      <c r="AS6" s="24">
        <v>10.531860733147001</v>
      </c>
      <c r="AT6" s="24">
        <v>0</v>
      </c>
      <c r="AU6" s="24">
        <v>3170.84811564045</v>
      </c>
      <c r="AV6" s="24">
        <v>352.31646674735902</v>
      </c>
      <c r="AW6" s="24">
        <v>3523.1645823878098</v>
      </c>
      <c r="AX6" s="24">
        <v>0</v>
      </c>
      <c r="AY6" s="24">
        <v>70.887753822846307</v>
      </c>
      <c r="AZ6" s="24">
        <v>4.1778735186869101E-2</v>
      </c>
      <c r="BA6" s="24">
        <v>17656.1608655526</v>
      </c>
      <c r="BB6" s="24">
        <v>5.6367308237570003E-2</v>
      </c>
      <c r="BC6" s="24">
        <v>0.147703162129003</v>
      </c>
      <c r="BD6" s="24">
        <v>0.35699269311110798</v>
      </c>
      <c r="BE6" s="24">
        <v>8.3507157333950505E-2</v>
      </c>
      <c r="BF6" s="24">
        <v>2.5445142676521302</v>
      </c>
      <c r="BG6" s="24">
        <v>1.96607303397873E-2</v>
      </c>
      <c r="BH6" s="24">
        <v>53.120165913458898</v>
      </c>
      <c r="BI6" s="24">
        <v>50.337004009503303</v>
      </c>
      <c r="BJ6" s="24">
        <v>2.7831619039556301</v>
      </c>
      <c r="BK6" s="24">
        <v>0</v>
      </c>
      <c r="BL6" s="24">
        <v>0</v>
      </c>
      <c r="BM6" s="24">
        <v>29.791676644113299</v>
      </c>
      <c r="BN6" s="24">
        <v>0</v>
      </c>
      <c r="BO6" s="24">
        <v>1.5903862726786699</v>
      </c>
      <c r="BP6" s="24">
        <v>0.23851813477846201</v>
      </c>
      <c r="BQ6" s="24">
        <v>0.25193706335201799</v>
      </c>
      <c r="BR6" s="24">
        <v>3.9751731070288798</v>
      </c>
      <c r="BS6" s="24">
        <v>6216.6536364079102</v>
      </c>
      <c r="BT6" s="24">
        <v>0.13047982655797799</v>
      </c>
      <c r="BU6" s="24">
        <v>11.108308907003501</v>
      </c>
      <c r="BV6" s="24">
        <v>0</v>
      </c>
      <c r="BW6" s="24">
        <v>218.08149531491699</v>
      </c>
      <c r="BX6" s="24">
        <v>10512.132637406099</v>
      </c>
      <c r="BY6" s="24">
        <v>0</v>
      </c>
      <c r="BZ6" s="24">
        <v>0</v>
      </c>
      <c r="CA6" s="24">
        <v>327.50744073208898</v>
      </c>
      <c r="CB6" s="86">
        <v>0</v>
      </c>
      <c r="CC6" s="24">
        <v>918.25255347063398</v>
      </c>
      <c r="CD6" s="24">
        <v>25807.6145724411</v>
      </c>
      <c r="CE6" s="24">
        <v>523.384959513853</v>
      </c>
    </row>
    <row r="7" spans="1:83" x14ac:dyDescent="0.3">
      <c r="A7" s="26" t="s">
        <v>5</v>
      </c>
      <c r="B7" s="24">
        <v>16750.221454999999</v>
      </c>
      <c r="C7" s="24"/>
      <c r="D7" s="24">
        <v>30557.684557</v>
      </c>
      <c r="E7" s="24">
        <v>171.99897791000001</v>
      </c>
      <c r="F7" s="24">
        <v>156.16227319000001</v>
      </c>
      <c r="G7" s="24">
        <v>7.1361208112999996</v>
      </c>
      <c r="H7" s="24">
        <v>103461.71321</v>
      </c>
      <c r="I7" s="24">
        <v>440.94414295000001</v>
      </c>
      <c r="J7" s="24">
        <v>907.44988517000002</v>
      </c>
      <c r="K7" s="24"/>
      <c r="L7" s="24">
        <v>3562.7125894000001</v>
      </c>
      <c r="M7" s="24">
        <v>320.35434827</v>
      </c>
      <c r="N7" s="62">
        <v>305.30377355000002</v>
      </c>
      <c r="O7" s="62">
        <v>70.891929391999994</v>
      </c>
      <c r="P7" s="62">
        <v>22.586509893999999</v>
      </c>
      <c r="R7" s="26" t="s">
        <v>5</v>
      </c>
      <c r="S7" s="85">
        <v>0</v>
      </c>
      <c r="T7" s="24">
        <v>0</v>
      </c>
      <c r="U7" s="24">
        <v>305.30360620573498</v>
      </c>
      <c r="V7" s="24">
        <v>480.28495268501501</v>
      </c>
      <c r="W7" s="24">
        <v>480.28495268501501</v>
      </c>
      <c r="X7" s="24">
        <v>0.37501076885865398</v>
      </c>
      <c r="Y7" s="86">
        <v>0</v>
      </c>
      <c r="Z7" s="24">
        <v>910.86843036390303</v>
      </c>
      <c r="AA7" s="24">
        <v>70.891842378029693</v>
      </c>
      <c r="AB7" s="24">
        <v>354838.03833845101</v>
      </c>
      <c r="AC7" s="24">
        <v>0</v>
      </c>
      <c r="AD7" s="24">
        <v>16750.216848078799</v>
      </c>
      <c r="AE7" s="24">
        <v>8955.3897156273706</v>
      </c>
      <c r="AF7" s="24">
        <v>44726.849355045</v>
      </c>
      <c r="AG7" s="24">
        <v>17410.023289585701</v>
      </c>
      <c r="AH7" s="24">
        <v>0</v>
      </c>
      <c r="AI7" s="86">
        <v>0</v>
      </c>
      <c r="AJ7" s="24">
        <v>3621.8651670739</v>
      </c>
      <c r="AK7" s="24">
        <v>3621.8651670739</v>
      </c>
      <c r="AL7" s="24">
        <v>0</v>
      </c>
      <c r="AM7" s="24">
        <v>127.296232029851</v>
      </c>
      <c r="AN7" s="24">
        <v>1.42452031607665E-4</v>
      </c>
      <c r="AO7" s="86">
        <v>1.28476931927004E-4</v>
      </c>
      <c r="AP7" s="24">
        <v>0</v>
      </c>
      <c r="AQ7" s="24">
        <v>322.91960889052001</v>
      </c>
      <c r="AR7" s="24">
        <v>22.586434690424198</v>
      </c>
      <c r="AS7" s="24">
        <v>0</v>
      </c>
      <c r="AT7" s="24">
        <v>0</v>
      </c>
      <c r="AU7" s="24">
        <v>27501.8480641811</v>
      </c>
      <c r="AV7" s="24">
        <v>3055.7562732873598</v>
      </c>
      <c r="AW7" s="24">
        <v>30557.6043374685</v>
      </c>
      <c r="AX7" s="24">
        <v>0</v>
      </c>
      <c r="AY7" s="24">
        <v>341.41824706997602</v>
      </c>
      <c r="AZ7" s="24">
        <v>1.2500522414987001</v>
      </c>
      <c r="BA7" s="24">
        <v>39358.965831726397</v>
      </c>
      <c r="BB7" s="24">
        <v>1.6865488811168601</v>
      </c>
      <c r="BC7" s="24">
        <v>4.4193852027623999</v>
      </c>
      <c r="BD7" s="24">
        <v>10.681500878431599</v>
      </c>
      <c r="BE7" s="24">
        <v>2.4985896532085401</v>
      </c>
      <c r="BF7" s="24">
        <v>0</v>
      </c>
      <c r="BG7" s="24">
        <v>0.58826193101296698</v>
      </c>
      <c r="BH7" s="24">
        <v>172.01007872057099</v>
      </c>
      <c r="BI7" s="24">
        <v>156.173395711902</v>
      </c>
      <c r="BJ7" s="24">
        <v>15.836683008669601</v>
      </c>
      <c r="BK7" s="24">
        <v>0</v>
      </c>
      <c r="BL7" s="24">
        <v>0</v>
      </c>
      <c r="BM7" s="24">
        <v>4.6536422987174699</v>
      </c>
      <c r="BN7" s="24">
        <v>0</v>
      </c>
      <c r="BO7" s="24">
        <v>28.686978569707399</v>
      </c>
      <c r="BP7" s="24">
        <v>7.1366111849953597</v>
      </c>
      <c r="BQ7" s="24">
        <v>3.8259756379746102</v>
      </c>
      <c r="BR7" s="24">
        <v>71.694069306039793</v>
      </c>
      <c r="BS7" s="24">
        <v>31048.399145883701</v>
      </c>
      <c r="BT7" s="24">
        <v>3.9040526633531099</v>
      </c>
      <c r="BU7" s="24">
        <v>15.147727263083</v>
      </c>
      <c r="BV7" s="24">
        <v>0</v>
      </c>
      <c r="BW7" s="24">
        <v>7.1360640268081896</v>
      </c>
      <c r="BX7" s="24">
        <v>21519.425805577601</v>
      </c>
      <c r="BY7" s="24">
        <v>0</v>
      </c>
      <c r="BZ7" s="24">
        <v>0</v>
      </c>
      <c r="CA7" s="24">
        <v>346.50877924442801</v>
      </c>
      <c r="CB7" s="86">
        <v>0</v>
      </c>
      <c r="CC7" s="24">
        <v>556.11706236795101</v>
      </c>
      <c r="CD7" s="24">
        <v>103460.443605769</v>
      </c>
      <c r="CE7" s="24">
        <v>113.73905568259801</v>
      </c>
    </row>
    <row r="8" spans="1:83" x14ac:dyDescent="0.3">
      <c r="A8" s="26" t="s">
        <v>6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62"/>
      <c r="O8" s="62"/>
      <c r="P8" s="62"/>
    </row>
    <row r="9" spans="1:83" x14ac:dyDescent="0.3">
      <c r="A9" s="26" t="s">
        <v>7</v>
      </c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62"/>
      <c r="O9" s="62"/>
      <c r="P9" s="62"/>
    </row>
    <row r="10" spans="1:83" x14ac:dyDescent="0.3">
      <c r="A10" s="26" t="s">
        <v>8</v>
      </c>
      <c r="B10" s="24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62"/>
      <c r="O10" s="62"/>
      <c r="P10" s="62"/>
    </row>
    <row r="11" spans="1:83" x14ac:dyDescent="0.3">
      <c r="A11" s="26" t="s">
        <v>9</v>
      </c>
      <c r="B11" s="24">
        <v>27.237819983000001</v>
      </c>
      <c r="C11" s="24"/>
      <c r="D11" s="24">
        <v>16.973422309</v>
      </c>
      <c r="E11" s="24">
        <v>0.30515601650000002</v>
      </c>
      <c r="F11" s="24">
        <v>0.30364225649999999</v>
      </c>
      <c r="G11" s="24">
        <v>13.707214789</v>
      </c>
      <c r="H11" s="24">
        <v>737.35959574000003</v>
      </c>
      <c r="I11" s="24">
        <v>2.7482219200000001E-2</v>
      </c>
      <c r="J11" s="24">
        <v>8.5236502200000004</v>
      </c>
      <c r="K11" s="24">
        <v>1.7357600000000001E-5</v>
      </c>
      <c r="L11" s="24">
        <v>1.0228208773</v>
      </c>
      <c r="M11" s="24">
        <v>1.9268496900000001E-2</v>
      </c>
      <c r="N11" s="62">
        <v>1.7336570799999999E-2</v>
      </c>
      <c r="O11" s="62">
        <v>4.2667996000000001E-3</v>
      </c>
      <c r="P11" s="62">
        <v>1.5515037999999999E-3</v>
      </c>
      <c r="R11" s="26" t="s">
        <v>9</v>
      </c>
      <c r="S11" s="85">
        <v>0</v>
      </c>
      <c r="T11" s="24">
        <v>0</v>
      </c>
      <c r="U11" s="24">
        <v>1.7336388285272501E-2</v>
      </c>
      <c r="V11" s="24">
        <v>2.7480936795945599E-2</v>
      </c>
      <c r="W11" s="24">
        <v>2.7480936795945599E-2</v>
      </c>
      <c r="X11" s="24">
        <v>2.66359619868053E-5</v>
      </c>
      <c r="Y11" s="86">
        <v>0</v>
      </c>
      <c r="Z11" s="24">
        <v>8.5237802131566802</v>
      </c>
      <c r="AA11" s="24">
        <v>4.2667886156362803E-3</v>
      </c>
      <c r="AB11" s="24">
        <v>258.29078870020902</v>
      </c>
      <c r="AC11" s="24">
        <v>1.7356744467776601E-5</v>
      </c>
      <c r="AD11" s="24">
        <v>27.237737643369201</v>
      </c>
      <c r="AE11" s="24">
        <v>0.74657916071191499</v>
      </c>
      <c r="AF11" s="24">
        <v>73.047998708626196</v>
      </c>
      <c r="AG11" s="24">
        <v>1.4771561765978201</v>
      </c>
      <c r="AH11" s="24">
        <v>0</v>
      </c>
      <c r="AI11" s="86">
        <v>0</v>
      </c>
      <c r="AJ11" s="24">
        <v>1.0228213047861201</v>
      </c>
      <c r="AK11" s="24">
        <v>1.0228213047861201</v>
      </c>
      <c r="AL11" s="24">
        <v>0</v>
      </c>
      <c r="AM11" s="24">
        <v>7.1618865912520605E-2</v>
      </c>
      <c r="AN11" s="24">
        <v>0</v>
      </c>
      <c r="AO11" s="86">
        <v>0</v>
      </c>
      <c r="AP11" s="24">
        <v>0</v>
      </c>
      <c r="AQ11" s="24">
        <v>1.9268877019791901E-2</v>
      </c>
      <c r="AR11" s="24">
        <v>1.5512723490277601E-3</v>
      </c>
      <c r="AS11" s="24">
        <v>0</v>
      </c>
      <c r="AT11" s="24">
        <v>0</v>
      </c>
      <c r="AU11" s="24">
        <v>15.276091491812499</v>
      </c>
      <c r="AV11" s="24">
        <v>1.69733964935487</v>
      </c>
      <c r="AW11" s="24">
        <v>16.973431141167399</v>
      </c>
      <c r="AX11" s="24">
        <v>0</v>
      </c>
      <c r="AY11" s="24">
        <v>3.192989250423</v>
      </c>
      <c r="AZ11" s="24">
        <v>9.9811747328273611E-4</v>
      </c>
      <c r="BA11" s="24">
        <v>521.16508840787696</v>
      </c>
      <c r="BB11" s="24">
        <v>1.3466805557852E-3</v>
      </c>
      <c r="BC11" s="24">
        <v>3.52876745096094E-3</v>
      </c>
      <c r="BD11" s="24">
        <v>8.5289399626316698E-3</v>
      </c>
      <c r="BE11" s="24">
        <v>1.9950855668909801E-3</v>
      </c>
      <c r="BF11" s="24">
        <v>1.00927667454819E-2</v>
      </c>
      <c r="BG11" s="24">
        <v>4.6971328891019901E-4</v>
      </c>
      <c r="BH11" s="24">
        <v>0.30517442621956897</v>
      </c>
      <c r="BI11" s="24">
        <v>0.303660656701775</v>
      </c>
      <c r="BJ11" s="24">
        <v>1.5137695177940499E-3</v>
      </c>
      <c r="BK11" s="24">
        <v>0</v>
      </c>
      <c r="BL11" s="24">
        <v>0</v>
      </c>
      <c r="BM11" s="24">
        <v>0.12126854445344599</v>
      </c>
      <c r="BN11" s="24">
        <v>0</v>
      </c>
      <c r="BO11" s="24">
        <v>2.5411311915430699E-2</v>
      </c>
      <c r="BP11" s="24">
        <v>5.6984411117908798E-3</v>
      </c>
      <c r="BQ11" s="24">
        <v>3.5470541289814102E-3</v>
      </c>
      <c r="BR11" s="24">
        <v>6.3509725138753303E-2</v>
      </c>
      <c r="BS11" s="24">
        <v>145.74671413355301</v>
      </c>
      <c r="BT11" s="24">
        <v>3.1173142192606799E-3</v>
      </c>
      <c r="BU11" s="24">
        <v>5.4148194690167802E-2</v>
      </c>
      <c r="BV11" s="24">
        <v>0</v>
      </c>
      <c r="BW11" s="24">
        <v>13.707184234307199</v>
      </c>
      <c r="BX11" s="24">
        <v>295.00346041280801</v>
      </c>
      <c r="BY11" s="24">
        <v>0</v>
      </c>
      <c r="BZ11" s="24">
        <v>0</v>
      </c>
      <c r="CA11" s="24">
        <v>12.1063802816074</v>
      </c>
      <c r="CB11" s="86">
        <v>0</v>
      </c>
      <c r="CC11" s="24">
        <v>36.069042675143301</v>
      </c>
      <c r="CD11" s="24">
        <v>737.35842777382595</v>
      </c>
      <c r="CE11" s="24">
        <v>12.1034570648412</v>
      </c>
    </row>
    <row r="12" spans="1:83" x14ac:dyDescent="0.3">
      <c r="A12" s="26" t="s">
        <v>10</v>
      </c>
      <c r="B12" s="24"/>
      <c r="C12" s="24"/>
      <c r="D12" s="24"/>
      <c r="E12" s="24"/>
      <c r="F12" s="24"/>
      <c r="G12" s="24"/>
      <c r="H12" s="24"/>
      <c r="I12" s="24"/>
      <c r="J12" s="24"/>
      <c r="K12" s="24"/>
      <c r="L12" s="24"/>
      <c r="M12" s="24"/>
      <c r="N12" s="62"/>
      <c r="O12" s="62"/>
      <c r="P12" s="62"/>
      <c r="R12" s="26"/>
    </row>
    <row r="13" spans="1:83" x14ac:dyDescent="0.3">
      <c r="A13" s="26" t="s">
        <v>12</v>
      </c>
      <c r="B13" s="24">
        <v>15.435385480000001</v>
      </c>
      <c r="C13" s="24"/>
      <c r="D13" s="24">
        <v>9.4224276600000003</v>
      </c>
      <c r="E13" s="24">
        <v>0.17994212200000001</v>
      </c>
      <c r="F13" s="24">
        <v>0.17841726199999999</v>
      </c>
      <c r="G13" s="24">
        <v>4.6535767000000002E-3</v>
      </c>
      <c r="H13" s="24">
        <v>178.15870519000001</v>
      </c>
      <c r="I13" s="24">
        <v>2.7230850500000001E-2</v>
      </c>
      <c r="J13" s="24">
        <v>3.9705241117000001</v>
      </c>
      <c r="K13" s="24">
        <v>1.7484899999999999E-5</v>
      </c>
      <c r="L13" s="24">
        <v>1.2638753178</v>
      </c>
      <c r="M13" s="24">
        <v>1.1930084299999999E-2</v>
      </c>
      <c r="N13" s="62">
        <v>1.40547144E-2</v>
      </c>
      <c r="O13" s="62">
        <v>2.3819501999999999E-3</v>
      </c>
      <c r="P13" s="62">
        <v>1.3136202E-3</v>
      </c>
      <c r="R13" t="s">
        <v>12</v>
      </c>
      <c r="S13" s="85">
        <v>0</v>
      </c>
      <c r="T13" s="24">
        <v>0</v>
      </c>
      <c r="U13" s="24">
        <v>1.40546997817314E-2</v>
      </c>
      <c r="V13" s="24">
        <v>2.7230944354833999E-2</v>
      </c>
      <c r="W13" s="24">
        <v>2.7230944354833999E-2</v>
      </c>
      <c r="X13" s="24">
        <v>1.03044765290431E-4</v>
      </c>
      <c r="Y13" s="86">
        <v>0</v>
      </c>
      <c r="Z13" s="24">
        <v>3.9729063158811</v>
      </c>
      <c r="AA13" s="24">
        <v>2.3815922299067998E-3</v>
      </c>
      <c r="AB13" s="24">
        <v>117.006521516559</v>
      </c>
      <c r="AC13" s="24">
        <v>1.7483762385841901E-5</v>
      </c>
      <c r="AD13" s="24">
        <v>15.435415709033901</v>
      </c>
      <c r="AE13" s="24">
        <v>0.96530744541410995</v>
      </c>
      <c r="AF13" s="24">
        <v>24.967042918037599</v>
      </c>
      <c r="AG13" s="24">
        <v>1.9152791771027899</v>
      </c>
      <c r="AH13" s="24">
        <v>0</v>
      </c>
      <c r="AI13" s="86">
        <v>0</v>
      </c>
      <c r="AJ13" s="24">
        <v>1.2638801084762099</v>
      </c>
      <c r="AK13" s="24">
        <v>1.2638801084762099</v>
      </c>
      <c r="AL13" s="24">
        <v>0</v>
      </c>
      <c r="AM13" s="24">
        <v>2.4995618462606901E-2</v>
      </c>
      <c r="AN13" s="24">
        <v>0</v>
      </c>
      <c r="AO13" s="86">
        <v>0</v>
      </c>
      <c r="AP13" s="24">
        <v>0</v>
      </c>
      <c r="AQ13" s="24">
        <v>1.1930116939543701E-2</v>
      </c>
      <c r="AR13" s="24">
        <v>1.31371735495626E-3</v>
      </c>
      <c r="AS13" s="24">
        <v>0</v>
      </c>
      <c r="AT13" s="24">
        <v>0</v>
      </c>
      <c r="AU13" s="24">
        <v>8.48019762231519</v>
      </c>
      <c r="AV13" s="24">
        <v>0.94224703671246801</v>
      </c>
      <c r="AW13" s="24">
        <v>9.4224446590276507</v>
      </c>
      <c r="AX13" s="24">
        <v>0</v>
      </c>
      <c r="AY13" s="24">
        <v>0.95172233568676801</v>
      </c>
      <c r="AZ13" s="24">
        <v>1.03352811168615E-3</v>
      </c>
      <c r="BA13" s="24">
        <v>117.786326255394</v>
      </c>
      <c r="BB13" s="24">
        <v>1.3944304634666499E-3</v>
      </c>
      <c r="BC13" s="24">
        <v>3.6539179990850898E-3</v>
      </c>
      <c r="BD13" s="24">
        <v>8.8313982263816E-3</v>
      </c>
      <c r="BE13" s="24">
        <v>2.06582483175977E-3</v>
      </c>
      <c r="BF13" s="24">
        <v>2.7807018414105098E-3</v>
      </c>
      <c r="BG13" s="24">
        <v>4.86373341710895E-4</v>
      </c>
      <c r="BH13" s="24">
        <v>0.179953514222567</v>
      </c>
      <c r="BI13" s="24">
        <v>0.17842866427465101</v>
      </c>
      <c r="BJ13" s="24">
        <v>1.5248499479158001E-3</v>
      </c>
      <c r="BK13" s="24">
        <v>0</v>
      </c>
      <c r="BL13" s="24">
        <v>0</v>
      </c>
      <c r="BM13" s="24">
        <v>3.6234670105876901E-2</v>
      </c>
      <c r="BN13" s="24">
        <v>0</v>
      </c>
      <c r="BO13" s="24">
        <v>2.44084040190258E-2</v>
      </c>
      <c r="BP13" s="24">
        <v>5.9005109211461796E-3</v>
      </c>
      <c r="BQ13" s="24">
        <v>3.2988885398237402E-3</v>
      </c>
      <c r="BR13" s="24">
        <v>6.1001780232256803E-2</v>
      </c>
      <c r="BS13" s="24">
        <v>38.9221684926449</v>
      </c>
      <c r="BT13" s="24">
        <v>3.2278634457139502E-3</v>
      </c>
      <c r="BU13" s="24">
        <v>2.41103721953074E-2</v>
      </c>
      <c r="BV13" s="24">
        <v>0</v>
      </c>
      <c r="BW13" s="24">
        <v>4.6537051648781599E-3</v>
      </c>
      <c r="BX13" s="24">
        <v>57.508294441382901</v>
      </c>
      <c r="BY13" s="24">
        <v>0</v>
      </c>
      <c r="BZ13" s="24">
        <v>0</v>
      </c>
      <c r="CA13" s="24">
        <v>3.08981929284987</v>
      </c>
      <c r="CB13" s="86">
        <v>0</v>
      </c>
      <c r="CC13" s="24">
        <v>8.2355837146778104</v>
      </c>
      <c r="CD13" s="24">
        <v>178.15836736718401</v>
      </c>
      <c r="CE13" s="24">
        <v>1.5623190540132199</v>
      </c>
    </row>
    <row r="14" spans="1:83" x14ac:dyDescent="0.3">
      <c r="A14" s="26" t="s">
        <v>13</v>
      </c>
      <c r="B14" s="24">
        <v>19815.394233999999</v>
      </c>
      <c r="C14" s="24"/>
      <c r="D14" s="24">
        <v>13355.108414</v>
      </c>
      <c r="E14" s="24">
        <v>244.47777187</v>
      </c>
      <c r="F14" s="24">
        <v>244.15683779</v>
      </c>
      <c r="G14" s="24">
        <v>208.15622116</v>
      </c>
      <c r="H14" s="24">
        <v>53539.491381</v>
      </c>
      <c r="I14" s="24">
        <v>19.757326246000002</v>
      </c>
      <c r="J14" s="24">
        <v>78.709833836000001</v>
      </c>
      <c r="K14" s="24">
        <v>3.6800466E-3</v>
      </c>
      <c r="L14" s="24">
        <v>145.61289284</v>
      </c>
      <c r="M14" s="24">
        <v>16.86760567</v>
      </c>
      <c r="N14" s="62">
        <v>15.867355159000001</v>
      </c>
      <c r="O14" s="62">
        <v>3.5868957759</v>
      </c>
      <c r="P14" s="62">
        <v>0.74885596779999997</v>
      </c>
      <c r="R14" s="26" t="s">
        <v>13</v>
      </c>
      <c r="S14" s="85">
        <v>0</v>
      </c>
      <c r="T14" s="24">
        <v>0</v>
      </c>
      <c r="U14" s="24">
        <v>15.8673558006018</v>
      </c>
      <c r="V14" s="24">
        <v>19.757296771613198</v>
      </c>
      <c r="W14" s="24">
        <v>19.757296771613198</v>
      </c>
      <c r="X14" s="24">
        <v>3.9758501055376198E-2</v>
      </c>
      <c r="Y14" s="86">
        <v>0</v>
      </c>
      <c r="Z14" s="24">
        <v>292.00640677762902</v>
      </c>
      <c r="AA14" s="24">
        <v>3.5868885303480602</v>
      </c>
      <c r="AB14" s="24">
        <v>169529.953986273</v>
      </c>
      <c r="AC14" s="24">
        <v>3.6801017554038001E-3</v>
      </c>
      <c r="AD14" s="24">
        <v>19815.363771032298</v>
      </c>
      <c r="AE14" s="24">
        <v>17.859173452666901</v>
      </c>
      <c r="AF14" s="24">
        <v>27128.677614275501</v>
      </c>
      <c r="AG14" s="24">
        <v>24.698122832483399</v>
      </c>
      <c r="AH14" s="24">
        <v>0</v>
      </c>
      <c r="AI14" s="86">
        <v>0</v>
      </c>
      <c r="AJ14" s="24">
        <v>145.61261062624899</v>
      </c>
      <c r="AK14" s="24">
        <v>145.61261062624899</v>
      </c>
      <c r="AL14" s="24">
        <v>0</v>
      </c>
      <c r="AM14" s="24">
        <v>2.63621006112567</v>
      </c>
      <c r="AN14" s="24">
        <v>0</v>
      </c>
      <c r="AO14" s="86">
        <v>0</v>
      </c>
      <c r="AP14" s="24">
        <v>0</v>
      </c>
      <c r="AQ14" s="24">
        <v>16.867638287113898</v>
      </c>
      <c r="AR14" s="24">
        <v>0.74885710528479399</v>
      </c>
      <c r="AS14" s="24">
        <v>0</v>
      </c>
      <c r="AT14" s="24">
        <v>0</v>
      </c>
      <c r="AU14" s="24">
        <v>12019.5745033284</v>
      </c>
      <c r="AV14" s="24">
        <v>1335.5088924122399</v>
      </c>
      <c r="AW14" s="24">
        <v>13355.083395740599</v>
      </c>
      <c r="AX14" s="24">
        <v>0</v>
      </c>
      <c r="AY14" s="24">
        <v>24.595138198495899</v>
      </c>
      <c r="AZ14" s="24">
        <v>0.94296074397173801</v>
      </c>
      <c r="BA14" s="24">
        <v>30822.903466215601</v>
      </c>
      <c r="BB14" s="24">
        <v>1.2722323858970299</v>
      </c>
      <c r="BC14" s="24">
        <v>3.3337275450982999</v>
      </c>
      <c r="BD14" s="24">
        <v>8.0574795359270706</v>
      </c>
      <c r="BE14" s="24">
        <v>1.8847916253024399</v>
      </c>
      <c r="BF14" s="24">
        <v>7.1265397706090701</v>
      </c>
      <c r="BG14" s="24">
        <v>0.44375006314037202</v>
      </c>
      <c r="BH14" s="24">
        <v>244.492289739744</v>
      </c>
      <c r="BI14" s="24">
        <v>244.17135592359801</v>
      </c>
      <c r="BJ14" s="24">
        <v>0.320933816145549</v>
      </c>
      <c r="BK14" s="24">
        <v>0</v>
      </c>
      <c r="BL14" s="24">
        <v>0</v>
      </c>
      <c r="BM14" s="24">
        <v>86.514435521420694</v>
      </c>
      <c r="BN14" s="24">
        <v>0</v>
      </c>
      <c r="BO14" s="24">
        <v>23.408760491851101</v>
      </c>
      <c r="BP14" s="24">
        <v>5.38343681454168</v>
      </c>
      <c r="BQ14" s="24">
        <v>3.2335666978620599</v>
      </c>
      <c r="BR14" s="24">
        <v>58.504214665696502</v>
      </c>
      <c r="BS14" s="24">
        <v>21428.339231006699</v>
      </c>
      <c r="BT14" s="24">
        <v>2.9449858887657898</v>
      </c>
      <c r="BU14" s="24">
        <v>41.120474173514701</v>
      </c>
      <c r="BV14" s="24">
        <v>0</v>
      </c>
      <c r="BW14" s="24">
        <v>208.15608558607099</v>
      </c>
      <c r="BX14" s="24">
        <v>17842.209188838799</v>
      </c>
      <c r="BY14" s="24">
        <v>0</v>
      </c>
      <c r="BZ14" s="24">
        <v>0</v>
      </c>
      <c r="CA14" s="24">
        <v>264.04348720591798</v>
      </c>
      <c r="CB14" s="86">
        <v>0</v>
      </c>
      <c r="CC14" s="24">
        <v>593.04341672246596</v>
      </c>
      <c r="CD14" s="24">
        <v>53539.2661554148</v>
      </c>
      <c r="CE14" s="24">
        <v>67.215594235977406</v>
      </c>
    </row>
    <row r="15" spans="1:83" x14ac:dyDescent="0.3">
      <c r="A15" s="26" t="s">
        <v>14</v>
      </c>
      <c r="B15" s="24">
        <v>5943.2579287999997</v>
      </c>
      <c r="C15" s="24"/>
      <c r="D15" s="24">
        <v>4207.9901017000002</v>
      </c>
      <c r="E15" s="24">
        <v>83.728720373000002</v>
      </c>
      <c r="F15" s="24">
        <v>83.645745273000003</v>
      </c>
      <c r="G15" s="24">
        <v>47.445574583999999</v>
      </c>
      <c r="H15" s="24">
        <v>15332.103741999999</v>
      </c>
      <c r="I15" s="24">
        <v>8.5081050197000003</v>
      </c>
      <c r="J15" s="24">
        <v>29.056336141999999</v>
      </c>
      <c r="K15" s="24">
        <v>9.5144299999999995E-4</v>
      </c>
      <c r="L15" s="24">
        <v>59.335548500000002</v>
      </c>
      <c r="M15" s="24">
        <v>5.8897346974999998</v>
      </c>
      <c r="N15" s="62">
        <v>6.4178579279000001</v>
      </c>
      <c r="O15" s="62">
        <v>1.1688734865999999</v>
      </c>
      <c r="P15" s="62">
        <v>0.24122009180000001</v>
      </c>
      <c r="R15" s="26" t="s">
        <v>14</v>
      </c>
      <c r="S15" s="85">
        <v>0</v>
      </c>
      <c r="T15" s="24">
        <v>0</v>
      </c>
      <c r="U15" s="24">
        <v>6.4178554530229004</v>
      </c>
      <c r="V15" s="24">
        <v>8.5081023038185499</v>
      </c>
      <c r="W15" s="24">
        <v>8.5081023038185499</v>
      </c>
      <c r="X15" s="24">
        <v>3.6238634383134703E-2</v>
      </c>
      <c r="Y15" s="86">
        <v>0</v>
      </c>
      <c r="Z15" s="24">
        <v>80.429356023558995</v>
      </c>
      <c r="AA15" s="24">
        <v>1.16887135369043</v>
      </c>
      <c r="AB15" s="24">
        <v>47661.289585619001</v>
      </c>
      <c r="AC15" s="24">
        <v>9.5144148010163404E-4</v>
      </c>
      <c r="AD15" s="24">
        <v>5943.2533386949699</v>
      </c>
      <c r="AE15" s="24">
        <v>5.61946454236117</v>
      </c>
      <c r="AF15" s="24">
        <v>7722.28133105297</v>
      </c>
      <c r="AG15" s="24">
        <v>6.3682629245050704</v>
      </c>
      <c r="AH15" s="24">
        <v>0</v>
      </c>
      <c r="AI15" s="86">
        <v>0</v>
      </c>
      <c r="AJ15" s="24">
        <v>59.335530671523898</v>
      </c>
      <c r="AK15" s="24">
        <v>59.335530671523898</v>
      </c>
      <c r="AL15" s="24">
        <v>0</v>
      </c>
      <c r="AM15" s="24">
        <v>1.3340708773297401</v>
      </c>
      <c r="AN15" s="24">
        <v>0</v>
      </c>
      <c r="AO15" s="86">
        <v>0</v>
      </c>
      <c r="AP15" s="24">
        <v>0</v>
      </c>
      <c r="AQ15" s="24">
        <v>5.8897479777535704</v>
      </c>
      <c r="AR15" s="24">
        <v>0.24121693773955399</v>
      </c>
      <c r="AS15" s="24">
        <v>0</v>
      </c>
      <c r="AT15" s="24">
        <v>0</v>
      </c>
      <c r="AU15" s="24">
        <v>3787.187763034</v>
      </c>
      <c r="AV15" s="24">
        <v>420.79913555911997</v>
      </c>
      <c r="AW15" s="24">
        <v>4207.9868985931198</v>
      </c>
      <c r="AX15" s="24">
        <v>0</v>
      </c>
      <c r="AY15" s="24">
        <v>8.0507706090146893</v>
      </c>
      <c r="AZ15" s="24">
        <v>0.419377510320387</v>
      </c>
      <c r="BA15" s="24">
        <v>8837.6132532819793</v>
      </c>
      <c r="BB15" s="24">
        <v>0.56581942227880699</v>
      </c>
      <c r="BC15" s="24">
        <v>1.48265569834157</v>
      </c>
      <c r="BD15" s="24">
        <v>3.5835173751770499</v>
      </c>
      <c r="BE15" s="24">
        <v>0.83825037164415095</v>
      </c>
      <c r="BF15" s="24">
        <v>1.76278426230592</v>
      </c>
      <c r="BG15" s="24">
        <v>0.19735549637615199</v>
      </c>
      <c r="BH15" s="24">
        <v>83.7339708377893</v>
      </c>
      <c r="BI15" s="24">
        <v>83.650995776252799</v>
      </c>
      <c r="BJ15" s="24">
        <v>8.2975061536511102E-2</v>
      </c>
      <c r="BK15" s="24">
        <v>0</v>
      </c>
      <c r="BL15" s="24">
        <v>0</v>
      </c>
      <c r="BM15" s="24">
        <v>22.092654212867199</v>
      </c>
      <c r="BN15" s="24">
        <v>0</v>
      </c>
      <c r="BO15" s="24">
        <v>10.0617270080523</v>
      </c>
      <c r="BP15" s="24">
        <v>2.39425150404823</v>
      </c>
      <c r="BQ15" s="24">
        <v>1.36952150785121</v>
      </c>
      <c r="BR15" s="24">
        <v>25.146490601145199</v>
      </c>
      <c r="BS15" s="24">
        <v>6121.1469343668996</v>
      </c>
      <c r="BT15" s="24">
        <v>1.30976738063349</v>
      </c>
      <c r="BU15" s="24">
        <v>12.4268234252109</v>
      </c>
      <c r="BV15" s="24">
        <v>0</v>
      </c>
      <c r="BW15" s="24">
        <v>47.445547182371897</v>
      </c>
      <c r="BX15" s="24">
        <v>5172.2254174966101</v>
      </c>
      <c r="BY15" s="24">
        <v>0</v>
      </c>
      <c r="BZ15" s="24">
        <v>0</v>
      </c>
      <c r="CA15" s="24">
        <v>71.504420666329096</v>
      </c>
      <c r="CB15" s="86">
        <v>0</v>
      </c>
      <c r="CC15" s="24">
        <v>164.47893725927901</v>
      </c>
      <c r="CD15" s="24">
        <v>15332.053700513099</v>
      </c>
      <c r="CE15" s="24">
        <v>17.1919672900266</v>
      </c>
    </row>
    <row r="16" spans="1:83" x14ac:dyDescent="0.3">
      <c r="A16" s="26" t="s">
        <v>15</v>
      </c>
      <c r="B16" s="24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62"/>
      <c r="O16" s="62"/>
      <c r="P16" s="62"/>
    </row>
    <row r="17" spans="1:83" x14ac:dyDescent="0.3">
      <c r="A17" s="26" t="s">
        <v>16</v>
      </c>
      <c r="B17" s="24">
        <v>76821.650076000005</v>
      </c>
      <c r="C17" s="24">
        <v>1.4577962E-3</v>
      </c>
      <c r="D17" s="24">
        <v>51850.867477</v>
      </c>
      <c r="E17" s="24">
        <v>1088.653452</v>
      </c>
      <c r="F17" s="24">
        <v>1088.6208084</v>
      </c>
      <c r="G17" s="24">
        <v>57.772197665</v>
      </c>
      <c r="H17" s="24">
        <v>96242.437476999999</v>
      </c>
      <c r="I17" s="24">
        <v>92.026897903999995</v>
      </c>
      <c r="J17" s="24">
        <v>437.50901747</v>
      </c>
      <c r="K17" s="24">
        <v>3.7431200000000002E-4</v>
      </c>
      <c r="L17" s="24">
        <v>671.88016296000001</v>
      </c>
      <c r="M17" s="24">
        <v>77.846183608999993</v>
      </c>
      <c r="N17" s="62">
        <v>77.896360283999996</v>
      </c>
      <c r="O17" s="62">
        <v>15.979181589</v>
      </c>
      <c r="P17" s="62">
        <v>2.5180399894000001</v>
      </c>
      <c r="R17" s="26" t="s">
        <v>16</v>
      </c>
      <c r="S17" s="85">
        <v>0</v>
      </c>
      <c r="T17" s="24">
        <v>0</v>
      </c>
      <c r="U17" s="24">
        <v>77.896201059591505</v>
      </c>
      <c r="V17" s="24">
        <v>92.026623443645207</v>
      </c>
      <c r="W17" s="24">
        <v>92.026623443645207</v>
      </c>
      <c r="X17" s="24">
        <v>0.30440424684275202</v>
      </c>
      <c r="Y17" s="86">
        <v>0</v>
      </c>
      <c r="Z17" s="24">
        <v>548.69259700762302</v>
      </c>
      <c r="AA17" s="24">
        <v>15.9791483836162</v>
      </c>
      <c r="AB17" s="24">
        <v>273861.76654250699</v>
      </c>
      <c r="AC17" s="24">
        <v>3.7429844488785601E-4</v>
      </c>
      <c r="AD17" s="24">
        <v>76821.461732546202</v>
      </c>
      <c r="AE17" s="24">
        <v>38.858857879975197</v>
      </c>
      <c r="AF17" s="24">
        <v>43311.0222271042</v>
      </c>
      <c r="AG17" s="24">
        <v>53.955562273951998</v>
      </c>
      <c r="AH17" s="24">
        <v>0</v>
      </c>
      <c r="AI17" s="86">
        <v>0</v>
      </c>
      <c r="AJ17" s="24">
        <v>671.87915063094601</v>
      </c>
      <c r="AK17" s="24">
        <v>671.87915063094601</v>
      </c>
      <c r="AL17" s="24">
        <v>0</v>
      </c>
      <c r="AM17" s="24">
        <v>9.1749012253938105</v>
      </c>
      <c r="AN17" s="24">
        <v>0</v>
      </c>
      <c r="AO17" s="86">
        <v>0</v>
      </c>
      <c r="AP17" s="24">
        <v>0</v>
      </c>
      <c r="AQ17" s="24">
        <v>77.846453584843104</v>
      </c>
      <c r="AR17" s="24">
        <v>2.51803708689302</v>
      </c>
      <c r="AS17" s="24">
        <v>1.4577898444088E-3</v>
      </c>
      <c r="AT17" s="24">
        <v>0</v>
      </c>
      <c r="AU17" s="24">
        <v>46665.6682038988</v>
      </c>
      <c r="AV17" s="24">
        <v>5185.0747199991101</v>
      </c>
      <c r="AW17" s="24">
        <v>51850.742923897902</v>
      </c>
      <c r="AX17" s="24">
        <v>0</v>
      </c>
      <c r="AY17" s="24">
        <v>83.193325656883601</v>
      </c>
      <c r="AZ17" s="24">
        <v>5.8787184840908999</v>
      </c>
      <c r="BA17" s="24">
        <v>57542.946818973804</v>
      </c>
      <c r="BB17" s="24">
        <v>7.93149341296429</v>
      </c>
      <c r="BC17" s="24">
        <v>20.783495435770998</v>
      </c>
      <c r="BD17" s="24">
        <v>50.232876751048501</v>
      </c>
      <c r="BE17" s="24">
        <v>11.7503876020987</v>
      </c>
      <c r="BF17" s="24">
        <v>19.978086508374702</v>
      </c>
      <c r="BG17" s="24">
        <v>2.7664787589962301</v>
      </c>
      <c r="BH17" s="24">
        <v>1088.7230451929599</v>
      </c>
      <c r="BI17" s="24">
        <v>1088.69040163926</v>
      </c>
      <c r="BJ17" s="24">
        <v>3.2643553696324303E-2</v>
      </c>
      <c r="BK17" s="24">
        <v>0</v>
      </c>
      <c r="BL17" s="24">
        <v>0</v>
      </c>
      <c r="BM17" s="24">
        <v>254.573085215253</v>
      </c>
      <c r="BN17" s="24">
        <v>0</v>
      </c>
      <c r="BO17" s="24">
        <v>139.868125162453</v>
      </c>
      <c r="BP17" s="24">
        <v>33.562012456114203</v>
      </c>
      <c r="BQ17" s="24">
        <v>18.966871920060399</v>
      </c>
      <c r="BR17" s="24">
        <v>349.56009307792698</v>
      </c>
      <c r="BS17" s="24">
        <v>35181.130194404403</v>
      </c>
      <c r="BT17" s="24">
        <v>18.3599841795223</v>
      </c>
      <c r="BU17" s="24">
        <v>154.478692674592</v>
      </c>
      <c r="BV17" s="24">
        <v>0</v>
      </c>
      <c r="BW17" s="24">
        <v>57.772081372668197</v>
      </c>
      <c r="BX17" s="24">
        <v>34746.011964523597</v>
      </c>
      <c r="BY17" s="24">
        <v>0</v>
      </c>
      <c r="BZ17" s="24">
        <v>0</v>
      </c>
      <c r="CA17" s="24">
        <v>552.29060812258501</v>
      </c>
      <c r="CB17" s="86">
        <v>0</v>
      </c>
      <c r="CC17" s="24">
        <v>1508.8117334793801</v>
      </c>
      <c r="CD17" s="24">
        <v>96242.064368678897</v>
      </c>
      <c r="CE17" s="24">
        <v>352.55248357540898</v>
      </c>
    </row>
    <row r="18" spans="1:83" x14ac:dyDescent="0.3">
      <c r="A18" s="26" t="s">
        <v>17</v>
      </c>
      <c r="B18" s="24">
        <v>18919.253483</v>
      </c>
      <c r="C18" s="24">
        <v>3.4030369999999999E-4</v>
      </c>
      <c r="D18" s="24">
        <v>12972.490728000001</v>
      </c>
      <c r="E18" s="24">
        <v>184.54210975999999</v>
      </c>
      <c r="F18" s="24">
        <v>184.50901608999999</v>
      </c>
      <c r="G18" s="24">
        <v>68.047638278999997</v>
      </c>
      <c r="H18" s="24">
        <v>37210.035881999996</v>
      </c>
      <c r="I18" s="24">
        <v>24.945642160999999</v>
      </c>
      <c r="J18" s="24">
        <v>264.17601482999999</v>
      </c>
      <c r="K18" s="24">
        <v>3.7947110000000002E-4</v>
      </c>
      <c r="L18" s="24">
        <v>175.51169970000001</v>
      </c>
      <c r="M18" s="24">
        <v>19.332011285</v>
      </c>
      <c r="N18" s="62">
        <v>20.200195864000001</v>
      </c>
      <c r="O18" s="62">
        <v>3.8756965819000002</v>
      </c>
      <c r="P18" s="62">
        <v>0.63340505039999995</v>
      </c>
      <c r="R18" s="26" t="s">
        <v>17</v>
      </c>
      <c r="S18" s="85">
        <v>0</v>
      </c>
      <c r="T18" s="24">
        <v>0</v>
      </c>
      <c r="U18" s="24">
        <v>20.2001799714673</v>
      </c>
      <c r="V18" s="24">
        <v>24.945607151636199</v>
      </c>
      <c r="W18" s="24">
        <v>24.945607151636199</v>
      </c>
      <c r="X18" s="24">
        <v>0.10190894547724499</v>
      </c>
      <c r="Y18" s="86">
        <v>0</v>
      </c>
      <c r="Z18" s="24">
        <v>304.19749334683598</v>
      </c>
      <c r="AA18" s="24">
        <v>3.8756907878863598</v>
      </c>
      <c r="AB18" s="24">
        <v>118865.912248498</v>
      </c>
      <c r="AC18" s="24">
        <v>3.7945890158346901E-4</v>
      </c>
      <c r="AD18" s="24">
        <v>18919.229289213101</v>
      </c>
      <c r="AE18" s="24">
        <v>8.6336793489298795</v>
      </c>
      <c r="AF18" s="24">
        <v>19215.0478475321</v>
      </c>
      <c r="AG18" s="24">
        <v>8.5963133744411504</v>
      </c>
      <c r="AH18" s="24">
        <v>0</v>
      </c>
      <c r="AI18" s="86">
        <v>0</v>
      </c>
      <c r="AJ18" s="24">
        <v>175.511772732959</v>
      </c>
      <c r="AK18" s="24">
        <v>175.511772732959</v>
      </c>
      <c r="AL18" s="24">
        <v>0</v>
      </c>
      <c r="AM18" s="24">
        <v>2.8706772773957998</v>
      </c>
      <c r="AN18" s="24">
        <v>0</v>
      </c>
      <c r="AO18" s="86">
        <v>0</v>
      </c>
      <c r="AP18" s="24">
        <v>0</v>
      </c>
      <c r="AQ18" s="24">
        <v>19.332042777983101</v>
      </c>
      <c r="AR18" s="24">
        <v>0.63340214432932596</v>
      </c>
      <c r="AS18" s="24">
        <v>3.4034667680792697E-4</v>
      </c>
      <c r="AT18" s="24">
        <v>0</v>
      </c>
      <c r="AU18" s="24">
        <v>11675.2222379087</v>
      </c>
      <c r="AV18" s="24">
        <v>1297.24786590078</v>
      </c>
      <c r="AW18" s="24">
        <v>12972.470103809401</v>
      </c>
      <c r="AX18" s="24">
        <v>0</v>
      </c>
      <c r="AY18" s="24">
        <v>16.722067203550498</v>
      </c>
      <c r="AZ18" s="24">
        <v>1.1520880653086101</v>
      </c>
      <c r="BA18" s="24">
        <v>21127.1146718604</v>
      </c>
      <c r="BB18" s="24">
        <v>1.55438452857465</v>
      </c>
      <c r="BC18" s="24">
        <v>4.0730675373600702</v>
      </c>
      <c r="BD18" s="24">
        <v>9.8444463910117594</v>
      </c>
      <c r="BE18" s="24">
        <v>2.3027944107298901</v>
      </c>
      <c r="BF18" s="24">
        <v>2.28895109803292</v>
      </c>
      <c r="BG18" s="24">
        <v>0.54216428245396397</v>
      </c>
      <c r="BH18" s="24">
        <v>184.55427246168799</v>
      </c>
      <c r="BI18" s="24">
        <v>184.52117873934901</v>
      </c>
      <c r="BJ18" s="24">
        <v>3.30937223388834E-2</v>
      </c>
      <c r="BK18" s="24">
        <v>0</v>
      </c>
      <c r="BL18" s="24">
        <v>0</v>
      </c>
      <c r="BM18" s="24">
        <v>30.948727462424898</v>
      </c>
      <c r="BN18" s="24">
        <v>0</v>
      </c>
      <c r="BO18" s="24">
        <v>27.0071246306982</v>
      </c>
      <c r="BP18" s="24">
        <v>6.5773513188269099</v>
      </c>
      <c r="BQ18" s="24">
        <v>3.6377635502130201</v>
      </c>
      <c r="BR18" s="24">
        <v>67.496217166068604</v>
      </c>
      <c r="BS18" s="24">
        <v>15078.042642340901</v>
      </c>
      <c r="BT18" s="24">
        <v>3.59811158578459</v>
      </c>
      <c r="BU18" s="24">
        <v>23.497986711861401</v>
      </c>
      <c r="BV18" s="24">
        <v>0</v>
      </c>
      <c r="BW18" s="24">
        <v>68.047651410638395</v>
      </c>
      <c r="BX18" s="24">
        <v>12234.4220098653</v>
      </c>
      <c r="BY18" s="24">
        <v>0</v>
      </c>
      <c r="BZ18" s="24">
        <v>0</v>
      </c>
      <c r="CA18" s="24">
        <v>167.66215172256</v>
      </c>
      <c r="CB18" s="86">
        <v>0</v>
      </c>
      <c r="CC18" s="24">
        <v>361.55063947821202</v>
      </c>
      <c r="CD18" s="24">
        <v>37209.919537448201</v>
      </c>
      <c r="CE18" s="24">
        <v>38.524709494593999</v>
      </c>
    </row>
    <row r="19" spans="1:83" x14ac:dyDescent="0.3">
      <c r="A19" s="26" t="s">
        <v>18</v>
      </c>
      <c r="B19" s="24">
        <v>26588.375262000001</v>
      </c>
      <c r="C19" s="24">
        <v>3.4728812599999999E-2</v>
      </c>
      <c r="D19" s="24">
        <v>19201.573149</v>
      </c>
      <c r="E19" s="24">
        <v>351.24096874999998</v>
      </c>
      <c r="F19" s="24">
        <v>349.47238334000002</v>
      </c>
      <c r="G19" s="24">
        <v>494.00458759999998</v>
      </c>
      <c r="H19" s="24">
        <v>54829.153480000001</v>
      </c>
      <c r="I19" s="24">
        <v>40.491096372999998</v>
      </c>
      <c r="J19" s="24">
        <v>1441.8583807</v>
      </c>
      <c r="K19" s="24">
        <v>2.02796843E-2</v>
      </c>
      <c r="L19" s="24">
        <v>356.38041227000002</v>
      </c>
      <c r="M19" s="24">
        <v>24.655635471</v>
      </c>
      <c r="N19" s="62">
        <v>25.082945461000001</v>
      </c>
      <c r="O19" s="62">
        <v>5.1895498687000003</v>
      </c>
      <c r="P19" s="62">
        <v>2.0006198532999999</v>
      </c>
      <c r="R19" s="26" t="s">
        <v>18</v>
      </c>
      <c r="S19" s="85">
        <v>0</v>
      </c>
      <c r="T19" s="24">
        <v>0</v>
      </c>
      <c r="U19" s="24">
        <v>25.082951034190799</v>
      </c>
      <c r="V19" s="24">
        <v>40.491068540570701</v>
      </c>
      <c r="W19" s="24">
        <v>40.491068540570701</v>
      </c>
      <c r="X19" s="24">
        <v>0.109011451792301</v>
      </c>
      <c r="Y19" s="86">
        <v>0</v>
      </c>
      <c r="Z19" s="24">
        <v>1443.3305149886701</v>
      </c>
      <c r="AA19" s="24">
        <v>5.1895440828695198</v>
      </c>
      <c r="AB19" s="24">
        <v>121051.917333619</v>
      </c>
      <c r="AC19" s="24">
        <v>2.0280042670388E-2</v>
      </c>
      <c r="AD19" s="24">
        <v>26588.300816468502</v>
      </c>
      <c r="AE19" s="24">
        <v>132.88925387977201</v>
      </c>
      <c r="AF19" s="24">
        <v>20171.4888710341</v>
      </c>
      <c r="AG19" s="24">
        <v>209.035354597262</v>
      </c>
      <c r="AH19" s="24">
        <v>0</v>
      </c>
      <c r="AI19" s="86">
        <v>0</v>
      </c>
      <c r="AJ19" s="24">
        <v>356.37892436096701</v>
      </c>
      <c r="AK19" s="24">
        <v>356.37892436096701</v>
      </c>
      <c r="AL19" s="24">
        <v>0</v>
      </c>
      <c r="AM19" s="24">
        <v>12.2956862426004</v>
      </c>
      <c r="AN19" s="24">
        <v>0</v>
      </c>
      <c r="AO19" s="86">
        <v>0</v>
      </c>
      <c r="AP19" s="24">
        <v>0</v>
      </c>
      <c r="AQ19" s="24">
        <v>24.655703306251102</v>
      </c>
      <c r="AR19" s="24">
        <v>2.0006120330788502</v>
      </c>
      <c r="AS19" s="24">
        <v>3.47287989770554E-2</v>
      </c>
      <c r="AT19" s="24">
        <v>0</v>
      </c>
      <c r="AU19" s="24">
        <v>17281.3513115229</v>
      </c>
      <c r="AV19" s="24">
        <v>1920.1533812924499</v>
      </c>
      <c r="AW19" s="24">
        <v>19201.504692815401</v>
      </c>
      <c r="AX19" s="24">
        <v>0</v>
      </c>
      <c r="AY19" s="24">
        <v>103.07697144934799</v>
      </c>
      <c r="AZ19" s="24">
        <v>1.74199930058367</v>
      </c>
      <c r="BA19" s="24">
        <v>33110.4573541973</v>
      </c>
      <c r="BB19" s="24">
        <v>2.35029289262939</v>
      </c>
      <c r="BC19" s="24">
        <v>6.1586124540198499</v>
      </c>
      <c r="BD19" s="24">
        <v>14.8851412175025</v>
      </c>
      <c r="BE19" s="24">
        <v>3.4819146944669499</v>
      </c>
      <c r="BF19" s="24">
        <v>7.4365075524837696</v>
      </c>
      <c r="BG19" s="24">
        <v>0.81977022872952998</v>
      </c>
      <c r="BH19" s="24">
        <v>351.26282410109201</v>
      </c>
      <c r="BI19" s="24">
        <v>349.49424474043298</v>
      </c>
      <c r="BJ19" s="24">
        <v>1.7685793606596201</v>
      </c>
      <c r="BK19" s="24">
        <v>0</v>
      </c>
      <c r="BL19" s="24">
        <v>0</v>
      </c>
      <c r="BM19" s="24">
        <v>93.099228477212307</v>
      </c>
      <c r="BN19" s="24">
        <v>0</v>
      </c>
      <c r="BO19" s="24">
        <v>41.822564089794199</v>
      </c>
      <c r="BP19" s="24">
        <v>9.9452018934395898</v>
      </c>
      <c r="BQ19" s="24">
        <v>5.6942528083026103</v>
      </c>
      <c r="BR19" s="24">
        <v>104.52383172770701</v>
      </c>
      <c r="BS19" s="24">
        <v>17869.559375069501</v>
      </c>
      <c r="BT19" s="24">
        <v>5.4404744395024096</v>
      </c>
      <c r="BU19" s="24">
        <v>52.094452964059101</v>
      </c>
      <c r="BV19" s="24">
        <v>0</v>
      </c>
      <c r="BW19" s="24">
        <v>494.00205492970798</v>
      </c>
      <c r="BX19" s="24">
        <v>19593.2609211407</v>
      </c>
      <c r="BY19" s="24">
        <v>0</v>
      </c>
      <c r="BZ19" s="24">
        <v>0</v>
      </c>
      <c r="CA19" s="24">
        <v>402.80498240518699</v>
      </c>
      <c r="CB19" s="86">
        <v>0</v>
      </c>
      <c r="CC19" s="24">
        <v>1163.22447130764</v>
      </c>
      <c r="CD19" s="24">
        <v>54828.7329329739</v>
      </c>
      <c r="CE19" s="24">
        <v>238.60749392958601</v>
      </c>
    </row>
    <row r="20" spans="1:83" x14ac:dyDescent="0.3">
      <c r="A20" s="26" t="s">
        <v>19</v>
      </c>
      <c r="B20" s="24"/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62"/>
      <c r="O20" s="62"/>
      <c r="P20" s="62"/>
    </row>
    <row r="21" spans="1:83" x14ac:dyDescent="0.3">
      <c r="A21" s="26" t="s">
        <v>20</v>
      </c>
      <c r="B21" s="24"/>
      <c r="C21" s="24"/>
      <c r="D21" s="24"/>
      <c r="E21" s="24"/>
      <c r="F21" s="24"/>
      <c r="G21" s="24"/>
      <c r="H21" s="24"/>
      <c r="I21" s="24"/>
      <c r="J21" s="24"/>
      <c r="K21" s="24"/>
      <c r="L21" s="24"/>
      <c r="M21" s="24"/>
      <c r="N21" s="62"/>
      <c r="O21" s="62"/>
      <c r="P21" s="62"/>
      <c r="R21" s="26"/>
    </row>
    <row r="22" spans="1:83" x14ac:dyDescent="0.3">
      <c r="A22" s="26" t="s">
        <v>21</v>
      </c>
      <c r="B22" s="24"/>
      <c r="C22" s="24"/>
      <c r="D22" s="24"/>
      <c r="E22" s="24"/>
      <c r="F22" s="24"/>
      <c r="G22" s="24"/>
      <c r="H22" s="24"/>
      <c r="I22" s="24"/>
      <c r="J22" s="24"/>
      <c r="K22" s="24"/>
      <c r="L22" s="24"/>
      <c r="M22" s="24"/>
      <c r="N22" s="62"/>
      <c r="O22" s="62"/>
      <c r="P22" s="62"/>
    </row>
    <row r="23" spans="1:83" x14ac:dyDescent="0.3">
      <c r="A23" s="26" t="s">
        <v>22</v>
      </c>
      <c r="B23" s="24">
        <v>13321.751084</v>
      </c>
      <c r="C23" s="24"/>
      <c r="D23" s="24">
        <v>9349.4475077000006</v>
      </c>
      <c r="E23" s="24">
        <v>130.95336205999999</v>
      </c>
      <c r="F23" s="24">
        <v>130.94932069000001</v>
      </c>
      <c r="G23" s="24">
        <v>54.436412248000003</v>
      </c>
      <c r="H23" s="24">
        <v>16991.498643999999</v>
      </c>
      <c r="I23" s="24">
        <v>21.241125157999999</v>
      </c>
      <c r="J23" s="24">
        <v>167.67173020000001</v>
      </c>
      <c r="K23" s="24">
        <v>4.6340400000000001E-5</v>
      </c>
      <c r="L23" s="24">
        <v>148.31412195999999</v>
      </c>
      <c r="M23" s="24">
        <v>14.974723118</v>
      </c>
      <c r="N23" s="62">
        <v>16.636094888999999</v>
      </c>
      <c r="O23" s="62">
        <v>2.9063173924000001</v>
      </c>
      <c r="P23" s="62">
        <v>0.47419219109999999</v>
      </c>
      <c r="R23" s="26" t="s">
        <v>22</v>
      </c>
      <c r="S23" s="85">
        <v>0</v>
      </c>
      <c r="T23" s="24">
        <v>0</v>
      </c>
      <c r="U23" s="24">
        <v>16.636055219426002</v>
      </c>
      <c r="V23" s="24">
        <v>21.2411172101666</v>
      </c>
      <c r="W23" s="24">
        <v>21.2411172101666</v>
      </c>
      <c r="X23" s="24">
        <v>0.104840141257095</v>
      </c>
      <c r="Y23" s="86">
        <v>0</v>
      </c>
      <c r="Z23" s="24">
        <v>169.81849432449499</v>
      </c>
      <c r="AA23" s="24">
        <v>2.9063141670844899</v>
      </c>
      <c r="AB23" s="24">
        <v>50124.799000726904</v>
      </c>
      <c r="AC23" s="24">
        <v>4.6340279248444403E-5</v>
      </c>
      <c r="AD23" s="24">
        <v>13321.741091080599</v>
      </c>
      <c r="AE23" s="24">
        <v>8.1693200683542493</v>
      </c>
      <c r="AF23" s="24">
        <v>8198.3531865135301</v>
      </c>
      <c r="AG23" s="24">
        <v>8.18417424404835</v>
      </c>
      <c r="AH23" s="24">
        <v>0</v>
      </c>
      <c r="AI23" s="86">
        <v>0</v>
      </c>
      <c r="AJ23" s="24">
        <v>148.31427769115601</v>
      </c>
      <c r="AK23" s="24">
        <v>148.31427769115601</v>
      </c>
      <c r="AL23" s="24">
        <v>0</v>
      </c>
      <c r="AM23" s="24">
        <v>2.9173296083685498</v>
      </c>
      <c r="AN23" s="24">
        <v>0</v>
      </c>
      <c r="AO23" s="86">
        <v>0</v>
      </c>
      <c r="AP23" s="24">
        <v>0</v>
      </c>
      <c r="AQ23" s="24">
        <v>14.9747293310713</v>
      </c>
      <c r="AR23" s="24">
        <v>0.47419240065843099</v>
      </c>
      <c r="AS23" s="24">
        <v>0</v>
      </c>
      <c r="AT23" s="24">
        <v>0</v>
      </c>
      <c r="AU23" s="24">
        <v>8414.4963949668399</v>
      </c>
      <c r="AV23" s="24">
        <v>934.94333894585998</v>
      </c>
      <c r="AW23" s="24">
        <v>9349.4397339127008</v>
      </c>
      <c r="AX23" s="24">
        <v>0</v>
      </c>
      <c r="AY23" s="24">
        <v>20.299030382343702</v>
      </c>
      <c r="AZ23" s="24">
        <v>0.98080454962328401</v>
      </c>
      <c r="BA23" s="24">
        <v>9713.9904044386403</v>
      </c>
      <c r="BB23" s="24">
        <v>1.32329048822456</v>
      </c>
      <c r="BC23" s="24">
        <v>3.46750757993133</v>
      </c>
      <c r="BD23" s="24">
        <v>8.3808335446463307</v>
      </c>
      <c r="BE23" s="24">
        <v>1.9604294324751801</v>
      </c>
      <c r="BF23" s="24">
        <v>0.47502384860860702</v>
      </c>
      <c r="BG23" s="24">
        <v>0.46155887155321101</v>
      </c>
      <c r="BH23" s="24">
        <v>130.96246861114301</v>
      </c>
      <c r="BI23" s="24">
        <v>130.95842721936501</v>
      </c>
      <c r="BJ23" s="24">
        <v>4.0413917778622903E-3</v>
      </c>
      <c r="BK23" s="24">
        <v>0</v>
      </c>
      <c r="BL23" s="24">
        <v>0</v>
      </c>
      <c r="BM23" s="24">
        <v>9.1839699177124796</v>
      </c>
      <c r="BN23" s="24">
        <v>0</v>
      </c>
      <c r="BO23" s="24">
        <v>22.6260919577594</v>
      </c>
      <c r="BP23" s="24">
        <v>5.5994773697757303</v>
      </c>
      <c r="BQ23" s="24">
        <v>3.0250665325154098</v>
      </c>
      <c r="BR23" s="24">
        <v>56.546831668512901</v>
      </c>
      <c r="BS23" s="24">
        <v>6569.1923118347804</v>
      </c>
      <c r="BT23" s="24">
        <v>3.0631715330390099</v>
      </c>
      <c r="BU23" s="24">
        <v>13.864369924987701</v>
      </c>
      <c r="BV23" s="24">
        <v>0</v>
      </c>
      <c r="BW23" s="24">
        <v>54.436383301399403</v>
      </c>
      <c r="BX23" s="24">
        <v>5526.0696742904502</v>
      </c>
      <c r="BY23" s="24">
        <v>0</v>
      </c>
      <c r="BZ23" s="24">
        <v>0</v>
      </c>
      <c r="CA23" s="24">
        <v>99.101042195529899</v>
      </c>
      <c r="CB23" s="86">
        <v>0</v>
      </c>
      <c r="CC23" s="24">
        <v>221.85313347752401</v>
      </c>
      <c r="CD23" s="24">
        <v>16991.463146105802</v>
      </c>
      <c r="CE23" s="24">
        <v>48.374183694722099</v>
      </c>
    </row>
    <row r="24" spans="1:83" x14ac:dyDescent="0.3">
      <c r="A24" s="26" t="s">
        <v>23</v>
      </c>
      <c r="B24" s="24"/>
      <c r="C24" s="24"/>
      <c r="D24" s="24"/>
      <c r="E24" s="24"/>
      <c r="F24" s="24"/>
      <c r="G24" s="24"/>
      <c r="H24" s="24"/>
      <c r="I24" s="24"/>
      <c r="J24" s="24"/>
      <c r="K24" s="24"/>
      <c r="L24" s="24"/>
      <c r="M24" s="24"/>
      <c r="N24" s="62"/>
      <c r="O24" s="62"/>
      <c r="P24" s="62"/>
      <c r="R24" s="26"/>
    </row>
    <row r="25" spans="1:83" x14ac:dyDescent="0.3">
      <c r="A25" s="26" t="s">
        <v>24</v>
      </c>
      <c r="B25" s="24">
        <v>2459.2368012000002</v>
      </c>
      <c r="C25" s="24">
        <v>5.6717300000000003E-4</v>
      </c>
      <c r="D25" s="24">
        <v>1731.5828356</v>
      </c>
      <c r="E25" s="24">
        <v>25.577208306999999</v>
      </c>
      <c r="F25" s="24">
        <v>25.557604937000001</v>
      </c>
      <c r="G25" s="24">
        <v>168.64182527</v>
      </c>
      <c r="H25" s="24">
        <v>9771.0691065999999</v>
      </c>
      <c r="I25" s="24">
        <v>4.1901485602999999</v>
      </c>
      <c r="J25" s="24">
        <v>102.08986236</v>
      </c>
      <c r="K25" s="24">
        <v>2.2478449999999999E-4</v>
      </c>
      <c r="L25" s="24">
        <v>39.135718288</v>
      </c>
      <c r="M25" s="24">
        <v>2.7834535153000002</v>
      </c>
      <c r="N25" s="62">
        <v>3.1586344805</v>
      </c>
      <c r="O25" s="62">
        <v>0.53600865099999995</v>
      </c>
      <c r="P25" s="62">
        <v>0.1000000888</v>
      </c>
      <c r="R25" s="26" t="s">
        <v>24</v>
      </c>
      <c r="S25" s="85">
        <v>0</v>
      </c>
      <c r="T25" s="24">
        <v>0</v>
      </c>
      <c r="U25" s="24">
        <v>3.1586336440407798</v>
      </c>
      <c r="V25" s="24">
        <v>4.1901432197934696</v>
      </c>
      <c r="W25" s="24">
        <v>4.1901432197934696</v>
      </c>
      <c r="X25" s="24">
        <v>2.11336344778832E-2</v>
      </c>
      <c r="Y25" s="86">
        <v>0</v>
      </c>
      <c r="Z25" s="24">
        <v>102.31372540248</v>
      </c>
      <c r="AA25" s="24">
        <v>0.53600712752287205</v>
      </c>
      <c r="AB25" s="24">
        <v>10887.9452407071</v>
      </c>
      <c r="AC25" s="24">
        <v>2.24772033382386E-4</v>
      </c>
      <c r="AD25" s="24">
        <v>2459.2345751263501</v>
      </c>
      <c r="AE25" s="24">
        <v>10.676383874695601</v>
      </c>
      <c r="AF25" s="24">
        <v>2018.6132917817699</v>
      </c>
      <c r="AG25" s="24">
        <v>19.508055915247901</v>
      </c>
      <c r="AH25" s="24">
        <v>0</v>
      </c>
      <c r="AI25" s="86">
        <v>0</v>
      </c>
      <c r="AJ25" s="24">
        <v>39.135689107073098</v>
      </c>
      <c r="AK25" s="24">
        <v>39.135689107073098</v>
      </c>
      <c r="AL25" s="24">
        <v>0</v>
      </c>
      <c r="AM25" s="24">
        <v>1.2488659345334501</v>
      </c>
      <c r="AN25" s="24">
        <v>0</v>
      </c>
      <c r="AO25" s="86">
        <v>0</v>
      </c>
      <c r="AP25" s="24">
        <v>0</v>
      </c>
      <c r="AQ25" s="24">
        <v>2.7834601994914401</v>
      </c>
      <c r="AR25" s="24">
        <v>9.9997179671439396E-2</v>
      </c>
      <c r="AS25" s="24">
        <v>5.6725320634710605E-4</v>
      </c>
      <c r="AT25" s="24">
        <v>0</v>
      </c>
      <c r="AU25" s="24">
        <v>1558.4236555586699</v>
      </c>
      <c r="AV25" s="24">
        <v>173.15795434492401</v>
      </c>
      <c r="AW25" s="24">
        <v>1731.5816099036001</v>
      </c>
      <c r="AX25" s="24">
        <v>0</v>
      </c>
      <c r="AY25" s="24">
        <v>36.134259131099398</v>
      </c>
      <c r="AZ25" s="24">
        <v>0.175585529985615</v>
      </c>
      <c r="BA25" s="24">
        <v>6596.84496053372</v>
      </c>
      <c r="BB25" s="24">
        <v>0.23689856170461401</v>
      </c>
      <c r="BC25" s="24">
        <v>0.62076216262394002</v>
      </c>
      <c r="BD25" s="24">
        <v>1.5003607356823601</v>
      </c>
      <c r="BE25" s="24">
        <v>0.35096100411713099</v>
      </c>
      <c r="BF25" s="24">
        <v>0.20431286848878599</v>
      </c>
      <c r="BG25" s="24">
        <v>8.2629251751296498E-2</v>
      </c>
      <c r="BH25" s="24">
        <v>25.5789748067814</v>
      </c>
      <c r="BI25" s="24">
        <v>25.559371415411398</v>
      </c>
      <c r="BJ25" s="24">
        <v>1.96033913700072E-2</v>
      </c>
      <c r="BK25" s="24">
        <v>0</v>
      </c>
      <c r="BL25" s="24">
        <v>0</v>
      </c>
      <c r="BM25" s="24">
        <v>3.0333210523763001</v>
      </c>
      <c r="BN25" s="24">
        <v>0</v>
      </c>
      <c r="BO25" s="24">
        <v>4.08018700992631</v>
      </c>
      <c r="BP25" s="24">
        <v>1.0024315841862399</v>
      </c>
      <c r="BQ25" s="24">
        <v>0.54737125602826198</v>
      </c>
      <c r="BR25" s="24">
        <v>10.197179494149401</v>
      </c>
      <c r="BS25" s="24">
        <v>2438.2348041084401</v>
      </c>
      <c r="BT25" s="24">
        <v>0.54837688387704797</v>
      </c>
      <c r="BU25" s="24">
        <v>2.978994020514</v>
      </c>
      <c r="BV25" s="24">
        <v>0</v>
      </c>
      <c r="BW25" s="24">
        <v>168.64152770194301</v>
      </c>
      <c r="BX25" s="24">
        <v>3739.3968999209701</v>
      </c>
      <c r="BY25" s="24">
        <v>0</v>
      </c>
      <c r="BZ25" s="24">
        <v>0</v>
      </c>
      <c r="CA25" s="24">
        <v>125.011445287374</v>
      </c>
      <c r="CB25" s="86">
        <v>0</v>
      </c>
      <c r="CC25" s="24">
        <v>375.32624003041701</v>
      </c>
      <c r="CD25" s="24">
        <v>9771.0569823134192</v>
      </c>
      <c r="CE25" s="24">
        <v>77.971385384189503</v>
      </c>
    </row>
    <row r="26" spans="1:83" x14ac:dyDescent="0.3">
      <c r="A26" s="26" t="s">
        <v>25</v>
      </c>
      <c r="B26" s="24">
        <v>826.69777918</v>
      </c>
      <c r="C26" s="24"/>
      <c r="D26" s="24">
        <v>538.66505479</v>
      </c>
      <c r="E26" s="24">
        <v>11.911710696</v>
      </c>
      <c r="F26" s="24">
        <v>11.911710696</v>
      </c>
      <c r="G26" s="24">
        <v>0.36892919880000002</v>
      </c>
      <c r="H26" s="24">
        <v>1215.7969634999999</v>
      </c>
      <c r="I26" s="24">
        <v>0.60664113389999996</v>
      </c>
      <c r="J26" s="24">
        <v>1.7284793375</v>
      </c>
      <c r="K26" s="24"/>
      <c r="L26" s="24">
        <v>4.4432448275</v>
      </c>
      <c r="M26" s="24">
        <v>0.64566303780000001</v>
      </c>
      <c r="N26" s="62">
        <v>0.57444069350000004</v>
      </c>
      <c r="O26" s="62">
        <v>0.13983647909999999</v>
      </c>
      <c r="P26" s="62">
        <v>2.1114614E-2</v>
      </c>
      <c r="R26" s="26" t="s">
        <v>25</v>
      </c>
      <c r="S26" s="85">
        <v>0</v>
      </c>
      <c r="T26" s="24">
        <v>0</v>
      </c>
      <c r="U26" s="24">
        <v>0.57443801621422297</v>
      </c>
      <c r="V26" s="24">
        <v>0.60663690398811498</v>
      </c>
      <c r="W26" s="24">
        <v>0.60663690398811498</v>
      </c>
      <c r="X26" s="24">
        <v>4.9643505123265997E-4</v>
      </c>
      <c r="Y26" s="86">
        <v>0</v>
      </c>
      <c r="Z26" s="24">
        <v>1.72896543195841</v>
      </c>
      <c r="AA26" s="24">
        <v>0.139835425483742</v>
      </c>
      <c r="AB26" s="24">
        <v>3132.0114067496902</v>
      </c>
      <c r="AC26" s="24">
        <v>0</v>
      </c>
      <c r="AD26" s="24">
        <v>826.69720125002095</v>
      </c>
      <c r="AE26" s="24">
        <v>5.3459628809933997E-2</v>
      </c>
      <c r="AF26" s="24">
        <v>506.98940609762201</v>
      </c>
      <c r="AG26" s="24">
        <v>6.9260581462623497E-2</v>
      </c>
      <c r="AH26" s="24">
        <v>0</v>
      </c>
      <c r="AI26" s="86">
        <v>0</v>
      </c>
      <c r="AJ26" s="24">
        <v>4.4432328970256298</v>
      </c>
      <c r="AK26" s="24">
        <v>4.4432328970256298</v>
      </c>
      <c r="AL26" s="24">
        <v>0</v>
      </c>
      <c r="AM26" s="24">
        <v>1.40637606974542E-2</v>
      </c>
      <c r="AN26" s="24">
        <v>0</v>
      </c>
      <c r="AO26" s="86">
        <v>0</v>
      </c>
      <c r="AP26" s="24">
        <v>0</v>
      </c>
      <c r="AQ26" s="24">
        <v>0.64566482087891597</v>
      </c>
      <c r="AR26" s="24">
        <v>2.1113393340385301E-2</v>
      </c>
      <c r="AS26" s="24">
        <v>0</v>
      </c>
      <c r="AT26" s="24">
        <v>0</v>
      </c>
      <c r="AU26" s="24">
        <v>484.79873505624602</v>
      </c>
      <c r="AV26" s="24">
        <v>53.8665644575253</v>
      </c>
      <c r="AW26" s="24">
        <v>538.66529951377095</v>
      </c>
      <c r="AX26" s="24">
        <v>0</v>
      </c>
      <c r="AY26" s="24">
        <v>0.110928370514283</v>
      </c>
      <c r="AZ26" s="24">
        <v>3.2894836720183999E-2</v>
      </c>
      <c r="BA26" s="24">
        <v>767.408197390498</v>
      </c>
      <c r="BB26" s="24">
        <v>4.4381638915987301E-2</v>
      </c>
      <c r="BC26" s="24">
        <v>0.11629606827714201</v>
      </c>
      <c r="BD26" s="24">
        <v>0.28108308007738098</v>
      </c>
      <c r="BE26" s="24">
        <v>6.5750750508440897E-2</v>
      </c>
      <c r="BF26" s="24">
        <v>0.44004911015944798</v>
      </c>
      <c r="BG26" s="24">
        <v>1.5480146188484201E-2</v>
      </c>
      <c r="BH26" s="24">
        <v>11.912402244382299</v>
      </c>
      <c r="BI26" s="24">
        <v>11.912402244382299</v>
      </c>
      <c r="BJ26" s="24">
        <v>0</v>
      </c>
      <c r="BK26" s="24">
        <v>0</v>
      </c>
      <c r="BL26" s="24">
        <v>0</v>
      </c>
      <c r="BM26" s="24">
        <v>5.2478092951272499</v>
      </c>
      <c r="BN26" s="24">
        <v>0</v>
      </c>
      <c r="BO26" s="24">
        <v>0.86412742340316395</v>
      </c>
      <c r="BP26" s="24">
        <v>0.187798603261738</v>
      </c>
      <c r="BQ26" s="24">
        <v>0.122137056388718</v>
      </c>
      <c r="BR26" s="24">
        <v>2.15971469953758</v>
      </c>
      <c r="BS26" s="24">
        <v>426.65383160160599</v>
      </c>
      <c r="BT26" s="24">
        <v>0.1027347035059</v>
      </c>
      <c r="BU26" s="24">
        <v>2.2321448323109299</v>
      </c>
      <c r="BV26" s="24">
        <v>0</v>
      </c>
      <c r="BW26" s="24">
        <v>0.368929568103529</v>
      </c>
      <c r="BX26" s="24">
        <v>509.22206002553798</v>
      </c>
      <c r="BY26" s="24">
        <v>0</v>
      </c>
      <c r="BZ26" s="24">
        <v>0</v>
      </c>
      <c r="CA26" s="24">
        <v>4.1627763552190498</v>
      </c>
      <c r="CB26" s="86">
        <v>0</v>
      </c>
      <c r="CC26" s="24">
        <v>18.463359624656398</v>
      </c>
      <c r="CD26" s="24">
        <v>1215.7961764138499</v>
      </c>
      <c r="CE26" s="24">
        <v>0.92585705574055799</v>
      </c>
    </row>
    <row r="27" spans="1:83" x14ac:dyDescent="0.3">
      <c r="A27" s="26" t="s">
        <v>26</v>
      </c>
      <c r="B27" s="24">
        <v>3664.4737249</v>
      </c>
      <c r="C27" s="24">
        <v>7.7753049999999997E-3</v>
      </c>
      <c r="D27" s="24">
        <v>2445.7283900000002</v>
      </c>
      <c r="E27" s="24">
        <v>88.961320737999998</v>
      </c>
      <c r="F27" s="24">
        <v>88.873561687999995</v>
      </c>
      <c r="G27" s="24">
        <v>130.38166106</v>
      </c>
      <c r="H27" s="24">
        <v>31080.587034</v>
      </c>
      <c r="I27" s="24">
        <v>5.6369754576000002</v>
      </c>
      <c r="J27" s="24">
        <v>385.46288515999998</v>
      </c>
      <c r="K27" s="24">
        <v>1.0063073E-3</v>
      </c>
      <c r="L27" s="24">
        <v>149.25162119000001</v>
      </c>
      <c r="M27" s="24">
        <v>2.8521848754999999</v>
      </c>
      <c r="N27" s="62">
        <v>3.7902970052999998</v>
      </c>
      <c r="O27" s="62">
        <v>0.51994788849999996</v>
      </c>
      <c r="P27" s="62">
        <v>0.155237879</v>
      </c>
      <c r="R27" s="26" t="s">
        <v>26</v>
      </c>
      <c r="S27" s="85">
        <v>0</v>
      </c>
      <c r="T27" s="24">
        <v>0</v>
      </c>
      <c r="U27" s="24">
        <v>3.7902956902302201</v>
      </c>
      <c r="V27" s="24">
        <v>5.6369749476900601</v>
      </c>
      <c r="W27" s="24">
        <v>5.6369749476900601</v>
      </c>
      <c r="X27" s="24">
        <v>3.1682006911746503E-2</v>
      </c>
      <c r="Y27" s="86">
        <v>0</v>
      </c>
      <c r="Z27" s="24">
        <v>385.52024198781402</v>
      </c>
      <c r="AA27" s="24">
        <v>0.51994920607545403</v>
      </c>
      <c r="AB27" s="24">
        <v>101893.492978518</v>
      </c>
      <c r="AC27" s="24">
        <v>1.0063313080573399E-3</v>
      </c>
      <c r="AD27" s="24">
        <v>3664.4678374929099</v>
      </c>
      <c r="AE27" s="24">
        <v>97.682479127951794</v>
      </c>
      <c r="AF27" s="24">
        <v>14354.080686261599</v>
      </c>
      <c r="AG27" s="24">
        <v>193.35266793733001</v>
      </c>
      <c r="AH27" s="24">
        <v>0</v>
      </c>
      <c r="AI27" s="86">
        <v>0</v>
      </c>
      <c r="AJ27" s="24">
        <v>149.25130788731701</v>
      </c>
      <c r="AK27" s="24">
        <v>149.25130788731701</v>
      </c>
      <c r="AL27" s="24">
        <v>0</v>
      </c>
      <c r="AM27" s="24">
        <v>1.4516887445475899</v>
      </c>
      <c r="AN27" s="24">
        <v>0</v>
      </c>
      <c r="AO27" s="86">
        <v>0</v>
      </c>
      <c r="AP27" s="24">
        <v>0</v>
      </c>
      <c r="AQ27" s="24">
        <v>2.8521920007221802</v>
      </c>
      <c r="AR27" s="24">
        <v>0.15523912069427201</v>
      </c>
      <c r="AS27" s="24">
        <v>7.7752843135633796E-3</v>
      </c>
      <c r="AT27" s="24">
        <v>0</v>
      </c>
      <c r="AU27" s="24">
        <v>2201.15042832873</v>
      </c>
      <c r="AV27" s="24">
        <v>244.57281180949801</v>
      </c>
      <c r="AW27" s="24">
        <v>2445.7232401382198</v>
      </c>
      <c r="AX27" s="24">
        <v>0</v>
      </c>
      <c r="AY27" s="24">
        <v>13.271245868190899</v>
      </c>
      <c r="AZ27" s="24">
        <v>0.43399168237570002</v>
      </c>
      <c r="BA27" s="24">
        <v>15462.4314081951</v>
      </c>
      <c r="BB27" s="24">
        <v>0.585536744341011</v>
      </c>
      <c r="BC27" s="24">
        <v>1.5343308267773299</v>
      </c>
      <c r="BD27" s="24">
        <v>3.7083995294124099</v>
      </c>
      <c r="BE27" s="24">
        <v>0.86746429505558598</v>
      </c>
      <c r="BF27" s="24">
        <v>1.95465447389451</v>
      </c>
      <c r="BG27" s="24">
        <v>0.20423329053280201</v>
      </c>
      <c r="BH27" s="24">
        <v>88.966819536294096</v>
      </c>
      <c r="BI27" s="24">
        <v>88.879060199444396</v>
      </c>
      <c r="BJ27" s="24">
        <v>8.7759336849705397E-2</v>
      </c>
      <c r="BK27" s="24">
        <v>0</v>
      </c>
      <c r="BL27" s="24">
        <v>0</v>
      </c>
      <c r="BM27" s="24">
        <v>24.3818324711056</v>
      </c>
      <c r="BN27" s="24">
        <v>0</v>
      </c>
      <c r="BO27" s="24">
        <v>10.4447682313971</v>
      </c>
      <c r="BP27" s="24">
        <v>2.4776944676003199</v>
      </c>
      <c r="BQ27" s="24">
        <v>1.42361185443983</v>
      </c>
      <c r="BR27" s="24">
        <v>26.103746652557099</v>
      </c>
      <c r="BS27" s="24">
        <v>14258.6687161882</v>
      </c>
      <c r="BT27" s="24">
        <v>1.3554130674779601</v>
      </c>
      <c r="BU27" s="24">
        <v>13.403382612476999</v>
      </c>
      <c r="BV27" s="24">
        <v>0</v>
      </c>
      <c r="BW27" s="24">
        <v>130.38106430144899</v>
      </c>
      <c r="BX27" s="24">
        <v>7948.5347671506597</v>
      </c>
      <c r="BY27" s="24">
        <v>0</v>
      </c>
      <c r="BZ27" s="24">
        <v>0</v>
      </c>
      <c r="CA27" s="24">
        <v>185.03333007493299</v>
      </c>
      <c r="CB27" s="86">
        <v>0</v>
      </c>
      <c r="CC27" s="24">
        <v>226.88889874053501</v>
      </c>
      <c r="CD27" s="24">
        <v>31080.327970590301</v>
      </c>
      <c r="CE27" s="24">
        <v>128.010308887165</v>
      </c>
    </row>
    <row r="28" spans="1:83" x14ac:dyDescent="0.3">
      <c r="A28" s="26" t="s">
        <v>27</v>
      </c>
      <c r="B28" s="24">
        <v>512.33963590999997</v>
      </c>
      <c r="C28" s="24"/>
      <c r="D28" s="24">
        <v>356.12267086999998</v>
      </c>
      <c r="E28" s="24">
        <v>18.356001447000001</v>
      </c>
      <c r="F28" s="24">
        <v>18.340114550999999</v>
      </c>
      <c r="G28" s="24">
        <v>8.0572060500000001E-2</v>
      </c>
      <c r="H28" s="24">
        <v>2336.8188633999998</v>
      </c>
      <c r="I28" s="24">
        <v>0.49873140789999998</v>
      </c>
      <c r="J28" s="24">
        <v>2.4849789051000002</v>
      </c>
      <c r="K28" s="24">
        <v>1.8217020000000001E-4</v>
      </c>
      <c r="L28" s="24">
        <v>3.4658133842000001</v>
      </c>
      <c r="M28" s="24">
        <v>0.31593236320000001</v>
      </c>
      <c r="N28" s="62">
        <v>0.34955110389999999</v>
      </c>
      <c r="O28" s="62">
        <v>6.6300576E-2</v>
      </c>
      <c r="P28" s="62">
        <v>2.1394845900000001E-2</v>
      </c>
      <c r="R28" s="26" t="s">
        <v>27</v>
      </c>
      <c r="S28" s="85">
        <v>0</v>
      </c>
      <c r="T28" s="24">
        <v>0</v>
      </c>
      <c r="U28" s="24">
        <v>0.34955015130475098</v>
      </c>
      <c r="V28" s="24">
        <v>0.49872848290022498</v>
      </c>
      <c r="W28" s="24">
        <v>0.49872848290022498</v>
      </c>
      <c r="X28" s="24">
        <v>1.2489555990304101E-3</v>
      </c>
      <c r="Y28" s="86">
        <v>0</v>
      </c>
      <c r="Z28" s="24">
        <v>9.6654594784268593</v>
      </c>
      <c r="AA28" s="24">
        <v>6.6301318755991295E-2</v>
      </c>
      <c r="AB28" s="24">
        <v>6145.2135590477201</v>
      </c>
      <c r="AC28" s="24">
        <v>1.82169567078379E-4</v>
      </c>
      <c r="AD28" s="24">
        <v>512.33912383912798</v>
      </c>
      <c r="AE28" s="24">
        <v>0.684201887630141</v>
      </c>
      <c r="AF28" s="24">
        <v>1002.51132237383</v>
      </c>
      <c r="AG28" s="24">
        <v>0.87349146610609296</v>
      </c>
      <c r="AH28" s="24">
        <v>0</v>
      </c>
      <c r="AI28" s="86">
        <v>0</v>
      </c>
      <c r="AJ28" s="24">
        <v>3.4658109141689</v>
      </c>
      <c r="AK28" s="24">
        <v>3.4658109141689</v>
      </c>
      <c r="AL28" s="24">
        <v>0</v>
      </c>
      <c r="AM28" s="24">
        <v>0.117292078017379</v>
      </c>
      <c r="AN28" s="24">
        <v>0</v>
      </c>
      <c r="AO28" s="86">
        <v>0</v>
      </c>
      <c r="AP28" s="24">
        <v>0</v>
      </c>
      <c r="AQ28" s="24">
        <v>0.31593234685286298</v>
      </c>
      <c r="AR28" s="24">
        <v>2.1395426664832001E-2</v>
      </c>
      <c r="AS28" s="24">
        <v>0</v>
      </c>
      <c r="AT28" s="24">
        <v>0</v>
      </c>
      <c r="AU28" s="24">
        <v>320.509655467627</v>
      </c>
      <c r="AV28" s="24">
        <v>35.6123227200626</v>
      </c>
      <c r="AW28" s="24">
        <v>356.12197818768999</v>
      </c>
      <c r="AX28" s="24">
        <v>0</v>
      </c>
      <c r="AY28" s="24">
        <v>1.2240452324769999</v>
      </c>
      <c r="AZ28" s="24">
        <v>2.9249610516046801E-2</v>
      </c>
      <c r="BA28" s="24">
        <v>1438.0580544602201</v>
      </c>
      <c r="BB28" s="24">
        <v>3.9463407948764601E-2</v>
      </c>
      <c r="BC28" s="24">
        <v>0.103408366540451</v>
      </c>
      <c r="BD28" s="24">
        <v>0.24993330846519601</v>
      </c>
      <c r="BE28" s="24">
        <v>5.8464155646312403E-2</v>
      </c>
      <c r="BF28" s="24">
        <v>0.82829721567265802</v>
      </c>
      <c r="BG28" s="24">
        <v>1.37645815109377E-2</v>
      </c>
      <c r="BH28" s="24">
        <v>18.356990468806199</v>
      </c>
      <c r="BI28" s="24">
        <v>18.3411036265414</v>
      </c>
      <c r="BJ28" s="24">
        <v>1.5886842264808101E-2</v>
      </c>
      <c r="BK28" s="24">
        <v>0</v>
      </c>
      <c r="BL28" s="24">
        <v>0</v>
      </c>
      <c r="BM28" s="24">
        <v>9.7561835766684801</v>
      </c>
      <c r="BN28" s="24">
        <v>0</v>
      </c>
      <c r="BO28" s="24">
        <v>0.87684755347586196</v>
      </c>
      <c r="BP28" s="24">
        <v>0.16698788942718401</v>
      </c>
      <c r="BQ28" s="24">
        <v>0.129910543781036</v>
      </c>
      <c r="BR28" s="24">
        <v>2.1915717110622399</v>
      </c>
      <c r="BS28" s="24">
        <v>841.08798403888898</v>
      </c>
      <c r="BT28" s="24">
        <v>9.1350216218301902E-2</v>
      </c>
      <c r="BU28" s="24">
        <v>3.8056714896079602</v>
      </c>
      <c r="BV28" s="24">
        <v>0</v>
      </c>
      <c r="BW28" s="24">
        <v>8.0570770686023196E-2</v>
      </c>
      <c r="BX28" s="24">
        <v>901.27819219157595</v>
      </c>
      <c r="BY28" s="24">
        <v>0</v>
      </c>
      <c r="BZ28" s="24">
        <v>0</v>
      </c>
      <c r="CA28" s="24">
        <v>11.7346992347655</v>
      </c>
      <c r="CB28" s="86">
        <v>0</v>
      </c>
      <c r="CC28" s="24">
        <v>37.026299939906401</v>
      </c>
      <c r="CD28" s="24">
        <v>2336.8133139326501</v>
      </c>
      <c r="CE28" s="24">
        <v>5.9927015016032996</v>
      </c>
    </row>
    <row r="29" spans="1:83" x14ac:dyDescent="0.3">
      <c r="A29" s="26" t="s">
        <v>28</v>
      </c>
      <c r="B29" s="24">
        <v>3.4921240884000002</v>
      </c>
      <c r="C29" s="24"/>
      <c r="D29" s="24">
        <v>2.4515256633</v>
      </c>
      <c r="E29" s="24">
        <v>0.1746876845</v>
      </c>
      <c r="F29" s="24">
        <v>0.1739879845</v>
      </c>
      <c r="G29" s="24">
        <v>3.0760972913</v>
      </c>
      <c r="H29" s="24">
        <v>148.56105331000001</v>
      </c>
      <c r="I29" s="24">
        <v>6.0069038000000003E-3</v>
      </c>
      <c r="J29" s="24">
        <v>0.83646423420000005</v>
      </c>
      <c r="K29" s="24">
        <v>8.0231199999999992E-6</v>
      </c>
      <c r="L29" s="24">
        <v>0.21509371799999999</v>
      </c>
      <c r="M29" s="24">
        <v>1.0937963000000001E-3</v>
      </c>
      <c r="N29" s="62">
        <v>1.6224001E-3</v>
      </c>
      <c r="O29" s="62">
        <v>2.6821480000000002E-4</v>
      </c>
      <c r="P29" s="62">
        <v>4.7570689999999998E-4</v>
      </c>
      <c r="R29" s="26" t="s">
        <v>28</v>
      </c>
      <c r="S29" s="85">
        <v>0</v>
      </c>
      <c r="T29" s="24">
        <v>0</v>
      </c>
      <c r="U29" s="24">
        <v>1.6223715462920999E-3</v>
      </c>
      <c r="V29" s="24">
        <v>6.0068694792258697E-3</v>
      </c>
      <c r="W29" s="24">
        <v>6.0068694792258697E-3</v>
      </c>
      <c r="X29" s="24">
        <v>9.6163896760528906E-6</v>
      </c>
      <c r="Y29" s="86">
        <v>0</v>
      </c>
      <c r="Z29" s="24">
        <v>0.83675129414635396</v>
      </c>
      <c r="AA29" s="24">
        <v>2.6820479530136699E-4</v>
      </c>
      <c r="AB29" s="24">
        <v>224.97879856457001</v>
      </c>
      <c r="AC29" s="24">
        <v>8.0229206942354597E-6</v>
      </c>
      <c r="AD29" s="24">
        <v>3.4921257278283799</v>
      </c>
      <c r="AE29" s="24">
        <v>0.17064168786109199</v>
      </c>
      <c r="AF29" s="24">
        <v>39.861199373534497</v>
      </c>
      <c r="AG29" s="24">
        <v>0.32847255933573</v>
      </c>
      <c r="AH29" s="24">
        <v>0</v>
      </c>
      <c r="AI29" s="86">
        <v>0</v>
      </c>
      <c r="AJ29" s="24">
        <v>0.21509395399699399</v>
      </c>
      <c r="AK29" s="24">
        <v>0.21509395399699399</v>
      </c>
      <c r="AL29" s="24">
        <v>0</v>
      </c>
      <c r="AM29" s="24">
        <v>1.0214298374572901E-2</v>
      </c>
      <c r="AN29" s="24">
        <v>0</v>
      </c>
      <c r="AO29" s="86">
        <v>0</v>
      </c>
      <c r="AP29" s="24">
        <v>0</v>
      </c>
      <c r="AQ29" s="24">
        <v>1.09375072517425E-3</v>
      </c>
      <c r="AR29" s="24">
        <v>4.75703533898098E-4</v>
      </c>
      <c r="AS29" s="24">
        <v>0</v>
      </c>
      <c r="AT29" s="24">
        <v>0</v>
      </c>
      <c r="AU29" s="24">
        <v>2.2063806434189202</v>
      </c>
      <c r="AV29" s="24">
        <v>0.24515270226028801</v>
      </c>
      <c r="AW29" s="24">
        <v>2.4515333456792101</v>
      </c>
      <c r="AX29" s="24">
        <v>0</v>
      </c>
      <c r="AY29" s="24">
        <v>0.36233867940993197</v>
      </c>
      <c r="AZ29" s="24">
        <v>8.6865117037869199E-5</v>
      </c>
      <c r="BA29" s="24">
        <v>97.950362650506406</v>
      </c>
      <c r="BB29" s="24">
        <v>1.17197902522638E-4</v>
      </c>
      <c r="BC29" s="24">
        <v>3.0710381895643899E-4</v>
      </c>
      <c r="BD29" s="24">
        <v>7.4224805194089E-4</v>
      </c>
      <c r="BE29" s="24">
        <v>1.7362475018877001E-4</v>
      </c>
      <c r="BF29" s="24">
        <v>9.2008243081620703E-3</v>
      </c>
      <c r="BG29" s="24">
        <v>4.0877292503733801E-5</v>
      </c>
      <c r="BH29" s="24">
        <v>0.17469507562404499</v>
      </c>
      <c r="BI29" s="24">
        <v>0.17399537710610199</v>
      </c>
      <c r="BJ29" s="24">
        <v>6.9969851794286699E-4</v>
      </c>
      <c r="BK29" s="24">
        <v>0</v>
      </c>
      <c r="BL29" s="24">
        <v>0</v>
      </c>
      <c r="BM29" s="24">
        <v>0.10748639825393901</v>
      </c>
      <c r="BN29" s="24">
        <v>0</v>
      </c>
      <c r="BO29" s="24">
        <v>4.2773654767219301E-3</v>
      </c>
      <c r="BP29" s="24">
        <v>4.95918446623345E-4</v>
      </c>
      <c r="BQ29" s="24">
        <v>7.1448474126004904E-4</v>
      </c>
      <c r="BR29" s="24">
        <v>1.0691620342047001E-2</v>
      </c>
      <c r="BS29" s="24">
        <v>41.825440266635802</v>
      </c>
      <c r="BT29" s="24">
        <v>2.7129101671654498E-4</v>
      </c>
      <c r="BU29" s="24">
        <v>3.9389557587481902E-2</v>
      </c>
      <c r="BV29" s="24">
        <v>0</v>
      </c>
      <c r="BW29" s="24">
        <v>3.0760812124539099</v>
      </c>
      <c r="BX29" s="24">
        <v>57.772308445596501</v>
      </c>
      <c r="BY29" s="24">
        <v>0</v>
      </c>
      <c r="BZ29" s="24">
        <v>0</v>
      </c>
      <c r="CA29" s="24">
        <v>1.5898550561248199</v>
      </c>
      <c r="CB29" s="86">
        <v>0</v>
      </c>
      <c r="CC29" s="24">
        <v>4.7963813064435401</v>
      </c>
      <c r="CD29" s="24">
        <v>148.56085484217601</v>
      </c>
      <c r="CE29" s="24">
        <v>1.3880316779395501</v>
      </c>
    </row>
    <row r="30" spans="1:83" x14ac:dyDescent="0.3"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62"/>
      <c r="O30" s="62"/>
      <c r="P30" s="62"/>
    </row>
    <row r="31" spans="1:83" x14ac:dyDescent="0.3">
      <c r="A31" s="26"/>
      <c r="B31" s="24"/>
      <c r="C31" s="24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62"/>
      <c r="O31" s="62"/>
      <c r="P31" s="62"/>
    </row>
    <row r="32" spans="1:83" x14ac:dyDescent="0.3">
      <c r="A32" s="26" t="s">
        <v>31</v>
      </c>
      <c r="B32" s="24">
        <v>53082.542074999998</v>
      </c>
      <c r="C32" s="24">
        <v>0.39411731700000002</v>
      </c>
      <c r="D32" s="24">
        <v>38065.056331</v>
      </c>
      <c r="E32" s="24">
        <v>560.90031257999999</v>
      </c>
      <c r="F32" s="24">
        <v>558.13391084</v>
      </c>
      <c r="G32" s="24">
        <v>2178.7907922999998</v>
      </c>
      <c r="H32" s="24">
        <v>154849.25842999999</v>
      </c>
      <c r="I32" s="24">
        <v>78.396620442</v>
      </c>
      <c r="J32" s="24">
        <v>1086.4701138</v>
      </c>
      <c r="K32" s="24">
        <v>3.1721430100000003E-2</v>
      </c>
      <c r="L32" s="24">
        <v>637.80181228000004</v>
      </c>
      <c r="M32" s="24">
        <v>51.064097083999997</v>
      </c>
      <c r="N32" s="62">
        <v>51.990000027999997</v>
      </c>
      <c r="O32" s="62">
        <v>10.6596326</v>
      </c>
      <c r="P32" s="62">
        <v>3.5418803854999998</v>
      </c>
      <c r="R32" s="26" t="s">
        <v>31</v>
      </c>
      <c r="S32" s="85">
        <v>0</v>
      </c>
      <c r="T32" s="24">
        <v>0</v>
      </c>
      <c r="U32" s="24">
        <v>51.989722619895304</v>
      </c>
      <c r="V32" s="24">
        <v>78.395983160907903</v>
      </c>
      <c r="W32" s="24">
        <v>78.395983160907903</v>
      </c>
      <c r="X32" s="24">
        <v>0.22653495024206699</v>
      </c>
      <c r="Y32" s="86">
        <v>0</v>
      </c>
      <c r="Z32" s="24">
        <v>1095.2257378987999</v>
      </c>
      <c r="AA32" s="24">
        <v>10.659600270608101</v>
      </c>
      <c r="AB32" s="24">
        <v>1945336.52666319</v>
      </c>
      <c r="AC32" s="24">
        <v>3.1721346833754799E-2</v>
      </c>
      <c r="AD32" s="24">
        <v>53082.238312141402</v>
      </c>
      <c r="AE32" s="24">
        <v>193.85254008429999</v>
      </c>
      <c r="AF32" s="24">
        <v>72832.097077180093</v>
      </c>
      <c r="AG32" s="24">
        <v>292.50322910305101</v>
      </c>
      <c r="AH32" s="24">
        <v>0</v>
      </c>
      <c r="AI32" s="86">
        <v>0</v>
      </c>
      <c r="AJ32" s="24">
        <v>637.79678376470395</v>
      </c>
      <c r="AK32" s="24">
        <v>637.79678376470395</v>
      </c>
      <c r="AL32" s="24">
        <v>0</v>
      </c>
      <c r="AM32" s="24">
        <v>26.361345566976901</v>
      </c>
      <c r="AN32" s="24">
        <v>9.3074423014332904E-4</v>
      </c>
      <c r="AO32" s="86">
        <v>8.3945756072400298E-4</v>
      </c>
      <c r="AP32" s="24">
        <v>0</v>
      </c>
      <c r="AQ32" s="24">
        <v>51.0640509261682</v>
      </c>
      <c r="AR32" s="24">
        <v>3.5418462241847899</v>
      </c>
      <c r="AS32" s="24">
        <v>0.39411856214553698</v>
      </c>
      <c r="AT32" s="24">
        <v>0</v>
      </c>
      <c r="AU32" s="24">
        <v>34258.238093310501</v>
      </c>
      <c r="AV32" s="24">
        <v>3806.4737009209798</v>
      </c>
      <c r="AW32" s="24">
        <v>38064.711794231502</v>
      </c>
      <c r="AX32" s="24">
        <v>0</v>
      </c>
      <c r="AY32" s="24">
        <v>480.16711139409301</v>
      </c>
      <c r="AZ32" s="24">
        <v>3.3140198623213499</v>
      </c>
      <c r="BA32" s="24">
        <v>95257.965234015093</v>
      </c>
      <c r="BB32" s="24">
        <v>4.4712325715261896</v>
      </c>
      <c r="BC32" s="24">
        <v>11.716280035714799</v>
      </c>
      <c r="BD32" s="24">
        <v>28.3177819364297</v>
      </c>
      <c r="BE32" s="24">
        <v>6.6240501736690902</v>
      </c>
      <c r="BF32" s="24">
        <v>8.1289132852725796</v>
      </c>
      <c r="BG32" s="24">
        <v>1.5595457281590801</v>
      </c>
      <c r="BH32" s="24">
        <v>560.93415820135897</v>
      </c>
      <c r="BI32" s="24">
        <v>558.16776534543601</v>
      </c>
      <c r="BJ32" s="24">
        <v>2.7663928559224402</v>
      </c>
      <c r="BK32" s="24">
        <v>0</v>
      </c>
      <c r="BL32" s="24">
        <v>0</v>
      </c>
      <c r="BM32" s="24">
        <v>107.01479411365899</v>
      </c>
      <c r="BN32" s="24">
        <v>0</v>
      </c>
      <c r="BO32" s="24">
        <v>78.070155586787493</v>
      </c>
      <c r="BP32" s="24">
        <v>18.919946699956402</v>
      </c>
      <c r="BQ32" s="24">
        <v>10.5394392976074</v>
      </c>
      <c r="BR32" s="24">
        <v>195.11302762942501</v>
      </c>
      <c r="BS32" s="24">
        <v>50721.468480728399</v>
      </c>
      <c r="BT32" s="24">
        <v>10.3500741198322</v>
      </c>
      <c r="BU32" s="24">
        <v>74.028504305075501</v>
      </c>
      <c r="BV32" s="24">
        <v>0</v>
      </c>
      <c r="BW32" s="24">
        <v>2178.7263735127899</v>
      </c>
      <c r="BX32" s="24">
        <v>48099.106773584303</v>
      </c>
      <c r="BY32" s="24">
        <v>0</v>
      </c>
      <c r="BZ32" s="24">
        <v>0</v>
      </c>
      <c r="CA32" s="24">
        <v>1383.48631975996</v>
      </c>
      <c r="CB32" s="86">
        <v>0</v>
      </c>
      <c r="CC32" s="24">
        <v>4272.8338204784995</v>
      </c>
      <c r="CD32" s="24">
        <v>154842.57365961699</v>
      </c>
      <c r="CE32" s="24">
        <v>763.027101527789</v>
      </c>
    </row>
    <row r="33" spans="1:83" x14ac:dyDescent="0.3">
      <c r="A33" s="26" t="s">
        <v>32</v>
      </c>
      <c r="B33" s="24">
        <v>859.87846129000002</v>
      </c>
      <c r="C33" s="24">
        <v>2.4955603000000001E-3</v>
      </c>
      <c r="D33" s="24">
        <v>600.68082977999995</v>
      </c>
      <c r="E33" s="24">
        <v>31.787283113000001</v>
      </c>
      <c r="F33" s="24">
        <v>31.774735198999998</v>
      </c>
      <c r="G33" s="24">
        <v>83.625795909999994</v>
      </c>
      <c r="H33" s="24">
        <v>5410.4687170999996</v>
      </c>
      <c r="I33" s="24">
        <v>0.97926450880000004</v>
      </c>
      <c r="J33" s="24">
        <v>31.590112012999999</v>
      </c>
      <c r="K33" s="24">
        <v>1.4388199999999999E-4</v>
      </c>
      <c r="L33" s="24">
        <v>9.0952744677999995</v>
      </c>
      <c r="M33" s="24">
        <v>0.61490093999999995</v>
      </c>
      <c r="N33" s="62">
        <v>0.73855298359999999</v>
      </c>
      <c r="O33" s="62">
        <v>0.1213669847</v>
      </c>
      <c r="P33" s="62">
        <v>2.9357027300000001E-2</v>
      </c>
      <c r="R33" s="26" t="s">
        <v>32</v>
      </c>
      <c r="S33" s="85">
        <v>0</v>
      </c>
      <c r="T33" s="24">
        <v>0</v>
      </c>
      <c r="U33" s="24">
        <v>0.73855468388372403</v>
      </c>
      <c r="V33" s="24">
        <v>0.97926391343494401</v>
      </c>
      <c r="W33" s="24">
        <v>0.97926391343494401</v>
      </c>
      <c r="X33" s="24">
        <v>4.05864307753103E-3</v>
      </c>
      <c r="Y33" s="86">
        <v>0</v>
      </c>
      <c r="Z33" s="24">
        <v>32.307296181551997</v>
      </c>
      <c r="AA33" s="24">
        <v>0.12136643252202201</v>
      </c>
      <c r="AB33" s="24">
        <v>16053.7080791262</v>
      </c>
      <c r="AC33" s="24">
        <v>1.43876705395261E-4</v>
      </c>
      <c r="AD33" s="24">
        <v>859.87692874551306</v>
      </c>
      <c r="AE33" s="24">
        <v>2.7569404993903799</v>
      </c>
      <c r="AF33" s="24">
        <v>2593.4359043807999</v>
      </c>
      <c r="AG33" s="24">
        <v>4.9550687213586198</v>
      </c>
      <c r="AH33" s="24">
        <v>0</v>
      </c>
      <c r="AI33" s="86">
        <v>0</v>
      </c>
      <c r="AJ33" s="24">
        <v>9.0952555469634095</v>
      </c>
      <c r="AK33" s="24">
        <v>9.0952555469634095</v>
      </c>
      <c r="AL33" s="24">
        <v>0</v>
      </c>
      <c r="AM33" s="24">
        <v>0.15730926882167301</v>
      </c>
      <c r="AN33" s="24">
        <v>0</v>
      </c>
      <c r="AO33" s="86">
        <v>0</v>
      </c>
      <c r="AP33" s="24">
        <v>0</v>
      </c>
      <c r="AQ33" s="24">
        <v>0.614901056448242</v>
      </c>
      <c r="AR33" s="24">
        <v>2.9357926304374501E-2</v>
      </c>
      <c r="AS33" s="24">
        <v>2.4958593892094698E-3</v>
      </c>
      <c r="AT33" s="24">
        <v>0</v>
      </c>
      <c r="AU33" s="24">
        <v>540.61190845174895</v>
      </c>
      <c r="AV33" s="24">
        <v>60.067837932726</v>
      </c>
      <c r="AW33" s="24">
        <v>600.67974638447595</v>
      </c>
      <c r="AX33" s="24">
        <v>0</v>
      </c>
      <c r="AY33" s="24">
        <v>0.66086838932907699</v>
      </c>
      <c r="AZ33" s="24">
        <v>0.17049995253448699</v>
      </c>
      <c r="BA33" s="24">
        <v>3215.9595763805601</v>
      </c>
      <c r="BB33" s="24">
        <v>0.23003775012814301</v>
      </c>
      <c r="BC33" s="24">
        <v>0.60278619895611196</v>
      </c>
      <c r="BD33" s="24">
        <v>1.4569141587437999</v>
      </c>
      <c r="BE33" s="24">
        <v>0.340796682815522</v>
      </c>
      <c r="BF33" s="24">
        <v>0.59078160531754698</v>
      </c>
      <c r="BG33" s="24">
        <v>8.0236261225659494E-2</v>
      </c>
      <c r="BH33" s="24">
        <v>31.789251074642898</v>
      </c>
      <c r="BI33" s="24">
        <v>31.776703162475101</v>
      </c>
      <c r="BJ33" s="24">
        <v>1.2547912167859899E-2</v>
      </c>
      <c r="BK33" s="24">
        <v>0</v>
      </c>
      <c r="BL33" s="24">
        <v>0</v>
      </c>
      <c r="BM33" s="24">
        <v>7.51565457795268</v>
      </c>
      <c r="BN33" s="24">
        <v>0</v>
      </c>
      <c r="BO33" s="24">
        <v>4.0594192173591797</v>
      </c>
      <c r="BP33" s="24">
        <v>0.97339691286782604</v>
      </c>
      <c r="BQ33" s="24">
        <v>0.55065250428523305</v>
      </c>
      <c r="BR33" s="24">
        <v>10.1453550424665</v>
      </c>
      <c r="BS33" s="24">
        <v>2085.1312474428901</v>
      </c>
      <c r="BT33" s="24">
        <v>0.53249620948317999</v>
      </c>
      <c r="BU33" s="24">
        <v>4.5276760883392004</v>
      </c>
      <c r="BV33" s="24">
        <v>0</v>
      </c>
      <c r="BW33" s="24">
        <v>83.624948626337698</v>
      </c>
      <c r="BX33" s="24">
        <v>1994.14893801721</v>
      </c>
      <c r="BY33" s="24">
        <v>0</v>
      </c>
      <c r="BZ33" s="24">
        <v>0</v>
      </c>
      <c r="CA33" s="24">
        <v>20.8483917550607</v>
      </c>
      <c r="CB33" s="86">
        <v>0</v>
      </c>
      <c r="CC33" s="24">
        <v>61.668096078526297</v>
      </c>
      <c r="CD33" s="24">
        <v>5410.42057441426</v>
      </c>
      <c r="CE33" s="24">
        <v>3.9434084006380599</v>
      </c>
    </row>
    <row r="34" spans="1:83" x14ac:dyDescent="0.3"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62"/>
      <c r="O34" s="62"/>
      <c r="P34" s="62"/>
    </row>
    <row r="35" spans="1:83" x14ac:dyDescent="0.3">
      <c r="A35" s="26" t="s">
        <v>34</v>
      </c>
      <c r="B35" s="24">
        <v>25596.084692</v>
      </c>
      <c r="C35" s="24">
        <v>1.5519509979999999</v>
      </c>
      <c r="D35" s="24">
        <v>17625.587084999999</v>
      </c>
      <c r="E35" s="24">
        <v>468.12350520000001</v>
      </c>
      <c r="F35" s="24">
        <v>461.63884539999998</v>
      </c>
      <c r="G35" s="24">
        <v>2493.1197440999999</v>
      </c>
      <c r="H35" s="24">
        <v>362286.50822000002</v>
      </c>
      <c r="I35" s="24">
        <v>47.922048314999998</v>
      </c>
      <c r="J35" s="24">
        <v>4190.3102933999999</v>
      </c>
      <c r="K35" s="24">
        <v>7.4357610399999996E-2</v>
      </c>
      <c r="L35" s="24">
        <v>2684.9358191000001</v>
      </c>
      <c r="M35" s="24">
        <v>9.7435678038999995</v>
      </c>
      <c r="N35" s="62">
        <v>10.304885147</v>
      </c>
      <c r="O35" s="62">
        <v>2.7581082104000001</v>
      </c>
      <c r="P35" s="62">
        <v>4.8372010204000002</v>
      </c>
      <c r="R35" s="26" t="s">
        <v>34</v>
      </c>
      <c r="S35" s="85">
        <v>0</v>
      </c>
      <c r="T35" s="24">
        <v>0</v>
      </c>
      <c r="U35" s="24">
        <v>10.304842155110601</v>
      </c>
      <c r="V35" s="24">
        <v>47.921921119090797</v>
      </c>
      <c r="W35" s="24">
        <v>47.921921119090797</v>
      </c>
      <c r="X35" s="24">
        <v>8.0441454204765294E-3</v>
      </c>
      <c r="Y35" s="86">
        <v>0</v>
      </c>
      <c r="Z35" s="24">
        <v>4190.2290445827603</v>
      </c>
      <c r="AA35" s="24">
        <v>2.7581048049986898</v>
      </c>
      <c r="AB35" s="24">
        <v>146744.450344693</v>
      </c>
      <c r="AC35" s="24">
        <v>7.4358084838836505E-2</v>
      </c>
      <c r="AD35" s="24">
        <v>25596.012095349899</v>
      </c>
      <c r="AE35" s="24">
        <v>2208.2157580889998</v>
      </c>
      <c r="AF35" s="24">
        <v>130033.246771648</v>
      </c>
      <c r="AG35" s="24">
        <v>4290.8861664625701</v>
      </c>
      <c r="AH35" s="24">
        <v>0</v>
      </c>
      <c r="AI35" s="86">
        <v>0</v>
      </c>
      <c r="AJ35" s="24">
        <v>2684.92614512209</v>
      </c>
      <c r="AK35" s="24">
        <v>2684.92614512209</v>
      </c>
      <c r="AL35" s="24">
        <v>0</v>
      </c>
      <c r="AM35" s="24">
        <v>30.8774257766852</v>
      </c>
      <c r="AN35" s="24">
        <v>0</v>
      </c>
      <c r="AO35" s="86">
        <v>0</v>
      </c>
      <c r="AP35" s="24">
        <v>0</v>
      </c>
      <c r="AQ35" s="24">
        <v>9.7435757743563904</v>
      </c>
      <c r="AR35" s="24">
        <v>4.8371810814431901</v>
      </c>
      <c r="AS35" s="24">
        <v>1.5519563858529399</v>
      </c>
      <c r="AT35" s="24">
        <v>0</v>
      </c>
      <c r="AU35" s="24">
        <v>15862.9719128292</v>
      </c>
      <c r="AV35" s="24">
        <v>1762.5504153970701</v>
      </c>
      <c r="AW35" s="24">
        <v>17625.5223282263</v>
      </c>
      <c r="AX35" s="24">
        <v>0</v>
      </c>
      <c r="AY35" s="24">
        <v>88.816342340421002</v>
      </c>
      <c r="AZ35" s="24">
        <v>0.86513967845588302</v>
      </c>
      <c r="BA35" s="24">
        <v>181574.49222768299</v>
      </c>
      <c r="BB35" s="24">
        <v>1.1672367256954199</v>
      </c>
      <c r="BC35" s="24">
        <v>3.0585901550400401</v>
      </c>
      <c r="BD35" s="24">
        <v>7.3925080071870601</v>
      </c>
      <c r="BE35" s="24">
        <v>1.7292355911969399</v>
      </c>
      <c r="BF35" s="24">
        <v>19.940843731984099</v>
      </c>
      <c r="BG35" s="24">
        <v>0.40712860607263102</v>
      </c>
      <c r="BH35" s="24">
        <v>468.148110316638</v>
      </c>
      <c r="BI35" s="24">
        <v>461.66345482299602</v>
      </c>
      <c r="BJ35" s="24">
        <v>6.4846554936423999</v>
      </c>
      <c r="BK35" s="24">
        <v>0</v>
      </c>
      <c r="BL35" s="24">
        <v>0</v>
      </c>
      <c r="BM35" s="24">
        <v>235.47462041039</v>
      </c>
      <c r="BN35" s="24">
        <v>0</v>
      </c>
      <c r="BO35" s="24">
        <v>24.803705645485699</v>
      </c>
      <c r="BP35" s="24">
        <v>4.9391426714506803</v>
      </c>
      <c r="BQ35" s="24">
        <v>3.62019714633729</v>
      </c>
      <c r="BR35" s="24">
        <v>61.993019688376599</v>
      </c>
      <c r="BS35" s="24">
        <v>163695.947892141</v>
      </c>
      <c r="BT35" s="24">
        <v>2.7019424331310602</v>
      </c>
      <c r="BU35" s="24">
        <v>93.570144332192299</v>
      </c>
      <c r="BV35" s="24">
        <v>0</v>
      </c>
      <c r="BW35" s="24">
        <v>2493.1138936909201</v>
      </c>
      <c r="BX35" s="24">
        <v>84319.275688262802</v>
      </c>
      <c r="BY35" s="24">
        <v>0</v>
      </c>
      <c r="BZ35" s="24">
        <v>0</v>
      </c>
      <c r="CA35" s="24">
        <v>1256.5267679895501</v>
      </c>
      <c r="CB35" s="86">
        <v>0</v>
      </c>
      <c r="CC35" s="24">
        <v>1380.45320239741</v>
      </c>
      <c r="CD35" s="24">
        <v>362281.29201430699</v>
      </c>
      <c r="CE35" s="24">
        <v>930.77218368817705</v>
      </c>
    </row>
    <row r="36" spans="1:83" x14ac:dyDescent="0.3">
      <c r="A36" s="26" t="s">
        <v>35</v>
      </c>
      <c r="B36" s="24">
        <v>1713.7424464999999</v>
      </c>
      <c r="C36" s="24">
        <v>9.6305950400000007E-2</v>
      </c>
      <c r="D36" s="24">
        <v>2782.9637753000002</v>
      </c>
      <c r="E36" s="24">
        <v>129.53040371</v>
      </c>
      <c r="F36" s="24">
        <v>127.30643433</v>
      </c>
      <c r="G36" s="24">
        <v>2268.6742519999998</v>
      </c>
      <c r="H36" s="24">
        <v>19540.433782</v>
      </c>
      <c r="I36" s="24">
        <v>13.581708713999999</v>
      </c>
      <c r="J36" s="24">
        <v>104.39243928</v>
      </c>
      <c r="K36" s="24">
        <v>2.5501580100000001E-2</v>
      </c>
      <c r="L36" s="24">
        <v>123.00926794</v>
      </c>
      <c r="M36" s="24">
        <v>0.29662029849999999</v>
      </c>
      <c r="N36" s="62">
        <v>0.46734994499999999</v>
      </c>
      <c r="O36" s="62">
        <v>0.2768348712</v>
      </c>
      <c r="P36" s="62">
        <v>1.491924443</v>
      </c>
      <c r="R36" s="26" t="s">
        <v>35</v>
      </c>
      <c r="S36" s="85">
        <v>0</v>
      </c>
      <c r="T36" s="24">
        <v>0</v>
      </c>
      <c r="U36" s="24">
        <v>0.46734900303433702</v>
      </c>
      <c r="V36" s="24">
        <v>13.581680857869101</v>
      </c>
      <c r="W36" s="24">
        <v>13.581680857869101</v>
      </c>
      <c r="X36" s="24">
        <v>9.4252738489107005E-4</v>
      </c>
      <c r="Y36" s="86">
        <v>0</v>
      </c>
      <c r="Z36" s="24">
        <v>104.406796499061</v>
      </c>
      <c r="AA36" s="24">
        <v>0.276833850600328</v>
      </c>
      <c r="AB36" s="24">
        <v>31116.244305731201</v>
      </c>
      <c r="AC36" s="24">
        <v>2.55011940847754E-2</v>
      </c>
      <c r="AD36" s="24">
        <v>1713.7395120968699</v>
      </c>
      <c r="AE36" s="24">
        <v>107.106067501411</v>
      </c>
      <c r="AF36" s="24">
        <v>5364.39276329319</v>
      </c>
      <c r="AG36" s="24">
        <v>154.90005111217201</v>
      </c>
      <c r="AH36" s="24">
        <v>0</v>
      </c>
      <c r="AI36" s="86">
        <v>0</v>
      </c>
      <c r="AJ36" s="24">
        <v>123.00899530241399</v>
      </c>
      <c r="AK36" s="24">
        <v>123.00899530241399</v>
      </c>
      <c r="AL36" s="24">
        <v>0</v>
      </c>
      <c r="AM36" s="24">
        <v>10.583703184779701</v>
      </c>
      <c r="AN36" s="24">
        <v>0</v>
      </c>
      <c r="AO36" s="86">
        <v>0</v>
      </c>
      <c r="AP36" s="24">
        <v>0</v>
      </c>
      <c r="AQ36" s="24">
        <v>0.29662088469992298</v>
      </c>
      <c r="AR36" s="24">
        <v>1.49192046376897</v>
      </c>
      <c r="AS36" s="24">
        <v>9.6305955235150398E-2</v>
      </c>
      <c r="AT36" s="24">
        <v>0</v>
      </c>
      <c r="AU36" s="24">
        <v>2504.6614342847301</v>
      </c>
      <c r="AV36" s="24">
        <v>278.29632169359002</v>
      </c>
      <c r="AW36" s="24">
        <v>2782.9577559783202</v>
      </c>
      <c r="AX36" s="24">
        <v>0</v>
      </c>
      <c r="AY36" s="24">
        <v>73.2366504438492</v>
      </c>
      <c r="AZ36" s="24">
        <v>0.29076646459244798</v>
      </c>
      <c r="BA36" s="24">
        <v>12676.4785662213</v>
      </c>
      <c r="BB36" s="24">
        <v>0.39229924376836001</v>
      </c>
      <c r="BC36" s="24">
        <v>1.02796978152857</v>
      </c>
      <c r="BD36" s="24">
        <v>2.4845548316925399</v>
      </c>
      <c r="BE36" s="24">
        <v>0.58118304546481603</v>
      </c>
      <c r="BF36" s="24">
        <v>5.1313991499198002</v>
      </c>
      <c r="BG36" s="24">
        <v>0.13683253630516301</v>
      </c>
      <c r="BH36" s="24">
        <v>129.537353971172</v>
      </c>
      <c r="BI36" s="24">
        <v>127.313381495657</v>
      </c>
      <c r="BJ36" s="24">
        <v>2.22397247551491</v>
      </c>
      <c r="BK36" s="24">
        <v>0</v>
      </c>
      <c r="BL36" s="24">
        <v>0</v>
      </c>
      <c r="BM36" s="24">
        <v>60.848676641919802</v>
      </c>
      <c r="BN36" s="24">
        <v>0</v>
      </c>
      <c r="BO36" s="24">
        <v>7.9464613910503301</v>
      </c>
      <c r="BP36" s="24">
        <v>1.6599972544243999</v>
      </c>
      <c r="BQ36" s="24">
        <v>1.1401393401676601</v>
      </c>
      <c r="BR36" s="24">
        <v>19.860742452200999</v>
      </c>
      <c r="BS36" s="24">
        <v>5505.0361355264704</v>
      </c>
      <c r="BT36" s="24">
        <v>0.90810049579854002</v>
      </c>
      <c r="BU36" s="24">
        <v>24.9042588668243</v>
      </c>
      <c r="BV36" s="24">
        <v>0</v>
      </c>
      <c r="BW36" s="24">
        <v>2268.6660985375102</v>
      </c>
      <c r="BX36" s="24">
        <v>7381.0529450978402</v>
      </c>
      <c r="BY36" s="24">
        <v>0</v>
      </c>
      <c r="BZ36" s="24">
        <v>0</v>
      </c>
      <c r="CA36" s="24">
        <v>195.753918480328</v>
      </c>
      <c r="CB36" s="86">
        <v>0</v>
      </c>
      <c r="CC36" s="24">
        <v>597.01267367984701</v>
      </c>
      <c r="CD36" s="24">
        <v>19540.2828920672</v>
      </c>
      <c r="CE36" s="24">
        <v>93.461815102830897</v>
      </c>
    </row>
    <row r="37" spans="1:83" x14ac:dyDescent="0.3">
      <c r="A37" s="26" t="s">
        <v>36</v>
      </c>
      <c r="B37" s="24">
        <v>50515.53802</v>
      </c>
      <c r="C37" s="24">
        <v>0.32104768039999998</v>
      </c>
      <c r="D37" s="24">
        <v>50220.756573999999</v>
      </c>
      <c r="E37" s="24">
        <v>1195.9253831000001</v>
      </c>
      <c r="F37" s="24">
        <v>1163.2658082999999</v>
      </c>
      <c r="G37" s="24">
        <v>101.7147566</v>
      </c>
      <c r="H37" s="24">
        <v>154291.80549</v>
      </c>
      <c r="I37" s="24">
        <v>471.92301273999999</v>
      </c>
      <c r="J37" s="24">
        <v>831.25431117000005</v>
      </c>
      <c r="K37" s="24">
        <v>0.1094778458</v>
      </c>
      <c r="L37" s="24">
        <v>3391.1616837000001</v>
      </c>
      <c r="M37" s="24">
        <v>381.17772824000002</v>
      </c>
      <c r="N37" s="62">
        <v>361.87377674999999</v>
      </c>
      <c r="O37" s="62">
        <v>80.580482376000006</v>
      </c>
      <c r="P37" s="62">
        <v>18.66535541</v>
      </c>
      <c r="R37" s="26" t="s">
        <v>36</v>
      </c>
      <c r="S37" s="85">
        <v>0</v>
      </c>
      <c r="T37" s="24">
        <v>0</v>
      </c>
      <c r="U37" s="24">
        <v>361.872554910291</v>
      </c>
      <c r="V37" s="24">
        <v>282.00054672565</v>
      </c>
      <c r="W37" s="24">
        <v>282.00054672565</v>
      </c>
      <c r="X37" s="24">
        <v>1.74590705660017</v>
      </c>
      <c r="Y37" s="86">
        <v>0</v>
      </c>
      <c r="Z37" s="24">
        <v>888.92636764575298</v>
      </c>
      <c r="AA37" s="24">
        <v>80.580390003272498</v>
      </c>
      <c r="AB37" s="24">
        <v>300310.09602974902</v>
      </c>
      <c r="AC37" s="24">
        <v>0.109477368601824</v>
      </c>
      <c r="AD37" s="24">
        <v>50515.315841553798</v>
      </c>
      <c r="AE37" s="24">
        <v>479.88641420651601</v>
      </c>
      <c r="AF37" s="24">
        <v>47109.576743752201</v>
      </c>
      <c r="AG37" s="24">
        <v>551.01655283547097</v>
      </c>
      <c r="AH37" s="24">
        <v>0</v>
      </c>
      <c r="AI37" s="86">
        <v>0</v>
      </c>
      <c r="AJ37" s="24">
        <v>2160.3840693339598</v>
      </c>
      <c r="AK37" s="24">
        <v>2160.3840693339598</v>
      </c>
      <c r="AL37" s="24">
        <v>0</v>
      </c>
      <c r="AM37" s="24">
        <v>95.650222117871394</v>
      </c>
      <c r="AN37" s="24">
        <v>0</v>
      </c>
      <c r="AO37" s="86">
        <v>0</v>
      </c>
      <c r="AP37" s="24">
        <v>0</v>
      </c>
      <c r="AQ37" s="24">
        <v>238.26346276134799</v>
      </c>
      <c r="AR37" s="24">
        <v>14.181745180989299</v>
      </c>
      <c r="AS37" s="24">
        <v>0.32104730884880101</v>
      </c>
      <c r="AT37" s="24">
        <v>0</v>
      </c>
      <c r="AU37" s="24">
        <v>45198.474432731899</v>
      </c>
      <c r="AV37" s="24">
        <v>5022.0570051978302</v>
      </c>
      <c r="AW37" s="24">
        <v>50220.5314379298</v>
      </c>
      <c r="AX37" s="24">
        <v>0</v>
      </c>
      <c r="AY37" s="24">
        <v>613.96014544740103</v>
      </c>
      <c r="AZ37" s="24">
        <v>5.9883395180806502</v>
      </c>
      <c r="BA37" s="24">
        <v>99126.774315966104</v>
      </c>
      <c r="BB37" s="24">
        <v>8.0794042039495704</v>
      </c>
      <c r="BC37" s="24">
        <v>21.1710467725987</v>
      </c>
      <c r="BD37" s="24">
        <v>51.169585839492498</v>
      </c>
      <c r="BE37" s="24">
        <v>11.9695073262895</v>
      </c>
      <c r="BF37" s="24">
        <v>23.415651669064101</v>
      </c>
      <c r="BG37" s="24">
        <v>2.8180694326736</v>
      </c>
      <c r="BH37" s="24">
        <v>1195.9976298589399</v>
      </c>
      <c r="BI37" s="24">
        <v>1163.3380894367101</v>
      </c>
      <c r="BJ37" s="24">
        <v>32.659540422229099</v>
      </c>
      <c r="BK37" s="24">
        <v>0</v>
      </c>
      <c r="BL37" s="24">
        <v>0</v>
      </c>
      <c r="BM37" s="24">
        <v>295.01828105909999</v>
      </c>
      <c r="BN37" s="24">
        <v>0</v>
      </c>
      <c r="BO37" s="24">
        <v>143.23707700303601</v>
      </c>
      <c r="BP37" s="24">
        <v>34.187879481142197</v>
      </c>
      <c r="BQ37" s="24">
        <v>19.469996839123201</v>
      </c>
      <c r="BR37" s="24">
        <v>357.98071724730897</v>
      </c>
      <c r="BS37" s="24">
        <v>43660.4486236374</v>
      </c>
      <c r="BT37" s="24">
        <v>18.702321857945101</v>
      </c>
      <c r="BU37" s="24">
        <v>170.13021118691299</v>
      </c>
      <c r="BV37" s="24">
        <v>0</v>
      </c>
      <c r="BW37" s="24">
        <v>101.714581991898</v>
      </c>
      <c r="BX37" s="24">
        <v>59122.987514497698</v>
      </c>
      <c r="BY37" s="24">
        <v>0</v>
      </c>
      <c r="BZ37" s="24">
        <v>0</v>
      </c>
      <c r="CA37" s="24">
        <v>1474.8160097674599</v>
      </c>
      <c r="CB37" s="86">
        <v>0</v>
      </c>
      <c r="CC37" s="24">
        <v>4583.1106853116498</v>
      </c>
      <c r="CD37" s="24">
        <v>154291.17528376199</v>
      </c>
      <c r="CE37" s="24">
        <v>1096.5999373774</v>
      </c>
    </row>
    <row r="38" spans="1:83" x14ac:dyDescent="0.3">
      <c r="A38" s="26" t="s">
        <v>37</v>
      </c>
      <c r="B38" s="24">
        <v>17.80786792</v>
      </c>
      <c r="C38" s="24"/>
      <c r="D38" s="24">
        <v>14.125081740000001</v>
      </c>
      <c r="E38" s="24">
        <v>0.29130737499999998</v>
      </c>
      <c r="F38" s="24">
        <v>0.28920828500000001</v>
      </c>
      <c r="G38" s="24">
        <v>7.3983295000000001E-3</v>
      </c>
      <c r="H38" s="24">
        <v>26.171567119999999</v>
      </c>
      <c r="I38" s="24">
        <v>4.37298302E-2</v>
      </c>
      <c r="J38" s="24">
        <v>0.70869216840000004</v>
      </c>
      <c r="K38" s="24">
        <v>2.40694E-5</v>
      </c>
      <c r="L38" s="24">
        <v>0.2491951892</v>
      </c>
      <c r="M38" s="24">
        <v>2.0440353500000001E-2</v>
      </c>
      <c r="N38" s="62">
        <v>2.40937965E-2</v>
      </c>
      <c r="O38" s="62">
        <v>4.0344934999999998E-3</v>
      </c>
      <c r="P38" s="62">
        <v>1.9351086E-3</v>
      </c>
      <c r="R38" s="26" t="s">
        <v>37</v>
      </c>
      <c r="S38" s="85">
        <v>0</v>
      </c>
      <c r="T38" s="24">
        <v>0</v>
      </c>
      <c r="U38" s="24">
        <v>2.4093700426748601E-2</v>
      </c>
      <c r="V38" s="24">
        <v>4.3729819048529101E-2</v>
      </c>
      <c r="W38" s="24">
        <v>4.3729819048529101E-2</v>
      </c>
      <c r="X38" s="24">
        <v>1.7664694555134699E-4</v>
      </c>
      <c r="Y38" s="86">
        <v>0</v>
      </c>
      <c r="Z38" s="24">
        <v>0.71277033644405696</v>
      </c>
      <c r="AA38" s="24">
        <v>4.0348814328279104E-3</v>
      </c>
      <c r="AB38" s="24">
        <v>91.024973046070997</v>
      </c>
      <c r="AC38" s="24">
        <v>2.4068762082706399E-5</v>
      </c>
      <c r="AD38" s="24">
        <v>17.807951851055702</v>
      </c>
      <c r="AE38" s="24">
        <v>4.1333126956794697E-2</v>
      </c>
      <c r="AF38" s="24">
        <v>14.6981571619901</v>
      </c>
      <c r="AG38" s="24">
        <v>1.7325082970617901E-2</v>
      </c>
      <c r="AH38" s="24">
        <v>0</v>
      </c>
      <c r="AI38" s="86">
        <v>0</v>
      </c>
      <c r="AJ38" s="24">
        <v>0.249195295795234</v>
      </c>
      <c r="AK38" s="24">
        <v>0.249195295795234</v>
      </c>
      <c r="AL38" s="24">
        <v>0</v>
      </c>
      <c r="AM38" s="24">
        <v>1.26856837337478E-2</v>
      </c>
      <c r="AN38" s="24">
        <v>0</v>
      </c>
      <c r="AO38" s="86">
        <v>0</v>
      </c>
      <c r="AP38" s="24">
        <v>0</v>
      </c>
      <c r="AQ38" s="24">
        <v>2.0440400227516999E-2</v>
      </c>
      <c r="AR38" s="24">
        <v>1.9353020007936499E-3</v>
      </c>
      <c r="AS38" s="24">
        <v>0</v>
      </c>
      <c r="AT38" s="24">
        <v>0</v>
      </c>
      <c r="AU38" s="24">
        <v>12.7125018601497</v>
      </c>
      <c r="AV38" s="24">
        <v>1.41252251745785</v>
      </c>
      <c r="AW38" s="24">
        <v>14.1250243776076</v>
      </c>
      <c r="AX38" s="24">
        <v>0</v>
      </c>
      <c r="AY38" s="24">
        <v>3.7792396170571702E-2</v>
      </c>
      <c r="AZ38" s="24">
        <v>1.77176816195154E-3</v>
      </c>
      <c r="BA38" s="24">
        <v>13.666352155293501</v>
      </c>
      <c r="BB38" s="24">
        <v>2.3904507900813902E-3</v>
      </c>
      <c r="BC38" s="24">
        <v>6.2638943545142199E-3</v>
      </c>
      <c r="BD38" s="24">
        <v>1.51395536742781E-2</v>
      </c>
      <c r="BE38" s="24">
        <v>3.54142672112082E-3</v>
      </c>
      <c r="BF38" s="24">
        <v>3.8278730358196002E-3</v>
      </c>
      <c r="BG38" s="24">
        <v>8.3378517061018101E-4</v>
      </c>
      <c r="BH38" s="24">
        <v>0.29132574414259399</v>
      </c>
      <c r="BI38" s="24">
        <v>0.28922664858876501</v>
      </c>
      <c r="BJ38" s="24">
        <v>2.0990955538286002E-3</v>
      </c>
      <c r="BK38" s="24">
        <v>0</v>
      </c>
      <c r="BL38" s="24">
        <v>0</v>
      </c>
      <c r="BM38" s="24">
        <v>5.1179620474324103E-2</v>
      </c>
      <c r="BN38" s="24">
        <v>0</v>
      </c>
      <c r="BO38" s="24">
        <v>4.1609802851678299E-2</v>
      </c>
      <c r="BP38" s="24">
        <v>1.01151716573797E-2</v>
      </c>
      <c r="BQ38" s="24">
        <v>5.6094214520742598E-3</v>
      </c>
      <c r="BR38" s="24">
        <v>0.10399147913600799</v>
      </c>
      <c r="BS38" s="24">
        <v>11.118253355952699</v>
      </c>
      <c r="BT38" s="24">
        <v>5.5334138020359898E-3</v>
      </c>
      <c r="BU38" s="24">
        <v>3.74189873068888E-2</v>
      </c>
      <c r="BV38" s="24">
        <v>0</v>
      </c>
      <c r="BW38" s="24">
        <v>7.3980411933618701E-3</v>
      </c>
      <c r="BX38" s="24">
        <v>7.3736835697084997</v>
      </c>
      <c r="BY38" s="24">
        <v>0</v>
      </c>
      <c r="BZ38" s="24">
        <v>0</v>
      </c>
      <c r="CA38" s="24">
        <v>0.11757184995761499</v>
      </c>
      <c r="CB38" s="86">
        <v>0</v>
      </c>
      <c r="CC38" s="24">
        <v>0.14508583719968801</v>
      </c>
      <c r="CD38" s="24">
        <v>26.1715467076727</v>
      </c>
      <c r="CE38" s="24">
        <v>2.3003627894530799E-2</v>
      </c>
    </row>
    <row r="39" spans="1:83" x14ac:dyDescent="0.3">
      <c r="A39" s="26" t="s">
        <v>129</v>
      </c>
      <c r="B39" s="24">
        <v>45074.231287000002</v>
      </c>
      <c r="C39" s="24">
        <v>0.1121867867</v>
      </c>
      <c r="D39" s="24">
        <v>40779.173975999998</v>
      </c>
      <c r="E39" s="24">
        <v>983.28397967000001</v>
      </c>
      <c r="F39" s="24">
        <v>972.62476620999996</v>
      </c>
      <c r="G39" s="24">
        <v>1632.9780602999999</v>
      </c>
      <c r="H39" s="24">
        <v>109103.73517</v>
      </c>
      <c r="I39" s="24">
        <v>63.272242071999997</v>
      </c>
      <c r="J39" s="24">
        <v>5260.4311417999998</v>
      </c>
      <c r="K39" s="24">
        <v>6.6696144999999997E-3</v>
      </c>
      <c r="L39" s="24">
        <v>505.76523956</v>
      </c>
      <c r="M39" s="24">
        <v>41.712059601</v>
      </c>
      <c r="N39" s="62">
        <v>47.087875984999997</v>
      </c>
      <c r="O39" s="62">
        <v>8.1391635710999992</v>
      </c>
      <c r="P39" s="62">
        <v>1.7216845232</v>
      </c>
      <c r="R39" s="26" t="s">
        <v>129</v>
      </c>
      <c r="S39" s="85">
        <v>0</v>
      </c>
      <c r="T39" s="24">
        <v>0</v>
      </c>
      <c r="U39" s="24">
        <v>47.087803362052298</v>
      </c>
      <c r="V39" s="24">
        <v>63.298223751300696</v>
      </c>
      <c r="W39" s="24">
        <v>63.298223751300696</v>
      </c>
      <c r="X39" s="24">
        <v>0.40643073630119497</v>
      </c>
      <c r="Y39" s="86">
        <v>0</v>
      </c>
      <c r="Z39" s="24">
        <v>5259.5040099796397</v>
      </c>
      <c r="AA39" s="24">
        <v>8.1391620380653595</v>
      </c>
      <c r="AB39" s="24">
        <v>357954.64293437899</v>
      </c>
      <c r="AC39" s="24">
        <v>6.6695603320601499E-3</v>
      </c>
      <c r="AD39" s="24">
        <v>45074.008620072003</v>
      </c>
      <c r="AE39" s="24">
        <v>171.37069183809999</v>
      </c>
      <c r="AF39" s="24">
        <v>57328.339296660502</v>
      </c>
      <c r="AG39" s="24">
        <v>208.766487598385</v>
      </c>
      <c r="AH39" s="24">
        <v>0</v>
      </c>
      <c r="AI39" s="86">
        <v>0</v>
      </c>
      <c r="AJ39" s="24">
        <v>505.33572421225301</v>
      </c>
      <c r="AK39" s="24">
        <v>505.33572421225301</v>
      </c>
      <c r="AL39" s="24">
        <v>0</v>
      </c>
      <c r="AM39" s="24">
        <v>27.298981434851498</v>
      </c>
      <c r="AN39" s="24">
        <v>0</v>
      </c>
      <c r="AO39" s="86">
        <v>0</v>
      </c>
      <c r="AP39" s="24">
        <v>0</v>
      </c>
      <c r="AQ39" s="24">
        <v>41.713868624462002</v>
      </c>
      <c r="AR39" s="24">
        <v>1.72168332093305</v>
      </c>
      <c r="AS39" s="24">
        <v>0.112186927098662</v>
      </c>
      <c r="AT39" s="24">
        <v>0</v>
      </c>
      <c r="AU39" s="24">
        <v>36701.100985983998</v>
      </c>
      <c r="AV39" s="24">
        <v>4077.90164946091</v>
      </c>
      <c r="AW39" s="24">
        <v>40779.0026354449</v>
      </c>
      <c r="AX39" s="24">
        <v>0</v>
      </c>
      <c r="AY39" s="24">
        <v>94.819393314153203</v>
      </c>
      <c r="AZ39" s="24">
        <v>6.4254642107177604</v>
      </c>
      <c r="BA39" s="24">
        <v>57510.517024334702</v>
      </c>
      <c r="BB39" s="24">
        <v>8.6691836000374796</v>
      </c>
      <c r="BC39" s="24">
        <v>22.7164264008995</v>
      </c>
      <c r="BD39" s="24">
        <v>54.904731596973001</v>
      </c>
      <c r="BE39" s="24">
        <v>12.843216403049</v>
      </c>
      <c r="BF39" s="24">
        <v>9.5836263236274899</v>
      </c>
      <c r="BG39" s="24">
        <v>3.0237741317371798</v>
      </c>
      <c r="BH39" s="24">
        <v>983.34730433836603</v>
      </c>
      <c r="BI39" s="24">
        <v>972.68811768514695</v>
      </c>
      <c r="BJ39" s="24">
        <v>10.6591866532184</v>
      </c>
      <c r="BK39" s="24">
        <v>0</v>
      </c>
      <c r="BL39" s="24">
        <v>0</v>
      </c>
      <c r="BM39" s="24">
        <v>135.54208875179799</v>
      </c>
      <c r="BN39" s="24">
        <v>0</v>
      </c>
      <c r="BO39" s="24">
        <v>149.834890464458</v>
      </c>
      <c r="BP39" s="24">
        <v>36.683400745823597</v>
      </c>
      <c r="BQ39" s="24">
        <v>20.1334450561903</v>
      </c>
      <c r="BR39" s="24">
        <v>374.46673270391398</v>
      </c>
      <c r="BS39" s="24">
        <v>44001.020069309197</v>
      </c>
      <c r="BT39" s="24">
        <v>20.0675196011838</v>
      </c>
      <c r="BU39" s="24">
        <v>117.79361769473699</v>
      </c>
      <c r="BV39" s="24">
        <v>0</v>
      </c>
      <c r="BW39" s="24">
        <v>1632.96608146069</v>
      </c>
      <c r="BX39" s="24">
        <v>31953.5836951606</v>
      </c>
      <c r="BY39" s="24">
        <v>0</v>
      </c>
      <c r="BZ39" s="24">
        <v>0</v>
      </c>
      <c r="CA39" s="24">
        <v>501.891459967505</v>
      </c>
      <c r="CB39" s="86">
        <v>0</v>
      </c>
      <c r="CC39" s="24">
        <v>819.40619595943099</v>
      </c>
      <c r="CD39" s="24">
        <v>109102.002493427</v>
      </c>
      <c r="CE39" s="24">
        <v>126.586181956383</v>
      </c>
    </row>
    <row r="40" spans="1:83" x14ac:dyDescent="0.3">
      <c r="A40" s="26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62"/>
      <c r="O40" s="62"/>
      <c r="P40" s="62"/>
    </row>
    <row r="41" spans="1:83" x14ac:dyDescent="0.3"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62"/>
      <c r="O41" s="62"/>
      <c r="P41" s="62"/>
    </row>
    <row r="42" spans="1:83" x14ac:dyDescent="0.3">
      <c r="A42" s="26" t="s">
        <v>41</v>
      </c>
      <c r="B42" s="24">
        <v>189.58148957</v>
      </c>
      <c r="C42" s="24"/>
      <c r="D42" s="24">
        <v>110.47794208000001</v>
      </c>
      <c r="E42" s="24">
        <v>3.8713625290000002</v>
      </c>
      <c r="F42" s="24">
        <v>3.870699509</v>
      </c>
      <c r="G42" s="24">
        <v>8.5538132089999994</v>
      </c>
      <c r="H42" s="24">
        <v>1675.8519862999999</v>
      </c>
      <c r="I42" s="24">
        <v>0.1298411917</v>
      </c>
      <c r="J42" s="24">
        <v>20.894270118000001</v>
      </c>
      <c r="K42" s="24">
        <v>7.6025980000000002E-6</v>
      </c>
      <c r="L42" s="24">
        <v>8.5503349884999995</v>
      </c>
      <c r="M42" s="24">
        <v>0.110913999</v>
      </c>
      <c r="N42" s="62">
        <v>0.1118992321</v>
      </c>
      <c r="O42" s="62">
        <v>2.3270106400000001E-2</v>
      </c>
      <c r="P42" s="62">
        <v>4.1661420000000003E-3</v>
      </c>
      <c r="R42" s="26" t="s">
        <v>41</v>
      </c>
      <c r="S42" s="85">
        <v>0</v>
      </c>
      <c r="T42" s="24">
        <v>0</v>
      </c>
      <c r="U42" s="24">
        <v>0.111898153106829</v>
      </c>
      <c r="V42" s="24">
        <v>0.12984105964242099</v>
      </c>
      <c r="W42" s="24">
        <v>0.12984105964242099</v>
      </c>
      <c r="X42" s="24">
        <v>3.09741247320556E-4</v>
      </c>
      <c r="Y42" s="86">
        <v>0</v>
      </c>
      <c r="Z42" s="24">
        <v>20.8946657976769</v>
      </c>
      <c r="AA42" s="24">
        <v>2.3270723550464299E-2</v>
      </c>
      <c r="AB42" s="24">
        <v>2291.14679866488</v>
      </c>
      <c r="AC42" s="24">
        <v>7.6002832277870403E-6</v>
      </c>
      <c r="AD42" s="24">
        <v>189.58137782260599</v>
      </c>
      <c r="AE42" s="24">
        <v>6.4173698739974796</v>
      </c>
      <c r="AF42" s="24">
        <v>408.01849048856701</v>
      </c>
      <c r="AG42" s="24">
        <v>13.000483660560301</v>
      </c>
      <c r="AH42" s="24">
        <v>0</v>
      </c>
      <c r="AI42" s="86">
        <v>0</v>
      </c>
      <c r="AJ42" s="24">
        <v>8.5503067576348606</v>
      </c>
      <c r="AK42" s="24">
        <v>8.5503067576348606</v>
      </c>
      <c r="AL42" s="24">
        <v>0</v>
      </c>
      <c r="AM42" s="24">
        <v>0.108685327484338</v>
      </c>
      <c r="AN42" s="24">
        <v>0</v>
      </c>
      <c r="AO42" s="86">
        <v>0</v>
      </c>
      <c r="AP42" s="24">
        <v>0</v>
      </c>
      <c r="AQ42" s="24">
        <v>0.110914556426969</v>
      </c>
      <c r="AR42" s="24">
        <v>4.1660897841647501E-3</v>
      </c>
      <c r="AS42" s="24">
        <v>0</v>
      </c>
      <c r="AT42" s="24">
        <v>0</v>
      </c>
      <c r="AU42" s="24">
        <v>99.429947574089297</v>
      </c>
      <c r="AV42" s="24">
        <v>11.0477811462932</v>
      </c>
      <c r="AW42" s="24">
        <v>110.477728720382</v>
      </c>
      <c r="AX42" s="24">
        <v>0</v>
      </c>
      <c r="AY42" s="24">
        <v>5.47405972611101</v>
      </c>
      <c r="AZ42" s="24">
        <v>1.4597435914394601E-2</v>
      </c>
      <c r="BA42" s="24">
        <v>1090.1051967717699</v>
      </c>
      <c r="BB42" s="24">
        <v>1.9694655665602901E-2</v>
      </c>
      <c r="BC42" s="24">
        <v>5.1607831809388098E-2</v>
      </c>
      <c r="BD42" s="24">
        <v>0.124733554236456</v>
      </c>
      <c r="BE42" s="24">
        <v>2.9177443851033501E-2</v>
      </c>
      <c r="BF42" s="24">
        <v>0.11545721611358099</v>
      </c>
      <c r="BG42" s="24">
        <v>6.8693834223449296E-3</v>
      </c>
      <c r="BH42" s="24">
        <v>3.8716028712996899</v>
      </c>
      <c r="BI42" s="24">
        <v>3.8709398484322399</v>
      </c>
      <c r="BJ42" s="24">
        <v>6.6302286744159195E-4</v>
      </c>
      <c r="BK42" s="24">
        <v>0</v>
      </c>
      <c r="BL42" s="24">
        <v>0</v>
      </c>
      <c r="BM42" s="24">
        <v>1.3990866967597499</v>
      </c>
      <c r="BN42" s="24">
        <v>0</v>
      </c>
      <c r="BO42" s="24">
        <v>0.36365188963662298</v>
      </c>
      <c r="BP42" s="24">
        <v>8.3337682170670599E-2</v>
      </c>
      <c r="BQ42" s="24">
        <v>5.0307112882157203E-2</v>
      </c>
      <c r="BR42" s="24">
        <v>0.90885868703738004</v>
      </c>
      <c r="BS42" s="24">
        <v>449.76449647258301</v>
      </c>
      <c r="BT42" s="24">
        <v>4.5590152504726297E-2</v>
      </c>
      <c r="BU42" s="24">
        <v>0.65797010642812803</v>
      </c>
      <c r="BV42" s="24">
        <v>0</v>
      </c>
      <c r="BW42" s="24">
        <v>8.5537982360819296</v>
      </c>
      <c r="BX42" s="24">
        <v>602.52935052625799</v>
      </c>
      <c r="BY42" s="24">
        <v>0</v>
      </c>
      <c r="BZ42" s="24">
        <v>0</v>
      </c>
      <c r="CA42" s="24">
        <v>20.451274542585502</v>
      </c>
      <c r="CB42" s="86">
        <v>0</v>
      </c>
      <c r="CC42" s="24">
        <v>58.270887869223898</v>
      </c>
      <c r="CD42" s="24">
        <v>1675.8474084117299</v>
      </c>
      <c r="CE42" s="24">
        <v>10.863621241296199</v>
      </c>
    </row>
    <row r="43" spans="1:83" x14ac:dyDescent="0.3">
      <c r="A43" s="26" t="s">
        <v>42</v>
      </c>
      <c r="B43" s="24">
        <v>1233.2758695</v>
      </c>
      <c r="C43" s="24"/>
      <c r="D43" s="24">
        <v>834.8671478</v>
      </c>
      <c r="E43" s="24">
        <v>11.626682296</v>
      </c>
      <c r="F43" s="24">
        <v>11.613653486</v>
      </c>
      <c r="G43" s="24">
        <v>1.7817298558000001</v>
      </c>
      <c r="H43" s="24">
        <v>2795.8268318</v>
      </c>
      <c r="I43" s="24">
        <v>1.4407722467999999</v>
      </c>
      <c r="J43" s="24">
        <v>12.774392053</v>
      </c>
      <c r="K43" s="24">
        <v>1.4939599999999999E-4</v>
      </c>
      <c r="L43" s="24">
        <v>9.9460711472999996</v>
      </c>
      <c r="M43" s="24">
        <v>1.1773098912</v>
      </c>
      <c r="N43" s="62">
        <v>1.1606448893000001</v>
      </c>
      <c r="O43" s="62">
        <v>0.24337372030000001</v>
      </c>
      <c r="P43" s="62">
        <v>4.5422763499999998E-2</v>
      </c>
      <c r="R43" s="26" t="s">
        <v>42</v>
      </c>
      <c r="S43" s="85">
        <v>0</v>
      </c>
      <c r="T43" s="24">
        <v>0</v>
      </c>
      <c r="U43" s="24">
        <v>1.1606503500590399</v>
      </c>
      <c r="V43" s="24">
        <v>1.4407791562260901</v>
      </c>
      <c r="W43" s="24">
        <v>1.4407791562260901</v>
      </c>
      <c r="X43" s="24">
        <v>4.4417655680814797E-3</v>
      </c>
      <c r="Y43" s="86">
        <v>0</v>
      </c>
      <c r="Z43" s="24">
        <v>12.8707615227431</v>
      </c>
      <c r="AA43" s="24">
        <v>0.243372453101317</v>
      </c>
      <c r="AB43" s="24">
        <v>8095.39628943972</v>
      </c>
      <c r="AC43" s="24">
        <v>1.4939217513958001E-4</v>
      </c>
      <c r="AD43" s="24">
        <v>1233.2741503882801</v>
      </c>
      <c r="AE43" s="24">
        <v>0.52774101438409005</v>
      </c>
      <c r="AF43" s="24">
        <v>1313.8260448651399</v>
      </c>
      <c r="AG43" s="24">
        <v>0.39329857946552998</v>
      </c>
      <c r="AH43" s="24">
        <v>0</v>
      </c>
      <c r="AI43" s="86">
        <v>0</v>
      </c>
      <c r="AJ43" s="24">
        <v>9.9460743893194792</v>
      </c>
      <c r="AK43" s="24">
        <v>9.9460743893194792</v>
      </c>
      <c r="AL43" s="24">
        <v>0</v>
      </c>
      <c r="AM43" s="24">
        <v>0.17645927155021299</v>
      </c>
      <c r="AN43" s="24">
        <v>0</v>
      </c>
      <c r="AO43" s="86">
        <v>0</v>
      </c>
      <c r="AP43" s="24">
        <v>0</v>
      </c>
      <c r="AQ43" s="24">
        <v>1.1773094528783801</v>
      </c>
      <c r="AR43" s="24">
        <v>4.5426367164405103E-2</v>
      </c>
      <c r="AS43" s="24">
        <v>0</v>
      </c>
      <c r="AT43" s="24">
        <v>0</v>
      </c>
      <c r="AU43" s="24">
        <v>751.37800345905202</v>
      </c>
      <c r="AV43" s="24">
        <v>83.485555034529696</v>
      </c>
      <c r="AW43" s="24">
        <v>834.86355849358199</v>
      </c>
      <c r="AX43" s="24">
        <v>0</v>
      </c>
      <c r="AY43" s="24">
        <v>1.21776814190324</v>
      </c>
      <c r="AZ43" s="24">
        <v>7.51014541686644E-2</v>
      </c>
      <c r="BA43" s="24">
        <v>1667.4333244699701</v>
      </c>
      <c r="BB43" s="24">
        <v>0.10132661386597</v>
      </c>
      <c r="BC43" s="24">
        <v>0.26551171492032999</v>
      </c>
      <c r="BD43" s="24">
        <v>0.64173548306023498</v>
      </c>
      <c r="BE43" s="24">
        <v>0.15011283960823801</v>
      </c>
      <c r="BF43" s="24">
        <v>0.12586098943434901</v>
      </c>
      <c r="BG43" s="24">
        <v>3.5342232466365697E-2</v>
      </c>
      <c r="BH43" s="24">
        <v>11.627444838329501</v>
      </c>
      <c r="BI43" s="24">
        <v>11.614416051698299</v>
      </c>
      <c r="BJ43" s="24">
        <v>1.30287866311722E-2</v>
      </c>
      <c r="BK43" s="24">
        <v>0</v>
      </c>
      <c r="BL43" s="24">
        <v>0</v>
      </c>
      <c r="BM43" s="24">
        <v>1.74551637659353</v>
      </c>
      <c r="BN43" s="24">
        <v>0</v>
      </c>
      <c r="BO43" s="24">
        <v>1.75471725204891</v>
      </c>
      <c r="BP43" s="24">
        <v>0.428762003670696</v>
      </c>
      <c r="BQ43" s="24">
        <v>0.23599505481241401</v>
      </c>
      <c r="BR43" s="24">
        <v>4.3853971485419203</v>
      </c>
      <c r="BS43" s="24">
        <v>1064.5963535476001</v>
      </c>
      <c r="BT43" s="24">
        <v>0.23455010268026799</v>
      </c>
      <c r="BU43" s="24">
        <v>1.43448678582648</v>
      </c>
      <c r="BV43" s="24">
        <v>0</v>
      </c>
      <c r="BW43" s="24">
        <v>1.7817252380142901</v>
      </c>
      <c r="BX43" s="24">
        <v>1020.8163697185601</v>
      </c>
      <c r="BY43" s="24">
        <v>0</v>
      </c>
      <c r="BZ43" s="24">
        <v>0</v>
      </c>
      <c r="CA43" s="24">
        <v>11.921090807788</v>
      </c>
      <c r="CB43" s="86">
        <v>0</v>
      </c>
      <c r="CC43" s="24">
        <v>35.609495073132699</v>
      </c>
      <c r="CD43" s="24">
        <v>2795.8180674283599</v>
      </c>
      <c r="CE43" s="24">
        <v>2.9325875639167198</v>
      </c>
    </row>
    <row r="44" spans="1:83" x14ac:dyDescent="0.3">
      <c r="A44" s="26" t="s">
        <v>43</v>
      </c>
      <c r="B44" s="24">
        <v>166247.14000000001</v>
      </c>
      <c r="C44" s="24"/>
      <c r="D44" s="24">
        <v>225190.78</v>
      </c>
      <c r="E44" s="24">
        <v>3020.3</v>
      </c>
      <c r="F44" s="24">
        <v>3009.49</v>
      </c>
      <c r="G44" s="24">
        <v>23410.07</v>
      </c>
      <c r="H44" s="24">
        <v>894795.93</v>
      </c>
      <c r="I44" s="24">
        <v>779.53774501999999</v>
      </c>
      <c r="J44" s="24">
        <v>7779.1568287999999</v>
      </c>
      <c r="K44" s="24">
        <v>0.25284000140000001</v>
      </c>
      <c r="L44" s="24">
        <v>7410.6247391999996</v>
      </c>
      <c r="M44" s="24">
        <v>522.59612901000003</v>
      </c>
      <c r="N44" s="62">
        <v>574.18525930999999</v>
      </c>
      <c r="O44" s="62">
        <v>116.13386978</v>
      </c>
      <c r="P44" s="62">
        <v>34.347132430999999</v>
      </c>
      <c r="R44" s="26" t="s">
        <v>43</v>
      </c>
      <c r="S44" s="85">
        <v>0</v>
      </c>
      <c r="T44" s="24">
        <v>0</v>
      </c>
      <c r="U44" s="24">
        <v>574.18197153508402</v>
      </c>
      <c r="V44" s="24">
        <v>475.35150112617998</v>
      </c>
      <c r="W44" s="24">
        <v>475.35150112617998</v>
      </c>
      <c r="X44" s="24">
        <v>4.2306455474916902</v>
      </c>
      <c r="Y44" s="86">
        <v>0</v>
      </c>
      <c r="Z44" s="24">
        <v>7827.2825880537903</v>
      </c>
      <c r="AA44" s="24">
        <v>116.133756521621</v>
      </c>
      <c r="AB44" s="24">
        <v>1025353.77207485</v>
      </c>
      <c r="AC44" s="24">
        <v>0.25284074995467998</v>
      </c>
      <c r="AD44" s="24">
        <v>166246.11530819099</v>
      </c>
      <c r="AE44" s="24">
        <v>2759.4749216748</v>
      </c>
      <c r="AF44" s="24">
        <v>202829.03606474001</v>
      </c>
      <c r="AG44" s="24">
        <v>4509.917798685</v>
      </c>
      <c r="AH44" s="24">
        <v>0</v>
      </c>
      <c r="AI44" s="86">
        <v>0</v>
      </c>
      <c r="AJ44" s="24">
        <v>5287.0919607593396</v>
      </c>
      <c r="AK44" s="24">
        <v>5287.0919607593396</v>
      </c>
      <c r="AL44" s="24">
        <v>0</v>
      </c>
      <c r="AM44" s="24">
        <v>280.29244219498099</v>
      </c>
      <c r="AN44" s="24">
        <v>0</v>
      </c>
      <c r="AO44" s="86">
        <v>0</v>
      </c>
      <c r="AP44" s="24">
        <v>0</v>
      </c>
      <c r="AQ44" s="24">
        <v>186.22539850107501</v>
      </c>
      <c r="AR44" s="24">
        <v>23.675711292287101</v>
      </c>
      <c r="AS44" s="24">
        <v>0</v>
      </c>
      <c r="AT44" s="24">
        <v>0</v>
      </c>
      <c r="AU44" s="24">
        <v>202670.12854128901</v>
      </c>
      <c r="AV44" s="24">
        <v>22518.915074919601</v>
      </c>
      <c r="AW44" s="24">
        <v>225189.043616209</v>
      </c>
      <c r="AX44" s="24">
        <v>0</v>
      </c>
      <c r="AY44" s="24">
        <v>3640.00015927512</v>
      </c>
      <c r="AZ44" s="24">
        <v>15.485101405777201</v>
      </c>
      <c r="BA44" s="24">
        <v>592992.783912146</v>
      </c>
      <c r="BB44" s="24">
        <v>20.892428743640998</v>
      </c>
      <c r="BC44" s="24">
        <v>54.745667650369001</v>
      </c>
      <c r="BD44" s="24">
        <v>132.38754492865201</v>
      </c>
      <c r="BE44" s="24">
        <v>30.951614165137201</v>
      </c>
      <c r="BF44" s="24">
        <v>60.625495330720803</v>
      </c>
      <c r="BG44" s="24">
        <v>7.2871687782646299</v>
      </c>
      <c r="BH44" s="24">
        <v>3020.4848515153099</v>
      </c>
      <c r="BI44" s="24">
        <v>3009.6748548314999</v>
      </c>
      <c r="BJ44" s="24">
        <v>10.809996683807601</v>
      </c>
      <c r="BK44" s="24">
        <v>0</v>
      </c>
      <c r="BL44" s="24">
        <v>0</v>
      </c>
      <c r="BM44" s="24">
        <v>763.76034441056595</v>
      </c>
      <c r="BN44" s="24">
        <v>0</v>
      </c>
      <c r="BO44" s="24">
        <v>370.41595227302003</v>
      </c>
      <c r="BP44" s="24">
        <v>88.405583529820206</v>
      </c>
      <c r="BQ44" s="24">
        <v>50.350816612620299</v>
      </c>
      <c r="BR44" s="24">
        <v>925.75517584119996</v>
      </c>
      <c r="BS44" s="24">
        <v>232769.86528382401</v>
      </c>
      <c r="BT44" s="24">
        <v>48.361907604402603</v>
      </c>
      <c r="BU44" s="24">
        <v>440.25005319730798</v>
      </c>
      <c r="BV44" s="24">
        <v>3.6000017636975799E-7</v>
      </c>
      <c r="BW44" s="24">
        <v>23409.794287565099</v>
      </c>
      <c r="BX44" s="24">
        <v>306789.09866257297</v>
      </c>
      <c r="BY44" s="24">
        <v>0</v>
      </c>
      <c r="BZ44" s="24">
        <v>0</v>
      </c>
      <c r="CA44" s="24">
        <v>11396.912450474199</v>
      </c>
      <c r="CB44" s="86">
        <v>0</v>
      </c>
      <c r="CC44" s="24">
        <v>29215.360399197602</v>
      </c>
      <c r="CD44" s="24">
        <v>894780.69032340695</v>
      </c>
      <c r="CE44" s="24">
        <v>6836.4789171494604</v>
      </c>
    </row>
    <row r="45" spans="1:83" x14ac:dyDescent="0.3">
      <c r="A45" s="26" t="s">
        <v>44</v>
      </c>
      <c r="B45" s="24">
        <v>12220.044088000001</v>
      </c>
      <c r="C45" s="24"/>
      <c r="D45" s="24">
        <v>13130.394522000001</v>
      </c>
      <c r="E45" s="24">
        <v>482.67796828000002</v>
      </c>
      <c r="F45" s="24">
        <v>482.67700504999999</v>
      </c>
      <c r="G45" s="24">
        <v>74.672889678999994</v>
      </c>
      <c r="H45" s="24">
        <v>69902.513953000001</v>
      </c>
      <c r="I45" s="24">
        <v>200.93582796000001</v>
      </c>
      <c r="J45" s="24">
        <v>1154.1603017</v>
      </c>
      <c r="K45" s="24">
        <v>5.9789140000000001E-3</v>
      </c>
      <c r="L45" s="24">
        <v>1267.2154637000001</v>
      </c>
      <c r="M45" s="24">
        <v>140.77888118999999</v>
      </c>
      <c r="N45" s="62">
        <v>146.4649259</v>
      </c>
      <c r="O45" s="62">
        <v>32.505692543000002</v>
      </c>
      <c r="P45" s="62">
        <v>9.6321411351999995</v>
      </c>
      <c r="R45" s="26" t="s">
        <v>44</v>
      </c>
      <c r="S45" s="85">
        <v>0</v>
      </c>
      <c r="T45" s="24">
        <v>0</v>
      </c>
      <c r="U45" s="24">
        <v>146.464737915905</v>
      </c>
      <c r="V45" s="24">
        <v>200.93504822991301</v>
      </c>
      <c r="W45" s="24">
        <v>200.93504822991301</v>
      </c>
      <c r="X45" s="24">
        <v>0.43326175259052602</v>
      </c>
      <c r="Y45" s="86">
        <v>0</v>
      </c>
      <c r="Z45" s="24">
        <v>1155.0120044323601</v>
      </c>
      <c r="AA45" s="24">
        <v>32.505691851679302</v>
      </c>
      <c r="AB45" s="24">
        <v>722263.88477402099</v>
      </c>
      <c r="AC45" s="24">
        <v>5.9785436190192796E-3</v>
      </c>
      <c r="AD45" s="24">
        <v>12219.978549092</v>
      </c>
      <c r="AE45" s="24">
        <v>231.44331999587899</v>
      </c>
      <c r="AF45" s="24">
        <v>26879.045751939801</v>
      </c>
      <c r="AG45" s="24">
        <v>227.532966312567</v>
      </c>
      <c r="AH45" s="24">
        <v>0</v>
      </c>
      <c r="AI45" s="86">
        <v>0</v>
      </c>
      <c r="AJ45" s="24">
        <v>1267.2082428834401</v>
      </c>
      <c r="AK45" s="24">
        <v>1267.2082428834401</v>
      </c>
      <c r="AL45" s="24">
        <v>0</v>
      </c>
      <c r="AM45" s="24">
        <v>44.873920656459198</v>
      </c>
      <c r="AN45" s="24">
        <v>0</v>
      </c>
      <c r="AO45" s="86">
        <v>0</v>
      </c>
      <c r="AP45" s="24">
        <v>0</v>
      </c>
      <c r="AQ45" s="24">
        <v>140.77932031912101</v>
      </c>
      <c r="AR45" s="24">
        <v>9.6320937801894999</v>
      </c>
      <c r="AS45" s="24">
        <v>0</v>
      </c>
      <c r="AT45" s="24">
        <v>0</v>
      </c>
      <c r="AU45" s="24">
        <v>11817.2835527609</v>
      </c>
      <c r="AV45" s="24">
        <v>1313.03090362803</v>
      </c>
      <c r="AW45" s="24">
        <v>13130.3144563889</v>
      </c>
      <c r="AX45" s="24">
        <v>0</v>
      </c>
      <c r="AY45" s="24">
        <v>186.99616726103099</v>
      </c>
      <c r="AZ45" s="24">
        <v>2.5702595848972298</v>
      </c>
      <c r="BA45" s="24">
        <v>41799.054473461299</v>
      </c>
      <c r="BB45" s="24">
        <v>3.4677595788289999</v>
      </c>
      <c r="BC45" s="24">
        <v>9.0868189090097395</v>
      </c>
      <c r="BD45" s="24">
        <v>21.962509592773198</v>
      </c>
      <c r="BE45" s="24">
        <v>5.1374290518747703</v>
      </c>
      <c r="BF45" s="24">
        <v>9.1135081636049904</v>
      </c>
      <c r="BG45" s="24">
        <v>1.2095373824467901</v>
      </c>
      <c r="BH45" s="24">
        <v>482.70809113821798</v>
      </c>
      <c r="BI45" s="24">
        <v>482.70712790800599</v>
      </c>
      <c r="BJ45" s="24">
        <v>9.6323021213975003E-4</v>
      </c>
      <c r="BK45" s="24">
        <v>0</v>
      </c>
      <c r="BL45" s="24">
        <v>0</v>
      </c>
      <c r="BM45" s="24">
        <v>115.71499187436901</v>
      </c>
      <c r="BN45" s="24">
        <v>0</v>
      </c>
      <c r="BO45" s="24">
        <v>61.2463071274328</v>
      </c>
      <c r="BP45" s="24">
        <v>14.673780221178699</v>
      </c>
      <c r="BQ45" s="24">
        <v>8.3110359339715902</v>
      </c>
      <c r="BR45" s="24">
        <v>153.06726871167299</v>
      </c>
      <c r="BS45" s="24">
        <v>21194.7619104111</v>
      </c>
      <c r="BT45" s="24">
        <v>8.0272384604022307</v>
      </c>
      <c r="BU45" s="24">
        <v>69.118683315542</v>
      </c>
      <c r="BV45" s="24">
        <v>0</v>
      </c>
      <c r="BW45" s="24">
        <v>74.672899081532293</v>
      </c>
      <c r="BX45" s="24">
        <v>23976.0156579131</v>
      </c>
      <c r="BY45" s="24">
        <v>0</v>
      </c>
      <c r="BZ45" s="24">
        <v>0</v>
      </c>
      <c r="CA45" s="24">
        <v>1722.21335181875</v>
      </c>
      <c r="CB45" s="86">
        <v>0</v>
      </c>
      <c r="CC45" s="24">
        <v>1099.91297929491</v>
      </c>
      <c r="CD45" s="24">
        <v>69901.632402076706</v>
      </c>
      <c r="CE45" s="24">
        <v>905.43592417724506</v>
      </c>
    </row>
    <row r="46" spans="1:83" x14ac:dyDescent="0.3">
      <c r="A46" s="26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62"/>
      <c r="O46" s="62"/>
      <c r="P46" s="62"/>
    </row>
    <row r="47" spans="1:83" x14ac:dyDescent="0.3">
      <c r="A47" s="26" t="s">
        <v>46</v>
      </c>
      <c r="B47" s="24">
        <v>4945.2478478000003</v>
      </c>
      <c r="C47" s="24"/>
      <c r="D47" s="24">
        <v>3484.8064620999999</v>
      </c>
      <c r="E47" s="24">
        <v>71.965572033000001</v>
      </c>
      <c r="F47" s="24">
        <v>71.927841513000004</v>
      </c>
      <c r="G47" s="24">
        <v>69.271477942999994</v>
      </c>
      <c r="H47" s="24">
        <v>8569.4773256000008</v>
      </c>
      <c r="I47" s="24">
        <v>7.6177087836000004</v>
      </c>
      <c r="J47" s="24">
        <v>142.27999101</v>
      </c>
      <c r="K47" s="24">
        <v>4.326388E-4</v>
      </c>
      <c r="L47" s="24">
        <v>52.948482982000002</v>
      </c>
      <c r="M47" s="24">
        <v>5.211344092</v>
      </c>
      <c r="N47" s="62">
        <v>5.8321546748999999</v>
      </c>
      <c r="O47" s="62">
        <v>1.0163097714</v>
      </c>
      <c r="P47" s="62">
        <v>0.18939630439999999</v>
      </c>
      <c r="R47" s="26" t="s">
        <v>46</v>
      </c>
      <c r="S47" s="85">
        <v>0</v>
      </c>
      <c r="T47" s="24">
        <v>0</v>
      </c>
      <c r="U47" s="24">
        <v>5.8321510516811097</v>
      </c>
      <c r="V47" s="24">
        <v>7.6177122583221299</v>
      </c>
      <c r="W47" s="24">
        <v>7.6177122583221299</v>
      </c>
      <c r="X47" s="24">
        <v>3.6038831366755397E-2</v>
      </c>
      <c r="Y47" s="86">
        <v>0</v>
      </c>
      <c r="Z47" s="24">
        <v>143.79150893359099</v>
      </c>
      <c r="AA47" s="24">
        <v>1.01631104761965</v>
      </c>
      <c r="AB47" s="24">
        <v>221230.161533562</v>
      </c>
      <c r="AC47" s="24">
        <v>4.3263911526094398E-4</v>
      </c>
      <c r="AD47" s="24">
        <v>4945.2369411442996</v>
      </c>
      <c r="AE47" s="24">
        <v>3.9632673203416</v>
      </c>
      <c r="AF47" s="24">
        <v>17245.817374528</v>
      </c>
      <c r="AG47" s="24">
        <v>4.2489374713636101</v>
      </c>
      <c r="AH47" s="24">
        <v>0</v>
      </c>
      <c r="AI47" s="86">
        <v>0</v>
      </c>
      <c r="AJ47" s="24">
        <v>52.948368683852699</v>
      </c>
      <c r="AK47" s="24">
        <v>52.948368683852699</v>
      </c>
      <c r="AL47" s="24">
        <v>0</v>
      </c>
      <c r="AM47" s="24">
        <v>1.0781729718400299</v>
      </c>
      <c r="AN47" s="24">
        <v>0</v>
      </c>
      <c r="AO47" s="86">
        <v>0</v>
      </c>
      <c r="AP47" s="24">
        <v>0</v>
      </c>
      <c r="AQ47" s="24">
        <v>5.2113489481642699</v>
      </c>
      <c r="AR47" s="24">
        <v>0.189397312259344</v>
      </c>
      <c r="AS47" s="24">
        <v>0</v>
      </c>
      <c r="AT47" s="24">
        <v>0</v>
      </c>
      <c r="AU47" s="24">
        <v>3136.3150080036498</v>
      </c>
      <c r="AV47" s="24">
        <v>348.47973351851999</v>
      </c>
      <c r="AW47" s="24">
        <v>3484.7947415221702</v>
      </c>
      <c r="AX47" s="24">
        <v>0</v>
      </c>
      <c r="AY47" s="24">
        <v>4.0654497310030404</v>
      </c>
      <c r="AZ47" s="24">
        <v>0.56526069555823699</v>
      </c>
      <c r="BA47" s="24">
        <v>3442.2614947469301</v>
      </c>
      <c r="BB47" s="24">
        <v>0.76264170097609596</v>
      </c>
      <c r="BC47" s="24">
        <v>1.9984047929584401</v>
      </c>
      <c r="BD47" s="24">
        <v>4.8300508264576703</v>
      </c>
      <c r="BE47" s="24">
        <v>1.1298491381581399</v>
      </c>
      <c r="BF47" s="24">
        <v>7.4040629970733698E-2</v>
      </c>
      <c r="BG47" s="24">
        <v>0.26600637653841303</v>
      </c>
      <c r="BH47" s="24">
        <v>71.970579353935406</v>
      </c>
      <c r="BI47" s="24">
        <v>71.932848809448899</v>
      </c>
      <c r="BJ47" s="24">
        <v>3.7730544486515902E-2</v>
      </c>
      <c r="BK47" s="24">
        <v>0</v>
      </c>
      <c r="BL47" s="24">
        <v>0</v>
      </c>
      <c r="BM47" s="24">
        <v>2.9666811174126502</v>
      </c>
      <c r="BN47" s="24">
        <v>0</v>
      </c>
      <c r="BO47" s="24">
        <v>12.9903305621234</v>
      </c>
      <c r="BP47" s="24">
        <v>3.2270912239510001</v>
      </c>
      <c r="BQ47" s="24">
        <v>1.7336762831175501</v>
      </c>
      <c r="BR47" s="24">
        <v>32.465282439634599</v>
      </c>
      <c r="BS47" s="24">
        <v>4837.0676092741596</v>
      </c>
      <c r="BT47" s="24">
        <v>1.7653723596620201</v>
      </c>
      <c r="BU47" s="24">
        <v>7.15816066292982</v>
      </c>
      <c r="BV47" s="24">
        <v>0</v>
      </c>
      <c r="BW47" s="24">
        <v>69.271396897611893</v>
      </c>
      <c r="BX47" s="24">
        <v>1572.52311240381</v>
      </c>
      <c r="BY47" s="24">
        <v>0</v>
      </c>
      <c r="BZ47" s="24">
        <v>0</v>
      </c>
      <c r="CA47" s="24">
        <v>34.728597080291301</v>
      </c>
      <c r="CB47" s="86">
        <v>0</v>
      </c>
      <c r="CC47" s="24">
        <v>24.122396363875001</v>
      </c>
      <c r="CD47" s="24">
        <v>8569.4702297767199</v>
      </c>
      <c r="CE47" s="24">
        <v>6.9733827714153502</v>
      </c>
    </row>
    <row r="48" spans="1:83" x14ac:dyDescent="0.3">
      <c r="A48" s="26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62"/>
      <c r="O48" s="62"/>
      <c r="P48" s="62"/>
    </row>
    <row r="49" spans="1:83" x14ac:dyDescent="0.3">
      <c r="A49" s="26" t="s">
        <v>48</v>
      </c>
      <c r="B49" s="24">
        <v>37533.003717</v>
      </c>
      <c r="C49" s="24">
        <v>4.6508171999999999E-3</v>
      </c>
      <c r="D49" s="24">
        <v>25774.657819</v>
      </c>
      <c r="E49" s="24">
        <v>432.11233730999999</v>
      </c>
      <c r="F49" s="24">
        <v>431.97347810999997</v>
      </c>
      <c r="G49" s="24">
        <v>30.314032892</v>
      </c>
      <c r="H49" s="24">
        <v>85457.188492999994</v>
      </c>
      <c r="I49" s="24">
        <v>55.766231550000001</v>
      </c>
      <c r="J49" s="24">
        <v>1731.4158574</v>
      </c>
      <c r="K49" s="24">
        <v>1.5922550999999999E-3</v>
      </c>
      <c r="L49" s="24">
        <v>539.75763446999997</v>
      </c>
      <c r="M49" s="24">
        <v>39.637440781000002</v>
      </c>
      <c r="N49" s="62">
        <v>43.544360990999998</v>
      </c>
      <c r="O49" s="62">
        <v>7.7777809420999997</v>
      </c>
      <c r="P49" s="62">
        <v>1.3505775177999999</v>
      </c>
      <c r="R49" s="26" t="s">
        <v>48</v>
      </c>
      <c r="S49" s="85">
        <v>0</v>
      </c>
      <c r="T49" s="24">
        <v>0</v>
      </c>
      <c r="U49" s="24">
        <v>43.5442866392399</v>
      </c>
      <c r="V49" s="24">
        <v>53.098225506451399</v>
      </c>
      <c r="W49" s="24">
        <v>53.098225506451399</v>
      </c>
      <c r="X49" s="24">
        <v>0.24058517648560601</v>
      </c>
      <c r="Y49" s="86">
        <v>0</v>
      </c>
      <c r="Z49" s="24">
        <v>1739.25105668843</v>
      </c>
      <c r="AA49" s="24">
        <v>7.7777694107355702</v>
      </c>
      <c r="AB49" s="24">
        <v>312922.32129155297</v>
      </c>
      <c r="AC49" s="24">
        <v>1.5922762182705801E-3</v>
      </c>
      <c r="AD49" s="24">
        <v>37532.946830117296</v>
      </c>
      <c r="AE49" s="24">
        <v>56.038278092216601</v>
      </c>
      <c r="AF49" s="24">
        <v>47747.244831059899</v>
      </c>
      <c r="AG49" s="24">
        <v>90.758247117238696</v>
      </c>
      <c r="AH49" s="24">
        <v>0</v>
      </c>
      <c r="AI49" s="86">
        <v>0</v>
      </c>
      <c r="AJ49" s="24">
        <v>535.70365487284403</v>
      </c>
      <c r="AK49" s="24">
        <v>535.70365487284403</v>
      </c>
      <c r="AL49" s="24">
        <v>0</v>
      </c>
      <c r="AM49" s="24">
        <v>7.2811010175564999</v>
      </c>
      <c r="AN49" s="24">
        <v>0</v>
      </c>
      <c r="AO49" s="86">
        <v>0</v>
      </c>
      <c r="AP49" s="24">
        <v>0</v>
      </c>
      <c r="AQ49" s="24">
        <v>38.532987819236403</v>
      </c>
      <c r="AR49" s="24">
        <v>1.3168817002047699</v>
      </c>
      <c r="AS49" s="24">
        <v>4.6506609456726002E-3</v>
      </c>
      <c r="AT49" s="24">
        <v>0</v>
      </c>
      <c r="AU49" s="24">
        <v>23197.1517986783</v>
      </c>
      <c r="AV49" s="24">
        <v>2577.4612373178502</v>
      </c>
      <c r="AW49" s="24">
        <v>25774.613035996099</v>
      </c>
      <c r="AX49" s="24">
        <v>0</v>
      </c>
      <c r="AY49" s="24">
        <v>50.838139448439399</v>
      </c>
      <c r="AZ49" s="24">
        <v>3.3571149685014601</v>
      </c>
      <c r="BA49" s="24">
        <v>46084.119564195396</v>
      </c>
      <c r="BB49" s="24">
        <v>4.52938269007974</v>
      </c>
      <c r="BC49" s="24">
        <v>11.868678434167199</v>
      </c>
      <c r="BD49" s="24">
        <v>28.6861425472202</v>
      </c>
      <c r="BE49" s="24">
        <v>6.7102072870472904</v>
      </c>
      <c r="BF49" s="24">
        <v>0.70981318444639097</v>
      </c>
      <c r="BG49" s="24">
        <v>1.57983379167424</v>
      </c>
      <c r="BH49" s="24">
        <v>432.14276402765898</v>
      </c>
      <c r="BI49" s="24">
        <v>432.003905198533</v>
      </c>
      <c r="BJ49" s="24">
        <v>0.13885882912526101</v>
      </c>
      <c r="BK49" s="24">
        <v>0</v>
      </c>
      <c r="BL49" s="24">
        <v>0</v>
      </c>
      <c r="BM49" s="24">
        <v>20.765048591632301</v>
      </c>
      <c r="BN49" s="24">
        <v>0</v>
      </c>
      <c r="BO49" s="24">
        <v>77.217748727767699</v>
      </c>
      <c r="BP49" s="24">
        <v>19.1660356579969</v>
      </c>
      <c r="BQ49" s="24">
        <v>10.3095954492192</v>
      </c>
      <c r="BR49" s="24">
        <v>192.98143346505901</v>
      </c>
      <c r="BS49" s="24">
        <v>35679.749693730802</v>
      </c>
      <c r="BT49" s="24">
        <v>10.484699963293</v>
      </c>
      <c r="BU49" s="24">
        <v>43.638170440428297</v>
      </c>
      <c r="BV49" s="24">
        <v>0</v>
      </c>
      <c r="BW49" s="24">
        <v>30.313981490610999</v>
      </c>
      <c r="BX49" s="24">
        <v>24994.633984542601</v>
      </c>
      <c r="BY49" s="24">
        <v>0</v>
      </c>
      <c r="BZ49" s="24">
        <v>0</v>
      </c>
      <c r="CA49" s="24">
        <v>441.214910771147</v>
      </c>
      <c r="CB49" s="86">
        <v>0</v>
      </c>
      <c r="CC49" s="24">
        <v>713.52164600597803</v>
      </c>
      <c r="CD49" s="24">
        <v>85456.825233111202</v>
      </c>
      <c r="CE49" s="24">
        <v>115.89313892759201</v>
      </c>
    </row>
    <row r="50" spans="1:83" x14ac:dyDescent="0.3">
      <c r="A50" s="26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62"/>
      <c r="O50" s="62"/>
      <c r="P50" s="62"/>
    </row>
    <row r="51" spans="1:83" x14ac:dyDescent="0.3">
      <c r="A51" s="26" t="s">
        <v>50</v>
      </c>
      <c r="B51" s="24">
        <v>6162.3310000000001</v>
      </c>
      <c r="C51" s="24"/>
      <c r="D51" s="24">
        <v>19750.438999999998</v>
      </c>
      <c r="E51" s="24">
        <v>534.08199999999999</v>
      </c>
      <c r="F51" s="24">
        <v>475.23525000000001</v>
      </c>
      <c r="G51" s="24">
        <v>487.70400000000001</v>
      </c>
      <c r="H51" s="24">
        <v>77572.794999999998</v>
      </c>
      <c r="I51" s="24">
        <v>546.56782373999999</v>
      </c>
      <c r="J51" s="24">
        <v>419.45336596999999</v>
      </c>
      <c r="K51" s="24">
        <v>5.5579047999999999E-2</v>
      </c>
      <c r="L51" s="24">
        <v>2947.7549918999998</v>
      </c>
      <c r="M51" s="24">
        <v>116.84505350000001</v>
      </c>
      <c r="N51" s="62">
        <v>76.765783596999995</v>
      </c>
      <c r="O51" s="62">
        <v>19.364417976999999</v>
      </c>
      <c r="P51" s="62">
        <v>4.7672310075000004</v>
      </c>
      <c r="R51" s="26" t="s">
        <v>50</v>
      </c>
      <c r="S51" s="85">
        <v>0</v>
      </c>
      <c r="T51" s="24">
        <v>0</v>
      </c>
      <c r="U51" s="24">
        <v>76.765907198539296</v>
      </c>
      <c r="V51" s="24">
        <v>546.11649949964897</v>
      </c>
      <c r="W51" s="24">
        <v>546.11649949964897</v>
      </c>
      <c r="X51" s="24">
        <v>0.62063513640767898</v>
      </c>
      <c r="Y51" s="86">
        <v>0</v>
      </c>
      <c r="Z51" s="24">
        <v>418.56988031237597</v>
      </c>
      <c r="AA51" s="24">
        <v>19.364338808117399</v>
      </c>
      <c r="AB51" s="24">
        <v>239863.72145233001</v>
      </c>
      <c r="AC51" s="24">
        <v>5.5578909594149802E-2</v>
      </c>
      <c r="AD51" s="24">
        <v>6162.2685837133504</v>
      </c>
      <c r="AE51" s="24">
        <v>884.92530102644002</v>
      </c>
      <c r="AF51" s="24">
        <v>33574.442888316902</v>
      </c>
      <c r="AG51" s="24">
        <v>1629.5801490654601</v>
      </c>
      <c r="AH51" s="24">
        <v>0</v>
      </c>
      <c r="AI51" s="86">
        <v>0</v>
      </c>
      <c r="AJ51" s="24">
        <v>2935.7895120571002</v>
      </c>
      <c r="AK51" s="24">
        <v>2935.7895120571002</v>
      </c>
      <c r="AL51" s="24">
        <v>0</v>
      </c>
      <c r="AM51" s="24">
        <v>35.913824187921698</v>
      </c>
      <c r="AN51" s="24">
        <v>0</v>
      </c>
      <c r="AO51" s="86">
        <v>0</v>
      </c>
      <c r="AP51" s="24">
        <v>0</v>
      </c>
      <c r="AQ51" s="24">
        <v>116.580463073836</v>
      </c>
      <c r="AR51" s="24">
        <v>4.7451976247438203</v>
      </c>
      <c r="AS51" s="24">
        <v>0</v>
      </c>
      <c r="AT51" s="24">
        <v>0</v>
      </c>
      <c r="AU51" s="24">
        <v>17775.153043859798</v>
      </c>
      <c r="AV51" s="24">
        <v>1975.02188340305</v>
      </c>
      <c r="AW51" s="24">
        <v>19750.174927262899</v>
      </c>
      <c r="AX51" s="24">
        <v>0</v>
      </c>
      <c r="AY51" s="24">
        <v>189.61563460973801</v>
      </c>
      <c r="AZ51" s="24">
        <v>2.7929023169915701</v>
      </c>
      <c r="BA51" s="24">
        <v>42135.754817913199</v>
      </c>
      <c r="BB51" s="24">
        <v>3.7681513026008999</v>
      </c>
      <c r="BC51" s="24">
        <v>9.8739442981530399</v>
      </c>
      <c r="BD51" s="24">
        <v>23.8649399204131</v>
      </c>
      <c r="BE51" s="24">
        <v>5.5824278821408999</v>
      </c>
      <c r="BF51" s="24">
        <v>7.1251295499815397</v>
      </c>
      <c r="BG51" s="24">
        <v>1.31431364929865</v>
      </c>
      <c r="BH51" s="24">
        <v>534.11232962249005</v>
      </c>
      <c r="BI51" s="24">
        <v>475.26557202839501</v>
      </c>
      <c r="BJ51" s="24">
        <v>58.846757594095898</v>
      </c>
      <c r="BK51" s="24">
        <v>0</v>
      </c>
      <c r="BL51" s="24">
        <v>0</v>
      </c>
      <c r="BM51" s="24">
        <v>93.384748206815601</v>
      </c>
      <c r="BN51" s="24">
        <v>0</v>
      </c>
      <c r="BO51" s="24">
        <v>65.862020371919797</v>
      </c>
      <c r="BP51" s="24">
        <v>15.944839475079499</v>
      </c>
      <c r="BQ51" s="24">
        <v>8.8955246724758297</v>
      </c>
      <c r="BR51" s="24">
        <v>164.60250800531301</v>
      </c>
      <c r="BS51" s="24">
        <v>26914.9301837577</v>
      </c>
      <c r="BT51" s="24">
        <v>8.7225468661518697</v>
      </c>
      <c r="BU51" s="24">
        <v>63.531575511059003</v>
      </c>
      <c r="BV51" s="24">
        <v>0</v>
      </c>
      <c r="BW51" s="24">
        <v>487.702195573339</v>
      </c>
      <c r="BX51" s="24">
        <v>22227.398728642402</v>
      </c>
      <c r="BY51" s="24">
        <v>0</v>
      </c>
      <c r="BZ51" s="24">
        <v>0</v>
      </c>
      <c r="CA51" s="24">
        <v>634.26930483344097</v>
      </c>
      <c r="CB51" s="86">
        <v>0</v>
      </c>
      <c r="CC51" s="24">
        <v>1093.47069212672</v>
      </c>
      <c r="CD51" s="24">
        <v>77571.437138400594</v>
      </c>
      <c r="CE51" s="24">
        <v>227.252238732942</v>
      </c>
    </row>
    <row r="52" spans="1:83" x14ac:dyDescent="0.3">
      <c r="A52" s="26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62"/>
      <c r="O52" s="62"/>
      <c r="P52" s="62"/>
    </row>
    <row r="53" spans="1:83" x14ac:dyDescent="0.3">
      <c r="A53" s="26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62"/>
      <c r="O53" s="62"/>
      <c r="P53" s="62"/>
    </row>
    <row r="54" spans="1:83" x14ac:dyDescent="0.3">
      <c r="A54" s="26" t="s">
        <v>51</v>
      </c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62"/>
      <c r="O54" s="62"/>
      <c r="P54" s="62"/>
    </row>
    <row r="55" spans="1:83" x14ac:dyDescent="0.3">
      <c r="A55" s="26" t="s">
        <v>1</v>
      </c>
      <c r="B55" s="24">
        <v>361.43083849999999</v>
      </c>
      <c r="C55" s="24"/>
      <c r="D55" s="24">
        <v>481.74624240999998</v>
      </c>
      <c r="E55" s="24">
        <v>29.089582053000001</v>
      </c>
      <c r="F55" s="24">
        <v>29.089582053000001</v>
      </c>
      <c r="G55" s="24">
        <v>90.289799227000003</v>
      </c>
      <c r="H55" s="24">
        <v>981.18681059999994</v>
      </c>
      <c r="I55" s="24">
        <v>6.8148412000000005E-2</v>
      </c>
      <c r="J55" s="24">
        <v>2.9163236029999999</v>
      </c>
      <c r="K55" s="24"/>
      <c r="L55" s="24">
        <v>1.8475193222999999</v>
      </c>
      <c r="M55" s="24">
        <v>2.0379309000000002E-2</v>
      </c>
      <c r="N55" s="62">
        <v>4.1899859599999999E-2</v>
      </c>
      <c r="O55" s="62">
        <v>2.1765106999999998E-3</v>
      </c>
      <c r="P55" s="62">
        <v>6.0648829999999996E-4</v>
      </c>
      <c r="R55" s="26" t="s">
        <v>1</v>
      </c>
      <c r="S55" s="85">
        <v>0</v>
      </c>
      <c r="T55" s="24">
        <v>0</v>
      </c>
      <c r="U55" s="24">
        <v>0</v>
      </c>
      <c r="V55" s="24">
        <v>0</v>
      </c>
      <c r="W55" s="24">
        <v>0</v>
      </c>
      <c r="X55" s="24">
        <v>0</v>
      </c>
      <c r="Y55" s="86">
        <v>0</v>
      </c>
      <c r="Z55" s="24">
        <v>0</v>
      </c>
      <c r="AA55" s="24">
        <v>0</v>
      </c>
      <c r="AB55" s="24">
        <v>0</v>
      </c>
      <c r="AC55" s="24">
        <v>0</v>
      </c>
      <c r="AD55" s="24">
        <v>0</v>
      </c>
      <c r="AE55" s="24">
        <v>0</v>
      </c>
      <c r="AF55" s="24">
        <v>0</v>
      </c>
      <c r="AG55" s="24">
        <v>0</v>
      </c>
      <c r="AH55" s="24">
        <v>0</v>
      </c>
      <c r="AI55" s="86">
        <v>0</v>
      </c>
      <c r="AJ55" s="24">
        <v>0</v>
      </c>
      <c r="AK55" s="24">
        <v>0</v>
      </c>
      <c r="AL55" s="24">
        <v>0</v>
      </c>
      <c r="AM55" s="24">
        <v>0</v>
      </c>
      <c r="AN55" s="24">
        <v>0</v>
      </c>
      <c r="AO55" s="86">
        <v>0</v>
      </c>
      <c r="AP55" s="24">
        <v>0</v>
      </c>
      <c r="AQ55" s="24">
        <v>0</v>
      </c>
      <c r="AR55" s="24">
        <v>0</v>
      </c>
      <c r="AS55" s="24">
        <v>0</v>
      </c>
      <c r="AT55" s="24">
        <v>0</v>
      </c>
      <c r="AU55" s="24">
        <v>0</v>
      </c>
      <c r="AV55" s="24">
        <v>0</v>
      </c>
      <c r="AW55" s="24">
        <v>0</v>
      </c>
      <c r="AX55" s="24">
        <v>0</v>
      </c>
      <c r="AY55" s="24">
        <v>0</v>
      </c>
      <c r="AZ55" s="24">
        <v>0</v>
      </c>
      <c r="BA55" s="24">
        <v>0</v>
      </c>
      <c r="BB55" s="24">
        <v>0</v>
      </c>
      <c r="BC55" s="24">
        <v>0</v>
      </c>
      <c r="BD55" s="24">
        <v>0</v>
      </c>
      <c r="BE55" s="24">
        <v>0</v>
      </c>
      <c r="BF55" s="24">
        <v>0</v>
      </c>
      <c r="BG55" s="24">
        <v>0</v>
      </c>
      <c r="BH55" s="24">
        <v>0</v>
      </c>
      <c r="BI55" s="24">
        <v>0</v>
      </c>
      <c r="BJ55" s="24">
        <v>0</v>
      </c>
      <c r="BK55" s="24">
        <v>0</v>
      </c>
      <c r="BL55" s="24">
        <v>0</v>
      </c>
      <c r="BM55" s="24">
        <v>0</v>
      </c>
      <c r="BN55" s="24">
        <v>0</v>
      </c>
      <c r="BO55" s="24">
        <v>0</v>
      </c>
      <c r="BP55" s="24">
        <v>0</v>
      </c>
      <c r="BQ55" s="24">
        <v>0</v>
      </c>
      <c r="BR55" s="24">
        <v>0</v>
      </c>
      <c r="BS55" s="24">
        <v>0</v>
      </c>
      <c r="BT55" s="24">
        <v>0</v>
      </c>
      <c r="BU55" s="24">
        <v>0</v>
      </c>
      <c r="BV55" s="24">
        <v>0</v>
      </c>
      <c r="BW55" s="24">
        <v>0</v>
      </c>
      <c r="BX55" s="24">
        <v>0</v>
      </c>
      <c r="BY55" s="24">
        <v>0</v>
      </c>
      <c r="BZ55" s="24">
        <v>0</v>
      </c>
      <c r="CA55" s="24">
        <v>0</v>
      </c>
      <c r="CB55" s="86">
        <v>0</v>
      </c>
      <c r="CC55" s="24">
        <v>0</v>
      </c>
      <c r="CD55" s="24">
        <v>0</v>
      </c>
      <c r="CE55" s="24">
        <v>0</v>
      </c>
    </row>
    <row r="56" spans="1:83" x14ac:dyDescent="0.3">
      <c r="A56" s="26" t="s">
        <v>11</v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86"/>
    </row>
    <row r="57" spans="1:83" x14ac:dyDescent="0.3">
      <c r="A57" s="26" t="s">
        <v>58</v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86"/>
      <c r="R57" s="26"/>
    </row>
    <row r="58" spans="1:83" x14ac:dyDescent="0.3">
      <c r="A58" s="26" t="s">
        <v>74</v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86"/>
      <c r="R58" s="26"/>
    </row>
    <row r="59" spans="1:83" x14ac:dyDescent="0.3">
      <c r="A59" s="26" t="s">
        <v>233</v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</row>
    <row r="60" spans="1:83" s="26" customFormat="1" x14ac:dyDescent="0.3">
      <c r="S60" s="85"/>
      <c r="T60" s="24"/>
      <c r="U60" s="24"/>
      <c r="V60" s="24"/>
      <c r="W60" s="24"/>
      <c r="X60" s="24"/>
      <c r="Y60" s="86"/>
      <c r="Z60" s="24"/>
      <c r="AA60" s="24"/>
      <c r="AB60" s="24"/>
      <c r="AC60" s="24"/>
      <c r="AD60" s="24"/>
      <c r="AE60" s="24"/>
      <c r="AF60" s="24"/>
      <c r="AG60" s="24"/>
      <c r="AH60" s="24"/>
      <c r="AI60" s="86"/>
      <c r="AJ60" s="24"/>
      <c r="AK60" s="24"/>
      <c r="AL60" s="24"/>
      <c r="AM60" s="24"/>
      <c r="AN60" s="24"/>
      <c r="AO60" s="86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  <c r="BD60" s="24"/>
      <c r="BE60" s="24"/>
      <c r="BF60" s="24"/>
      <c r="BG60" s="24"/>
      <c r="BH60" s="24"/>
      <c r="BI60" s="24"/>
      <c r="BJ60" s="24"/>
      <c r="BK60" s="24"/>
      <c r="BL60" s="24"/>
      <c r="BM60" s="24"/>
      <c r="BN60" s="24"/>
      <c r="BO60" s="24"/>
      <c r="BP60" s="24"/>
      <c r="BQ60" s="24"/>
      <c r="BR60" s="24"/>
      <c r="BS60" s="24"/>
      <c r="BT60" s="24"/>
      <c r="BU60" s="24"/>
      <c r="BV60" s="24"/>
      <c r="BW60" s="24"/>
      <c r="BX60" s="24"/>
      <c r="BY60" s="24"/>
      <c r="BZ60" s="24"/>
      <c r="CA60" s="24"/>
      <c r="CB60" s="86"/>
      <c r="CC60" s="24"/>
      <c r="CD60" s="24"/>
      <c r="CE60" s="24"/>
    </row>
    <row r="61" spans="1:83" x14ac:dyDescent="0.3">
      <c r="A61" s="2" t="s">
        <v>55</v>
      </c>
      <c r="B61" s="1">
        <f t="shared" ref="B61:C61" si="0">SUM(B3:B55)</f>
        <v>604701.77141775738</v>
      </c>
      <c r="C61" s="1">
        <f t="shared" si="0"/>
        <v>13.102183997299997</v>
      </c>
      <c r="D61" s="1">
        <f>SUM(D3:D55)</f>
        <v>599619.54153643386</v>
      </c>
      <c r="E61" s="1">
        <f t="shared" ref="E61:P61" si="1">SUM(E3:E55)</f>
        <v>10559.283579247</v>
      </c>
      <c r="F61" s="1">
        <f t="shared" si="1"/>
        <v>10413.543393035998</v>
      </c>
      <c r="G61" s="1">
        <f t="shared" si="1"/>
        <v>34528.680954965101</v>
      </c>
      <c r="H61" s="1">
        <f t="shared" si="1"/>
        <v>2414120.7697361708</v>
      </c>
      <c r="I61" s="1">
        <f t="shared" si="1"/>
        <v>2976.2733812691999</v>
      </c>
      <c r="J61" s="1">
        <f t="shared" si="1"/>
        <v>26988.782665079802</v>
      </c>
      <c r="K61" s="1">
        <f t="shared" si="1"/>
        <v>0.60795333201799995</v>
      </c>
      <c r="L61" s="1">
        <f t="shared" si="1"/>
        <v>25217.859850801698</v>
      </c>
      <c r="M61" s="1">
        <f t="shared" si="1"/>
        <v>1817.4979179765996</v>
      </c>
      <c r="N61" s="1">
        <f t="shared" si="1"/>
        <v>1823.9325899807004</v>
      </c>
      <c r="O61" s="1">
        <f t="shared" si="1"/>
        <v>387.94959602580002</v>
      </c>
      <c r="P61" s="1">
        <f t="shared" si="1"/>
        <v>111.70532969200002</v>
      </c>
      <c r="T61" s="1">
        <f>SUM(T3:T59)</f>
        <v>0</v>
      </c>
      <c r="U61" s="1">
        <f t="shared" ref="U61:CE61" si="2">SUM(U3:U59)</f>
        <v>1823.8851925055335</v>
      </c>
      <c r="V61" s="1">
        <f t="shared" si="2"/>
        <v>2518.2338985864503</v>
      </c>
      <c r="W61" s="1">
        <f t="shared" si="2"/>
        <v>2518.2338985864503</v>
      </c>
      <c r="X61" s="1">
        <f t="shared" si="2"/>
        <v>9.3730093206445417</v>
      </c>
      <c r="Y61" s="1"/>
      <c r="Z61" s="1">
        <f t="shared" si="2"/>
        <v>27577.450086989025</v>
      </c>
      <c r="AA61" s="1">
        <f t="shared" si="2"/>
        <v>387.94694311045328</v>
      </c>
      <c r="AB61" s="1">
        <f t="shared" si="2"/>
        <v>6938781.813042338</v>
      </c>
      <c r="AC61" s="1">
        <f t="shared" si="2"/>
        <v>0.6079532971499616</v>
      </c>
      <c r="AD61" s="1">
        <f t="shared" si="2"/>
        <v>604337.94153704937</v>
      </c>
      <c r="AE61" s="1">
        <f t="shared" si="2"/>
        <v>16433.214420276287</v>
      </c>
      <c r="AF61" s="1">
        <f t="shared" si="2"/>
        <v>861408.6227640257</v>
      </c>
      <c r="AG61" s="1">
        <f t="shared" si="2"/>
        <v>29951.675497651202</v>
      </c>
      <c r="AH61" s="1">
        <f t="shared" si="2"/>
        <v>0</v>
      </c>
      <c r="AI61" s="1"/>
      <c r="AJ61" s="1">
        <f t="shared" si="2"/>
        <v>21903.697158476902</v>
      </c>
      <c r="AK61" s="1">
        <f t="shared" si="2"/>
        <v>21903.697158476902</v>
      </c>
      <c r="AL61" s="1">
        <f t="shared" si="2"/>
        <v>0</v>
      </c>
      <c r="AM61" s="1">
        <f t="shared" si="2"/>
        <v>737.70182073468663</v>
      </c>
      <c r="AN61" s="1">
        <f t="shared" si="2"/>
        <v>1.0731962617509939E-3</v>
      </c>
      <c r="AO61" s="1"/>
      <c r="AP61" s="1">
        <f t="shared" si="2"/>
        <v>0</v>
      </c>
      <c r="AQ61" s="1">
        <f t="shared" si="2"/>
        <v>1339.3219914756553</v>
      </c>
      <c r="AR61" s="1">
        <f t="shared" si="2"/>
        <v>96.491594420477568</v>
      </c>
      <c r="AS61" s="1">
        <f t="shared" si="2"/>
        <v>13.102185916618946</v>
      </c>
      <c r="AT61" s="1">
        <f t="shared" si="2"/>
        <v>0</v>
      </c>
      <c r="AU61" s="1">
        <f t="shared" si="2"/>
        <v>539221.01351709245</v>
      </c>
      <c r="AV61" s="1">
        <f t="shared" si="2"/>
        <v>59913.470116144686</v>
      </c>
      <c r="AW61" s="1">
        <f t="shared" si="2"/>
        <v>599134.48363323766</v>
      </c>
      <c r="AX61" s="1">
        <f t="shared" si="2"/>
        <v>0</v>
      </c>
      <c r="AY61" s="1">
        <f t="shared" si="2"/>
        <v>6200.0519796935796</v>
      </c>
      <c r="AZ61" s="1">
        <f t="shared" si="2"/>
        <v>56.126992740709937</v>
      </c>
      <c r="BA61" s="1">
        <f t="shared" si="2"/>
        <v>1430765.2205704753</v>
      </c>
      <c r="BB61" s="1">
        <f t="shared" si="2"/>
        <v>75.726016946462508</v>
      </c>
      <c r="BC61" s="1">
        <f t="shared" si="2"/>
        <v>198.42999853436484</v>
      </c>
      <c r="BD61" s="1">
        <f t="shared" si="2"/>
        <v>479.66699246809299</v>
      </c>
      <c r="BE61" s="1">
        <f t="shared" si="2"/>
        <v>112.18660209967517</v>
      </c>
      <c r="BF61" s="1">
        <f t="shared" si="2"/>
        <v>190.21975975519959</v>
      </c>
      <c r="BG61" s="1">
        <f t="shared" si="2"/>
        <v>26.412911670029654</v>
      </c>
      <c r="BH61" s="1">
        <f t="shared" si="2"/>
        <v>10530.84408274481</v>
      </c>
      <c r="BI61" s="1">
        <f t="shared" si="2"/>
        <v>10385.104002460892</v>
      </c>
      <c r="BJ61" s="1">
        <f t="shared" si="2"/>
        <v>145.74008028391077</v>
      </c>
      <c r="BK61" s="1">
        <f t="shared" si="2"/>
        <v>0</v>
      </c>
      <c r="BL61" s="1">
        <f t="shared" si="2"/>
        <v>0</v>
      </c>
      <c r="BM61" s="1">
        <f t="shared" si="2"/>
        <v>2424.4626915507843</v>
      </c>
      <c r="BN61" s="1">
        <f t="shared" si="2"/>
        <v>0</v>
      </c>
      <c r="BO61" s="1">
        <f t="shared" si="2"/>
        <v>1335.263253060376</v>
      </c>
      <c r="BP61" s="1">
        <f t="shared" si="2"/>
        <v>320.43292297587556</v>
      </c>
      <c r="BQ61" s="1">
        <f t="shared" si="2"/>
        <v>181.06065999238606</v>
      </c>
      <c r="BR61" s="1">
        <f t="shared" si="2"/>
        <v>3337.1113309617067</v>
      </c>
      <c r="BS61" s="1">
        <f t="shared" si="2"/>
        <v>798254.44829053001</v>
      </c>
      <c r="BT61" s="1">
        <f t="shared" si="2"/>
        <v>175.2915300202182</v>
      </c>
      <c r="BU61" s="1">
        <f t="shared" si="2"/>
        <v>1472.7123393250204</v>
      </c>
      <c r="BV61" s="1">
        <f t="shared" si="2"/>
        <v>3.6000017636975799E-7</v>
      </c>
      <c r="BW61" s="1">
        <f t="shared" si="2"/>
        <v>34438.017209490332</v>
      </c>
      <c r="BX61" s="1">
        <f t="shared" si="2"/>
        <v>759422.05740166816</v>
      </c>
      <c r="BY61" s="1">
        <f t="shared" si="2"/>
        <v>0</v>
      </c>
      <c r="BZ61" s="1">
        <f t="shared" si="2"/>
        <v>0</v>
      </c>
      <c r="CA61" s="1">
        <f t="shared" si="2"/>
        <v>21781.565343325739</v>
      </c>
      <c r="CB61" s="1"/>
      <c r="CC61" s="1">
        <f t="shared" si="2"/>
        <v>50389.233392261274</v>
      </c>
      <c r="CD61" s="1">
        <f t="shared" si="2"/>
        <v>2413103.9764980627</v>
      </c>
      <c r="CE61" s="1">
        <f t="shared" si="2"/>
        <v>12793.140333653462</v>
      </c>
    </row>
    <row r="62" spans="1:83" x14ac:dyDescent="0.3">
      <c r="A62" s="2" t="s">
        <v>56</v>
      </c>
      <c r="B62" s="1">
        <f>SUM(B2:B51)</f>
        <v>604340.34057925735</v>
      </c>
      <c r="C62" s="1">
        <f t="shared" ref="C62:M62" si="3">SUM(C2:C51)</f>
        <v>13.102183997299997</v>
      </c>
      <c r="D62" s="1">
        <f t="shared" si="3"/>
        <v>599137.79529402382</v>
      </c>
      <c r="E62" s="1">
        <f t="shared" si="3"/>
        <v>10530.193997193999</v>
      </c>
      <c r="F62" s="1">
        <f t="shared" si="3"/>
        <v>10384.453810982997</v>
      </c>
      <c r="G62" s="1">
        <f t="shared" si="3"/>
        <v>34438.3911557381</v>
      </c>
      <c r="H62" s="1">
        <f t="shared" si="3"/>
        <v>2413139.5829255707</v>
      </c>
      <c r="I62" s="1">
        <f t="shared" si="3"/>
        <v>2976.2052328571999</v>
      </c>
      <c r="J62" s="1">
        <f t="shared" si="3"/>
        <v>26985.866341476802</v>
      </c>
      <c r="K62" s="1">
        <f t="shared" si="3"/>
        <v>0.60795333201799995</v>
      </c>
      <c r="L62" s="1">
        <f t="shared" si="3"/>
        <v>25216.0123314794</v>
      </c>
      <c r="M62" s="1">
        <f t="shared" si="3"/>
        <v>1817.4775386675997</v>
      </c>
      <c r="N62" s="1">
        <f t="shared" ref="N62:P62" si="4">SUM(N2:N51)</f>
        <v>1823.8906901211003</v>
      </c>
      <c r="O62" s="1">
        <f t="shared" si="4"/>
        <v>387.94741951510002</v>
      </c>
      <c r="P62" s="1">
        <f t="shared" si="4"/>
        <v>111.70472320370003</v>
      </c>
      <c r="T62" s="1">
        <f t="shared" ref="T62" si="5">T61 - T55 - T56 - T57 - T58 - T54</f>
        <v>0</v>
      </c>
      <c r="U62" s="1">
        <f t="shared" ref="U62:BG62" si="6">U61 - U55 - U56 - U57 - U58 - U54</f>
        <v>1823.8851925055335</v>
      </c>
      <c r="V62" s="1">
        <f t="shared" si="6"/>
        <v>2518.2338985864503</v>
      </c>
      <c r="W62" s="1">
        <f t="shared" si="6"/>
        <v>2518.2338985864503</v>
      </c>
      <c r="X62" s="1">
        <f t="shared" si="6"/>
        <v>9.3730093206445417</v>
      </c>
      <c r="Y62" s="1"/>
      <c r="Z62" s="1">
        <f t="shared" ref="Z62" si="7">Z61 - Z55 - Z56 - Z57 - Z58 - Z54</f>
        <v>27577.450086989025</v>
      </c>
      <c r="AA62" s="1">
        <f t="shared" si="6"/>
        <v>387.94694311045328</v>
      </c>
      <c r="AB62" s="1">
        <f t="shared" si="6"/>
        <v>6938781.813042338</v>
      </c>
      <c r="AC62" s="1">
        <f t="shared" si="6"/>
        <v>0.6079532971499616</v>
      </c>
      <c r="AD62" s="1">
        <f t="shared" si="6"/>
        <v>604337.94153704937</v>
      </c>
      <c r="AE62" s="1">
        <f t="shared" si="6"/>
        <v>16433.214420276287</v>
      </c>
      <c r="AF62" s="1">
        <f t="shared" si="6"/>
        <v>861408.6227640257</v>
      </c>
      <c r="AG62" s="1">
        <f t="shared" si="6"/>
        <v>29951.675497651202</v>
      </c>
      <c r="AH62" s="1">
        <f t="shared" si="6"/>
        <v>0</v>
      </c>
      <c r="AI62" s="1"/>
      <c r="AJ62" s="1">
        <f t="shared" si="6"/>
        <v>21903.697158476902</v>
      </c>
      <c r="AK62" s="1">
        <f t="shared" si="6"/>
        <v>21903.697158476902</v>
      </c>
      <c r="AL62" s="1">
        <f t="shared" si="6"/>
        <v>0</v>
      </c>
      <c r="AM62" s="1">
        <f t="shared" si="6"/>
        <v>737.70182073468663</v>
      </c>
      <c r="AN62" s="1">
        <f t="shared" ref="AN62" si="8">AN61 - AN55 - AN56 - AN57 - AN58 - AN54</f>
        <v>1.0731962617509939E-3</v>
      </c>
      <c r="AO62" s="1"/>
      <c r="AP62" s="1">
        <f t="shared" si="6"/>
        <v>0</v>
      </c>
      <c r="AQ62" s="1">
        <f t="shared" si="6"/>
        <v>1339.3219914756553</v>
      </c>
      <c r="AR62" s="1">
        <f t="shared" si="6"/>
        <v>96.491594420477568</v>
      </c>
      <c r="AS62" s="1">
        <f t="shared" ref="AS62:AT62" si="9">AS61 - AS55 - AS56 - AS57 - AS58 - AS54</f>
        <v>13.102185916618946</v>
      </c>
      <c r="AT62" s="1">
        <f t="shared" si="9"/>
        <v>0</v>
      </c>
      <c r="AU62" s="1">
        <f t="shared" si="6"/>
        <v>539221.01351709245</v>
      </c>
      <c r="AV62" s="1">
        <f t="shared" si="6"/>
        <v>59913.470116144686</v>
      </c>
      <c r="AW62" s="1">
        <f t="shared" si="6"/>
        <v>599134.48363323766</v>
      </c>
      <c r="AX62" s="1">
        <f t="shared" si="6"/>
        <v>0</v>
      </c>
      <c r="AY62" s="1">
        <f t="shared" si="6"/>
        <v>6200.0519796935796</v>
      </c>
      <c r="AZ62" s="1">
        <f t="shared" si="6"/>
        <v>56.126992740709937</v>
      </c>
      <c r="BA62" s="1">
        <f t="shared" si="6"/>
        <v>1430765.2205704753</v>
      </c>
      <c r="BB62" s="1">
        <f t="shared" si="6"/>
        <v>75.726016946462508</v>
      </c>
      <c r="BC62" s="1">
        <f t="shared" si="6"/>
        <v>198.42999853436484</v>
      </c>
      <c r="BD62" s="1">
        <f t="shared" si="6"/>
        <v>479.66699246809299</v>
      </c>
      <c r="BE62" s="1">
        <f t="shared" si="6"/>
        <v>112.18660209967517</v>
      </c>
      <c r="BF62" s="1">
        <f t="shared" si="6"/>
        <v>190.21975975519959</v>
      </c>
      <c r="BG62" s="1">
        <f t="shared" si="6"/>
        <v>26.412911670029654</v>
      </c>
      <c r="BH62" s="1">
        <f t="shared" ref="BH62:CA62" si="10">BH61 - BH55 - BH56 - BH57 - BH58 - BH54</f>
        <v>10530.84408274481</v>
      </c>
      <c r="BI62" s="1">
        <f t="shared" si="10"/>
        <v>10385.104002460892</v>
      </c>
      <c r="BJ62" s="1">
        <f t="shared" si="10"/>
        <v>145.74008028391077</v>
      </c>
      <c r="BK62" s="1">
        <f t="shared" si="10"/>
        <v>0</v>
      </c>
      <c r="BL62" s="1">
        <f t="shared" si="10"/>
        <v>0</v>
      </c>
      <c r="BM62" s="1">
        <f t="shared" si="10"/>
        <v>2424.4626915507843</v>
      </c>
      <c r="BN62" s="1">
        <f t="shared" si="10"/>
        <v>0</v>
      </c>
      <c r="BO62" s="1">
        <f t="shared" si="10"/>
        <v>1335.263253060376</v>
      </c>
      <c r="BP62" s="1">
        <f t="shared" si="10"/>
        <v>320.43292297587556</v>
      </c>
      <c r="BQ62" s="1">
        <f t="shared" si="10"/>
        <v>181.06065999238606</v>
      </c>
      <c r="BR62" s="1">
        <f t="shared" si="10"/>
        <v>3337.1113309617067</v>
      </c>
      <c r="BS62" s="1">
        <f t="shared" si="10"/>
        <v>798254.44829053001</v>
      </c>
      <c r="BT62" s="1">
        <f t="shared" ref="BT62" si="11">BT61 - BT55 - BT56 - BT57 - BT58 - BT54</f>
        <v>175.2915300202182</v>
      </c>
      <c r="BU62" s="1">
        <f t="shared" si="10"/>
        <v>1472.7123393250204</v>
      </c>
      <c r="BV62" s="1">
        <f t="shared" si="10"/>
        <v>3.6000017636975799E-7</v>
      </c>
      <c r="BW62" s="1">
        <f t="shared" si="10"/>
        <v>34438.017209490332</v>
      </c>
      <c r="BX62" s="1">
        <f t="shared" ref="BX62" si="12">BX61 - BX55 - BX56 - BX57 - BX58 - BX54</f>
        <v>759422.05740166816</v>
      </c>
      <c r="BY62" s="1">
        <f t="shared" si="10"/>
        <v>0</v>
      </c>
      <c r="BZ62" s="1">
        <f t="shared" si="10"/>
        <v>0</v>
      </c>
      <c r="CA62" s="1">
        <f t="shared" si="10"/>
        <v>21781.565343325739</v>
      </c>
      <c r="CB62" s="1"/>
      <c r="CC62" s="1">
        <f t="shared" ref="CC62:CE62" si="13">CC61 - CC55 - CC56 - CC57 - CC58 - CC54</f>
        <v>50389.233392261274</v>
      </c>
      <c r="CD62" s="1">
        <f t="shared" si="13"/>
        <v>2413103.9764980627</v>
      </c>
      <c r="CE62" s="1">
        <f t="shared" si="13"/>
        <v>12793.140333653462</v>
      </c>
    </row>
    <row r="63" spans="1:83" x14ac:dyDescent="0.3">
      <c r="A63" s="26" t="s">
        <v>236</v>
      </c>
      <c r="B63" s="24">
        <f>+B3+B5+B8+B9+B11+B12+B14+B15+B16+B17+B18+B19+B20+B21+B22+B23+B24+B25+B26+B28+B30+B31+B33+B34+B35+B36+B37+B39+B40+B41+B42+B43+B44+B46+B47+B49+B50+B10</f>
        <v>511166.60953823302</v>
      </c>
      <c r="C63" s="24">
        <f t="shared" ref="C63:P63" si="14">+C3+C5+C8+C9+C11+C12+C14+C15+C16+C17+C18+C19+C20+C21+C22+C23+C24+C25+C26+C28+C30+C31+C33+C34+C35+C36+C37+C39+C40+C41+C42+C43+C44+C46+C47+C49+C50+C10</f>
        <v>2.1684263753000002</v>
      </c>
      <c r="D63" s="24">
        <f t="shared" si="14"/>
        <v>491630.17703212902</v>
      </c>
      <c r="E63" s="24">
        <f t="shared" si="14"/>
        <v>8637.6110250815</v>
      </c>
      <c r="F63" s="24">
        <f t="shared" si="14"/>
        <v>8572.1983660534988</v>
      </c>
      <c r="G63" s="24">
        <f t="shared" si="14"/>
        <v>31338.391679165099</v>
      </c>
      <c r="H63" s="24">
        <f t="shared" si="14"/>
        <v>1950064.2764167404</v>
      </c>
      <c r="I63" s="24">
        <f t="shared" si="14"/>
        <v>1694.5817450371999</v>
      </c>
      <c r="J63" s="24">
        <f t="shared" si="14"/>
        <v>22839.017270971599</v>
      </c>
      <c r="K63" s="24">
        <f t="shared" si="14"/>
        <v>0.49837598109800002</v>
      </c>
      <c r="L63" s="24">
        <f t="shared" si="14"/>
        <v>16609.045923436599</v>
      </c>
      <c r="M63" s="24">
        <f t="shared" si="14"/>
        <v>1185.0146618493998</v>
      </c>
      <c r="N63" s="24">
        <f t="shared" si="14"/>
        <v>1239.0170336627</v>
      </c>
      <c r="O63" s="24">
        <f t="shared" si="14"/>
        <v>253.75101298410002</v>
      </c>
      <c r="P63" s="24">
        <f t="shared" si="14"/>
        <v>70.104274458300011</v>
      </c>
    </row>
    <row r="64" spans="1:83" x14ac:dyDescent="0.3">
      <c r="B64" s="24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T68"/>
  <sheetViews>
    <sheetView topLeftCell="A19" workbookViewId="0">
      <selection activeCell="E30" sqref="E30"/>
    </sheetView>
  </sheetViews>
  <sheetFormatPr defaultRowHeight="14.4" x14ac:dyDescent="0.3"/>
  <cols>
    <col min="1" max="1" width="18.5546875" customWidth="1"/>
    <col min="2" max="2" width="10.109375" bestFit="1" customWidth="1"/>
    <col min="3" max="3" width="9.33203125" bestFit="1" customWidth="1"/>
    <col min="4" max="4" width="10.5546875" customWidth="1"/>
    <col min="5" max="6" width="10.109375" bestFit="1" customWidth="1"/>
    <col min="7" max="7" width="9.33203125" bestFit="1" customWidth="1"/>
    <col min="8" max="8" width="10.44140625" customWidth="1"/>
    <col min="13" max="13" width="10.109375" bestFit="1" customWidth="1"/>
  </cols>
  <sheetData>
    <row r="1" spans="1:20" s="25" customFormat="1" x14ac:dyDescent="0.3">
      <c r="A1" s="85"/>
    </row>
    <row r="2" spans="1:20" s="25" customFormat="1" x14ac:dyDescent="0.3">
      <c r="A2" s="7" t="s">
        <v>458</v>
      </c>
    </row>
    <row r="3" spans="1:20" x14ac:dyDescent="0.3">
      <c r="A3" s="2" t="s">
        <v>240</v>
      </c>
    </row>
    <row r="4" spans="1:20" x14ac:dyDescent="0.3">
      <c r="A4" s="2" t="s">
        <v>213</v>
      </c>
      <c r="B4" s="2" t="s">
        <v>59</v>
      </c>
      <c r="C4" s="2" t="s">
        <v>57</v>
      </c>
      <c r="D4" s="2" t="s">
        <v>60</v>
      </c>
      <c r="E4" s="2" t="s">
        <v>54</v>
      </c>
      <c r="F4" s="2" t="s">
        <v>53</v>
      </c>
      <c r="G4" s="2" t="s">
        <v>61</v>
      </c>
      <c r="H4" s="2" t="s">
        <v>62</v>
      </c>
    </row>
    <row r="5" spans="1:20" x14ac:dyDescent="0.3">
      <c r="A5" s="2" t="s">
        <v>214</v>
      </c>
      <c r="B5" s="24"/>
      <c r="C5" s="24"/>
      <c r="D5" s="24"/>
      <c r="E5" s="24">
        <f>afdust!BA62</f>
        <v>6313419.4642394055</v>
      </c>
      <c r="F5" s="24">
        <f>afdust!BB62</f>
        <v>880170.31740888511</v>
      </c>
      <c r="G5" s="24"/>
      <c r="H5" s="24"/>
      <c r="N5" s="85"/>
      <c r="O5" s="85"/>
      <c r="P5" s="85"/>
      <c r="Q5" s="85"/>
      <c r="R5" s="85"/>
      <c r="S5" s="85"/>
      <c r="T5" s="85"/>
    </row>
    <row r="6" spans="1:20" x14ac:dyDescent="0.3">
      <c r="A6" s="2" t="s">
        <v>212</v>
      </c>
      <c r="B6" s="24"/>
      <c r="C6" s="24">
        <f>ag!B62</f>
        <v>3457963.9599997699</v>
      </c>
      <c r="D6" s="24"/>
      <c r="E6" s="24"/>
      <c r="F6" s="24"/>
      <c r="G6" s="24"/>
      <c r="H6" s="24">
        <f>ag!C62</f>
        <v>227852.94469385402</v>
      </c>
      <c r="M6" s="85"/>
      <c r="N6" s="85"/>
      <c r="O6" s="85"/>
      <c r="P6" s="85"/>
      <c r="Q6" s="85"/>
      <c r="R6" s="85"/>
      <c r="S6" s="85"/>
      <c r="T6" s="85"/>
    </row>
    <row r="7" spans="1:20" s="85" customFormat="1" x14ac:dyDescent="0.3">
      <c r="A7" s="2" t="s">
        <v>434</v>
      </c>
      <c r="B7" s="86">
        <f>airports!B62</f>
        <v>669549.63570201001</v>
      </c>
      <c r="C7" s="86">
        <f>airports!C62</f>
        <v>0</v>
      </c>
      <c r="D7" s="86">
        <f>airports!D62</f>
        <v>194479.29795617398</v>
      </c>
      <c r="E7" s="86">
        <f>airports!E62</f>
        <v>10951.676513130902</v>
      </c>
      <c r="F7" s="86">
        <f>airports!F62</f>
        <v>9716.9660826165964</v>
      </c>
      <c r="G7" s="86">
        <f>airports!G62</f>
        <v>26121.965755269703</v>
      </c>
      <c r="H7" s="86">
        <f>airports!H62</f>
        <v>85797.372404765978</v>
      </c>
    </row>
    <row r="8" spans="1:20" s="26" customFormat="1" x14ac:dyDescent="0.3">
      <c r="A8" s="2" t="s">
        <v>368</v>
      </c>
      <c r="B8" s="24">
        <f>ptagfire!B62</f>
        <v>383474.12610999995</v>
      </c>
      <c r="C8" s="24">
        <f>ptagfire!C62</f>
        <v>85468.285634879983</v>
      </c>
      <c r="D8" s="24">
        <f>ptagfire!D62</f>
        <v>15085.138057079999</v>
      </c>
      <c r="E8" s="24">
        <f>ptagfire!E62</f>
        <v>53380.596884040002</v>
      </c>
      <c r="F8" s="24">
        <f>ptagfire!F62</f>
        <v>32240.073270639998</v>
      </c>
      <c r="G8" s="24">
        <f>ptagfire!G62</f>
        <v>6171.1323547500006</v>
      </c>
      <c r="H8" s="24">
        <f>ptagfire!H62</f>
        <v>49071.746354520008</v>
      </c>
      <c r="M8" s="85"/>
      <c r="N8" s="85"/>
      <c r="O8" s="85"/>
      <c r="P8" s="85"/>
      <c r="Q8" s="85"/>
      <c r="R8" s="85"/>
      <c r="S8" s="85"/>
      <c r="T8" s="85"/>
    </row>
    <row r="9" spans="1:20" x14ac:dyDescent="0.3">
      <c r="A9" s="2" t="s">
        <v>375</v>
      </c>
      <c r="B9" s="24">
        <f>+'cmv_c1c2 12'!B62</f>
        <v>24149.830268860005</v>
      </c>
      <c r="C9" s="24">
        <f>+'cmv_c1c2 12'!C62</f>
        <v>0</v>
      </c>
      <c r="D9" s="24">
        <f>+'cmv_c1c2 12'!D62</f>
        <v>166625.13142782994</v>
      </c>
      <c r="E9" s="24">
        <f>+'cmv_c1c2 12'!E62</f>
        <v>4569.2336131599995</v>
      </c>
      <c r="F9" s="24">
        <f>+'cmv_c1c2 12'!F62</f>
        <v>4428.4157052299997</v>
      </c>
      <c r="G9" s="24">
        <f>+'cmv_c1c2 12'!G62</f>
        <v>647.92536210000003</v>
      </c>
      <c r="H9" s="24">
        <f>+'cmv_c1c2 12'!H62</f>
        <v>6596.1405575600002</v>
      </c>
      <c r="M9" s="85"/>
      <c r="N9" s="85"/>
      <c r="O9" s="85"/>
      <c r="P9" s="85"/>
      <c r="Q9" s="85"/>
      <c r="R9" s="85"/>
      <c r="S9" s="85"/>
      <c r="T9" s="85"/>
    </row>
    <row r="10" spans="1:20" s="26" customFormat="1" x14ac:dyDescent="0.3">
      <c r="A10" s="2" t="s">
        <v>376</v>
      </c>
      <c r="B10" s="24">
        <f>'cmv_c3 12'!B62</f>
        <v>14720.849347879997</v>
      </c>
      <c r="C10" s="24">
        <f>'cmv_c3 12'!C62</f>
        <v>0</v>
      </c>
      <c r="D10" s="24">
        <f>'cmv_c3 12'!D62</f>
        <v>116249.55327762</v>
      </c>
      <c r="E10" s="24">
        <f>'cmv_c3 12'!E62</f>
        <v>2324.9604421699996</v>
      </c>
      <c r="F10" s="24">
        <f>'cmv_c3 12'!F62</f>
        <v>2138.9628787899996</v>
      </c>
      <c r="G10" s="24">
        <f>'cmv_c3 12'!G62</f>
        <v>4780.4963138600006</v>
      </c>
      <c r="H10" s="24">
        <f>'cmv_c3 12'!H62</f>
        <v>9100.33345095</v>
      </c>
      <c r="M10" s="85"/>
      <c r="N10" s="85"/>
      <c r="O10" s="85"/>
      <c r="P10" s="85"/>
      <c r="Q10" s="85"/>
      <c r="R10" s="85"/>
      <c r="S10" s="85"/>
      <c r="T10" s="85"/>
    </row>
    <row r="11" spans="1:20" x14ac:dyDescent="0.3">
      <c r="A11" s="2" t="s">
        <v>215</v>
      </c>
      <c r="B11" s="24">
        <f>+nonpt!B62</f>
        <v>1928006.4929134003</v>
      </c>
      <c r="C11" s="24">
        <f>+nonpt!C62</f>
        <v>102968.361743717</v>
      </c>
      <c r="D11" s="24">
        <f>+nonpt!D62</f>
        <v>741728.88535773009</v>
      </c>
      <c r="E11" s="24">
        <f>+nonpt!E62</f>
        <v>573264.74855457991</v>
      </c>
      <c r="F11" s="24">
        <f>+nonpt!F62</f>
        <v>475768.42454374005</v>
      </c>
      <c r="G11" s="24">
        <f>+nonpt!G62</f>
        <v>166649.99915346102</v>
      </c>
      <c r="H11" s="24">
        <f>+nonpt!H62</f>
        <v>3593114.1092048991</v>
      </c>
      <c r="M11" s="85"/>
      <c r="N11" s="85"/>
      <c r="O11" s="85"/>
      <c r="P11" s="85"/>
      <c r="Q11" s="85"/>
      <c r="R11" s="85"/>
      <c r="S11" s="85"/>
      <c r="T11" s="85"/>
    </row>
    <row r="12" spans="1:20" s="26" customFormat="1" x14ac:dyDescent="0.3">
      <c r="A12" s="2" t="s">
        <v>230</v>
      </c>
      <c r="B12" s="24">
        <f>+np_oilgas!B62</f>
        <v>604340.34057925735</v>
      </c>
      <c r="C12" s="24">
        <f>+np_oilgas!C62</f>
        <v>13.102183997299997</v>
      </c>
      <c r="D12" s="24">
        <f>+np_oilgas!D62</f>
        <v>599137.79529402382</v>
      </c>
      <c r="E12" s="24">
        <f>+np_oilgas!E62</f>
        <v>10530.193997193999</v>
      </c>
      <c r="F12" s="24">
        <f>+np_oilgas!F62</f>
        <v>10384.453810982997</v>
      </c>
      <c r="G12" s="24">
        <f>+np_oilgas!G62</f>
        <v>34438.3911557381</v>
      </c>
      <c r="H12" s="24">
        <f>+np_oilgas!H62</f>
        <v>2413139.5829255707</v>
      </c>
      <c r="M12" s="85"/>
      <c r="N12" s="85"/>
      <c r="O12" s="85"/>
      <c r="P12" s="85"/>
      <c r="Q12" s="85"/>
      <c r="R12" s="85"/>
      <c r="S12" s="85"/>
      <c r="T12" s="85"/>
    </row>
    <row r="13" spans="1:20" x14ac:dyDescent="0.3">
      <c r="A13" s="2" t="s">
        <v>216</v>
      </c>
      <c r="B13" s="24">
        <f>+nonroad!B62</f>
        <v>10478152.291960401</v>
      </c>
      <c r="C13" s="24">
        <f>+nonroad!C62</f>
        <v>1889.6095696815005</v>
      </c>
      <c r="D13" s="24">
        <f>+nonroad!D62</f>
        <v>1050223.9827865199</v>
      </c>
      <c r="E13" s="24">
        <f>+nonroad!E62</f>
        <v>102809.33236754901</v>
      </c>
      <c r="F13" s="24">
        <f>+nonroad!F62</f>
        <v>97088.933058515031</v>
      </c>
      <c r="G13" s="24">
        <f>+nonroad!G62</f>
        <v>2104.6061657291993</v>
      </c>
      <c r="H13" s="24">
        <f>+nonroad!H62</f>
        <v>1066205.4262545302</v>
      </c>
      <c r="M13" s="85"/>
      <c r="N13" s="85"/>
      <c r="O13" s="85"/>
      <c r="P13" s="85"/>
      <c r="Q13" s="85"/>
      <c r="R13" s="85"/>
      <c r="S13" s="85"/>
      <c r="T13" s="85"/>
    </row>
    <row r="14" spans="1:20" x14ac:dyDescent="0.3">
      <c r="A14" s="2" t="s">
        <v>308</v>
      </c>
      <c r="B14" s="24">
        <f>'onroad all'!P62</f>
        <v>19254045.705250841</v>
      </c>
      <c r="C14" s="24">
        <f>'onroad all'!AP62</f>
        <v>99546.44493527693</v>
      </c>
      <c r="D14" s="24">
        <f>'onroad all'!AF62+'onroad all'!AR62+'onroad all'!AS62</f>
        <v>3459049.2273554504</v>
      </c>
      <c r="E14" s="24">
        <f>'onroad all'!BG62</f>
        <v>237002.70944277348</v>
      </c>
      <c r="F14" s="24">
        <f>'onroad all'!BJ62</f>
        <v>112963.80399648639</v>
      </c>
      <c r="G14" s="24">
        <f>'onroad all'!BZ62</f>
        <v>25338.034397640113</v>
      </c>
      <c r="H14" s="24">
        <f>'onroad all'!CL62</f>
        <v>1786147.0014610267</v>
      </c>
      <c r="M14" s="85"/>
      <c r="N14" s="85"/>
      <c r="O14" s="85"/>
      <c r="P14" s="85"/>
      <c r="Q14" s="85"/>
      <c r="R14" s="85"/>
      <c r="S14" s="85"/>
      <c r="T14" s="85"/>
    </row>
    <row r="15" spans="1:20" x14ac:dyDescent="0.3">
      <c r="A15" s="2" t="s">
        <v>342</v>
      </c>
      <c r="B15" s="24">
        <f>ptfire!B62</f>
        <v>23817819.396491688</v>
      </c>
      <c r="C15" s="24">
        <f>ptfire!C62</f>
        <v>389527.88897854002</v>
      </c>
      <c r="D15" s="24">
        <f>ptfire!D62</f>
        <v>357177.59615473996</v>
      </c>
      <c r="E15" s="24">
        <f>ptfire!E62</f>
        <v>2460819.0117446897</v>
      </c>
      <c r="F15" s="24">
        <f>ptfire!F62</f>
        <v>2087231.3600436002</v>
      </c>
      <c r="G15" s="24">
        <f>ptfire!G62</f>
        <v>186730.88014129002</v>
      </c>
      <c r="H15" s="24">
        <f>ptfire!H62</f>
        <v>5555641.5502337702</v>
      </c>
      <c r="M15" s="85"/>
      <c r="N15" s="85"/>
      <c r="O15" s="85"/>
      <c r="P15" s="85"/>
      <c r="Q15" s="85"/>
      <c r="R15" s="85"/>
      <c r="S15" s="85"/>
      <c r="T15" s="85"/>
    </row>
    <row r="16" spans="1:20" x14ac:dyDescent="0.3">
      <c r="A16" s="2" t="s">
        <v>229</v>
      </c>
      <c r="B16" s="24">
        <f>+ptegu!B62</f>
        <v>608600.84319064999</v>
      </c>
      <c r="C16" s="24">
        <f>+ptegu!C62</f>
        <v>22755.215575174003</v>
      </c>
      <c r="D16" s="24">
        <f>ptegu!AY62</f>
        <v>1151252.5894813596</v>
      </c>
      <c r="E16" s="24">
        <f>+ptegu!E62</f>
        <v>136069.79757751003</v>
      </c>
      <c r="F16" s="24">
        <f>+ptegu!F62</f>
        <v>111637.77012077995</v>
      </c>
      <c r="G16" s="24">
        <f>ptegu!BY62</f>
        <v>1383548.2258942495</v>
      </c>
      <c r="H16" s="24">
        <f>+ptegu!H62</f>
        <v>31993.767272358</v>
      </c>
      <c r="M16" s="85"/>
      <c r="N16" s="85"/>
      <c r="O16" s="85"/>
      <c r="P16" s="85"/>
      <c r="Q16" s="85"/>
      <c r="R16" s="85"/>
      <c r="S16" s="85"/>
      <c r="T16" s="85"/>
    </row>
    <row r="17" spans="1:20" x14ac:dyDescent="0.3">
      <c r="A17" s="2" t="s">
        <v>217</v>
      </c>
      <c r="B17" s="24">
        <f>+ptnonipm!B62</f>
        <v>1352011.3998553101</v>
      </c>
      <c r="C17" s="24">
        <f>+ptnonipm!C62</f>
        <v>60662.910500651997</v>
      </c>
      <c r="D17" s="24">
        <f>+ptnonipm!D62</f>
        <v>871767.40513033001</v>
      </c>
      <c r="E17" s="24">
        <f>+ptnonipm!E62</f>
        <v>380127.13791183993</v>
      </c>
      <c r="F17" s="24">
        <f>+ptnonipm!F62</f>
        <v>242545.74246723001</v>
      </c>
      <c r="G17" s="24">
        <f>+ptnonipm!G62</f>
        <v>584631.74930379284</v>
      </c>
      <c r="H17" s="24">
        <f>+ptnonipm!H62</f>
        <v>739442.01357499999</v>
      </c>
      <c r="M17" s="85"/>
      <c r="N17" s="85"/>
      <c r="O17" s="85"/>
      <c r="P17" s="85"/>
      <c r="Q17" s="85"/>
      <c r="R17" s="85"/>
      <c r="S17" s="85"/>
      <c r="T17" s="85"/>
    </row>
    <row r="18" spans="1:20" s="26" customFormat="1" x14ac:dyDescent="0.3">
      <c r="A18" s="2" t="s">
        <v>226</v>
      </c>
      <c r="B18" s="24">
        <f>+pt_oilgas!B62</f>
        <v>159712.65392826201</v>
      </c>
      <c r="C18" s="24">
        <f>+pt_oilgas!C62</f>
        <v>2175.4298927337995</v>
      </c>
      <c r="D18" s="24">
        <f>+pt_oilgas!D62</f>
        <v>332010.86875204998</v>
      </c>
      <c r="E18" s="24">
        <f>+pt_oilgas!E62</f>
        <v>11762.4757861751</v>
      </c>
      <c r="F18" s="24">
        <f>+pt_oilgas!F62</f>
        <v>11478.141072470902</v>
      </c>
      <c r="G18" s="24">
        <f>+pt_oilgas!G62</f>
        <v>38811.690134175115</v>
      </c>
      <c r="H18" s="24">
        <f>+pt_oilgas!H62</f>
        <v>125335.90574598</v>
      </c>
      <c r="M18" s="85"/>
      <c r="N18" s="85"/>
      <c r="O18" s="85"/>
      <c r="P18" s="85"/>
      <c r="Q18" s="85"/>
      <c r="R18" s="85"/>
      <c r="S18" s="85"/>
      <c r="T18" s="85"/>
    </row>
    <row r="19" spans="1:20" s="26" customFormat="1" x14ac:dyDescent="0.3">
      <c r="A19" s="2" t="s">
        <v>356</v>
      </c>
      <c r="B19" s="24">
        <f>+rail!B61</f>
        <v>109882.31639046998</v>
      </c>
      <c r="C19" s="24">
        <f>+rail!C61</f>
        <v>342.05452847820004</v>
      </c>
      <c r="D19" s="24">
        <f>+rail!D61</f>
        <v>557384.26751839998</v>
      </c>
      <c r="E19" s="24">
        <f>+rail!E61</f>
        <v>16020.744256942995</v>
      </c>
      <c r="F19" s="24">
        <f>+rail!F61</f>
        <v>15515.039306467994</v>
      </c>
      <c r="G19" s="24">
        <f>+rail!G61</f>
        <v>681.56411618390018</v>
      </c>
      <c r="H19" s="24">
        <f>+rail!H61</f>
        <v>25704.453099069993</v>
      </c>
      <c r="M19" s="85"/>
      <c r="N19" s="85"/>
      <c r="O19" s="85"/>
      <c r="P19" s="85"/>
      <c r="Q19" s="85"/>
      <c r="R19" s="85"/>
      <c r="S19" s="85"/>
      <c r="T19" s="85"/>
    </row>
    <row r="20" spans="1:20" x14ac:dyDescent="0.3">
      <c r="A20" s="2" t="s">
        <v>218</v>
      </c>
      <c r="B20" s="24">
        <f>+rwc!B62</f>
        <v>2160536.2281002998</v>
      </c>
      <c r="C20" s="24">
        <f>+rwc!C62</f>
        <v>16408.804197095</v>
      </c>
      <c r="D20" s="24">
        <f>+rwc!D62</f>
        <v>34094.654875682005</v>
      </c>
      <c r="E20" s="24">
        <f>+rwc!E62</f>
        <v>300140.54657871008</v>
      </c>
      <c r="F20" s="24">
        <f>+rwc!F62</f>
        <v>299279.67957634007</v>
      </c>
      <c r="G20" s="24">
        <f>+rwc!G62</f>
        <v>7988.5277240216983</v>
      </c>
      <c r="H20" s="24">
        <f>+rwc!H62</f>
        <v>323682.9121502199</v>
      </c>
      <c r="M20" s="85"/>
      <c r="N20" s="85"/>
      <c r="O20" s="85"/>
      <c r="P20" s="85"/>
      <c r="Q20" s="85"/>
      <c r="R20" s="85"/>
      <c r="S20" s="85"/>
      <c r="T20" s="85"/>
    </row>
    <row r="21" spans="1:20" x14ac:dyDescent="0.3">
      <c r="B21" s="24"/>
      <c r="C21" s="24"/>
      <c r="D21" s="24"/>
      <c r="E21" s="24"/>
      <c r="F21" s="24"/>
      <c r="G21" s="24"/>
      <c r="H21" s="24"/>
    </row>
    <row r="22" spans="1:20" x14ac:dyDescent="0.3">
      <c r="A22" s="2" t="s">
        <v>238</v>
      </c>
      <c r="B22" s="1">
        <f t="shared" ref="B22:H22" si="0">SUM(B5:B20)</f>
        <v>61565002.110089332</v>
      </c>
      <c r="C22" s="1">
        <f t="shared" si="0"/>
        <v>4239722.0677399961</v>
      </c>
      <c r="D22" s="1">
        <f t="shared" si="0"/>
        <v>9646266.3934249897</v>
      </c>
      <c r="E22" s="1">
        <f t="shared" si="0"/>
        <v>10613192.629909871</v>
      </c>
      <c r="F22" s="1">
        <f t="shared" si="0"/>
        <v>4392588.0833427748</v>
      </c>
      <c r="G22" s="1">
        <f t="shared" si="0"/>
        <v>2468645.1879722611</v>
      </c>
      <c r="H22" s="1">
        <f t="shared" si="0"/>
        <v>16038825.259384075</v>
      </c>
    </row>
    <row r="23" spans="1:20" x14ac:dyDescent="0.3">
      <c r="B23" s="24"/>
    </row>
    <row r="24" spans="1:20" s="26" customFormat="1" x14ac:dyDescent="0.3">
      <c r="A24" s="2" t="s">
        <v>418</v>
      </c>
      <c r="B24" s="24">
        <f>'biogenics 12'!H53</f>
        <v>3852454.6963659953</v>
      </c>
      <c r="D24" s="24">
        <f>'biogenics 12'!T53</f>
        <v>980478.65509724675</v>
      </c>
      <c r="H24" s="24">
        <f>'biogenics 12'!Z53</f>
        <v>25255118.352088954</v>
      </c>
    </row>
    <row r="25" spans="1:20" s="26" customFormat="1" x14ac:dyDescent="0.3">
      <c r="A25" s="2" t="s">
        <v>343</v>
      </c>
      <c r="B25" s="1">
        <f>B24+B22</f>
        <v>65417456.806455329</v>
      </c>
      <c r="C25" s="1">
        <f t="shared" ref="C25:H25" si="1">C24+C22</f>
        <v>4239722.0677399961</v>
      </c>
      <c r="D25" s="1">
        <f t="shared" si="1"/>
        <v>10626745.048522236</v>
      </c>
      <c r="E25" s="1">
        <f t="shared" si="1"/>
        <v>10613192.629909871</v>
      </c>
      <c r="F25" s="1">
        <f t="shared" si="1"/>
        <v>4392588.0833427748</v>
      </c>
      <c r="G25" s="1">
        <f t="shared" si="1"/>
        <v>2468645.1879722611</v>
      </c>
      <c r="H25" s="1">
        <f t="shared" si="1"/>
        <v>41293943.611473031</v>
      </c>
    </row>
    <row r="26" spans="1:20" x14ac:dyDescent="0.3">
      <c r="B26" s="24"/>
      <c r="C26" s="24"/>
      <c r="D26" s="24"/>
      <c r="E26" s="24"/>
      <c r="F26" s="24"/>
      <c r="G26" s="24"/>
      <c r="H26" s="24"/>
    </row>
    <row r="27" spans="1:20" x14ac:dyDescent="0.3">
      <c r="A27" s="2" t="s">
        <v>419</v>
      </c>
      <c r="B27" s="24"/>
      <c r="E27" s="24"/>
      <c r="H27" s="24"/>
    </row>
    <row r="29" spans="1:20" x14ac:dyDescent="0.3">
      <c r="A29" s="26"/>
      <c r="B29" s="24"/>
      <c r="C29" s="24"/>
      <c r="D29" s="24"/>
      <c r="E29" s="24"/>
      <c r="F29" s="24"/>
      <c r="G29" s="24"/>
      <c r="H29" s="24"/>
    </row>
    <row r="31" spans="1:20" x14ac:dyDescent="0.3">
      <c r="A31" s="2" t="s">
        <v>380</v>
      </c>
      <c r="B31" s="26"/>
      <c r="C31" s="26"/>
      <c r="D31" s="26"/>
      <c r="E31" s="26"/>
      <c r="F31" s="26"/>
      <c r="G31" s="26"/>
      <c r="H31" s="26"/>
    </row>
    <row r="32" spans="1:20" x14ac:dyDescent="0.3">
      <c r="A32" s="2" t="s">
        <v>213</v>
      </c>
      <c r="B32" s="2" t="s">
        <v>59</v>
      </c>
      <c r="C32" s="2" t="s">
        <v>57</v>
      </c>
      <c r="D32" s="2" t="s">
        <v>60</v>
      </c>
      <c r="E32" s="2" t="s">
        <v>54</v>
      </c>
      <c r="F32" s="2" t="s">
        <v>53</v>
      </c>
      <c r="G32" s="2" t="s">
        <v>61</v>
      </c>
      <c r="H32" s="2" t="s">
        <v>62</v>
      </c>
    </row>
    <row r="33" spans="1:11" s="26" customFormat="1" x14ac:dyDescent="0.3">
      <c r="A33" s="31" t="s">
        <v>341</v>
      </c>
      <c r="B33" s="31"/>
      <c r="C33" s="31"/>
      <c r="D33" s="31"/>
      <c r="E33" s="29">
        <f>'othafdust 12US1'!AZ18</f>
        <v>1004478.6504314237</v>
      </c>
      <c r="F33" s="29">
        <f>'othafdust 12US1'!BA18</f>
        <v>176963.88112720649</v>
      </c>
      <c r="G33" s="2"/>
      <c r="H33" s="2"/>
    </row>
    <row r="34" spans="1:11" x14ac:dyDescent="0.3">
      <c r="A34" s="26" t="s">
        <v>333</v>
      </c>
      <c r="B34" s="24">
        <f>'othar 12US1'!S50</f>
        <v>2707964.1127114994</v>
      </c>
      <c r="C34" s="24">
        <f>'othar 12US1'!AH50</f>
        <v>4785.132467921082</v>
      </c>
      <c r="D34" s="24">
        <f>'othar 12US1'!AL50</f>
        <v>373473.21533400763</v>
      </c>
      <c r="E34" s="24">
        <f>'othar 12US1'!AW50</f>
        <v>309766.54910970113</v>
      </c>
      <c r="F34" s="24">
        <f>'othar 12US1'!AX50</f>
        <v>242457.04791103679</v>
      </c>
      <c r="G34" s="24">
        <f>'othar 12US1'!BL50</f>
        <v>19654.688250976258</v>
      </c>
      <c r="H34" s="24">
        <f>'othar 12US1'!BS50</f>
        <v>827125.06145309727</v>
      </c>
      <c r="I34" s="26"/>
    </row>
    <row r="35" spans="1:11" x14ac:dyDescent="0.3">
      <c r="A35" s="26" t="s">
        <v>381</v>
      </c>
      <c r="B35" s="24">
        <f>'onroad_can 12US1'!S50</f>
        <v>1602360.2379620452</v>
      </c>
      <c r="C35" s="24">
        <f>'onroad_can 12US1'!AH50</f>
        <v>6667.3596411977542</v>
      </c>
      <c r="D35" s="24">
        <f>'onroad_can 12US1'!AL50</f>
        <v>362085.19787386223</v>
      </c>
      <c r="E35" s="24">
        <f>'onroad_can 12US1'!AW50</f>
        <v>25343.739763342073</v>
      </c>
      <c r="F35" s="24">
        <f>'onroad_can 12US1'!AX50</f>
        <v>13290.179154756184</v>
      </c>
      <c r="G35" s="24">
        <f>'onroad_can 12US1'!BL50</f>
        <v>1354.2958457205516</v>
      </c>
      <c r="H35" s="24">
        <f>'onroad_can 12US1'!BS50</f>
        <v>129088.7030215444</v>
      </c>
      <c r="I35" s="26"/>
    </row>
    <row r="36" spans="1:11" x14ac:dyDescent="0.3">
      <c r="A36" s="26" t="s">
        <v>334</v>
      </c>
      <c r="B36" s="24">
        <f>'othpt 12US1'!V50</f>
        <v>1085244.3173996387</v>
      </c>
      <c r="C36" s="24">
        <f>'othpt 12US1'!AK50</f>
        <v>531101.0296059167</v>
      </c>
      <c r="D36" s="24">
        <f>'othpt 12US1'!AO50</f>
        <v>639118.84099002322</v>
      </c>
      <c r="E36" s="24">
        <f>'othpt 12US1'!AZ50</f>
        <v>109294.54502875573</v>
      </c>
      <c r="F36" s="24">
        <f>'othpt 12US1'!BA50</f>
        <v>46979.960955284085</v>
      </c>
      <c r="G36" s="24">
        <f>'othpt 12US1'!BO50</f>
        <v>981159.14846675331</v>
      </c>
      <c r="H36" s="24">
        <f>'othpt 12US1'!BV50</f>
        <v>768719.56216661923</v>
      </c>
      <c r="I36" s="26"/>
    </row>
    <row r="37" spans="1:11" s="85" customFormat="1" x14ac:dyDescent="0.3">
      <c r="A37" s="85" t="s">
        <v>427</v>
      </c>
      <c r="B37" s="86"/>
      <c r="C37" s="86"/>
      <c r="D37" s="86"/>
      <c r="E37" s="86">
        <f>'othptdust 12US1'!AZ18</f>
        <v>155197.18204037458</v>
      </c>
      <c r="F37" s="86">
        <f>'othptdust 12US1'!BA18</f>
        <v>56278.421742423168</v>
      </c>
      <c r="G37" s="86"/>
      <c r="H37" s="86"/>
    </row>
    <row r="38" spans="1:11" s="26" customFormat="1" x14ac:dyDescent="0.3">
      <c r="A38" s="26" t="s">
        <v>428</v>
      </c>
      <c r="B38" s="24">
        <f>'ptfire_othna 12US1'!S59</f>
        <v>5337593.6276715323</v>
      </c>
      <c r="C38" s="24">
        <f>'ptfire_othna 12US1'!AI59</f>
        <v>109386.08203590874</v>
      </c>
      <c r="D38" s="24">
        <f>'ptfire_othna 12US1'!AM59</f>
        <v>228651.30552134529</v>
      </c>
      <c r="E38" s="24">
        <f>'ptfire_othna 12US1'!AX59</f>
        <v>744537.59163404536</v>
      </c>
      <c r="F38" s="24">
        <f>'ptfire_othna 12US1'!AY59</f>
        <v>628851.62586642336</v>
      </c>
      <c r="G38" s="24">
        <f>'ptfire_othna 12US1'!BM59</f>
        <v>42215.81315825101</v>
      </c>
      <c r="H38" s="24">
        <f>'ptfire_othna 12US1'!BT59</f>
        <v>1568402.9169295058</v>
      </c>
      <c r="J38" s="24"/>
      <c r="K38" s="24"/>
    </row>
    <row r="39" spans="1:11" s="85" customFormat="1" x14ac:dyDescent="0.3">
      <c r="A39" s="85" t="s">
        <v>459</v>
      </c>
      <c r="B39" s="86">
        <f>'cmv_c1c2 12'!Z64+'cmv_c3 12'!Z64</f>
        <v>11102.740996974124</v>
      </c>
      <c r="C39" s="86">
        <f>'cmv_c1c2 12'!AO64+'cmv_c3 12'!AO64</f>
        <v>37.275009637262443</v>
      </c>
      <c r="D39" s="86">
        <f>'cmv_c1c2 12'!AS64+'cmv_c3 12'!AS64</f>
        <v>96589.935181147303</v>
      </c>
      <c r="E39" s="86">
        <f>'cmv_c1c2 12'!BD64+'cmv_c3 12'!BD64</f>
        <v>1715.920548668362</v>
      </c>
      <c r="F39" s="86">
        <f>'cmv_c1c2 12'!BE64+'cmv_c3 12'!BE64</f>
        <v>1593.8513120193875</v>
      </c>
      <c r="G39" s="86">
        <f>'cmv_c1c2 12'!BS64+'cmv_c3 12'!BS64</f>
        <v>2939.3293656585511</v>
      </c>
      <c r="H39" s="86">
        <f>'cmv_c1c2 12'!BZ64+'cmv_c3 12'!BZ64</f>
        <v>5409.9078125464848</v>
      </c>
      <c r="J39" s="86"/>
      <c r="K39" s="86"/>
    </row>
    <row r="40" spans="1:11" x14ac:dyDescent="0.3">
      <c r="A40" s="2" t="s">
        <v>335</v>
      </c>
      <c r="B40" s="1">
        <f>SUM(B33:B39)</f>
        <v>10744265.036741691</v>
      </c>
      <c r="C40" s="1">
        <f t="shared" ref="C40:H40" si="2">SUM(C33:C39)</f>
        <v>651976.87876058149</v>
      </c>
      <c r="D40" s="1">
        <f t="shared" si="2"/>
        <v>1699918.4949003858</v>
      </c>
      <c r="E40" s="1">
        <f t="shared" si="2"/>
        <v>2350334.1785563105</v>
      </c>
      <c r="F40" s="1">
        <f t="shared" si="2"/>
        <v>1166414.9680691494</v>
      </c>
      <c r="G40" s="1">
        <f t="shared" si="2"/>
        <v>1047323.2750873597</v>
      </c>
      <c r="H40" s="1">
        <f t="shared" si="2"/>
        <v>3298746.1513833129</v>
      </c>
    </row>
    <row r="41" spans="1:11" x14ac:dyDescent="0.3">
      <c r="A41" s="26" t="s">
        <v>336</v>
      </c>
      <c r="B41" s="24">
        <f>'othar 12US1'!S51</f>
        <v>115440.52789580046</v>
      </c>
      <c r="C41" s="24">
        <f>'othar 12US1'!AH51</f>
        <v>111699.45598821665</v>
      </c>
      <c r="D41" s="24">
        <f>'othar 12US1'!AL51</f>
        <v>60045.265471858766</v>
      </c>
      <c r="E41" s="24">
        <f>'othar 12US1'!AW51</f>
        <v>104881.21366158537</v>
      </c>
      <c r="F41" s="24">
        <f>'othar 12US1'!AX51</f>
        <v>34685.501246659318</v>
      </c>
      <c r="G41" s="24">
        <f>'othar 12US1'!BL51</f>
        <v>1728.8530911422204</v>
      </c>
      <c r="H41" s="24">
        <f>'othar 12US1'!BS51</f>
        <v>361626.12894915242</v>
      </c>
      <c r="I41" s="26"/>
    </row>
    <row r="42" spans="1:11" x14ac:dyDescent="0.3">
      <c r="A42" s="26" t="s">
        <v>382</v>
      </c>
      <c r="B42" s="24">
        <f>'onroad_mex 12US1'!Y38</f>
        <v>1829349.39789026</v>
      </c>
      <c r="C42" s="24">
        <f>'onroad_mex 12US1'!AL38</f>
        <v>2851.8469681941347</v>
      </c>
      <c r="D42" s="24">
        <f>'onroad_mex 12US1'!AP38</f>
        <v>447216.32736458065</v>
      </c>
      <c r="E42" s="24">
        <f>'onroad_mex 12US1'!AZ38</f>
        <v>15361.449129728053</v>
      </c>
      <c r="F42" s="24">
        <f>'onroad_mex 12US1'!BA38</f>
        <v>10924.596414729178</v>
      </c>
      <c r="G42" s="24">
        <f>'onroad_mex 12US1'!BO38</f>
        <v>6441.1085680815841</v>
      </c>
      <c r="H42" s="24">
        <f>'onroad_mex 12US1'!BT38</f>
        <v>158924.89933940809</v>
      </c>
      <c r="I42" s="26"/>
    </row>
    <row r="43" spans="1:11" x14ac:dyDescent="0.3">
      <c r="A43" s="26" t="s">
        <v>337</v>
      </c>
      <c r="B43" s="24">
        <f>'othpt 12US1'!V51</f>
        <v>108705.59757825213</v>
      </c>
      <c r="C43" s="24">
        <f>'othpt 12US1'!AK51</f>
        <v>1092.7740328491748</v>
      </c>
      <c r="D43" s="24">
        <f>'othpt 12US1'!AO51</f>
        <v>190439.48451330632</v>
      </c>
      <c r="E43" s="24">
        <f>'othpt 12US1'!AZ51</f>
        <v>53888.705333348495</v>
      </c>
      <c r="F43" s="24">
        <f>'othpt 12US1'!BA51</f>
        <v>37386.386796265026</v>
      </c>
      <c r="G43" s="24">
        <f>'othpt 12US1'!BO51</f>
        <v>354771.5281498846</v>
      </c>
      <c r="H43" s="24">
        <f>'othpt 12US1'!BV51</f>
        <v>35670.806788098031</v>
      </c>
      <c r="I43" s="26"/>
    </row>
    <row r="44" spans="1:11" s="26" customFormat="1" x14ac:dyDescent="0.3">
      <c r="A44" s="26" t="s">
        <v>429</v>
      </c>
      <c r="B44" s="24">
        <f>'ptfire_othna 12US1'!S60</f>
        <v>545771.82272691757</v>
      </c>
      <c r="C44" s="24">
        <f>'ptfire_othna 12US1'!AI60</f>
        <v>10555.022297584381</v>
      </c>
      <c r="D44" s="24">
        <f>'ptfire_othna 12US1'!AM60</f>
        <v>21773.212978945161</v>
      </c>
      <c r="E44" s="24">
        <f>'ptfire_othna 12US1'!AX60</f>
        <v>72377.952547455119</v>
      </c>
      <c r="F44" s="24">
        <f>'ptfire_othna 12US1'!AY60</f>
        <v>61857.239159491262</v>
      </c>
      <c r="G44" s="24">
        <f>'ptfire_othna 12US1'!BM60</f>
        <v>4526.605219273225</v>
      </c>
      <c r="H44" s="24">
        <f>'ptfire_othna 12US1'!BT60</f>
        <v>155323.73398457846</v>
      </c>
    </row>
    <row r="45" spans="1:11" x14ac:dyDescent="0.3">
      <c r="A45" s="2" t="s">
        <v>338</v>
      </c>
      <c r="B45" s="1">
        <f t="shared" ref="B45:H45" si="3">SUM(B41:B44)</f>
        <v>2599267.3460912304</v>
      </c>
      <c r="C45" s="1">
        <f t="shared" si="3"/>
        <v>126199.09928684434</v>
      </c>
      <c r="D45" s="1">
        <f t="shared" si="3"/>
        <v>719474.2903286909</v>
      </c>
      <c r="E45" s="1">
        <f t="shared" si="3"/>
        <v>246509.32067211703</v>
      </c>
      <c r="F45" s="1">
        <f t="shared" si="3"/>
        <v>144853.7236171448</v>
      </c>
      <c r="G45" s="1">
        <f t="shared" si="3"/>
        <v>367468.09502838168</v>
      </c>
      <c r="H45" s="1">
        <f t="shared" si="3"/>
        <v>711545.56906123692</v>
      </c>
    </row>
    <row r="46" spans="1:11" s="85" customFormat="1" x14ac:dyDescent="0.3">
      <c r="A46" s="31" t="s">
        <v>467</v>
      </c>
      <c r="B46" s="29">
        <f>pt_oilgas!B59</f>
        <v>51872.131500000003</v>
      </c>
      <c r="C46" s="29">
        <f>pt_oilgas!C59</f>
        <v>8.3935383252999998</v>
      </c>
      <c r="D46" s="29">
        <f>pt_oilgas!D59</f>
        <v>49962.026919999997</v>
      </c>
      <c r="E46" s="29">
        <f>pt_oilgas!E59</f>
        <v>636.25494702000003</v>
      </c>
      <c r="F46" s="29">
        <f>pt_oilgas!F59</f>
        <v>635.0949435</v>
      </c>
      <c r="G46" s="29">
        <f>pt_oilgas!G59</f>
        <v>462.05488945000002</v>
      </c>
      <c r="H46" s="29">
        <f>pt_oilgas!H59</f>
        <v>38832.768940000002</v>
      </c>
    </row>
    <row r="47" spans="1:11" x14ac:dyDescent="0.3">
      <c r="A47" s="26" t="s">
        <v>466</v>
      </c>
      <c r="B47" s="24">
        <f>'cmv_c1c2 12'!Z59+'cmv_c3 12'!Z59</f>
        <v>33561.634934792732</v>
      </c>
      <c r="C47" s="24">
        <f>'cmv_c1c2 12'!AO59+'cmv_c3 12'!AO59</f>
        <v>129.10965697580929</v>
      </c>
      <c r="D47" s="24">
        <f>'cmv_c1c2 12'!AS59+'cmv_c3 12'!AS59</f>
        <v>296980.60402305267</v>
      </c>
      <c r="E47" s="24">
        <f>'cmv_c1c2 12'!BD59+'cmv_c3 12'!BD59</f>
        <v>7243.1919085318314</v>
      </c>
      <c r="F47" s="24">
        <f>'cmv_c1c2 12'!BE59+'cmv_c3 12'!BE59</f>
        <v>6707.8406672392621</v>
      </c>
      <c r="G47" s="24">
        <f>'cmv_c1c2 12'!BS59+'cmv_c3 12'!BS59</f>
        <v>28296.36588839184</v>
      </c>
      <c r="H47" s="24">
        <f>'cmv_c1c2 12'!BZ59+'cmv_c3 12'!BZ59</f>
        <v>16344.999622502501</v>
      </c>
    </row>
    <row r="48" spans="1:11" x14ac:dyDescent="0.3">
      <c r="A48" s="26" t="s">
        <v>468</v>
      </c>
      <c r="B48" s="24">
        <f>'cmv_c3 12'!Z60</f>
        <v>23479.849419467901</v>
      </c>
      <c r="C48" s="24">
        <f>'cmv_c3 12'!AO60</f>
        <v>454.33665724190797</v>
      </c>
      <c r="D48" s="24">
        <f>'cmv_c3 12'!AS60</f>
        <v>262135.232536472</v>
      </c>
      <c r="E48" s="24">
        <f>'cmv_c3 12'!BD60</f>
        <v>25656.955489935001</v>
      </c>
      <c r="F48" s="24">
        <f>'cmv_c3 12'!BE60</f>
        <v>23604.317367832002</v>
      </c>
      <c r="G48" s="24">
        <f>'cmv_c3 12'!BS60</f>
        <v>188990.54396181501</v>
      </c>
      <c r="H48" s="24">
        <f>'cmv_c3 12'!BZ60</f>
        <v>11321.7493455028</v>
      </c>
      <c r="I48" s="26"/>
    </row>
    <row r="49" spans="1:14" x14ac:dyDescent="0.3">
      <c r="A49" s="2" t="s">
        <v>420</v>
      </c>
      <c r="B49" s="1">
        <f>B48+B47+B45+B40+B46</f>
        <v>13452445.998687182</v>
      </c>
      <c r="C49" s="1">
        <f t="shared" ref="C49:H49" si="4">C48+C47+C45+C40+C46</f>
        <v>778767.81789996882</v>
      </c>
      <c r="D49" s="1">
        <f t="shared" si="4"/>
        <v>3028470.6487086015</v>
      </c>
      <c r="E49" s="1">
        <f t="shared" si="4"/>
        <v>2630379.9015739146</v>
      </c>
      <c r="F49" s="1">
        <f t="shared" si="4"/>
        <v>1342215.9446648655</v>
      </c>
      <c r="G49" s="1">
        <f t="shared" si="4"/>
        <v>1632540.3348553984</v>
      </c>
      <c r="H49" s="1">
        <f t="shared" si="4"/>
        <v>4076791.2383525549</v>
      </c>
    </row>
    <row r="52" spans="1:14" x14ac:dyDescent="0.3">
      <c r="A52" s="26"/>
      <c r="M52" s="26"/>
      <c r="N52" s="26"/>
    </row>
    <row r="53" spans="1:14" s="26" customFormat="1" x14ac:dyDescent="0.3"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</row>
    <row r="54" spans="1:14" x14ac:dyDescent="0.3">
      <c r="A54" s="31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</row>
    <row r="55" spans="1:14" x14ac:dyDescent="0.3">
      <c r="A55" s="31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</row>
    <row r="56" spans="1:14" x14ac:dyDescent="0.3">
      <c r="A56" s="31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</row>
    <row r="57" spans="1:14" x14ac:dyDescent="0.3">
      <c r="A57" s="31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</row>
    <row r="58" spans="1:14" x14ac:dyDescent="0.3">
      <c r="A58" s="31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</row>
    <row r="59" spans="1:14" x14ac:dyDescent="0.3">
      <c r="A59" s="31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</row>
    <row r="60" spans="1:14" x14ac:dyDescent="0.3">
      <c r="A60" s="31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</row>
    <row r="61" spans="1:14" x14ac:dyDescent="0.3">
      <c r="A61" s="31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</row>
    <row r="62" spans="1:14" x14ac:dyDescent="0.3">
      <c r="A62" s="31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</row>
    <row r="63" spans="1:14" x14ac:dyDescent="0.3">
      <c r="A63" s="31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</row>
    <row r="64" spans="1:14" x14ac:dyDescent="0.3">
      <c r="A64" s="31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</row>
    <row r="65" spans="1:14" x14ac:dyDescent="0.3">
      <c r="A65" s="26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</row>
    <row r="66" spans="1:14" s="26" customFormat="1" x14ac:dyDescent="0.3"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</row>
    <row r="67" spans="1:14" x14ac:dyDescent="0.3">
      <c r="A67" s="31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</row>
    <row r="68" spans="1:14" x14ac:dyDescent="0.3">
      <c r="A68" s="31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</row>
  </sheetData>
  <sortState xmlns:xlrd2="http://schemas.microsoft.com/office/spreadsheetml/2017/richdata2" ref="A45:N59">
    <sortCondition ref="A45:A59"/>
  </sortState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/>
  <dimension ref="A1:CE67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4.4" x14ac:dyDescent="0.3"/>
  <cols>
    <col min="1" max="1" width="21.33203125" customWidth="1"/>
    <col min="2" max="11" width="9.109375" customWidth="1"/>
    <col min="12" max="14" width="9.109375" style="26" customWidth="1"/>
    <col min="16" max="16" width="16.5546875" bestFit="1" customWidth="1"/>
    <col min="17" max="17" width="6" style="85" bestFit="1" customWidth="1"/>
    <col min="18" max="18" width="5.44140625" style="26" bestFit="1" customWidth="1"/>
    <col min="19" max="19" width="9.88671875" style="26" bestFit="1" customWidth="1"/>
    <col min="20" max="20" width="5.6640625" style="24" bestFit="1" customWidth="1"/>
    <col min="21" max="21" width="14.5546875" style="24" bestFit="1" customWidth="1"/>
    <col min="22" max="22" width="5.5546875" style="24" bestFit="1" customWidth="1"/>
    <col min="23" max="23" width="5.5546875" style="86" customWidth="1"/>
    <col min="24" max="24" width="9" style="24" bestFit="1" customWidth="1"/>
    <col min="25" max="25" width="13.44140625" style="24" bestFit="1" customWidth="1"/>
    <col min="26" max="26" width="4.5546875" style="24" bestFit="1" customWidth="1"/>
    <col min="27" max="27" width="7.6640625" style="24" bestFit="1" customWidth="1"/>
    <col min="28" max="28" width="6.6640625" style="24" bestFit="1" customWidth="1"/>
    <col min="29" max="29" width="5.6640625" style="24" bestFit="1" customWidth="1"/>
    <col min="30" max="30" width="5.6640625" style="24" customWidth="1"/>
    <col min="31" max="31" width="5.88671875" style="24" bestFit="1" customWidth="1"/>
    <col min="32" max="32" width="5.88671875" style="86" customWidth="1"/>
    <col min="33" max="33" width="6.44140625" style="24" bestFit="1" customWidth="1"/>
    <col min="34" max="34" width="15.44140625" style="24" bestFit="1" customWidth="1"/>
    <col min="35" max="35" width="6.6640625" style="24" bestFit="1" customWidth="1"/>
    <col min="36" max="36" width="5" style="24" bestFit="1" customWidth="1"/>
    <col min="37" max="37" width="5.109375" style="24" bestFit="1" customWidth="1"/>
    <col min="38" max="38" width="5.109375" style="86" customWidth="1"/>
    <col min="39" max="39" width="5.109375" style="24" customWidth="1"/>
    <col min="40" max="40" width="6.5546875" style="24" bestFit="1" customWidth="1"/>
    <col min="41" max="41" width="6.109375" style="24" bestFit="1" customWidth="1"/>
    <col min="42" max="42" width="4.88671875" style="24" bestFit="1" customWidth="1"/>
    <col min="43" max="43" width="10" style="24" bestFit="1" customWidth="1"/>
    <col min="44" max="44" width="9.33203125" style="24" bestFit="1" customWidth="1"/>
    <col min="45" max="45" width="7.6640625" style="24" bestFit="1" customWidth="1"/>
    <col min="46" max="46" width="9.33203125" style="24" bestFit="1" customWidth="1"/>
    <col min="47" max="47" width="6" style="24" customWidth="1"/>
    <col min="48" max="48" width="5.6640625" style="24" bestFit="1" customWidth="1"/>
    <col min="49" max="49" width="4.33203125" style="24" customWidth="1"/>
    <col min="50" max="50" width="6.6640625" style="24" bestFit="1" customWidth="1"/>
    <col min="51" max="51" width="4.5546875" style="24" bestFit="1" customWidth="1"/>
    <col min="52" max="52" width="4.109375" style="24" bestFit="1" customWidth="1"/>
    <col min="53" max="53" width="6.6640625" style="24" bestFit="1" customWidth="1"/>
    <col min="54" max="54" width="4.109375" style="24" customWidth="1"/>
    <col min="55" max="55" width="5.88671875" style="24" customWidth="1"/>
    <col min="56" max="56" width="3.33203125" style="24" bestFit="1" customWidth="1"/>
    <col min="57" max="57" width="6.6640625" style="24" bestFit="1" customWidth="1"/>
    <col min="58" max="58" width="6.88671875" style="24" bestFit="1" customWidth="1"/>
    <col min="59" max="59" width="5.6640625" style="24" bestFit="1" customWidth="1"/>
    <col min="60" max="60" width="5.109375" style="24" customWidth="1"/>
    <col min="61" max="61" width="5.33203125" style="24" customWidth="1"/>
    <col min="62" max="62" width="8.6640625" style="24" bestFit="1" customWidth="1"/>
    <col min="63" max="63" width="4.88671875" style="24" customWidth="1"/>
    <col min="64" max="64" width="7.88671875" style="24" bestFit="1" customWidth="1"/>
    <col min="65" max="65" width="5.88671875" style="24" customWidth="1"/>
    <col min="66" max="66" width="6" style="24" bestFit="1" customWidth="1"/>
    <col min="67" max="67" width="5.6640625" style="24" bestFit="1" customWidth="1"/>
    <col min="68" max="68" width="5.6640625" style="24" customWidth="1"/>
    <col min="69" max="69" width="3.88671875" style="24" bestFit="1" customWidth="1"/>
    <col min="70" max="70" width="5.5546875" style="24" bestFit="1" customWidth="1"/>
    <col min="71" max="71" width="3.88671875" style="24" bestFit="1" customWidth="1"/>
    <col min="72" max="72" width="6.6640625" style="24" bestFit="1" customWidth="1"/>
    <col min="73" max="73" width="6.6640625" style="24" customWidth="1"/>
    <col min="74" max="75" width="5.33203125" style="24" bestFit="1" customWidth="1"/>
    <col min="76" max="76" width="5.6640625" style="24" bestFit="1" customWidth="1"/>
    <col min="77" max="77" width="5.6640625" style="86" customWidth="1"/>
    <col min="78" max="78" width="5.6640625" style="24" bestFit="1" customWidth="1"/>
    <col min="79" max="79" width="9.109375" style="24" bestFit="1" customWidth="1"/>
    <col min="80" max="80" width="7.109375" style="24" bestFit="1" customWidth="1"/>
    <col min="82" max="82" width="9.109375" style="26"/>
  </cols>
  <sheetData>
    <row r="1" spans="1:82" x14ac:dyDescent="0.3">
      <c r="B1" s="83" t="s">
        <v>443</v>
      </c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P1" s="26" t="s">
        <v>446</v>
      </c>
    </row>
    <row r="2" spans="1:82" x14ac:dyDescent="0.3">
      <c r="A2" s="6" t="s">
        <v>52</v>
      </c>
      <c r="B2" s="83" t="s">
        <v>59</v>
      </c>
      <c r="C2" s="83" t="s">
        <v>57</v>
      </c>
      <c r="D2" s="83" t="s">
        <v>60</v>
      </c>
      <c r="E2" s="83" t="s">
        <v>54</v>
      </c>
      <c r="F2" s="83" t="s">
        <v>53</v>
      </c>
      <c r="G2" s="83" t="s">
        <v>61</v>
      </c>
      <c r="H2" s="83" t="s">
        <v>62</v>
      </c>
      <c r="I2" s="83" t="s">
        <v>63</v>
      </c>
      <c r="J2" s="83" t="s">
        <v>64</v>
      </c>
      <c r="K2" s="83" t="s">
        <v>65</v>
      </c>
      <c r="L2" s="83" t="s">
        <v>309</v>
      </c>
      <c r="M2" s="83" t="s">
        <v>312</v>
      </c>
      <c r="N2" s="83" t="s">
        <v>319</v>
      </c>
      <c r="P2" s="26" t="s">
        <v>224</v>
      </c>
      <c r="Q2" s="85" t="s">
        <v>442</v>
      </c>
      <c r="R2" s="26" t="s">
        <v>357</v>
      </c>
      <c r="S2" s="26" t="s">
        <v>177</v>
      </c>
      <c r="T2" s="24" t="s">
        <v>130</v>
      </c>
      <c r="U2" s="24" t="s">
        <v>131</v>
      </c>
      <c r="V2" s="24" t="s">
        <v>132</v>
      </c>
      <c r="W2" s="86" t="s">
        <v>331</v>
      </c>
      <c r="X2" s="24" t="s">
        <v>358</v>
      </c>
      <c r="Y2" s="24" t="s">
        <v>178</v>
      </c>
      <c r="Z2" s="24" t="s">
        <v>133</v>
      </c>
      <c r="AA2" s="24" t="s">
        <v>59</v>
      </c>
      <c r="AB2" s="24" t="s">
        <v>135</v>
      </c>
      <c r="AC2" s="24" t="s">
        <v>136</v>
      </c>
      <c r="AD2" s="24" t="s">
        <v>359</v>
      </c>
      <c r="AE2" s="24" t="s">
        <v>137</v>
      </c>
      <c r="AF2" s="86" t="s">
        <v>444</v>
      </c>
      <c r="AG2" s="24" t="s">
        <v>138</v>
      </c>
      <c r="AH2" s="24" t="s">
        <v>139</v>
      </c>
      <c r="AI2" s="24" t="s">
        <v>140</v>
      </c>
      <c r="AJ2" s="24" t="s">
        <v>141</v>
      </c>
      <c r="AK2" s="24" t="s">
        <v>142</v>
      </c>
      <c r="AL2" s="86" t="s">
        <v>445</v>
      </c>
      <c r="AM2" s="24" t="s">
        <v>360</v>
      </c>
      <c r="AN2" s="24" t="s">
        <v>143</v>
      </c>
      <c r="AO2" s="24" t="s">
        <v>365</v>
      </c>
      <c r="AP2" s="24" t="s">
        <v>57</v>
      </c>
      <c r="AQ2" s="24" t="s">
        <v>127</v>
      </c>
      <c r="AR2" s="24" t="s">
        <v>144</v>
      </c>
      <c r="AS2" s="24" t="s">
        <v>145</v>
      </c>
      <c r="AT2" s="24" t="s">
        <v>60</v>
      </c>
      <c r="AU2" s="24" t="s">
        <v>146</v>
      </c>
      <c r="AV2" s="24" t="s">
        <v>147</v>
      </c>
      <c r="AW2" s="24" t="s">
        <v>148</v>
      </c>
      <c r="AX2" s="24" t="s">
        <v>149</v>
      </c>
      <c r="AY2" s="24" t="s">
        <v>150</v>
      </c>
      <c r="AZ2" s="24" t="s">
        <v>151</v>
      </c>
      <c r="BA2" s="24" t="s">
        <v>152</v>
      </c>
      <c r="BB2" s="24" t="s">
        <v>153</v>
      </c>
      <c r="BC2" s="24" t="s">
        <v>154</v>
      </c>
      <c r="BD2" s="24" t="s">
        <v>155</v>
      </c>
      <c r="BE2" s="24" t="s">
        <v>54</v>
      </c>
      <c r="BF2" s="24" t="s">
        <v>53</v>
      </c>
      <c r="BG2" s="24" t="s">
        <v>156</v>
      </c>
      <c r="BH2" s="24" t="s">
        <v>157</v>
      </c>
      <c r="BI2" s="24" t="s">
        <v>158</v>
      </c>
      <c r="BJ2" s="24" t="s">
        <v>159</v>
      </c>
      <c r="BK2" s="24" t="s">
        <v>160</v>
      </c>
      <c r="BL2" s="24" t="s">
        <v>161</v>
      </c>
      <c r="BM2" s="24" t="s">
        <v>162</v>
      </c>
      <c r="BN2" s="24" t="s">
        <v>163</v>
      </c>
      <c r="BO2" s="24" t="s">
        <v>164</v>
      </c>
      <c r="BP2" s="24" t="s">
        <v>361</v>
      </c>
      <c r="BQ2" s="24" t="s">
        <v>165</v>
      </c>
      <c r="BR2" s="24" t="s">
        <v>166</v>
      </c>
      <c r="BS2" s="24" t="s">
        <v>167</v>
      </c>
      <c r="BT2" s="24" t="s">
        <v>61</v>
      </c>
      <c r="BU2" s="24" t="s">
        <v>366</v>
      </c>
      <c r="BV2" s="24" t="s">
        <v>168</v>
      </c>
      <c r="BW2" s="24" t="s">
        <v>169</v>
      </c>
      <c r="BX2" s="24" t="s">
        <v>170</v>
      </c>
      <c r="BY2" s="92" t="s">
        <v>171</v>
      </c>
      <c r="BZ2" s="24" t="s">
        <v>172</v>
      </c>
      <c r="CA2" s="24" t="s">
        <v>173</v>
      </c>
      <c r="CB2" s="24" t="s">
        <v>367</v>
      </c>
      <c r="CD2" s="26" t="s">
        <v>140</v>
      </c>
    </row>
    <row r="3" spans="1:82" x14ac:dyDescent="0.3">
      <c r="A3" s="24" t="s">
        <v>0</v>
      </c>
      <c r="B3" s="84">
        <v>1873.4549488</v>
      </c>
      <c r="C3" s="84">
        <v>5.8615700603000001</v>
      </c>
      <c r="D3" s="84">
        <v>9821.9997480000002</v>
      </c>
      <c r="E3" s="84">
        <v>288.23902616999999</v>
      </c>
      <c r="F3" s="84">
        <v>279.58826683000001</v>
      </c>
      <c r="G3" s="84">
        <v>6.6065971268999997</v>
      </c>
      <c r="H3" s="84">
        <v>454.23075433000002</v>
      </c>
      <c r="I3" s="84">
        <v>35.566269353000003</v>
      </c>
      <c r="J3" s="84">
        <v>10.220191788999999</v>
      </c>
      <c r="K3" s="84">
        <v>101.29346045</v>
      </c>
      <c r="L3" s="84">
        <v>7.267692126</v>
      </c>
      <c r="M3" s="84">
        <v>0.84486921280000005</v>
      </c>
      <c r="N3" s="84">
        <v>1.2400499373</v>
      </c>
      <c r="O3" s="24"/>
      <c r="P3" s="26" t="s">
        <v>0</v>
      </c>
      <c r="Q3" s="85">
        <v>0</v>
      </c>
      <c r="R3" s="26">
        <v>0</v>
      </c>
      <c r="S3" s="24">
        <v>7.26768652772469</v>
      </c>
      <c r="T3" s="24">
        <v>35.5662837593771</v>
      </c>
      <c r="U3" s="24">
        <v>35.5662837593771</v>
      </c>
      <c r="V3" s="24">
        <v>7.7710607573603996</v>
      </c>
      <c r="W3" s="86">
        <v>0.33252109917122302</v>
      </c>
      <c r="X3" s="24">
        <v>10.2201838843185</v>
      </c>
      <c r="Y3" s="24">
        <v>0.844870247574661</v>
      </c>
      <c r="Z3" s="24">
        <v>0</v>
      </c>
      <c r="AA3" s="24">
        <v>1873.45278921058</v>
      </c>
      <c r="AB3" s="24">
        <v>77.732893072904503</v>
      </c>
      <c r="AC3" s="24">
        <v>7.0097320375377796</v>
      </c>
      <c r="AD3" s="24">
        <v>25.410248621756601</v>
      </c>
      <c r="AE3" s="24">
        <v>0</v>
      </c>
      <c r="AF3" s="86">
        <v>0</v>
      </c>
      <c r="AG3" s="24">
        <v>101.29347364057401</v>
      </c>
      <c r="AH3" s="24">
        <v>101.29347364057401</v>
      </c>
      <c r="AI3" s="24">
        <v>78.576003746975502</v>
      </c>
      <c r="AJ3" s="24">
        <v>9.3189910010383805</v>
      </c>
      <c r="AK3" s="24">
        <v>0.58130619373627701</v>
      </c>
      <c r="AL3" s="86">
        <v>1.0637434018285801</v>
      </c>
      <c r="AM3" s="24">
        <v>4.5503254307745298</v>
      </c>
      <c r="AN3" s="24">
        <v>0</v>
      </c>
      <c r="AO3" s="24">
        <v>1.2400516502427701</v>
      </c>
      <c r="AP3" s="24">
        <v>5.8615694437187402</v>
      </c>
      <c r="AQ3" s="24">
        <v>0</v>
      </c>
      <c r="AR3" s="24">
        <v>8839.7964159901203</v>
      </c>
      <c r="AS3" s="24">
        <v>903.62452921664203</v>
      </c>
      <c r="AT3" s="24">
        <v>9821.9969489537398</v>
      </c>
      <c r="AU3" s="24">
        <v>0</v>
      </c>
      <c r="AV3" s="24">
        <v>30.031899169866101</v>
      </c>
      <c r="AW3" s="24">
        <v>0</v>
      </c>
      <c r="AX3" s="24">
        <v>122.27771874602399</v>
      </c>
      <c r="AY3" s="24">
        <v>0.16299977963700801</v>
      </c>
      <c r="AZ3" s="24">
        <v>5.7315600070547902E-2</v>
      </c>
      <c r="BA3" s="24">
        <v>215.61837476258901</v>
      </c>
      <c r="BB3" s="24">
        <v>7.3252149473370901E-2</v>
      </c>
      <c r="BC3" s="24">
        <v>0</v>
      </c>
      <c r="BD3" s="24">
        <v>1.06242965260669E-2</v>
      </c>
      <c r="BE3" s="24">
        <v>288.23158789890999</v>
      </c>
      <c r="BF3" s="24">
        <v>279.58082483889501</v>
      </c>
      <c r="BG3" s="24">
        <v>8.6507630600153096</v>
      </c>
      <c r="BH3" s="24">
        <v>0</v>
      </c>
      <c r="BI3" s="24">
        <v>0</v>
      </c>
      <c r="BJ3" s="24">
        <v>1.1437947169540901</v>
      </c>
      <c r="BK3" s="24">
        <v>0</v>
      </c>
      <c r="BL3" s="24">
        <v>12.273906961314299</v>
      </c>
      <c r="BM3" s="24">
        <v>0</v>
      </c>
      <c r="BN3" s="24">
        <v>0.319009883904605</v>
      </c>
      <c r="BO3" s="24">
        <v>49.095641895534001</v>
      </c>
      <c r="BP3" s="24">
        <v>8.4492247242712306</v>
      </c>
      <c r="BQ3" s="24">
        <v>0</v>
      </c>
      <c r="BR3" s="24">
        <v>0.82478644091337405</v>
      </c>
      <c r="BS3" s="24">
        <v>1.1183519784828801E-3</v>
      </c>
      <c r="BT3" s="24">
        <v>6.6065893530426498</v>
      </c>
      <c r="BU3" s="24">
        <v>66.551458420109299</v>
      </c>
      <c r="BV3" s="24">
        <v>0</v>
      </c>
      <c r="BW3" s="24">
        <v>0.11894386283232999</v>
      </c>
      <c r="BX3" s="24">
        <v>10.1901302232431</v>
      </c>
      <c r="BY3" s="86">
        <v>0</v>
      </c>
      <c r="BZ3" s="24">
        <v>0.89064159901962603</v>
      </c>
      <c r="CA3" s="24">
        <v>454.23064937140703</v>
      </c>
      <c r="CB3" s="24">
        <v>8.3221286258298406</v>
      </c>
      <c r="CC3" s="15"/>
      <c r="CD3" s="33">
        <f t="shared" ref="CD3:CD34" si="0">AI3/(AI3+AR3+AS3)</f>
        <v>8.0000028665602064E-3</v>
      </c>
    </row>
    <row r="4" spans="1:82" x14ac:dyDescent="0.3">
      <c r="A4" s="24" t="s">
        <v>2</v>
      </c>
      <c r="B4" s="84">
        <v>3477.6468321000002</v>
      </c>
      <c r="C4" s="84">
        <v>11.263592278999999</v>
      </c>
      <c r="D4" s="84">
        <v>17637.005290000001</v>
      </c>
      <c r="E4" s="84">
        <v>513.56170994000001</v>
      </c>
      <c r="F4" s="84">
        <v>498.14867601999998</v>
      </c>
      <c r="G4" s="84">
        <v>206.27179163</v>
      </c>
      <c r="H4" s="84">
        <v>812.40756076000002</v>
      </c>
      <c r="I4" s="84">
        <v>63.611512161</v>
      </c>
      <c r="J4" s="84">
        <v>18.279169408000001</v>
      </c>
      <c r="K4" s="84">
        <v>181.16688933</v>
      </c>
      <c r="L4" s="84">
        <v>12.998521587999999</v>
      </c>
      <c r="M4" s="84">
        <v>1.5110779957</v>
      </c>
      <c r="N4" s="84">
        <v>2.2178727595000001</v>
      </c>
      <c r="O4" s="24"/>
      <c r="P4" s="26" t="s">
        <v>2</v>
      </c>
      <c r="Q4" s="85">
        <v>0</v>
      </c>
      <c r="R4" s="26">
        <v>0</v>
      </c>
      <c r="S4" s="24">
        <v>12.998540169857501</v>
      </c>
      <c r="T4" s="24">
        <v>63.611540297741797</v>
      </c>
      <c r="U4" s="24">
        <v>63.611540297741797</v>
      </c>
      <c r="V4" s="24">
        <v>13.898814914796899</v>
      </c>
      <c r="W4" s="86">
        <v>0.59473026171766596</v>
      </c>
      <c r="X4" s="24">
        <v>18.279097894101699</v>
      </c>
      <c r="Y4" s="24">
        <v>1.51107529575502</v>
      </c>
      <c r="Z4" s="24">
        <v>0</v>
      </c>
      <c r="AA4" s="24">
        <v>3477.6426093464902</v>
      </c>
      <c r="AB4" s="24">
        <v>139.027931890503</v>
      </c>
      <c r="AC4" s="24">
        <v>12.5371187832249</v>
      </c>
      <c r="AD4" s="24">
        <v>45.4471381629292</v>
      </c>
      <c r="AE4" s="24">
        <v>0</v>
      </c>
      <c r="AF4" s="86">
        <v>0</v>
      </c>
      <c r="AG4" s="24">
        <v>181.16662471535301</v>
      </c>
      <c r="AH4" s="24">
        <v>181.16662471535301</v>
      </c>
      <c r="AI4" s="24">
        <v>141.09618478480101</v>
      </c>
      <c r="AJ4" s="24">
        <v>16.667375923513902</v>
      </c>
      <c r="AK4" s="24">
        <v>1.03968855491872</v>
      </c>
      <c r="AL4" s="86">
        <v>1.9025302882509501</v>
      </c>
      <c r="AM4" s="24">
        <v>8.1384044051632305</v>
      </c>
      <c r="AN4" s="24">
        <v>0</v>
      </c>
      <c r="AO4" s="24">
        <v>2.2178708867311401</v>
      </c>
      <c r="AP4" s="24">
        <v>11.2635439188258</v>
      </c>
      <c r="AQ4" s="24">
        <v>0</v>
      </c>
      <c r="AR4" s="24">
        <v>15873.291153623501</v>
      </c>
      <c r="AS4" s="24">
        <v>1622.60314864112</v>
      </c>
      <c r="AT4" s="24">
        <v>17636.990487049399</v>
      </c>
      <c r="AU4" s="24">
        <v>0</v>
      </c>
      <c r="AV4" s="24">
        <v>53.713011504130698</v>
      </c>
      <c r="AW4" s="24">
        <v>0</v>
      </c>
      <c r="AX4" s="24">
        <v>218.69778056221099</v>
      </c>
      <c r="AY4" s="24">
        <v>0.29042043739700202</v>
      </c>
      <c r="AZ4" s="24">
        <v>0.102120196652281</v>
      </c>
      <c r="BA4" s="24">
        <v>384.17194199639499</v>
      </c>
      <c r="BB4" s="24">
        <v>0.130514745283486</v>
      </c>
      <c r="BC4" s="24">
        <v>0</v>
      </c>
      <c r="BD4" s="24">
        <v>1.8929554732496599E-2</v>
      </c>
      <c r="BE4" s="24">
        <v>513.54843579877104</v>
      </c>
      <c r="BF4" s="24">
        <v>498.13542274410099</v>
      </c>
      <c r="BG4" s="24">
        <v>15.413013054669101</v>
      </c>
      <c r="BH4" s="24">
        <v>0</v>
      </c>
      <c r="BI4" s="24">
        <v>0</v>
      </c>
      <c r="BJ4" s="24">
        <v>2.03792273582566</v>
      </c>
      <c r="BK4" s="24">
        <v>0</v>
      </c>
      <c r="BL4" s="24">
        <v>21.8687325617156</v>
      </c>
      <c r="BM4" s="24">
        <v>0</v>
      </c>
      <c r="BN4" s="24">
        <v>0.56838777900869197</v>
      </c>
      <c r="BO4" s="24">
        <v>87.474919966710203</v>
      </c>
      <c r="BP4" s="24">
        <v>15.1117347855548</v>
      </c>
      <c r="BQ4" s="24">
        <v>0</v>
      </c>
      <c r="BR4" s="24">
        <v>1.46954018849517</v>
      </c>
      <c r="BS4" s="24">
        <v>1.9925818857234102E-3</v>
      </c>
      <c r="BT4" s="24">
        <v>206.27186487959901</v>
      </c>
      <c r="BU4" s="24">
        <v>119.029637371411</v>
      </c>
      <c r="BV4" s="24">
        <v>0</v>
      </c>
      <c r="BW4" s="24">
        <v>0.212731780015017</v>
      </c>
      <c r="BX4" s="24">
        <v>18.225306477755598</v>
      </c>
      <c r="BY4" s="86">
        <v>0</v>
      </c>
      <c r="BZ4" s="24">
        <v>1.59294157749301</v>
      </c>
      <c r="CA4" s="24">
        <v>812.40695723584599</v>
      </c>
      <c r="CB4" s="24">
        <v>14.884452016303101</v>
      </c>
      <c r="CD4" s="33">
        <f t="shared" si="0"/>
        <v>8.0000147921157998E-3</v>
      </c>
    </row>
    <row r="5" spans="1:82" x14ac:dyDescent="0.3">
      <c r="A5" s="24" t="s">
        <v>3</v>
      </c>
      <c r="B5" s="84">
        <v>2235.3507764000001</v>
      </c>
      <c r="C5" s="84">
        <v>6.9938498930000002</v>
      </c>
      <c r="D5" s="84">
        <v>11602.379891</v>
      </c>
      <c r="E5" s="84">
        <v>340.58279045</v>
      </c>
      <c r="F5" s="84">
        <v>330.36093181000001</v>
      </c>
      <c r="G5" s="84">
        <v>7.8828004056000003</v>
      </c>
      <c r="H5" s="84">
        <v>536.67247617999999</v>
      </c>
      <c r="I5" s="84">
        <v>42.021455498000002</v>
      </c>
      <c r="J5" s="84">
        <v>12.075131046999999</v>
      </c>
      <c r="K5" s="84">
        <v>119.67796749</v>
      </c>
      <c r="L5" s="84">
        <v>8.5867601034999996</v>
      </c>
      <c r="M5" s="84">
        <v>0.99821083939999999</v>
      </c>
      <c r="N5" s="84">
        <v>1.4651159078</v>
      </c>
      <c r="O5" s="24"/>
      <c r="P5" s="26" t="s">
        <v>3</v>
      </c>
      <c r="Q5" s="85">
        <v>0</v>
      </c>
      <c r="R5" s="26">
        <v>0</v>
      </c>
      <c r="S5" s="24">
        <v>8.5867432154469991</v>
      </c>
      <c r="T5" s="24">
        <v>42.021435062095698</v>
      </c>
      <c r="U5" s="24">
        <v>42.021435062095698</v>
      </c>
      <c r="V5" s="24">
        <v>9.1815075771590209</v>
      </c>
      <c r="W5" s="86">
        <v>0.39287731574497098</v>
      </c>
      <c r="X5" s="24">
        <v>12.0751313553892</v>
      </c>
      <c r="Y5" s="24">
        <v>0.99821053478671695</v>
      </c>
      <c r="Z5" s="24">
        <v>0</v>
      </c>
      <c r="AA5" s="24">
        <v>2235.3491845213398</v>
      </c>
      <c r="AB5" s="24">
        <v>91.841005760305904</v>
      </c>
      <c r="AC5" s="24">
        <v>8.2819672899267491</v>
      </c>
      <c r="AD5" s="24">
        <v>30.0221942522105</v>
      </c>
      <c r="AE5" s="24">
        <v>0</v>
      </c>
      <c r="AF5" s="86">
        <v>0</v>
      </c>
      <c r="AG5" s="24">
        <v>119.67778865755299</v>
      </c>
      <c r="AH5" s="24">
        <v>119.67778865755299</v>
      </c>
      <c r="AI5" s="24">
        <v>92.8190582979216</v>
      </c>
      <c r="AJ5" s="24">
        <v>11.010358357099101</v>
      </c>
      <c r="AK5" s="24">
        <v>0.68681718564090999</v>
      </c>
      <c r="AL5" s="86">
        <v>1.25679183118268</v>
      </c>
      <c r="AM5" s="24">
        <v>5.3762150177482999</v>
      </c>
      <c r="AN5" s="24">
        <v>0</v>
      </c>
      <c r="AO5" s="24">
        <v>1.4651161724120101</v>
      </c>
      <c r="AP5" s="24">
        <v>6.9938528372933897</v>
      </c>
      <c r="AQ5" s="24">
        <v>0</v>
      </c>
      <c r="AR5" s="24">
        <v>10442.139084354299</v>
      </c>
      <c r="AS5" s="24">
        <v>1067.4178115224499</v>
      </c>
      <c r="AT5" s="24">
        <v>11602.3759541747</v>
      </c>
      <c r="AU5" s="24">
        <v>0</v>
      </c>
      <c r="AV5" s="24">
        <v>35.482608591444901</v>
      </c>
      <c r="AW5" s="24">
        <v>0</v>
      </c>
      <c r="AX5" s="24">
        <v>144.47048879931799</v>
      </c>
      <c r="AY5" s="24">
        <v>0.192600622805712</v>
      </c>
      <c r="AZ5" s="24">
        <v>6.7724018805425501E-2</v>
      </c>
      <c r="BA5" s="24">
        <v>254.77424696175501</v>
      </c>
      <c r="BB5" s="24">
        <v>8.6554350215226103E-2</v>
      </c>
      <c r="BC5" s="24">
        <v>0</v>
      </c>
      <c r="BD5" s="24">
        <v>1.25537347398821E-2</v>
      </c>
      <c r="BE5" s="24">
        <v>340.57407041335802</v>
      </c>
      <c r="BF5" s="24">
        <v>330.35221322215699</v>
      </c>
      <c r="BG5" s="24">
        <v>10.2218571912013</v>
      </c>
      <c r="BH5" s="24">
        <v>0</v>
      </c>
      <c r="BI5" s="24">
        <v>0</v>
      </c>
      <c r="BJ5" s="24">
        <v>1.3515083796579499</v>
      </c>
      <c r="BK5" s="24">
        <v>0</v>
      </c>
      <c r="BL5" s="24">
        <v>14.5028613347883</v>
      </c>
      <c r="BM5" s="24">
        <v>0</v>
      </c>
      <c r="BN5" s="24">
        <v>0.37694153055881602</v>
      </c>
      <c r="BO5" s="24">
        <v>58.011335604094</v>
      </c>
      <c r="BP5" s="24">
        <v>9.9827385837781701</v>
      </c>
      <c r="BQ5" s="24">
        <v>0</v>
      </c>
      <c r="BR5" s="24">
        <v>0.974565243362709</v>
      </c>
      <c r="BS5" s="24">
        <v>1.32144137414088E-3</v>
      </c>
      <c r="BT5" s="24">
        <v>7.8828010886423296</v>
      </c>
      <c r="BU5" s="24">
        <v>78.630308977197203</v>
      </c>
      <c r="BV5" s="24">
        <v>0</v>
      </c>
      <c r="BW5" s="24">
        <v>0.14052750532290501</v>
      </c>
      <c r="BX5" s="24">
        <v>12.039643620694701</v>
      </c>
      <c r="BY5" s="86">
        <v>0</v>
      </c>
      <c r="BZ5" s="24">
        <v>1.05229179871691</v>
      </c>
      <c r="CA5" s="24">
        <v>536.67234613667495</v>
      </c>
      <c r="CB5" s="24">
        <v>9.8325810618649907</v>
      </c>
      <c r="CD5" s="33">
        <f t="shared" si="0"/>
        <v>8.0000043667369878E-3</v>
      </c>
    </row>
    <row r="6" spans="1:82" x14ac:dyDescent="0.3">
      <c r="A6" s="24" t="s">
        <v>4</v>
      </c>
      <c r="B6" s="84">
        <v>7015.6105639999996</v>
      </c>
      <c r="C6" s="84">
        <v>20.984789189000001</v>
      </c>
      <c r="D6" s="84">
        <v>31028.273111999999</v>
      </c>
      <c r="E6" s="84">
        <v>592.14093935999995</v>
      </c>
      <c r="F6" s="84">
        <v>541.72344071999999</v>
      </c>
      <c r="G6" s="84">
        <v>112.65634478</v>
      </c>
      <c r="H6" s="84">
        <v>1400.0288903000001</v>
      </c>
      <c r="I6" s="84">
        <v>109.62226330999999</v>
      </c>
      <c r="J6" s="84">
        <v>31.500649933999998</v>
      </c>
      <c r="K6" s="84">
        <v>312.20644364999998</v>
      </c>
      <c r="L6" s="84">
        <v>22.400462254000001</v>
      </c>
      <c r="M6" s="84">
        <v>2.6040537363</v>
      </c>
      <c r="N6" s="84">
        <v>3.8220788487999999</v>
      </c>
      <c r="O6" s="24"/>
      <c r="P6" s="26" t="s">
        <v>4</v>
      </c>
      <c r="Q6" s="85">
        <v>0</v>
      </c>
      <c r="R6" s="26">
        <v>0</v>
      </c>
      <c r="S6" s="24">
        <v>22.4004068422872</v>
      </c>
      <c r="T6" s="24">
        <v>109.62261357268299</v>
      </c>
      <c r="U6" s="24">
        <v>109.62261357268299</v>
      </c>
      <c r="V6" s="24">
        <v>23.951953708386402</v>
      </c>
      <c r="W6" s="86">
        <v>1.0249041757341999</v>
      </c>
      <c r="X6" s="24">
        <v>31.500656204701102</v>
      </c>
      <c r="Y6" s="24">
        <v>2.60405497368254</v>
      </c>
      <c r="Z6" s="24">
        <v>0</v>
      </c>
      <c r="AA6" s="24">
        <v>7015.59883057148</v>
      </c>
      <c r="AB6" s="24">
        <v>239.58802250508401</v>
      </c>
      <c r="AC6" s="24">
        <v>21.605374747702601</v>
      </c>
      <c r="AD6" s="24">
        <v>78.319781033246002</v>
      </c>
      <c r="AE6" s="24">
        <v>0</v>
      </c>
      <c r="AF6" s="86">
        <v>0</v>
      </c>
      <c r="AG6" s="24">
        <v>312.20539200959001</v>
      </c>
      <c r="AH6" s="24">
        <v>312.20539200959001</v>
      </c>
      <c r="AI6" s="24">
        <v>248.226420379084</v>
      </c>
      <c r="AJ6" s="24">
        <v>28.722917325426501</v>
      </c>
      <c r="AK6" s="24">
        <v>1.7917074750225701</v>
      </c>
      <c r="AL6" s="86">
        <v>3.2786350265009698</v>
      </c>
      <c r="AM6" s="24">
        <v>14.0250488549579</v>
      </c>
      <c r="AN6" s="24">
        <v>0</v>
      </c>
      <c r="AO6" s="24">
        <v>3.8220879461930299</v>
      </c>
      <c r="AP6" s="24">
        <v>20.984630165842699</v>
      </c>
      <c r="AQ6" s="24">
        <v>0</v>
      </c>
      <c r="AR6" s="24">
        <v>27925.445083415201</v>
      </c>
      <c r="AS6" s="24">
        <v>2854.60044048501</v>
      </c>
      <c r="AT6" s="24">
        <v>31028.271944279299</v>
      </c>
      <c r="AU6" s="24">
        <v>0</v>
      </c>
      <c r="AV6" s="24">
        <v>92.564374100734597</v>
      </c>
      <c r="AW6" s="24">
        <v>0</v>
      </c>
      <c r="AX6" s="24">
        <v>376.88418823636903</v>
      </c>
      <c r="AY6" s="24">
        <v>0.31582445353483501</v>
      </c>
      <c r="AZ6" s="24">
        <v>0.11105342286303201</v>
      </c>
      <c r="BA6" s="24">
        <v>417.777127071103</v>
      </c>
      <c r="BB6" s="24">
        <v>0.14193123073022501</v>
      </c>
      <c r="BC6" s="24">
        <v>0</v>
      </c>
      <c r="BD6" s="24">
        <v>2.0585429640040301E-2</v>
      </c>
      <c r="BE6" s="24">
        <v>592.12695852610705</v>
      </c>
      <c r="BF6" s="24">
        <v>541.70944115864597</v>
      </c>
      <c r="BG6" s="24">
        <v>50.417517367460803</v>
      </c>
      <c r="BH6" s="24">
        <v>0</v>
      </c>
      <c r="BI6" s="24">
        <v>0</v>
      </c>
      <c r="BJ6" s="24">
        <v>2.2161901921879199</v>
      </c>
      <c r="BK6" s="24">
        <v>0</v>
      </c>
      <c r="BL6" s="24">
        <v>23.7816994628438</v>
      </c>
      <c r="BM6" s="24">
        <v>0</v>
      </c>
      <c r="BN6" s="24">
        <v>0.61810508434332501</v>
      </c>
      <c r="BO6" s="24">
        <v>95.126666603835005</v>
      </c>
      <c r="BP6" s="24">
        <v>26.0421854602276</v>
      </c>
      <c r="BQ6" s="24">
        <v>0</v>
      </c>
      <c r="BR6" s="24">
        <v>1.5980913045299401</v>
      </c>
      <c r="BS6" s="24">
        <v>2.1669030343314699E-3</v>
      </c>
      <c r="BT6" s="24">
        <v>112.65618129753</v>
      </c>
      <c r="BU6" s="24">
        <v>205.12479325332799</v>
      </c>
      <c r="BV6" s="24">
        <v>0</v>
      </c>
      <c r="BW6" s="24">
        <v>0.36660741213557002</v>
      </c>
      <c r="BX6" s="24">
        <v>31.407962642272899</v>
      </c>
      <c r="BY6" s="86">
        <v>0</v>
      </c>
      <c r="BZ6" s="24">
        <v>2.74513964651663</v>
      </c>
      <c r="CA6" s="24">
        <v>1400.0314817154101</v>
      </c>
      <c r="CB6" s="24">
        <v>25.650367463640901</v>
      </c>
      <c r="CD6" s="33">
        <f t="shared" si="0"/>
        <v>8.000007890379782E-3</v>
      </c>
    </row>
    <row r="7" spans="1:82" x14ac:dyDescent="0.3">
      <c r="A7" s="24" t="s">
        <v>5</v>
      </c>
      <c r="B7" s="84">
        <v>1543.0543719</v>
      </c>
      <c r="C7" s="84">
        <v>4.8278313310999996</v>
      </c>
      <c r="D7" s="84">
        <v>8049.3773977999999</v>
      </c>
      <c r="E7" s="84">
        <v>237.77343737999999</v>
      </c>
      <c r="F7" s="84">
        <v>230.63729728999999</v>
      </c>
      <c r="G7" s="84">
        <v>5.4414648073</v>
      </c>
      <c r="H7" s="84">
        <v>374.69555587999997</v>
      </c>
      <c r="I7" s="84">
        <v>29.338661565999999</v>
      </c>
      <c r="J7" s="84">
        <v>8.4306501553000004</v>
      </c>
      <c r="K7" s="84">
        <v>83.55710569</v>
      </c>
      <c r="L7" s="84">
        <v>5.9951291089999996</v>
      </c>
      <c r="M7" s="84">
        <v>0.6969337511</v>
      </c>
      <c r="N7" s="84">
        <v>1.0229189518999999</v>
      </c>
      <c r="O7" s="24"/>
      <c r="P7" s="26" t="s">
        <v>5</v>
      </c>
      <c r="Q7" s="85">
        <v>0</v>
      </c>
      <c r="R7" s="26">
        <v>0</v>
      </c>
      <c r="S7" s="24">
        <v>5.9951285879010703</v>
      </c>
      <c r="T7" s="24">
        <v>29.338603089891201</v>
      </c>
      <c r="U7" s="24">
        <v>29.338603089891201</v>
      </c>
      <c r="V7" s="24">
        <v>6.4103732895843999</v>
      </c>
      <c r="W7" s="86">
        <v>0.27429765941715401</v>
      </c>
      <c r="X7" s="24">
        <v>8.4306510662263001</v>
      </c>
      <c r="Y7" s="24">
        <v>0.69693273552527901</v>
      </c>
      <c r="Z7" s="24">
        <v>0</v>
      </c>
      <c r="AA7" s="24">
        <v>1543.0524179259701</v>
      </c>
      <c r="AB7" s="24">
        <v>64.121922840217096</v>
      </c>
      <c r="AC7" s="24">
        <v>5.7823318573869997</v>
      </c>
      <c r="AD7" s="24">
        <v>20.960901913154501</v>
      </c>
      <c r="AE7" s="24">
        <v>0</v>
      </c>
      <c r="AF7" s="86">
        <v>0</v>
      </c>
      <c r="AG7" s="24">
        <v>83.557110308534604</v>
      </c>
      <c r="AH7" s="24">
        <v>83.557110308534604</v>
      </c>
      <c r="AI7" s="24">
        <v>64.395115237335204</v>
      </c>
      <c r="AJ7" s="24">
        <v>7.6872513972824104</v>
      </c>
      <c r="AK7" s="24">
        <v>0.47952017600931102</v>
      </c>
      <c r="AL7" s="86">
        <v>0.877481736654523</v>
      </c>
      <c r="AM7" s="24">
        <v>3.7535865760568599</v>
      </c>
      <c r="AN7" s="24">
        <v>0</v>
      </c>
      <c r="AO7" s="24">
        <v>1.0229201953149201</v>
      </c>
      <c r="AP7" s="24">
        <v>4.82782569357604</v>
      </c>
      <c r="AQ7" s="24">
        <v>0</v>
      </c>
      <c r="AR7" s="24">
        <v>7244.4355709595102</v>
      </c>
      <c r="AS7" s="24">
        <v>740.54149230068003</v>
      </c>
      <c r="AT7" s="24">
        <v>8049.3721784975196</v>
      </c>
      <c r="AU7" s="24">
        <v>0</v>
      </c>
      <c r="AV7" s="24">
        <v>24.773324960280998</v>
      </c>
      <c r="AW7" s="24">
        <v>0</v>
      </c>
      <c r="AX7" s="24">
        <v>100.866895604936</v>
      </c>
      <c r="AY7" s="24">
        <v>0.134461541334433</v>
      </c>
      <c r="AZ7" s="24">
        <v>4.7280582272623703E-2</v>
      </c>
      <c r="BA7" s="24">
        <v>177.86745201712799</v>
      </c>
      <c r="BB7" s="24">
        <v>6.0426750720567801E-2</v>
      </c>
      <c r="BC7" s="24">
        <v>0</v>
      </c>
      <c r="BD7" s="24">
        <v>8.7641874486065804E-3</v>
      </c>
      <c r="BE7" s="24">
        <v>237.76741342334799</v>
      </c>
      <c r="BF7" s="24">
        <v>230.631268803659</v>
      </c>
      <c r="BG7" s="24">
        <v>7.1361446196890101</v>
      </c>
      <c r="BH7" s="24">
        <v>0</v>
      </c>
      <c r="BI7" s="24">
        <v>0</v>
      </c>
      <c r="BJ7" s="24">
        <v>0.94354057389519796</v>
      </c>
      <c r="BK7" s="24">
        <v>0</v>
      </c>
      <c r="BL7" s="24">
        <v>10.1249802719671</v>
      </c>
      <c r="BM7" s="24">
        <v>0</v>
      </c>
      <c r="BN7" s="24">
        <v>0.263156586858252</v>
      </c>
      <c r="BO7" s="24">
        <v>40.499903479332602</v>
      </c>
      <c r="BP7" s="24">
        <v>6.9697896911974198</v>
      </c>
      <c r="BQ7" s="24">
        <v>0</v>
      </c>
      <c r="BR7" s="24">
        <v>0.68038026460989298</v>
      </c>
      <c r="BS7" s="24">
        <v>9.2254809169246095E-4</v>
      </c>
      <c r="BT7" s="24">
        <v>5.4414601524522803</v>
      </c>
      <c r="BU7" s="24">
        <v>54.898380804504498</v>
      </c>
      <c r="BV7" s="24">
        <v>0</v>
      </c>
      <c r="BW7" s="24">
        <v>9.8117551909908493E-2</v>
      </c>
      <c r="BX7" s="24">
        <v>8.4058339544223593</v>
      </c>
      <c r="BY7" s="86">
        <v>0</v>
      </c>
      <c r="BZ7" s="24">
        <v>0.73469273272082702</v>
      </c>
      <c r="CA7" s="24">
        <v>374.69536097390602</v>
      </c>
      <c r="CB7" s="24">
        <v>6.86492539441325</v>
      </c>
      <c r="CD7" s="33">
        <f t="shared" si="0"/>
        <v>8.000017120509767E-3</v>
      </c>
    </row>
    <row r="8" spans="1:82" x14ac:dyDescent="0.3">
      <c r="A8" s="24" t="s">
        <v>6</v>
      </c>
      <c r="B8" s="84">
        <v>130.132802</v>
      </c>
      <c r="C8" s="84">
        <v>0.40715371099999997</v>
      </c>
      <c r="D8" s="84">
        <v>1032.22668</v>
      </c>
      <c r="E8" s="84">
        <v>30.791202899999998</v>
      </c>
      <c r="F8" s="84">
        <v>29.867466499999999</v>
      </c>
      <c r="G8" s="84">
        <v>0.45890448299999997</v>
      </c>
      <c r="H8" s="84">
        <v>48.665039299999997</v>
      </c>
      <c r="I8" s="84">
        <v>3.8104727999999999</v>
      </c>
      <c r="J8" s="84">
        <v>1.09496353</v>
      </c>
      <c r="K8" s="84">
        <v>10.852304200000001</v>
      </c>
      <c r="L8" s="84">
        <v>0.77864069999999996</v>
      </c>
      <c r="M8" s="84">
        <v>9.0516992000000004E-2</v>
      </c>
      <c r="N8" s="84">
        <v>0.13285555800000001</v>
      </c>
      <c r="O8" s="24"/>
      <c r="P8" s="26" t="s">
        <v>6</v>
      </c>
      <c r="Q8" s="85">
        <v>0</v>
      </c>
      <c r="R8" s="26">
        <v>0</v>
      </c>
      <c r="S8" s="24">
        <v>0.778641521426093</v>
      </c>
      <c r="T8" s="24">
        <v>3.81047045153153</v>
      </c>
      <c r="U8" s="24">
        <v>3.81047045153153</v>
      </c>
      <c r="V8" s="24">
        <v>0.832565862993767</v>
      </c>
      <c r="W8" s="86">
        <v>3.5626751214446799E-2</v>
      </c>
      <c r="X8" s="24">
        <v>1.09496797232544</v>
      </c>
      <c r="Y8" s="24">
        <v>9.0517375472504394E-2</v>
      </c>
      <c r="Z8" s="24">
        <v>0</v>
      </c>
      <c r="AA8" s="24">
        <v>130.13335383631701</v>
      </c>
      <c r="AB8" s="24">
        <v>8.3280792684435792</v>
      </c>
      <c r="AC8" s="24">
        <v>0.75100123727905399</v>
      </c>
      <c r="AD8" s="24">
        <v>2.72238782986854</v>
      </c>
      <c r="AE8" s="24">
        <v>0</v>
      </c>
      <c r="AF8" s="86">
        <v>0</v>
      </c>
      <c r="AG8" s="24">
        <v>10.8523164579242</v>
      </c>
      <c r="AH8" s="24">
        <v>10.8523164579242</v>
      </c>
      <c r="AI8" s="24">
        <v>8.2577530292057109</v>
      </c>
      <c r="AJ8" s="24">
        <v>0.99841184035560504</v>
      </c>
      <c r="AK8" s="24">
        <v>6.2278930429790998E-2</v>
      </c>
      <c r="AL8" s="86">
        <v>0.11396688713516601</v>
      </c>
      <c r="AM8" s="24">
        <v>0.48751104569189402</v>
      </c>
      <c r="AN8" s="24">
        <v>0</v>
      </c>
      <c r="AO8" s="24">
        <v>0.13285748814072601</v>
      </c>
      <c r="AP8" s="24">
        <v>0.40714977231766403</v>
      </c>
      <c r="AQ8" s="24">
        <v>0</v>
      </c>
      <c r="AR8" s="24">
        <v>929.00337717223897</v>
      </c>
      <c r="AS8" s="24">
        <v>94.964111439232298</v>
      </c>
      <c r="AT8" s="24">
        <v>1032.22524164067</v>
      </c>
      <c r="AU8" s="24">
        <v>0</v>
      </c>
      <c r="AV8" s="24">
        <v>3.2175153278603599</v>
      </c>
      <c r="AW8" s="24">
        <v>0</v>
      </c>
      <c r="AX8" s="24">
        <v>13.100478540551199</v>
      </c>
      <c r="AY8" s="24">
        <v>1.74126958668849E-2</v>
      </c>
      <c r="AZ8" s="24">
        <v>6.1228100111884697E-3</v>
      </c>
      <c r="BA8" s="24">
        <v>23.0338258458859</v>
      </c>
      <c r="BB8" s="24">
        <v>7.8252852505277196E-3</v>
      </c>
      <c r="BC8" s="24">
        <v>0</v>
      </c>
      <c r="BD8" s="24">
        <v>1.1349523636303501E-3</v>
      </c>
      <c r="BE8" s="24">
        <v>30.790444526546398</v>
      </c>
      <c r="BF8" s="24">
        <v>29.8667100357865</v>
      </c>
      <c r="BG8" s="24">
        <v>0.92373449075987801</v>
      </c>
      <c r="BH8" s="24">
        <v>0</v>
      </c>
      <c r="BI8" s="24">
        <v>0</v>
      </c>
      <c r="BJ8" s="24">
        <v>0.122187566483131</v>
      </c>
      <c r="BK8" s="24">
        <v>0</v>
      </c>
      <c r="BL8" s="24">
        <v>1.3111796634644499</v>
      </c>
      <c r="BM8" s="24">
        <v>0</v>
      </c>
      <c r="BN8" s="24">
        <v>3.40786470234846E-2</v>
      </c>
      <c r="BO8" s="24">
        <v>5.2447141432012101</v>
      </c>
      <c r="BP8" s="24">
        <v>0.90522464498244404</v>
      </c>
      <c r="BQ8" s="24">
        <v>0</v>
      </c>
      <c r="BR8" s="24">
        <v>8.8108959363305095E-2</v>
      </c>
      <c r="BS8" s="24">
        <v>1.19466872798822E-4</v>
      </c>
      <c r="BT8" s="24">
        <v>0.45890532317002503</v>
      </c>
      <c r="BU8" s="24">
        <v>7.1301140844697501</v>
      </c>
      <c r="BV8" s="24">
        <v>0</v>
      </c>
      <c r="BW8" s="24">
        <v>1.27429044387947E-2</v>
      </c>
      <c r="BX8" s="24">
        <v>1.09174132723314</v>
      </c>
      <c r="BY8" s="86">
        <v>0</v>
      </c>
      <c r="BZ8" s="24">
        <v>9.5421330200565396E-2</v>
      </c>
      <c r="CA8" s="24">
        <v>48.665013971791701</v>
      </c>
      <c r="CB8" s="24">
        <v>0.89160817770630996</v>
      </c>
      <c r="CD8" s="33">
        <f t="shared" si="0"/>
        <v>7.9999526228213252E-3</v>
      </c>
    </row>
    <row r="9" spans="1:82" x14ac:dyDescent="0.3">
      <c r="A9" s="24" t="s">
        <v>7</v>
      </c>
      <c r="B9" s="84">
        <v>42.456907000000001</v>
      </c>
      <c r="C9" s="84">
        <v>0.13283693199999999</v>
      </c>
      <c r="D9" s="84">
        <v>242.09370000000001</v>
      </c>
      <c r="E9" s="84">
        <v>7.0855151999999997</v>
      </c>
      <c r="F9" s="84">
        <v>6.8728809999999996</v>
      </c>
      <c r="G9" s="84">
        <v>0.14972186900000001</v>
      </c>
      <c r="H9" s="84">
        <v>11.173576000000001</v>
      </c>
      <c r="I9" s="84">
        <v>0.87489105</v>
      </c>
      <c r="J9" s="84">
        <v>0.25140546000000003</v>
      </c>
      <c r="K9" s="84">
        <v>2.4917075999999998</v>
      </c>
      <c r="L9" s="84">
        <v>0.17877720999999999</v>
      </c>
      <c r="M9" s="84">
        <v>2.0782853E-2</v>
      </c>
      <c r="N9" s="84">
        <v>3.0503860000000001E-2</v>
      </c>
      <c r="O9" s="24"/>
      <c r="P9" s="26" t="s">
        <v>7</v>
      </c>
      <c r="Q9" s="85">
        <v>0</v>
      </c>
      <c r="R9" s="26">
        <v>0</v>
      </c>
      <c r="S9" s="24">
        <v>0.178777115097383</v>
      </c>
      <c r="T9" s="24">
        <v>0.87489258521721502</v>
      </c>
      <c r="U9" s="24">
        <v>0.87489258521721502</v>
      </c>
      <c r="V9" s="24">
        <v>0.19115980490748799</v>
      </c>
      <c r="W9" s="86">
        <v>8.1796939846888895E-3</v>
      </c>
      <c r="X9" s="24">
        <v>0.25140545251929802</v>
      </c>
      <c r="Y9" s="24">
        <v>2.0782659953328099E-2</v>
      </c>
      <c r="Z9" s="24">
        <v>0</v>
      </c>
      <c r="AA9" s="24">
        <v>42.456870208391798</v>
      </c>
      <c r="AB9" s="24">
        <v>1.9121257656574999</v>
      </c>
      <c r="AC9" s="24">
        <v>0.17243119483357799</v>
      </c>
      <c r="AD9" s="24">
        <v>0.62506606020602196</v>
      </c>
      <c r="AE9" s="24">
        <v>0</v>
      </c>
      <c r="AF9" s="86">
        <v>0</v>
      </c>
      <c r="AG9" s="24">
        <v>2.4916923774775799</v>
      </c>
      <c r="AH9" s="24">
        <v>2.4916923774775799</v>
      </c>
      <c r="AI9" s="24">
        <v>1.93674611022007</v>
      </c>
      <c r="AJ9" s="24">
        <v>0.229237954388575</v>
      </c>
      <c r="AK9" s="24">
        <v>1.4298744068100701E-2</v>
      </c>
      <c r="AL9" s="86">
        <v>2.6167098379149701E-2</v>
      </c>
      <c r="AM9" s="24">
        <v>0.111933349237476</v>
      </c>
      <c r="AN9" s="24">
        <v>0</v>
      </c>
      <c r="AO9" s="24">
        <v>3.0504320450734802E-2</v>
      </c>
      <c r="AP9" s="24">
        <v>0.13283757293165099</v>
      </c>
      <c r="AQ9" s="24">
        <v>0</v>
      </c>
      <c r="AR9" s="24">
        <v>217.88468658542601</v>
      </c>
      <c r="AS9" s="24">
        <v>22.2726677359083</v>
      </c>
      <c r="AT9" s="24">
        <v>242.09410043155401</v>
      </c>
      <c r="AU9" s="24">
        <v>0</v>
      </c>
      <c r="AV9" s="24">
        <v>0.73875136410985298</v>
      </c>
      <c r="AW9" s="24">
        <v>0</v>
      </c>
      <c r="AX9" s="24">
        <v>3.0079019219232999</v>
      </c>
      <c r="AY9" s="24">
        <v>4.0068884516388497E-3</v>
      </c>
      <c r="AZ9" s="24">
        <v>1.40894371048904E-3</v>
      </c>
      <c r="BA9" s="24">
        <v>5.3003718094986203</v>
      </c>
      <c r="BB9" s="24">
        <v>1.8007047074191001E-3</v>
      </c>
      <c r="BC9" s="24">
        <v>0</v>
      </c>
      <c r="BD9" s="24">
        <v>2.6116679618820799E-4</v>
      </c>
      <c r="BE9" s="24">
        <v>7.08534114740654</v>
      </c>
      <c r="BF9" s="24">
        <v>6.8727066902671501</v>
      </c>
      <c r="BG9" s="24">
        <v>0.212634457139392</v>
      </c>
      <c r="BH9" s="24">
        <v>0</v>
      </c>
      <c r="BI9" s="24">
        <v>0</v>
      </c>
      <c r="BJ9" s="24">
        <v>2.81170103121193E-2</v>
      </c>
      <c r="BK9" s="24">
        <v>0</v>
      </c>
      <c r="BL9" s="24">
        <v>0.30171994686860898</v>
      </c>
      <c r="BM9" s="24">
        <v>0</v>
      </c>
      <c r="BN9" s="24">
        <v>7.8419515313855499E-3</v>
      </c>
      <c r="BO9" s="24">
        <v>1.2068758301779701</v>
      </c>
      <c r="BP9" s="24">
        <v>0.20784142635868</v>
      </c>
      <c r="BQ9" s="24">
        <v>0</v>
      </c>
      <c r="BR9" s="24">
        <v>2.0274947226861E-2</v>
      </c>
      <c r="BS9" s="24">
        <v>2.7490985851838399E-5</v>
      </c>
      <c r="BT9" s="24">
        <v>0.149721184543395</v>
      </c>
      <c r="BU9" s="24">
        <v>1.6370889086596601</v>
      </c>
      <c r="BV9" s="24">
        <v>0</v>
      </c>
      <c r="BW9" s="24">
        <v>2.9258909736294002E-3</v>
      </c>
      <c r="BX9" s="24">
        <v>0.25066568532394101</v>
      </c>
      <c r="BY9" s="86">
        <v>0</v>
      </c>
      <c r="BZ9" s="24">
        <v>2.1908989698903699E-2</v>
      </c>
      <c r="CA9" s="24">
        <v>11.173573747361299</v>
      </c>
      <c r="CB9" s="24">
        <v>0.20471430240524199</v>
      </c>
      <c r="CD9" s="33">
        <f t="shared" si="0"/>
        <v>7.9999723527655036E-3</v>
      </c>
    </row>
    <row r="10" spans="1:82" x14ac:dyDescent="0.3">
      <c r="A10" s="24" t="s">
        <v>8</v>
      </c>
      <c r="B10" s="84">
        <v>31.356041999999999</v>
      </c>
      <c r="C10" s="84">
        <v>9.8105295999999995E-2</v>
      </c>
      <c r="D10" s="84">
        <v>194.205791</v>
      </c>
      <c r="E10" s="84">
        <v>5.7284645000000003</v>
      </c>
      <c r="F10" s="84">
        <v>5.5565711999999996</v>
      </c>
      <c r="G10" s="84">
        <v>0.110574677</v>
      </c>
      <c r="H10" s="84">
        <v>9.0393843</v>
      </c>
      <c r="I10" s="84">
        <v>0.70778384000000005</v>
      </c>
      <c r="J10" s="84">
        <v>0.203386185</v>
      </c>
      <c r="K10" s="84">
        <v>2.0157823499999998</v>
      </c>
      <c r="L10" s="84">
        <v>0.14463018999999999</v>
      </c>
      <c r="M10" s="84">
        <v>1.68132535E-2</v>
      </c>
      <c r="N10" s="84">
        <v>2.4677517999999999E-2</v>
      </c>
      <c r="O10" s="24"/>
      <c r="P10" s="26" t="s">
        <v>8</v>
      </c>
      <c r="Q10" s="85">
        <v>0</v>
      </c>
      <c r="R10" s="26">
        <v>0</v>
      </c>
      <c r="S10" s="24">
        <v>0.14463016931186001</v>
      </c>
      <c r="T10" s="24">
        <v>0.70778907456670404</v>
      </c>
      <c r="U10" s="24">
        <v>0.70778907456670404</v>
      </c>
      <c r="V10" s="24">
        <v>0.15464782382314399</v>
      </c>
      <c r="W10" s="86">
        <v>6.6168440150575804E-3</v>
      </c>
      <c r="X10" s="24">
        <v>0.20338662632603</v>
      </c>
      <c r="Y10" s="24">
        <v>1.6813192496524899E-2</v>
      </c>
      <c r="Z10" s="24">
        <v>0</v>
      </c>
      <c r="AA10" s="24">
        <v>31.355925858562301</v>
      </c>
      <c r="AB10" s="24">
        <v>1.5469184630698301</v>
      </c>
      <c r="AC10" s="24">
        <v>0.139497243277832</v>
      </c>
      <c r="AD10" s="24">
        <v>0.50567563013608197</v>
      </c>
      <c r="AE10" s="24">
        <v>0</v>
      </c>
      <c r="AF10" s="86">
        <v>0</v>
      </c>
      <c r="AG10" s="24">
        <v>2.0157639022470701</v>
      </c>
      <c r="AH10" s="24">
        <v>2.0157639022470701</v>
      </c>
      <c r="AI10" s="24">
        <v>1.5536461273058999</v>
      </c>
      <c r="AJ10" s="24">
        <v>0.18545215806698701</v>
      </c>
      <c r="AK10" s="24">
        <v>1.1568082707937201E-2</v>
      </c>
      <c r="AL10" s="86">
        <v>2.1168433375739301E-2</v>
      </c>
      <c r="AM10" s="24">
        <v>9.0553282821034004E-2</v>
      </c>
      <c r="AN10" s="24">
        <v>0</v>
      </c>
      <c r="AO10" s="24">
        <v>2.4676916712743201E-2</v>
      </c>
      <c r="AP10" s="24">
        <v>9.8106538357666404E-2</v>
      </c>
      <c r="AQ10" s="24">
        <v>0</v>
      </c>
      <c r="AR10" s="24">
        <v>174.785381372046</v>
      </c>
      <c r="AS10" s="24">
        <v>17.866956552411999</v>
      </c>
      <c r="AT10" s="24">
        <v>194.20598405176401</v>
      </c>
      <c r="AU10" s="24">
        <v>0</v>
      </c>
      <c r="AV10" s="24">
        <v>0.59764759431648096</v>
      </c>
      <c r="AW10" s="24">
        <v>0</v>
      </c>
      <c r="AX10" s="24">
        <v>2.4333766060946602</v>
      </c>
      <c r="AY10" s="24">
        <v>3.2394803705969601E-3</v>
      </c>
      <c r="AZ10" s="24">
        <v>1.13909897099268E-3</v>
      </c>
      <c r="BA10" s="24">
        <v>4.2852218676455296</v>
      </c>
      <c r="BB10" s="24">
        <v>1.4558181627782601E-3</v>
      </c>
      <c r="BC10" s="24">
        <v>0</v>
      </c>
      <c r="BD10" s="24">
        <v>2.11153844034017E-4</v>
      </c>
      <c r="BE10" s="24">
        <v>5.7283168149495403</v>
      </c>
      <c r="BF10" s="24">
        <v>5.5564236399080702</v>
      </c>
      <c r="BG10" s="24">
        <v>0.171893175041474</v>
      </c>
      <c r="BH10" s="24">
        <v>0</v>
      </c>
      <c r="BI10" s="24">
        <v>0</v>
      </c>
      <c r="BJ10" s="24">
        <v>2.2731920170637802E-2</v>
      </c>
      <c r="BK10" s="24">
        <v>0</v>
      </c>
      <c r="BL10" s="24">
        <v>0.24393337632345999</v>
      </c>
      <c r="BM10" s="24">
        <v>0</v>
      </c>
      <c r="BN10" s="24">
        <v>6.3401169551965597E-3</v>
      </c>
      <c r="BO10" s="24">
        <v>0.97573681222683095</v>
      </c>
      <c r="BP10" s="24">
        <v>0.16814320987406001</v>
      </c>
      <c r="BQ10" s="24">
        <v>0</v>
      </c>
      <c r="BR10" s="24">
        <v>1.6391769043800301E-2</v>
      </c>
      <c r="BS10" s="24">
        <v>2.2226194216174298E-5</v>
      </c>
      <c r="BT10" s="24">
        <v>0.110574576078749</v>
      </c>
      <c r="BU10" s="24">
        <v>1.3244013183207399</v>
      </c>
      <c r="BV10" s="24">
        <v>0</v>
      </c>
      <c r="BW10" s="24">
        <v>2.3668736233954501E-3</v>
      </c>
      <c r="BX10" s="24">
        <v>0.20278752293677599</v>
      </c>
      <c r="BY10" s="86">
        <v>0</v>
      </c>
      <c r="BZ10" s="24">
        <v>1.77244495576977E-2</v>
      </c>
      <c r="CA10" s="24">
        <v>9.0393805012207693</v>
      </c>
      <c r="CB10" s="24">
        <v>0.16561406473486501</v>
      </c>
      <c r="CD10" s="33">
        <f t="shared" si="0"/>
        <v>7.9999910141377983E-3</v>
      </c>
    </row>
    <row r="11" spans="1:82" x14ac:dyDescent="0.3">
      <c r="A11" s="24" t="s">
        <v>9</v>
      </c>
      <c r="B11" s="84">
        <v>994.51981806000003</v>
      </c>
      <c r="C11" s="84">
        <v>3.1115985855999999</v>
      </c>
      <c r="D11" s="84">
        <v>5719.2411040999996</v>
      </c>
      <c r="E11" s="84">
        <v>168.99288827999999</v>
      </c>
      <c r="F11" s="84">
        <v>163.92157082</v>
      </c>
      <c r="G11" s="84">
        <v>3.5071013938000002</v>
      </c>
      <c r="H11" s="84">
        <v>266.51993592000002</v>
      </c>
      <c r="I11" s="84">
        <v>20.868510658000002</v>
      </c>
      <c r="J11" s="84">
        <v>5.9966985597000004</v>
      </c>
      <c r="K11" s="84">
        <v>59.433943454000001</v>
      </c>
      <c r="L11" s="84">
        <v>4.2643187799</v>
      </c>
      <c r="M11" s="84">
        <v>0.4957270721</v>
      </c>
      <c r="N11" s="84">
        <v>0.72759940560000003</v>
      </c>
      <c r="O11" s="24"/>
      <c r="P11" s="26" t="s">
        <v>9</v>
      </c>
      <c r="Q11" s="85">
        <v>0</v>
      </c>
      <c r="R11" s="26">
        <v>0</v>
      </c>
      <c r="S11" s="24">
        <v>4.2643151905438197</v>
      </c>
      <c r="T11" s="24">
        <v>20.868495944357001</v>
      </c>
      <c r="U11" s="24">
        <v>20.868495944357001</v>
      </c>
      <c r="V11" s="24">
        <v>4.5596686603796304</v>
      </c>
      <c r="W11" s="86">
        <v>0.195111630318165</v>
      </c>
      <c r="X11" s="24">
        <v>5.9967027890631801</v>
      </c>
      <c r="Y11" s="24">
        <v>0.49572412248067199</v>
      </c>
      <c r="Z11" s="24">
        <v>0</v>
      </c>
      <c r="AA11" s="24">
        <v>994.520035573781</v>
      </c>
      <c r="AB11" s="24">
        <v>45.609793233086798</v>
      </c>
      <c r="AC11" s="24">
        <v>4.1129542292588699</v>
      </c>
      <c r="AD11" s="24">
        <v>14.909449175778301</v>
      </c>
      <c r="AE11" s="24">
        <v>0</v>
      </c>
      <c r="AF11" s="86">
        <v>0</v>
      </c>
      <c r="AG11" s="24">
        <v>59.433992392374599</v>
      </c>
      <c r="AH11" s="24">
        <v>59.433992392374599</v>
      </c>
      <c r="AI11" s="24">
        <v>45.753971356448801</v>
      </c>
      <c r="AJ11" s="24">
        <v>5.4679103324937</v>
      </c>
      <c r="AK11" s="24">
        <v>0.34108419406248802</v>
      </c>
      <c r="AL11" s="86">
        <v>0.62415008491559998</v>
      </c>
      <c r="AM11" s="24">
        <v>2.6699087157219301</v>
      </c>
      <c r="AN11" s="24">
        <v>0</v>
      </c>
      <c r="AO11" s="24">
        <v>0.727598131358551</v>
      </c>
      <c r="AP11" s="24">
        <v>3.1116007260702001</v>
      </c>
      <c r="AQ11" s="24">
        <v>0</v>
      </c>
      <c r="AR11" s="24">
        <v>5147.31700751886</v>
      </c>
      <c r="AS11" s="24">
        <v>526.17079218020604</v>
      </c>
      <c r="AT11" s="24">
        <v>5719.2417710555101</v>
      </c>
      <c r="AU11" s="24">
        <v>0</v>
      </c>
      <c r="AV11" s="24">
        <v>17.621223495869099</v>
      </c>
      <c r="AW11" s="24">
        <v>0</v>
      </c>
      <c r="AX11" s="24">
        <v>71.746460093979707</v>
      </c>
      <c r="AY11" s="24">
        <v>9.5566440362219396E-2</v>
      </c>
      <c r="AZ11" s="24">
        <v>3.3603943738046801E-2</v>
      </c>
      <c r="BA11" s="24">
        <v>126.41632737424</v>
      </c>
      <c r="BB11" s="24">
        <v>4.2947469413625601E-2</v>
      </c>
      <c r="BC11" s="24">
        <v>0</v>
      </c>
      <c r="BD11" s="24">
        <v>6.2290141261154E-3</v>
      </c>
      <c r="BE11" s="24">
        <v>168.988659638565</v>
      </c>
      <c r="BF11" s="24">
        <v>163.91734505774701</v>
      </c>
      <c r="BG11" s="24">
        <v>5.0713145808186901</v>
      </c>
      <c r="BH11" s="24">
        <v>0</v>
      </c>
      <c r="BI11" s="24">
        <v>0</v>
      </c>
      <c r="BJ11" s="24">
        <v>0.67060271907053204</v>
      </c>
      <c r="BK11" s="24">
        <v>0</v>
      </c>
      <c r="BL11" s="24">
        <v>7.1961456307148</v>
      </c>
      <c r="BM11" s="24">
        <v>0</v>
      </c>
      <c r="BN11" s="24">
        <v>0.18703442593296801</v>
      </c>
      <c r="BO11" s="24">
        <v>28.784664080645001</v>
      </c>
      <c r="BP11" s="24">
        <v>4.9575913354341603</v>
      </c>
      <c r="BQ11" s="24">
        <v>0</v>
      </c>
      <c r="BR11" s="24">
        <v>0.48356827108031902</v>
      </c>
      <c r="BS11" s="24">
        <v>6.5568842319923702E-4</v>
      </c>
      <c r="BT11" s="24">
        <v>3.50709633902677</v>
      </c>
      <c r="BU11" s="24">
        <v>39.048999719169601</v>
      </c>
      <c r="BV11" s="24">
        <v>0</v>
      </c>
      <c r="BW11" s="24">
        <v>6.9789142394701104E-2</v>
      </c>
      <c r="BX11" s="24">
        <v>5.97905563289613</v>
      </c>
      <c r="BY11" s="86">
        <v>0</v>
      </c>
      <c r="BZ11" s="24">
        <v>0.522583026302882</v>
      </c>
      <c r="CA11" s="24">
        <v>266.51992777658302</v>
      </c>
      <c r="CB11" s="24">
        <v>4.8830142115300603</v>
      </c>
      <c r="CD11" s="33">
        <f t="shared" si="0"/>
        <v>8.0000065022613441E-3</v>
      </c>
    </row>
    <row r="12" spans="1:82" x14ac:dyDescent="0.3">
      <c r="A12" s="24" t="s">
        <v>10</v>
      </c>
      <c r="B12" s="84">
        <v>2340.8005355999999</v>
      </c>
      <c r="C12" s="84">
        <v>7.3237717302999998</v>
      </c>
      <c r="D12" s="84">
        <v>12251.497985</v>
      </c>
      <c r="E12" s="84">
        <v>359.60692637</v>
      </c>
      <c r="F12" s="84">
        <v>348.81421275000002</v>
      </c>
      <c r="G12" s="84">
        <v>8.2546577301999999</v>
      </c>
      <c r="H12" s="84">
        <v>566.69036616999995</v>
      </c>
      <c r="I12" s="84">
        <v>44.371854096</v>
      </c>
      <c r="J12" s="84">
        <v>12.750533194000001</v>
      </c>
      <c r="K12" s="84">
        <v>126.37194726</v>
      </c>
      <c r="L12" s="84">
        <v>9.0670460009999996</v>
      </c>
      <c r="M12" s="84">
        <v>1.0540440576000001</v>
      </c>
      <c r="N12" s="84">
        <v>1.5470646775000001</v>
      </c>
      <c r="O12" s="24"/>
      <c r="P12" s="26" t="s">
        <v>10</v>
      </c>
      <c r="Q12" s="85">
        <v>0</v>
      </c>
      <c r="R12" s="26">
        <v>0</v>
      </c>
      <c r="S12" s="24">
        <v>9.0670364541129391</v>
      </c>
      <c r="T12" s="24">
        <v>44.371801277698303</v>
      </c>
      <c r="U12" s="24">
        <v>44.371801277698303</v>
      </c>
      <c r="V12" s="24">
        <v>9.6950506817931696</v>
      </c>
      <c r="W12" s="86">
        <v>0.41485667938500098</v>
      </c>
      <c r="X12" s="24">
        <v>12.7505283312332</v>
      </c>
      <c r="Y12" s="24">
        <v>1.05404238180113</v>
      </c>
      <c r="Z12" s="24">
        <v>0</v>
      </c>
      <c r="AA12" s="24">
        <v>2340.8002548437098</v>
      </c>
      <c r="AB12" s="24">
        <v>96.978026171989697</v>
      </c>
      <c r="AC12" s="24">
        <v>8.7452187127794296</v>
      </c>
      <c r="AD12" s="24">
        <v>31.701410627479699</v>
      </c>
      <c r="AE12" s="24">
        <v>0</v>
      </c>
      <c r="AF12" s="86">
        <v>0</v>
      </c>
      <c r="AG12" s="24">
        <v>126.37189926145599</v>
      </c>
      <c r="AH12" s="24">
        <v>126.37189926145599</v>
      </c>
      <c r="AI12" s="24">
        <v>98.012068283728198</v>
      </c>
      <c r="AJ12" s="24">
        <v>11.626230762512201</v>
      </c>
      <c r="AK12" s="24">
        <v>0.72523156825706003</v>
      </c>
      <c r="AL12" s="86">
        <v>1.32708501583336</v>
      </c>
      <c r="AM12" s="24">
        <v>5.67690961645817</v>
      </c>
      <c r="AN12" s="24">
        <v>0</v>
      </c>
      <c r="AO12" s="24">
        <v>1.5470578843059399</v>
      </c>
      <c r="AP12" s="24">
        <v>7.3237779529533604</v>
      </c>
      <c r="AQ12" s="24">
        <v>0</v>
      </c>
      <c r="AR12" s="24">
        <v>11026.3441198251</v>
      </c>
      <c r="AS12" s="24">
        <v>1127.1378166054301</v>
      </c>
      <c r="AT12" s="24">
        <v>12251.494004714301</v>
      </c>
      <c r="AU12" s="24">
        <v>0</v>
      </c>
      <c r="AV12" s="24">
        <v>37.467270704220702</v>
      </c>
      <c r="AW12" s="24">
        <v>0</v>
      </c>
      <c r="AX12" s="24">
        <v>152.551524044974</v>
      </c>
      <c r="AY12" s="24">
        <v>0.20335875972012299</v>
      </c>
      <c r="AZ12" s="24">
        <v>7.1507014323869994E-2</v>
      </c>
      <c r="BA12" s="24">
        <v>269.005487993077</v>
      </c>
      <c r="BB12" s="24">
        <v>9.1389310482426406E-2</v>
      </c>
      <c r="BC12" s="24">
        <v>0</v>
      </c>
      <c r="BD12" s="24">
        <v>1.3255024672850601E-2</v>
      </c>
      <c r="BE12" s="24">
        <v>359.59773445319797</v>
      </c>
      <c r="BF12" s="24">
        <v>348.80502966582799</v>
      </c>
      <c r="BG12" s="24">
        <v>10.792704787369701</v>
      </c>
      <c r="BH12" s="24">
        <v>0</v>
      </c>
      <c r="BI12" s="24">
        <v>0</v>
      </c>
      <c r="BJ12" s="24">
        <v>1.4270005526237699</v>
      </c>
      <c r="BK12" s="24">
        <v>0</v>
      </c>
      <c r="BL12" s="24">
        <v>15.312938303885099</v>
      </c>
      <c r="BM12" s="24">
        <v>0</v>
      </c>
      <c r="BN12" s="24">
        <v>0.39799658970992702</v>
      </c>
      <c r="BO12" s="24">
        <v>61.2516991830772</v>
      </c>
      <c r="BP12" s="24">
        <v>10.541101576107</v>
      </c>
      <c r="BQ12" s="24">
        <v>0</v>
      </c>
      <c r="BR12" s="24">
        <v>1.02900166791227</v>
      </c>
      <c r="BS12" s="24">
        <v>1.3952663435550601E-3</v>
      </c>
      <c r="BT12" s="24">
        <v>8.2546517660675605</v>
      </c>
      <c r="BU12" s="24">
        <v>83.028439792780304</v>
      </c>
      <c r="BV12" s="24">
        <v>0</v>
      </c>
      <c r="BW12" s="24">
        <v>0.14839137068171601</v>
      </c>
      <c r="BX12" s="24">
        <v>12.713032412239199</v>
      </c>
      <c r="BY12" s="86">
        <v>0</v>
      </c>
      <c r="BZ12" s="24">
        <v>1.1111490900879599</v>
      </c>
      <c r="CA12" s="24">
        <v>566.69022566279205</v>
      </c>
      <c r="CB12" s="24">
        <v>10.3825382695331</v>
      </c>
      <c r="CD12" s="33">
        <f t="shared" si="0"/>
        <v>8.0000094883133505E-3</v>
      </c>
    </row>
    <row r="13" spans="1:82" x14ac:dyDescent="0.3">
      <c r="A13" s="24" t="s">
        <v>12</v>
      </c>
      <c r="B13" s="84">
        <v>1236.6609020000001</v>
      </c>
      <c r="C13" s="84">
        <v>3.8691989693000002</v>
      </c>
      <c r="D13" s="84">
        <v>6432.4668769999998</v>
      </c>
      <c r="E13" s="84">
        <v>188.59407490000001</v>
      </c>
      <c r="F13" s="84">
        <v>182.93385448999999</v>
      </c>
      <c r="G13" s="84">
        <v>4.3609948624000001</v>
      </c>
      <c r="H13" s="84">
        <v>297.18083065000002</v>
      </c>
      <c r="I13" s="84">
        <v>23.269258062999999</v>
      </c>
      <c r="J13" s="84">
        <v>6.6865685284999996</v>
      </c>
      <c r="K13" s="84">
        <v>66.271326399000003</v>
      </c>
      <c r="L13" s="84">
        <v>4.7548934220000003</v>
      </c>
      <c r="M13" s="84">
        <v>0.55275634360000003</v>
      </c>
      <c r="N13" s="84">
        <v>0.81130362759999997</v>
      </c>
      <c r="O13" s="24"/>
      <c r="P13" s="26" t="s">
        <v>12</v>
      </c>
      <c r="Q13" s="85">
        <v>0</v>
      </c>
      <c r="R13" s="26">
        <v>0</v>
      </c>
      <c r="S13" s="24">
        <v>4.7548902398009796</v>
      </c>
      <c r="T13" s="24">
        <v>23.269278276794399</v>
      </c>
      <c r="U13" s="24">
        <v>23.269278276794399</v>
      </c>
      <c r="V13" s="24">
        <v>5.0842400588981196</v>
      </c>
      <c r="W13" s="86">
        <v>0.21755313364464299</v>
      </c>
      <c r="X13" s="24">
        <v>6.6865715389326503</v>
      </c>
      <c r="Y13" s="24">
        <v>0.552755727489319</v>
      </c>
      <c r="Z13" s="24">
        <v>0</v>
      </c>
      <c r="AA13" s="24">
        <v>1236.65990282026</v>
      </c>
      <c r="AB13" s="24">
        <v>50.856771498545903</v>
      </c>
      <c r="AC13" s="24">
        <v>4.5861099639083003</v>
      </c>
      <c r="AD13" s="24">
        <v>16.624660720499602</v>
      </c>
      <c r="AE13" s="24">
        <v>0</v>
      </c>
      <c r="AF13" s="86">
        <v>0</v>
      </c>
      <c r="AG13" s="24">
        <v>66.271365151120307</v>
      </c>
      <c r="AH13" s="24">
        <v>66.271365151120307</v>
      </c>
      <c r="AI13" s="24">
        <v>51.459846298164102</v>
      </c>
      <c r="AJ13" s="24">
        <v>6.0969637492670099</v>
      </c>
      <c r="AK13" s="24">
        <v>0.38031963366708799</v>
      </c>
      <c r="AL13" s="86">
        <v>0.69594731211807703</v>
      </c>
      <c r="AM13" s="24">
        <v>2.9770564447917498</v>
      </c>
      <c r="AN13" s="24">
        <v>0</v>
      </c>
      <c r="AO13" s="24">
        <v>0.81130715599351999</v>
      </c>
      <c r="AP13" s="24">
        <v>3.8691999625214102</v>
      </c>
      <c r="AQ13" s="24">
        <v>0</v>
      </c>
      <c r="AR13" s="24">
        <v>5789.2144503182799</v>
      </c>
      <c r="AS13" s="24">
        <v>591.78602986865997</v>
      </c>
      <c r="AT13" s="24">
        <v>6432.4603264851003</v>
      </c>
      <c r="AU13" s="24">
        <v>0</v>
      </c>
      <c r="AV13" s="24">
        <v>19.648366705732499</v>
      </c>
      <c r="AW13" s="24">
        <v>0</v>
      </c>
      <c r="AX13" s="24">
        <v>80.000188828409804</v>
      </c>
      <c r="AY13" s="24">
        <v>0.106650276768244</v>
      </c>
      <c r="AZ13" s="24">
        <v>3.75014163704206E-2</v>
      </c>
      <c r="BA13" s="24">
        <v>141.07862482294101</v>
      </c>
      <c r="BB13" s="24">
        <v>4.7928658807189203E-2</v>
      </c>
      <c r="BC13" s="24">
        <v>0</v>
      </c>
      <c r="BD13" s="24">
        <v>6.9514959164889102E-3</v>
      </c>
      <c r="BE13" s="24">
        <v>188.58931985929601</v>
      </c>
      <c r="BF13" s="24">
        <v>182.92909856209599</v>
      </c>
      <c r="BG13" s="24">
        <v>5.6602212971995796</v>
      </c>
      <c r="BH13" s="24">
        <v>0</v>
      </c>
      <c r="BI13" s="24">
        <v>0</v>
      </c>
      <c r="BJ13" s="24">
        <v>0.74838074571338797</v>
      </c>
      <c r="BK13" s="24">
        <v>0</v>
      </c>
      <c r="BL13" s="24">
        <v>8.0308073735787104</v>
      </c>
      <c r="BM13" s="24">
        <v>0</v>
      </c>
      <c r="BN13" s="24">
        <v>0.208727886528106</v>
      </c>
      <c r="BO13" s="24">
        <v>32.123138543957303</v>
      </c>
      <c r="BP13" s="24">
        <v>5.5279000906062503</v>
      </c>
      <c r="BQ13" s="24">
        <v>0</v>
      </c>
      <c r="BR13" s="24">
        <v>0.53965561666032702</v>
      </c>
      <c r="BS13" s="24">
        <v>7.3172485490831396E-4</v>
      </c>
      <c r="BT13" s="24">
        <v>4.36098854297635</v>
      </c>
      <c r="BU13" s="24">
        <v>43.541214253255703</v>
      </c>
      <c r="BV13" s="24">
        <v>0</v>
      </c>
      <c r="BW13" s="24">
        <v>7.7819176200587606E-2</v>
      </c>
      <c r="BX13" s="24">
        <v>6.6668870456673197</v>
      </c>
      <c r="BY13" s="86">
        <v>0</v>
      </c>
      <c r="BZ13" s="24">
        <v>0.58270248981226502</v>
      </c>
      <c r="CA13" s="24">
        <v>297.18077938898898</v>
      </c>
      <c r="CB13" s="24">
        <v>5.4447531708304302</v>
      </c>
      <c r="CD13" s="33">
        <f t="shared" si="0"/>
        <v>8.0000254469168811E-3</v>
      </c>
    </row>
    <row r="14" spans="1:82" x14ac:dyDescent="0.3">
      <c r="A14" s="24" t="s">
        <v>13</v>
      </c>
      <c r="B14" s="84">
        <v>6269.2913755999998</v>
      </c>
      <c r="C14" s="84">
        <v>19.615037629</v>
      </c>
      <c r="D14" s="84">
        <v>33160.611700000001</v>
      </c>
      <c r="E14" s="84">
        <v>992.25916483000003</v>
      </c>
      <c r="F14" s="84">
        <v>962.47813508000002</v>
      </c>
      <c r="G14" s="84">
        <v>22.108183818000001</v>
      </c>
      <c r="H14" s="84">
        <v>1563.0131629</v>
      </c>
      <c r="I14" s="84">
        <v>122.38392625</v>
      </c>
      <c r="J14" s="84">
        <v>35.167795124999998</v>
      </c>
      <c r="K14" s="84">
        <v>348.55191572000001</v>
      </c>
      <c r="L14" s="84">
        <v>25.008210079000001</v>
      </c>
      <c r="M14" s="84">
        <v>2.9072044384</v>
      </c>
      <c r="N14" s="84">
        <v>4.2670259084</v>
      </c>
      <c r="O14" s="24"/>
      <c r="P14" s="26" t="s">
        <v>13</v>
      </c>
      <c r="Q14" s="85">
        <v>0</v>
      </c>
      <c r="R14" s="26">
        <v>0</v>
      </c>
      <c r="S14" s="24">
        <v>25.0082333112782</v>
      </c>
      <c r="T14" s="24">
        <v>122.38398824428</v>
      </c>
      <c r="U14" s="24">
        <v>122.38398824428</v>
      </c>
      <c r="V14" s="24">
        <v>26.740275003799599</v>
      </c>
      <c r="W14" s="86">
        <v>1.1442231847455699</v>
      </c>
      <c r="X14" s="24">
        <v>35.167837733069</v>
      </c>
      <c r="Y14" s="24">
        <v>2.9072014258347099</v>
      </c>
      <c r="Z14" s="24">
        <v>0</v>
      </c>
      <c r="AA14" s="24">
        <v>6269.2880276591804</v>
      </c>
      <c r="AB14" s="24">
        <v>267.479521348368</v>
      </c>
      <c r="AC14" s="24">
        <v>24.120538548705301</v>
      </c>
      <c r="AD14" s="24">
        <v>87.437090391378803</v>
      </c>
      <c r="AE14" s="24">
        <v>0</v>
      </c>
      <c r="AF14" s="86">
        <v>0</v>
      </c>
      <c r="AG14" s="24">
        <v>348.55194719851897</v>
      </c>
      <c r="AH14" s="24">
        <v>348.55194719851897</v>
      </c>
      <c r="AI14" s="24">
        <v>265.28440304788899</v>
      </c>
      <c r="AJ14" s="24">
        <v>32.066788488247198</v>
      </c>
      <c r="AK14" s="24">
        <v>2.0002830989687901</v>
      </c>
      <c r="AL14" s="86">
        <v>3.6603279417975498</v>
      </c>
      <c r="AM14" s="24">
        <v>15.657759784687499</v>
      </c>
      <c r="AN14" s="24">
        <v>0</v>
      </c>
      <c r="AO14" s="24">
        <v>4.2670256694127904</v>
      </c>
      <c r="AP14" s="24">
        <v>19.614981576855801</v>
      </c>
      <c r="AQ14" s="24">
        <v>0</v>
      </c>
      <c r="AR14" s="24">
        <v>29844.533673546099</v>
      </c>
      <c r="AS14" s="24">
        <v>3050.77681609616</v>
      </c>
      <c r="AT14" s="24">
        <v>33160.594892690198</v>
      </c>
      <c r="AU14" s="24">
        <v>0</v>
      </c>
      <c r="AV14" s="24">
        <v>103.340035458241</v>
      </c>
      <c r="AW14" s="24">
        <v>0</v>
      </c>
      <c r="AX14" s="24">
        <v>420.75922157177502</v>
      </c>
      <c r="AY14" s="24">
        <v>0.56112496702436598</v>
      </c>
      <c r="AZ14" s="24">
        <v>0.19730758012974201</v>
      </c>
      <c r="BA14" s="24">
        <v>742.26279630174599</v>
      </c>
      <c r="BB14" s="24">
        <v>0.25216925120014</v>
      </c>
      <c r="BC14" s="24">
        <v>0</v>
      </c>
      <c r="BD14" s="24">
        <v>3.6574148110914501E-2</v>
      </c>
      <c r="BE14" s="24">
        <v>992.23382308629095</v>
      </c>
      <c r="BF14" s="24">
        <v>962.45276893427194</v>
      </c>
      <c r="BG14" s="24">
        <v>29.781054152019699</v>
      </c>
      <c r="BH14" s="24">
        <v>0</v>
      </c>
      <c r="BI14" s="24">
        <v>0</v>
      </c>
      <c r="BJ14" s="24">
        <v>3.9374878663117099</v>
      </c>
      <c r="BK14" s="24">
        <v>0</v>
      </c>
      <c r="BL14" s="24">
        <v>42.252790396666597</v>
      </c>
      <c r="BM14" s="24">
        <v>0</v>
      </c>
      <c r="BN14" s="24">
        <v>1.0981855798982501</v>
      </c>
      <c r="BO14" s="24">
        <v>169.01117106323301</v>
      </c>
      <c r="BP14" s="24">
        <v>29.073921568534502</v>
      </c>
      <c r="BQ14" s="24">
        <v>0</v>
      </c>
      <c r="BR14" s="24">
        <v>2.8393118625197702</v>
      </c>
      <c r="BS14" s="24">
        <v>3.8499174300721398E-3</v>
      </c>
      <c r="BT14" s="24">
        <v>22.108212400160902</v>
      </c>
      <c r="BU14" s="24">
        <v>229.00412835101</v>
      </c>
      <c r="BV14" s="24">
        <v>0</v>
      </c>
      <c r="BW14" s="24">
        <v>0.40928495226675599</v>
      </c>
      <c r="BX14" s="24">
        <v>35.064345192777601</v>
      </c>
      <c r="BY14" s="86">
        <v>0</v>
      </c>
      <c r="BZ14" s="24">
        <v>3.0647173489602002</v>
      </c>
      <c r="CA14" s="24">
        <v>1563.0128579065999</v>
      </c>
      <c r="CB14" s="24">
        <v>28.636545804409899</v>
      </c>
      <c r="CD14" s="33">
        <f t="shared" si="0"/>
        <v>7.9999892615427032E-3</v>
      </c>
    </row>
    <row r="15" spans="1:82" x14ac:dyDescent="0.3">
      <c r="A15" s="24" t="s">
        <v>14</v>
      </c>
      <c r="B15" s="84">
        <v>2867.430269</v>
      </c>
      <c r="C15" s="84">
        <v>8.9714700162999996</v>
      </c>
      <c r="D15" s="84">
        <v>15069.448407</v>
      </c>
      <c r="E15" s="84">
        <v>442.50551118999999</v>
      </c>
      <c r="F15" s="84">
        <v>429.22487599999999</v>
      </c>
      <c r="G15" s="84">
        <v>10.111779653999999</v>
      </c>
      <c r="H15" s="84">
        <v>697.35250856000005</v>
      </c>
      <c r="I15" s="84">
        <v>54.602701471000003</v>
      </c>
      <c r="J15" s="84">
        <v>15.690430691</v>
      </c>
      <c r="K15" s="84">
        <v>155.50961065000001</v>
      </c>
      <c r="L15" s="84">
        <v>11.157639380000001</v>
      </c>
      <c r="M15" s="84">
        <v>1.2970756555</v>
      </c>
      <c r="N15" s="84">
        <v>1.903772389</v>
      </c>
      <c r="O15" s="24"/>
      <c r="P15" s="26" t="s">
        <v>14</v>
      </c>
      <c r="Q15" s="85">
        <v>0</v>
      </c>
      <c r="R15" s="26">
        <v>0</v>
      </c>
      <c r="S15" s="24">
        <v>11.1576260792533</v>
      </c>
      <c r="T15" s="24">
        <v>54.602623962697997</v>
      </c>
      <c r="U15" s="24">
        <v>54.602623962697997</v>
      </c>
      <c r="V15" s="24">
        <v>11.9304439344565</v>
      </c>
      <c r="W15" s="86">
        <v>0.51049907138626305</v>
      </c>
      <c r="X15" s="24">
        <v>15.6904266510202</v>
      </c>
      <c r="Y15" s="24">
        <v>1.2970773906948501</v>
      </c>
      <c r="Z15" s="24">
        <v>0</v>
      </c>
      <c r="AA15" s="24">
        <v>2867.4297790153</v>
      </c>
      <c r="AB15" s="24">
        <v>119.338574150382</v>
      </c>
      <c r="AC15" s="24">
        <v>10.7615887298166</v>
      </c>
      <c r="AD15" s="24">
        <v>39.010825394610301</v>
      </c>
      <c r="AE15" s="24">
        <v>0</v>
      </c>
      <c r="AF15" s="86">
        <v>0</v>
      </c>
      <c r="AG15" s="24">
        <v>155.509810656902</v>
      </c>
      <c r="AH15" s="24">
        <v>155.509810656902</v>
      </c>
      <c r="AI15" s="24">
        <v>120.555605704238</v>
      </c>
      <c r="AJ15" s="24">
        <v>14.3068851787033</v>
      </c>
      <c r="AK15" s="24">
        <v>0.89244566316012197</v>
      </c>
      <c r="AL15" s="86">
        <v>1.63307974217481</v>
      </c>
      <c r="AM15" s="24">
        <v>6.9858491644579699</v>
      </c>
      <c r="AN15" s="24">
        <v>0</v>
      </c>
      <c r="AO15" s="24">
        <v>1.9037626015308899</v>
      </c>
      <c r="AP15" s="24">
        <v>8.9714625620132598</v>
      </c>
      <c r="AQ15" s="24">
        <v>0</v>
      </c>
      <c r="AR15" s="24">
        <v>13562.495920212499</v>
      </c>
      <c r="AS15" s="24">
        <v>1386.39114198978</v>
      </c>
      <c r="AT15" s="24">
        <v>15069.4426679065</v>
      </c>
      <c r="AU15" s="24">
        <v>0</v>
      </c>
      <c r="AV15" s="24">
        <v>46.106119352138698</v>
      </c>
      <c r="AW15" s="24">
        <v>0</v>
      </c>
      <c r="AX15" s="24">
        <v>187.725273912799</v>
      </c>
      <c r="AY15" s="24">
        <v>0.25023789968969901</v>
      </c>
      <c r="AZ15" s="24">
        <v>8.7991041231942693E-2</v>
      </c>
      <c r="BA15" s="24">
        <v>331.01816404592199</v>
      </c>
      <c r="BB15" s="24">
        <v>0.11245679989197301</v>
      </c>
      <c r="BC15" s="24">
        <v>0</v>
      </c>
      <c r="BD15" s="24">
        <v>1.6310532707220601E-2</v>
      </c>
      <c r="BE15" s="24">
        <v>442.49424863475099</v>
      </c>
      <c r="BF15" s="24">
        <v>429.21360368901202</v>
      </c>
      <c r="BG15" s="24">
        <v>13.2806449457387</v>
      </c>
      <c r="BH15" s="24">
        <v>0</v>
      </c>
      <c r="BI15" s="24">
        <v>0</v>
      </c>
      <c r="BJ15" s="24">
        <v>1.7559567359469099</v>
      </c>
      <c r="BK15" s="24">
        <v>0</v>
      </c>
      <c r="BL15" s="24">
        <v>18.842961499583801</v>
      </c>
      <c r="BM15" s="24">
        <v>0</v>
      </c>
      <c r="BN15" s="24">
        <v>0.48974533949525101</v>
      </c>
      <c r="BO15" s="24">
        <v>75.371848324211598</v>
      </c>
      <c r="BP15" s="24">
        <v>12.9715731325843</v>
      </c>
      <c r="BQ15" s="24">
        <v>0</v>
      </c>
      <c r="BR15" s="24">
        <v>1.26621458092891</v>
      </c>
      <c r="BS15" s="24">
        <v>1.7168894026025499E-3</v>
      </c>
      <c r="BT15" s="24">
        <v>10.111785807393099</v>
      </c>
      <c r="BU15" s="24">
        <v>102.17233885208501</v>
      </c>
      <c r="BV15" s="24">
        <v>0</v>
      </c>
      <c r="BW15" s="24">
        <v>0.18260920765861699</v>
      </c>
      <c r="BX15" s="24">
        <v>15.6442997516447</v>
      </c>
      <c r="BY15" s="86">
        <v>0</v>
      </c>
      <c r="BZ15" s="24">
        <v>1.36734561162618</v>
      </c>
      <c r="CA15" s="24">
        <v>697.35240234351295</v>
      </c>
      <c r="CB15" s="24">
        <v>12.7764502513762</v>
      </c>
      <c r="CD15" s="33">
        <f t="shared" si="0"/>
        <v>8.0000042709599348E-3</v>
      </c>
    </row>
    <row r="16" spans="1:82" x14ac:dyDescent="0.3">
      <c r="A16" s="24" t="s">
        <v>15</v>
      </c>
      <c r="B16" s="84">
        <v>3281.1433812</v>
      </c>
      <c r="C16" s="84">
        <v>10.265873544</v>
      </c>
      <c r="D16" s="84">
        <v>16857.457060000001</v>
      </c>
      <c r="E16" s="84">
        <v>494.41763637000003</v>
      </c>
      <c r="F16" s="84">
        <v>479.57859693</v>
      </c>
      <c r="G16" s="84">
        <v>11.570705149</v>
      </c>
      <c r="H16" s="84">
        <v>779.00554767999995</v>
      </c>
      <c r="I16" s="84">
        <v>60.996135230999997</v>
      </c>
      <c r="J16" s="84">
        <v>17.527624698</v>
      </c>
      <c r="K16" s="84">
        <v>173.71823676</v>
      </c>
      <c r="L16" s="84">
        <v>12.464088731</v>
      </c>
      <c r="M16" s="84">
        <v>1.4489502697000001</v>
      </c>
      <c r="N16" s="84">
        <v>2.1266852307000002</v>
      </c>
      <c r="O16" s="24"/>
      <c r="P16" s="26" t="s">
        <v>15</v>
      </c>
      <c r="Q16" s="85">
        <v>0</v>
      </c>
      <c r="R16" s="26">
        <v>0</v>
      </c>
      <c r="S16" s="24">
        <v>12.464102554942301</v>
      </c>
      <c r="T16" s="24">
        <v>60.996013151163197</v>
      </c>
      <c r="U16" s="24">
        <v>60.996013151163197</v>
      </c>
      <c r="V16" s="24">
        <v>13.3273766682083</v>
      </c>
      <c r="W16" s="86">
        <v>0.570280941478434</v>
      </c>
      <c r="X16" s="24">
        <v>17.527629190284099</v>
      </c>
      <c r="Y16" s="24">
        <v>1.4489491226257101</v>
      </c>
      <c r="Z16" s="24">
        <v>0</v>
      </c>
      <c r="AA16" s="24">
        <v>3281.1425422880602</v>
      </c>
      <c r="AB16" s="24">
        <v>133.31179995459701</v>
      </c>
      <c r="AC16" s="24">
        <v>12.0216877722556</v>
      </c>
      <c r="AD16" s="24">
        <v>43.5785737688362</v>
      </c>
      <c r="AE16" s="24">
        <v>0</v>
      </c>
      <c r="AF16" s="86">
        <v>0</v>
      </c>
      <c r="AG16" s="24">
        <v>173.71815858130401</v>
      </c>
      <c r="AH16" s="24">
        <v>173.71815858130401</v>
      </c>
      <c r="AI16" s="24">
        <v>134.85965457427099</v>
      </c>
      <c r="AJ16" s="24">
        <v>15.9820800769723</v>
      </c>
      <c r="AK16" s="24">
        <v>0.99693962250103196</v>
      </c>
      <c r="AL16" s="86">
        <v>1.82430261314138</v>
      </c>
      <c r="AM16" s="24">
        <v>7.8038042226359501</v>
      </c>
      <c r="AN16" s="24">
        <v>0</v>
      </c>
      <c r="AO16" s="24">
        <v>2.1266827287549699</v>
      </c>
      <c r="AP16" s="24">
        <v>10.2658692592944</v>
      </c>
      <c r="AQ16" s="24">
        <v>0</v>
      </c>
      <c r="AR16" s="24">
        <v>15171.703381809401</v>
      </c>
      <c r="AS16" s="24">
        <v>1550.8860893218</v>
      </c>
      <c r="AT16" s="24">
        <v>16857.449125705502</v>
      </c>
      <c r="AU16" s="24">
        <v>0</v>
      </c>
      <c r="AV16" s="24">
        <v>51.504743687070899</v>
      </c>
      <c r="AW16" s="24">
        <v>0</v>
      </c>
      <c r="AX16" s="24">
        <v>209.705998543514</v>
      </c>
      <c r="AY16" s="24">
        <v>0.27959445718679199</v>
      </c>
      <c r="AZ16" s="24">
        <v>9.8313654758400995E-2</v>
      </c>
      <c r="BA16" s="24">
        <v>369.85088733135899</v>
      </c>
      <c r="BB16" s="24">
        <v>0.12564972181749001</v>
      </c>
      <c r="BC16" s="24">
        <v>0</v>
      </c>
      <c r="BD16" s="24">
        <v>1.8224003135743998E-2</v>
      </c>
      <c r="BE16" s="24">
        <v>494.404970694648</v>
      </c>
      <c r="BF16" s="24">
        <v>479.56594363148002</v>
      </c>
      <c r="BG16" s="24">
        <v>14.839027063167901</v>
      </c>
      <c r="BH16" s="24">
        <v>0</v>
      </c>
      <c r="BI16" s="24">
        <v>0</v>
      </c>
      <c r="BJ16" s="24">
        <v>1.9619546981045699</v>
      </c>
      <c r="BK16" s="24">
        <v>0</v>
      </c>
      <c r="BL16" s="24">
        <v>21.0535051260768</v>
      </c>
      <c r="BM16" s="24">
        <v>0</v>
      </c>
      <c r="BN16" s="24">
        <v>0.54719971950484203</v>
      </c>
      <c r="BO16" s="24">
        <v>84.213938301669401</v>
      </c>
      <c r="BP16" s="24">
        <v>14.4903917494831</v>
      </c>
      <c r="BQ16" s="24">
        <v>0</v>
      </c>
      <c r="BR16" s="24">
        <v>1.4147583355544899</v>
      </c>
      <c r="BS16" s="24">
        <v>1.9182823119209399E-3</v>
      </c>
      <c r="BT16" s="24">
        <v>11.570695552152999</v>
      </c>
      <c r="BU16" s="24">
        <v>114.13528251398201</v>
      </c>
      <c r="BV16" s="24">
        <v>0</v>
      </c>
      <c r="BW16" s="24">
        <v>0.20398796191102</v>
      </c>
      <c r="BX16" s="24">
        <v>17.476070520326399</v>
      </c>
      <c r="BY16" s="86">
        <v>0</v>
      </c>
      <c r="BZ16" s="24">
        <v>1.5274493417853701</v>
      </c>
      <c r="CA16" s="24">
        <v>779.00541144639601</v>
      </c>
      <c r="CB16" s="24">
        <v>14.2724725662647</v>
      </c>
      <c r="CD16" s="33">
        <f t="shared" si="0"/>
        <v>8.0000036523098332E-3</v>
      </c>
    </row>
    <row r="17" spans="1:82" x14ac:dyDescent="0.3">
      <c r="A17" s="24" t="s">
        <v>16</v>
      </c>
      <c r="B17" s="84">
        <v>4245.9174903000003</v>
      </c>
      <c r="C17" s="84">
        <v>13.284410293000001</v>
      </c>
      <c r="D17" s="84">
        <v>22072.476480000001</v>
      </c>
      <c r="E17" s="84">
        <v>647.55857961000004</v>
      </c>
      <c r="F17" s="84">
        <v>628.12355831000002</v>
      </c>
      <c r="G17" s="84">
        <v>14.972908959</v>
      </c>
      <c r="H17" s="84">
        <v>1020.4005202</v>
      </c>
      <c r="I17" s="84">
        <v>79.897359519999995</v>
      </c>
      <c r="J17" s="84">
        <v>22.959011767</v>
      </c>
      <c r="K17" s="84">
        <v>227.54931063999999</v>
      </c>
      <c r="L17" s="84">
        <v>16.326407913000001</v>
      </c>
      <c r="M17" s="84">
        <v>1.8979449894</v>
      </c>
      <c r="N17" s="84">
        <v>2.7856934564000002</v>
      </c>
      <c r="O17" s="24"/>
      <c r="P17" s="26" t="s">
        <v>16</v>
      </c>
      <c r="Q17" s="85">
        <v>0</v>
      </c>
      <c r="R17" s="26">
        <v>0</v>
      </c>
      <c r="S17" s="24">
        <v>16.3264087994162</v>
      </c>
      <c r="T17" s="24">
        <v>79.897429225436298</v>
      </c>
      <c r="U17" s="24">
        <v>79.897429225436298</v>
      </c>
      <c r="V17" s="24">
        <v>17.457205232708802</v>
      </c>
      <c r="W17" s="86">
        <v>0.74698787492902197</v>
      </c>
      <c r="X17" s="24">
        <v>22.9590078939388</v>
      </c>
      <c r="Y17" s="24">
        <v>1.89794186459383</v>
      </c>
      <c r="Z17" s="24">
        <v>0</v>
      </c>
      <c r="AA17" s="24">
        <v>4245.9157759177997</v>
      </c>
      <c r="AB17" s="24">
        <v>174.62194310613401</v>
      </c>
      <c r="AC17" s="24">
        <v>15.746897335991999</v>
      </c>
      <c r="AD17" s="24">
        <v>57.082504132353897</v>
      </c>
      <c r="AE17" s="24">
        <v>0</v>
      </c>
      <c r="AF17" s="86">
        <v>0</v>
      </c>
      <c r="AG17" s="24">
        <v>227.54943849843099</v>
      </c>
      <c r="AH17" s="24">
        <v>227.54943849843099</v>
      </c>
      <c r="AI17" s="24">
        <v>176.57970345850001</v>
      </c>
      <c r="AJ17" s="24">
        <v>20.9345584912063</v>
      </c>
      <c r="AK17" s="24">
        <v>1.3058707122869799</v>
      </c>
      <c r="AL17" s="86">
        <v>2.3896059233524598</v>
      </c>
      <c r="AM17" s="24">
        <v>10.222035359705</v>
      </c>
      <c r="AN17" s="24">
        <v>0</v>
      </c>
      <c r="AO17" s="24">
        <v>2.78569506458871</v>
      </c>
      <c r="AP17" s="24">
        <v>13.284418059161</v>
      </c>
      <c r="AQ17" s="24">
        <v>0</v>
      </c>
      <c r="AR17" s="24">
        <v>19865.225295788601</v>
      </c>
      <c r="AS17" s="24">
        <v>2030.6659684430399</v>
      </c>
      <c r="AT17" s="24">
        <v>22072.4709676901</v>
      </c>
      <c r="AU17" s="24">
        <v>0</v>
      </c>
      <c r="AV17" s="24">
        <v>67.464859543604604</v>
      </c>
      <c r="AW17" s="24">
        <v>0</v>
      </c>
      <c r="AX17" s="24">
        <v>274.688933457894</v>
      </c>
      <c r="AY17" s="24">
        <v>0.36619604567976699</v>
      </c>
      <c r="AZ17" s="24">
        <v>0.12876530842110401</v>
      </c>
      <c r="BA17" s="24">
        <v>484.408641082028</v>
      </c>
      <c r="BB17" s="24">
        <v>0.164568298638094</v>
      </c>
      <c r="BC17" s="24">
        <v>0</v>
      </c>
      <c r="BD17" s="24">
        <v>2.3868664263628599E-2</v>
      </c>
      <c r="BE17" s="24">
        <v>647.54193692022102</v>
      </c>
      <c r="BF17" s="24">
        <v>628.10695884408506</v>
      </c>
      <c r="BG17" s="24">
        <v>19.434978076136598</v>
      </c>
      <c r="BH17" s="24">
        <v>0</v>
      </c>
      <c r="BI17" s="24">
        <v>0</v>
      </c>
      <c r="BJ17" s="24">
        <v>2.5696535028687602</v>
      </c>
      <c r="BK17" s="24">
        <v>0</v>
      </c>
      <c r="BL17" s="24">
        <v>27.5746352122224</v>
      </c>
      <c r="BM17" s="24">
        <v>0</v>
      </c>
      <c r="BN17" s="24">
        <v>0.71668948472472505</v>
      </c>
      <c r="BO17" s="24">
        <v>110.298461230068</v>
      </c>
      <c r="BP17" s="24">
        <v>18.980614393643599</v>
      </c>
      <c r="BQ17" s="24">
        <v>0</v>
      </c>
      <c r="BR17" s="24">
        <v>1.85296754179136</v>
      </c>
      <c r="BS17" s="24">
        <v>2.5124733775360002E-3</v>
      </c>
      <c r="BT17" s="24">
        <v>14.972886361921701</v>
      </c>
      <c r="BU17" s="24">
        <v>149.50363780643701</v>
      </c>
      <c r="BV17" s="24">
        <v>0</v>
      </c>
      <c r="BW17" s="24">
        <v>0.26719422678464</v>
      </c>
      <c r="BX17" s="24">
        <v>22.8914862561581</v>
      </c>
      <c r="BY17" s="86">
        <v>0</v>
      </c>
      <c r="BZ17" s="24">
        <v>2.0007726257696001</v>
      </c>
      <c r="CA17" s="24">
        <v>1020.40013012781</v>
      </c>
      <c r="CB17" s="24">
        <v>18.695098714940102</v>
      </c>
      <c r="CD17" s="33">
        <f t="shared" si="0"/>
        <v>7.9999970876382057E-3</v>
      </c>
    </row>
    <row r="18" spans="1:82" x14ac:dyDescent="0.3">
      <c r="A18" s="24" t="s">
        <v>17</v>
      </c>
      <c r="B18" s="84">
        <v>1493.7526253000001</v>
      </c>
      <c r="C18" s="84">
        <v>4.6735764995000002</v>
      </c>
      <c r="D18" s="84">
        <v>7777.9131379999999</v>
      </c>
      <c r="E18" s="84">
        <v>228.29520686000001</v>
      </c>
      <c r="F18" s="84">
        <v>221.44345697</v>
      </c>
      <c r="G18" s="84">
        <v>5.2676021878999997</v>
      </c>
      <c r="H18" s="84">
        <v>359.74537454</v>
      </c>
      <c r="I18" s="84">
        <v>28.168063074999999</v>
      </c>
      <c r="J18" s="84">
        <v>8.0942715179999993</v>
      </c>
      <c r="K18" s="84">
        <v>80.22322527</v>
      </c>
      <c r="L18" s="84">
        <v>5.7559264639999999</v>
      </c>
      <c r="M18" s="84">
        <v>0.6691264173</v>
      </c>
      <c r="N18" s="84">
        <v>0.98210490709999998</v>
      </c>
      <c r="O18" s="24"/>
      <c r="P18" s="26" t="s">
        <v>17</v>
      </c>
      <c r="Q18" s="85">
        <v>0</v>
      </c>
      <c r="R18" s="26">
        <v>0</v>
      </c>
      <c r="S18" s="24">
        <v>5.7559253722462804</v>
      </c>
      <c r="T18" s="24">
        <v>28.1680497428713</v>
      </c>
      <c r="U18" s="24">
        <v>28.1680497428713</v>
      </c>
      <c r="V18" s="24">
        <v>6.1546017489194504</v>
      </c>
      <c r="W18" s="86">
        <v>0.26335290358011199</v>
      </c>
      <c r="X18" s="24">
        <v>8.0942797076783499</v>
      </c>
      <c r="Y18" s="24">
        <v>0.66912399276109302</v>
      </c>
      <c r="Z18" s="24">
        <v>0</v>
      </c>
      <c r="AA18" s="24">
        <v>1493.75227569239</v>
      </c>
      <c r="AB18" s="24">
        <v>61.563504285081002</v>
      </c>
      <c r="AC18" s="24">
        <v>5.5516176709403604</v>
      </c>
      <c r="AD18" s="24">
        <v>20.124626827782802</v>
      </c>
      <c r="AE18" s="24">
        <v>0</v>
      </c>
      <c r="AF18" s="86">
        <v>0</v>
      </c>
      <c r="AG18" s="24">
        <v>80.223263121589397</v>
      </c>
      <c r="AH18" s="24">
        <v>80.223263121589397</v>
      </c>
      <c r="AI18" s="24">
        <v>62.2233055864018</v>
      </c>
      <c r="AJ18" s="24">
        <v>7.3805477767773802</v>
      </c>
      <c r="AK18" s="24">
        <v>0.460386875507381</v>
      </c>
      <c r="AL18" s="86">
        <v>0.84246491249794397</v>
      </c>
      <c r="AM18" s="24">
        <v>3.6038132362098101</v>
      </c>
      <c r="AN18" s="24">
        <v>0</v>
      </c>
      <c r="AO18" s="24">
        <v>0.98210733581199305</v>
      </c>
      <c r="AP18" s="24">
        <v>4.6735784285123696</v>
      </c>
      <c r="AQ18" s="24">
        <v>0</v>
      </c>
      <c r="AR18" s="24">
        <v>7000.1188649437499</v>
      </c>
      <c r="AS18" s="24">
        <v>715.56692668463404</v>
      </c>
      <c r="AT18" s="24">
        <v>7777.9090972147796</v>
      </c>
      <c r="AU18" s="24">
        <v>0</v>
      </c>
      <c r="AV18" s="24">
        <v>23.784902903233601</v>
      </c>
      <c r="AW18" s="24">
        <v>0</v>
      </c>
      <c r="AX18" s="24">
        <v>96.842479736682193</v>
      </c>
      <c r="AY18" s="24">
        <v>0.129101364220087</v>
      </c>
      <c r="AZ18" s="24">
        <v>4.5395932115279598E-2</v>
      </c>
      <c r="BA18" s="24">
        <v>170.777134421314</v>
      </c>
      <c r="BB18" s="24">
        <v>5.8018149605648203E-2</v>
      </c>
      <c r="BC18" s="24">
        <v>0</v>
      </c>
      <c r="BD18" s="24">
        <v>8.4148085748772198E-3</v>
      </c>
      <c r="BE18" s="24">
        <v>228.289391640893</v>
      </c>
      <c r="BF18" s="24">
        <v>221.437639825552</v>
      </c>
      <c r="BG18" s="24">
        <v>6.8517518153408599</v>
      </c>
      <c r="BH18" s="24">
        <v>0</v>
      </c>
      <c r="BI18" s="24">
        <v>0</v>
      </c>
      <c r="BJ18" s="24">
        <v>0.90592625363073598</v>
      </c>
      <c r="BK18" s="24">
        <v>0</v>
      </c>
      <c r="BL18" s="24">
        <v>9.7213717587922996</v>
      </c>
      <c r="BM18" s="24">
        <v>0</v>
      </c>
      <c r="BN18" s="24">
        <v>0.25266695292580799</v>
      </c>
      <c r="BO18" s="24">
        <v>38.885466560844797</v>
      </c>
      <c r="BP18" s="24">
        <v>6.6916729980450702</v>
      </c>
      <c r="BQ18" s="24">
        <v>0</v>
      </c>
      <c r="BR18" s="24">
        <v>0.65325785060379005</v>
      </c>
      <c r="BS18" s="24">
        <v>8.85772924816877E-4</v>
      </c>
      <c r="BT18" s="24">
        <v>5.2676058557405598</v>
      </c>
      <c r="BU18" s="24">
        <v>52.7078931990713</v>
      </c>
      <c r="BV18" s="24">
        <v>0</v>
      </c>
      <c r="BW18" s="24">
        <v>9.4201621464922905E-2</v>
      </c>
      <c r="BX18" s="24">
        <v>8.0704542862826596</v>
      </c>
      <c r="BY18" s="86">
        <v>0</v>
      </c>
      <c r="BZ18" s="24">
        <v>0.70537869138305898</v>
      </c>
      <c r="CA18" s="24">
        <v>359.74524980351299</v>
      </c>
      <c r="CB18" s="24">
        <v>6.5910273539450497</v>
      </c>
      <c r="CD18" s="33">
        <f t="shared" si="0"/>
        <v>8.0000042181880889E-3</v>
      </c>
    </row>
    <row r="19" spans="1:82" x14ac:dyDescent="0.3">
      <c r="A19" s="24" t="s">
        <v>18</v>
      </c>
      <c r="B19" s="84">
        <v>1467.5521629</v>
      </c>
      <c r="C19" s="84">
        <v>4.5915991742999998</v>
      </c>
      <c r="D19" s="84">
        <v>7658.7890343999998</v>
      </c>
      <c r="E19" s="84">
        <v>225.41976263999999</v>
      </c>
      <c r="F19" s="84">
        <v>218.65434464000001</v>
      </c>
      <c r="G19" s="84">
        <v>5.1752113629999998</v>
      </c>
      <c r="H19" s="84">
        <v>355.22472836999998</v>
      </c>
      <c r="I19" s="84">
        <v>27.814094885999999</v>
      </c>
      <c r="J19" s="84">
        <v>7.9925562612999999</v>
      </c>
      <c r="K19" s="84">
        <v>79.215110955</v>
      </c>
      <c r="L19" s="84">
        <v>5.6835954913000002</v>
      </c>
      <c r="M19" s="84">
        <v>0.66071793339999996</v>
      </c>
      <c r="N19" s="84">
        <v>0.96976348869999995</v>
      </c>
      <c r="O19" s="24"/>
      <c r="P19" s="26" t="s">
        <v>18</v>
      </c>
      <c r="Q19" s="85">
        <v>0</v>
      </c>
      <c r="R19" s="26">
        <v>0</v>
      </c>
      <c r="S19" s="24">
        <v>5.6836055445023499</v>
      </c>
      <c r="T19" s="24">
        <v>27.8141262125542</v>
      </c>
      <c r="U19" s="24">
        <v>27.8141262125542</v>
      </c>
      <c r="V19" s="24">
        <v>6.0772543617536599</v>
      </c>
      <c r="W19" s="86">
        <v>0.26004024962886702</v>
      </c>
      <c r="X19" s="24">
        <v>7.9925461661009702</v>
      </c>
      <c r="Y19" s="24">
        <v>0.660720014741356</v>
      </c>
      <c r="Z19" s="24">
        <v>0</v>
      </c>
      <c r="AA19" s="24">
        <v>1467.5520181352099</v>
      </c>
      <c r="AB19" s="24">
        <v>60.789861302120997</v>
      </c>
      <c r="AC19" s="24">
        <v>5.4818617380914603</v>
      </c>
      <c r="AD19" s="24">
        <v>19.871715966126999</v>
      </c>
      <c r="AE19" s="24">
        <v>0</v>
      </c>
      <c r="AF19" s="86">
        <v>0</v>
      </c>
      <c r="AG19" s="24">
        <v>79.215143851258503</v>
      </c>
      <c r="AH19" s="24">
        <v>79.215143851258503</v>
      </c>
      <c r="AI19" s="24">
        <v>61.270446176248498</v>
      </c>
      <c r="AJ19" s="24">
        <v>7.2877803270677797</v>
      </c>
      <c r="AK19" s="24">
        <v>0.45460620467163998</v>
      </c>
      <c r="AL19" s="86">
        <v>0.83187599612696395</v>
      </c>
      <c r="AM19" s="24">
        <v>3.5585242018673102</v>
      </c>
      <c r="AN19" s="24">
        <v>0</v>
      </c>
      <c r="AO19" s="24">
        <v>0.96976537573784305</v>
      </c>
      <c r="AP19" s="24">
        <v>4.5916005149997003</v>
      </c>
      <c r="AQ19" s="24">
        <v>0</v>
      </c>
      <c r="AR19" s="24">
        <v>6892.9069832018804</v>
      </c>
      <c r="AS19" s="24">
        <v>704.60763383256995</v>
      </c>
      <c r="AT19" s="24">
        <v>7658.7850632107002</v>
      </c>
      <c r="AU19" s="24">
        <v>0</v>
      </c>
      <c r="AV19" s="24">
        <v>23.486029474236201</v>
      </c>
      <c r="AW19" s="24">
        <v>0</v>
      </c>
      <c r="AX19" s="24">
        <v>95.6256526666578</v>
      </c>
      <c r="AY19" s="24">
        <v>0.12747547054900499</v>
      </c>
      <c r="AZ19" s="24">
        <v>4.48241387368618E-2</v>
      </c>
      <c r="BA19" s="24">
        <v>168.62614856065699</v>
      </c>
      <c r="BB19" s="24">
        <v>5.7287421862133897E-2</v>
      </c>
      <c r="BC19" s="24">
        <v>0</v>
      </c>
      <c r="BD19" s="24">
        <v>8.3088555079724492E-3</v>
      </c>
      <c r="BE19" s="24">
        <v>225.414036698773</v>
      </c>
      <c r="BF19" s="24">
        <v>218.64861806332399</v>
      </c>
      <c r="BG19" s="24">
        <v>6.7654186354492101</v>
      </c>
      <c r="BH19" s="24">
        <v>0</v>
      </c>
      <c r="BI19" s="24">
        <v>0</v>
      </c>
      <c r="BJ19" s="24">
        <v>0.89451539002518698</v>
      </c>
      <c r="BK19" s="24">
        <v>0</v>
      </c>
      <c r="BL19" s="24">
        <v>9.5989236210916093</v>
      </c>
      <c r="BM19" s="24">
        <v>0</v>
      </c>
      <c r="BN19" s="24">
        <v>0.24948472498994101</v>
      </c>
      <c r="BO19" s="24">
        <v>38.395745793415898</v>
      </c>
      <c r="BP19" s="24">
        <v>6.60758959801072</v>
      </c>
      <c r="BQ19" s="24">
        <v>0</v>
      </c>
      <c r="BR19" s="24">
        <v>0.64502946481698897</v>
      </c>
      <c r="BS19" s="24">
        <v>8.7462167110346795E-4</v>
      </c>
      <c r="BT19" s="24">
        <v>5.1752030486923797</v>
      </c>
      <c r="BU19" s="24">
        <v>52.045629664374403</v>
      </c>
      <c r="BV19" s="24">
        <v>0</v>
      </c>
      <c r="BW19" s="24">
        <v>9.3018447645357105E-2</v>
      </c>
      <c r="BX19" s="24">
        <v>7.9690353398080598</v>
      </c>
      <c r="BY19" s="86">
        <v>0</v>
      </c>
      <c r="BZ19" s="24">
        <v>0.69651390927707102</v>
      </c>
      <c r="CA19" s="24">
        <v>355.22465912906301</v>
      </c>
      <c r="CB19" s="24">
        <v>6.5081928151194504</v>
      </c>
      <c r="CD19" s="33">
        <f t="shared" si="0"/>
        <v>8.0000216314417422E-3</v>
      </c>
    </row>
    <row r="20" spans="1:82" x14ac:dyDescent="0.3">
      <c r="A20" s="24" t="s">
        <v>19</v>
      </c>
      <c r="B20" s="84">
        <v>125.535355</v>
      </c>
      <c r="C20" s="84">
        <v>0.39276935899999998</v>
      </c>
      <c r="D20" s="84">
        <v>1004.5316330000001</v>
      </c>
      <c r="E20" s="84">
        <v>29.650207399999999</v>
      </c>
      <c r="F20" s="84">
        <v>28.760700499999999</v>
      </c>
      <c r="G20" s="84">
        <v>0.44269194699999997</v>
      </c>
      <c r="H20" s="84">
        <v>46.863711199999997</v>
      </c>
      <c r="I20" s="84">
        <v>3.66942901</v>
      </c>
      <c r="J20" s="84">
        <v>1.0544336000000001</v>
      </c>
      <c r="K20" s="84">
        <v>10.450608000000001</v>
      </c>
      <c r="L20" s="84">
        <v>0.74981948899999995</v>
      </c>
      <c r="M20" s="84">
        <v>8.71665051E-2</v>
      </c>
      <c r="N20" s="84">
        <v>0.12793793549999999</v>
      </c>
      <c r="O20" s="24"/>
      <c r="P20" s="26" t="s">
        <v>19</v>
      </c>
      <c r="Q20" s="85">
        <v>0</v>
      </c>
      <c r="R20" s="26">
        <v>0</v>
      </c>
      <c r="S20" s="24">
        <v>0.74982074518352804</v>
      </c>
      <c r="T20" s="24">
        <v>3.66942765557281</v>
      </c>
      <c r="U20" s="24">
        <v>3.66942765557281</v>
      </c>
      <c r="V20" s="24">
        <v>0.801756070189652</v>
      </c>
      <c r="W20" s="86">
        <v>3.4307901995052799E-2</v>
      </c>
      <c r="X20" s="24">
        <v>1.0544333394958401</v>
      </c>
      <c r="Y20" s="24">
        <v>8.7164932156647196E-2</v>
      </c>
      <c r="Z20" s="24">
        <v>0</v>
      </c>
      <c r="AA20" s="24">
        <v>125.53533719362601</v>
      </c>
      <c r="AB20" s="24">
        <v>8.0198316607152709</v>
      </c>
      <c r="AC20" s="24">
        <v>0.72320168219778902</v>
      </c>
      <c r="AD20" s="24">
        <v>2.6216138842169898</v>
      </c>
      <c r="AE20" s="24">
        <v>0</v>
      </c>
      <c r="AF20" s="86">
        <v>0</v>
      </c>
      <c r="AG20" s="24">
        <v>10.450601583239701</v>
      </c>
      <c r="AH20" s="24">
        <v>10.450601583239701</v>
      </c>
      <c r="AI20" s="24">
        <v>8.0362774741645708</v>
      </c>
      <c r="AJ20" s="24">
        <v>0.96146208314290804</v>
      </c>
      <c r="AK20" s="24">
        <v>5.9974153026020001E-2</v>
      </c>
      <c r="AL20" s="86">
        <v>0.109746629316003</v>
      </c>
      <c r="AM20" s="24">
        <v>0.469464789168691</v>
      </c>
      <c r="AN20" s="24">
        <v>0</v>
      </c>
      <c r="AO20" s="24">
        <v>0.127935256902594</v>
      </c>
      <c r="AP20" s="24">
        <v>0.39277014864663801</v>
      </c>
      <c r="AQ20" s="24">
        <v>0</v>
      </c>
      <c r="AR20" s="24">
        <v>904.07740158843001</v>
      </c>
      <c r="AS20" s="24">
        <v>92.416556054167401</v>
      </c>
      <c r="AT20" s="24">
        <v>1004.53023511676</v>
      </c>
      <c r="AU20" s="24">
        <v>0</v>
      </c>
      <c r="AV20" s="24">
        <v>3.0984325808903201</v>
      </c>
      <c r="AW20" s="24">
        <v>0</v>
      </c>
      <c r="AX20" s="24">
        <v>12.6155997776749</v>
      </c>
      <c r="AY20" s="24">
        <v>1.67675767346241E-2</v>
      </c>
      <c r="AZ20" s="24">
        <v>5.89594525923597E-3</v>
      </c>
      <c r="BA20" s="24">
        <v>22.180258348627799</v>
      </c>
      <c r="BB20" s="24">
        <v>7.5353166333217599E-3</v>
      </c>
      <c r="BC20" s="24">
        <v>0</v>
      </c>
      <c r="BD20" s="24">
        <v>1.0929164062456901E-3</v>
      </c>
      <c r="BE20" s="24">
        <v>29.649461544615399</v>
      </c>
      <c r="BF20" s="24">
        <v>28.759954358098899</v>
      </c>
      <c r="BG20" s="24">
        <v>0.88950718651652905</v>
      </c>
      <c r="BH20" s="24">
        <v>0</v>
      </c>
      <c r="BI20" s="24">
        <v>0</v>
      </c>
      <c r="BJ20" s="24">
        <v>0.117660116624503</v>
      </c>
      <c r="BK20" s="24">
        <v>0</v>
      </c>
      <c r="BL20" s="24">
        <v>1.2625915574000901</v>
      </c>
      <c r="BM20" s="24">
        <v>0</v>
      </c>
      <c r="BN20" s="24">
        <v>3.28158792308074E-2</v>
      </c>
      <c r="BO20" s="24">
        <v>5.0503774963210297</v>
      </c>
      <c r="BP20" s="24">
        <v>0.87171766370563797</v>
      </c>
      <c r="BQ20" s="24">
        <v>0</v>
      </c>
      <c r="BR20" s="24">
        <v>8.4844157586379698E-2</v>
      </c>
      <c r="BS20" s="24">
        <v>1.15047274811642E-4</v>
      </c>
      <c r="BT20" s="24">
        <v>0.44269217537767902</v>
      </c>
      <c r="BU20" s="24">
        <v>6.8662072586192799</v>
      </c>
      <c r="BV20" s="24">
        <v>0</v>
      </c>
      <c r="BW20" s="24">
        <v>1.2271664262279399E-2</v>
      </c>
      <c r="BX20" s="24">
        <v>1.05133365703004</v>
      </c>
      <c r="BY20" s="86">
        <v>0</v>
      </c>
      <c r="BZ20" s="24">
        <v>9.1889153596454803E-2</v>
      </c>
      <c r="CA20" s="24">
        <v>46.863701769760297</v>
      </c>
      <c r="CB20" s="24">
        <v>0.85860581113058598</v>
      </c>
      <c r="CD20" s="33">
        <f t="shared" si="0"/>
        <v>8.0000354327119591E-3</v>
      </c>
    </row>
    <row r="21" spans="1:82" x14ac:dyDescent="0.3">
      <c r="A21" s="24" t="s">
        <v>20</v>
      </c>
      <c r="B21" s="84">
        <v>424.44746545999999</v>
      </c>
      <c r="C21" s="84">
        <v>1.3755874617999999</v>
      </c>
      <c r="D21" s="84">
        <v>1824.5686985</v>
      </c>
      <c r="E21" s="84">
        <v>46.476402882999999</v>
      </c>
      <c r="F21" s="84">
        <v>45.082114007999998</v>
      </c>
      <c r="G21" s="84">
        <v>0.74846963219999996</v>
      </c>
      <c r="H21" s="84">
        <v>77.585747280000007</v>
      </c>
      <c r="I21" s="84">
        <v>6.0749640126999997</v>
      </c>
      <c r="J21" s="84">
        <v>1.7456793160999999</v>
      </c>
      <c r="K21" s="84">
        <v>17.301621641000001</v>
      </c>
      <c r="L21" s="84">
        <v>0.28090273449999997</v>
      </c>
      <c r="M21" s="84">
        <v>0.1443094902</v>
      </c>
      <c r="N21" s="84">
        <v>0.2118090903</v>
      </c>
      <c r="O21" s="24"/>
      <c r="P21" s="26" t="s">
        <v>20</v>
      </c>
      <c r="Q21" s="85">
        <v>0</v>
      </c>
      <c r="R21" s="26">
        <v>0</v>
      </c>
      <c r="S21" s="24">
        <v>0.28090224936581498</v>
      </c>
      <c r="T21" s="24">
        <v>6.0749602911402896</v>
      </c>
      <c r="U21" s="24">
        <v>6.0749602911402896</v>
      </c>
      <c r="V21" s="24">
        <v>1.32735248359761</v>
      </c>
      <c r="W21" s="86">
        <v>5.6796173656240602E-2</v>
      </c>
      <c r="X21" s="24">
        <v>1.74567779720937</v>
      </c>
      <c r="Y21" s="24">
        <v>0.14430963423908699</v>
      </c>
      <c r="Z21" s="24">
        <v>0</v>
      </c>
      <c r="AA21" s="24">
        <v>424.44742070823401</v>
      </c>
      <c r="AB21" s="24">
        <v>13.2772875980591</v>
      </c>
      <c r="AC21" s="24">
        <v>1.19730770477084</v>
      </c>
      <c r="AD21" s="24">
        <v>4.34025065263529</v>
      </c>
      <c r="AE21" s="24">
        <v>0</v>
      </c>
      <c r="AF21" s="86">
        <v>0</v>
      </c>
      <c r="AG21" s="24">
        <v>17.301610614545101</v>
      </c>
      <c r="AH21" s="24">
        <v>17.301610614545101</v>
      </c>
      <c r="AI21" s="24">
        <v>14.596580096231699</v>
      </c>
      <c r="AJ21" s="24">
        <v>1.5917457610771699</v>
      </c>
      <c r="AK21" s="24">
        <v>9.9290349665273697E-2</v>
      </c>
      <c r="AL21" s="86">
        <v>0.18169386934826101</v>
      </c>
      <c r="AM21" s="24">
        <v>0.77722767053335295</v>
      </c>
      <c r="AN21" s="24">
        <v>0</v>
      </c>
      <c r="AO21" s="24">
        <v>0.21181085621071499</v>
      </c>
      <c r="AP21" s="24">
        <v>1.3755824299123101</v>
      </c>
      <c r="AQ21" s="24">
        <v>0</v>
      </c>
      <c r="AR21" s="24">
        <v>1642.1105815594401</v>
      </c>
      <c r="AS21" s="24">
        <v>167.86038347261001</v>
      </c>
      <c r="AT21" s="24">
        <v>1824.56754512828</v>
      </c>
      <c r="AU21" s="24">
        <v>0</v>
      </c>
      <c r="AV21" s="24">
        <v>5.1296544483693998</v>
      </c>
      <c r="AW21" s="24">
        <v>0</v>
      </c>
      <c r="AX21" s="24">
        <v>20.885825465632699</v>
      </c>
      <c r="AY21" s="24">
        <v>2.6282852902109199E-2</v>
      </c>
      <c r="AZ21" s="24">
        <v>9.24182275390357E-3</v>
      </c>
      <c r="BA21" s="24">
        <v>34.7672937912333</v>
      </c>
      <c r="BB21" s="24">
        <v>1.18114958569641E-2</v>
      </c>
      <c r="BC21" s="24">
        <v>0</v>
      </c>
      <c r="BD21" s="24">
        <v>1.7131068528469899E-3</v>
      </c>
      <c r="BE21" s="24">
        <v>46.475212484320899</v>
      </c>
      <c r="BF21" s="24">
        <v>45.0809231302201</v>
      </c>
      <c r="BG21" s="24">
        <v>1.3942893541008701</v>
      </c>
      <c r="BH21" s="24">
        <v>0</v>
      </c>
      <c r="BI21" s="24">
        <v>0</v>
      </c>
      <c r="BJ21" s="24">
        <v>0.18443065123431199</v>
      </c>
      <c r="BK21" s="24">
        <v>0</v>
      </c>
      <c r="BL21" s="24">
        <v>1.9791048529241499</v>
      </c>
      <c r="BM21" s="24">
        <v>0</v>
      </c>
      <c r="BN21" s="24">
        <v>5.1438548146188402E-2</v>
      </c>
      <c r="BO21" s="24">
        <v>7.9164335231512801</v>
      </c>
      <c r="BP21" s="24">
        <v>1.44317745384661</v>
      </c>
      <c r="BQ21" s="24">
        <v>0</v>
      </c>
      <c r="BR21" s="24">
        <v>0.132992157123409</v>
      </c>
      <c r="BS21" s="24">
        <v>1.8032804157917001E-4</v>
      </c>
      <c r="BT21" s="24">
        <v>0.74846858097521396</v>
      </c>
      <c r="BU21" s="24">
        <v>11.367454349010901</v>
      </c>
      <c r="BV21" s="24">
        <v>0</v>
      </c>
      <c r="BW21" s="24">
        <v>2.0316306416326299E-2</v>
      </c>
      <c r="BX21" s="24">
        <v>1.7405452214466099</v>
      </c>
      <c r="BY21" s="86">
        <v>0</v>
      </c>
      <c r="BZ21" s="24">
        <v>0.152128271110897</v>
      </c>
      <c r="CA21" s="24">
        <v>77.585697580978504</v>
      </c>
      <c r="CB21" s="24">
        <v>1.4214749444478401</v>
      </c>
      <c r="CD21" s="33">
        <f t="shared" si="0"/>
        <v>8.0000217778758327E-3</v>
      </c>
    </row>
    <row r="22" spans="1:82" x14ac:dyDescent="0.3">
      <c r="A22" s="24" t="s">
        <v>128</v>
      </c>
      <c r="B22" s="84">
        <v>528.38348059999998</v>
      </c>
      <c r="C22" s="84">
        <v>1.6531819649999999</v>
      </c>
      <c r="D22" s="84">
        <v>3971.1460689999999</v>
      </c>
      <c r="E22" s="84">
        <v>117.02897539999999</v>
      </c>
      <c r="F22" s="84">
        <v>113.51793459</v>
      </c>
      <c r="G22" s="84">
        <v>1.863307177</v>
      </c>
      <c r="H22" s="84">
        <v>184.90345490000001</v>
      </c>
      <c r="I22" s="84">
        <v>14.477940787</v>
      </c>
      <c r="J22" s="84">
        <v>4.1603277800000003</v>
      </c>
      <c r="K22" s="84">
        <v>41.233475274</v>
      </c>
      <c r="L22" s="84">
        <v>2.9584553040000001</v>
      </c>
      <c r="M22" s="84">
        <v>0.34392044420000001</v>
      </c>
      <c r="N22" s="84">
        <v>0.50478637940000004</v>
      </c>
      <c r="O22" s="24"/>
      <c r="P22" s="26" t="s">
        <v>128</v>
      </c>
      <c r="Q22" s="85">
        <v>0</v>
      </c>
      <c r="R22" s="26">
        <v>0</v>
      </c>
      <c r="S22" s="24">
        <v>2.95845868169169</v>
      </c>
      <c r="T22" s="24">
        <v>14.4780488417925</v>
      </c>
      <c r="U22" s="24">
        <v>14.4780488417925</v>
      </c>
      <c r="V22" s="24">
        <v>3.1633723176309099</v>
      </c>
      <c r="W22" s="86">
        <v>0.135362036924905</v>
      </c>
      <c r="X22" s="24">
        <v>4.1603329962304398</v>
      </c>
      <c r="Y22" s="24">
        <v>0.34391875367541502</v>
      </c>
      <c r="Z22" s="24">
        <v>0</v>
      </c>
      <c r="AA22" s="24">
        <v>528.38349699344599</v>
      </c>
      <c r="AB22" s="24">
        <v>31.6426660051455</v>
      </c>
      <c r="AC22" s="24">
        <v>2.8534436953382101</v>
      </c>
      <c r="AD22" s="24">
        <v>10.343726918615699</v>
      </c>
      <c r="AE22" s="24">
        <v>0</v>
      </c>
      <c r="AF22" s="86">
        <v>0</v>
      </c>
      <c r="AG22" s="24">
        <v>41.233487148559497</v>
      </c>
      <c r="AH22" s="24">
        <v>41.233487148559497</v>
      </c>
      <c r="AI22" s="24">
        <v>31.769131330434199</v>
      </c>
      <c r="AJ22" s="24">
        <v>3.7934828587200999</v>
      </c>
      <c r="AK22" s="24">
        <v>0.23663379214862401</v>
      </c>
      <c r="AL22" s="86">
        <v>0.433014158162913</v>
      </c>
      <c r="AM22" s="24">
        <v>1.85229917128038</v>
      </c>
      <c r="AN22" s="24">
        <v>0</v>
      </c>
      <c r="AO22" s="24">
        <v>0.50478626430658602</v>
      </c>
      <c r="AP22" s="24">
        <v>1.6531802177064201</v>
      </c>
      <c r="AQ22" s="24">
        <v>0</v>
      </c>
      <c r="AR22" s="24">
        <v>3574.02976371963</v>
      </c>
      <c r="AS22" s="24">
        <v>365.34520493614798</v>
      </c>
      <c r="AT22" s="24">
        <v>3971.1440999862102</v>
      </c>
      <c r="AU22" s="24">
        <v>0</v>
      </c>
      <c r="AV22" s="24">
        <v>12.225039706046701</v>
      </c>
      <c r="AW22" s="24">
        <v>0</v>
      </c>
      <c r="AX22" s="24">
        <v>49.775600875940398</v>
      </c>
      <c r="AY22" s="24">
        <v>6.6181020519519101E-2</v>
      </c>
      <c r="AZ22" s="24">
        <v>2.32711473403991E-2</v>
      </c>
      <c r="BA22" s="24">
        <v>87.545040537486798</v>
      </c>
      <c r="BB22" s="24">
        <v>2.9741801286396901E-2</v>
      </c>
      <c r="BC22" s="24">
        <v>0</v>
      </c>
      <c r="BD22" s="24">
        <v>4.3136727238655701E-3</v>
      </c>
      <c r="BE22" s="24">
        <v>117.026023124715</v>
      </c>
      <c r="BF22" s="24">
        <v>113.51498229180901</v>
      </c>
      <c r="BG22" s="24">
        <v>3.51104083290618</v>
      </c>
      <c r="BH22" s="24">
        <v>0</v>
      </c>
      <c r="BI22" s="24">
        <v>0</v>
      </c>
      <c r="BJ22" s="24">
        <v>0.46440230856991699</v>
      </c>
      <c r="BK22" s="24">
        <v>0</v>
      </c>
      <c r="BL22" s="24">
        <v>4.9834279336629201</v>
      </c>
      <c r="BM22" s="24">
        <v>0</v>
      </c>
      <c r="BN22" s="24">
        <v>0.12952368083687399</v>
      </c>
      <c r="BO22" s="24">
        <v>19.9337478353367</v>
      </c>
      <c r="BP22" s="24">
        <v>3.4394171983072899</v>
      </c>
      <c r="BQ22" s="24">
        <v>0</v>
      </c>
      <c r="BR22" s="24">
        <v>0.334878268489889</v>
      </c>
      <c r="BS22" s="24">
        <v>4.5408555586787599E-4</v>
      </c>
      <c r="BT22" s="24">
        <v>1.8633062372063001</v>
      </c>
      <c r="BU22" s="24">
        <v>27.091175300774299</v>
      </c>
      <c r="BV22" s="24">
        <v>0</v>
      </c>
      <c r="BW22" s="24">
        <v>4.8417677430554799E-2</v>
      </c>
      <c r="BX22" s="24">
        <v>4.1480954374997303</v>
      </c>
      <c r="BY22" s="86">
        <v>0</v>
      </c>
      <c r="BZ22" s="24">
        <v>0.36255309585145201</v>
      </c>
      <c r="CA22" s="24">
        <v>184.903317845864</v>
      </c>
      <c r="CB22" s="24">
        <v>3.38770121215848</v>
      </c>
      <c r="CD22" s="33">
        <f t="shared" si="0"/>
        <v>7.9999945936347419E-3</v>
      </c>
    </row>
    <row r="23" spans="1:82" x14ac:dyDescent="0.3">
      <c r="A23" s="24" t="s">
        <v>22</v>
      </c>
      <c r="B23" s="84">
        <v>803.77596419999998</v>
      </c>
      <c r="C23" s="84">
        <v>2.5148135149000002</v>
      </c>
      <c r="D23" s="84">
        <v>4685.2880169999999</v>
      </c>
      <c r="E23" s="84">
        <v>138.87177306999999</v>
      </c>
      <c r="F23" s="84">
        <v>134.70444717000001</v>
      </c>
      <c r="G23" s="84">
        <v>2.8344584486</v>
      </c>
      <c r="H23" s="84">
        <v>219.04035407000001</v>
      </c>
      <c r="I23" s="84">
        <v>17.150860063</v>
      </c>
      <c r="J23" s="84">
        <v>4.928408074</v>
      </c>
      <c r="K23" s="84">
        <v>48.845999982999999</v>
      </c>
      <c r="L23" s="84">
        <v>3.5046458469999999</v>
      </c>
      <c r="M23" s="84">
        <v>0.40741505649999998</v>
      </c>
      <c r="N23" s="84">
        <v>0.5979801776</v>
      </c>
      <c r="O23" s="24"/>
      <c r="P23" s="26" t="s">
        <v>22</v>
      </c>
      <c r="Q23" s="85">
        <v>0</v>
      </c>
      <c r="R23" s="26">
        <v>0</v>
      </c>
      <c r="S23" s="24">
        <v>3.5046443969808099</v>
      </c>
      <c r="T23" s="24">
        <v>17.1508151869259</v>
      </c>
      <c r="U23" s="24">
        <v>17.1508151869259</v>
      </c>
      <c r="V23" s="24">
        <v>3.7473906323120398</v>
      </c>
      <c r="W23" s="86">
        <v>0.16034451072557801</v>
      </c>
      <c r="X23" s="24">
        <v>4.9284016497801</v>
      </c>
      <c r="Y23" s="24">
        <v>0.40740961723697799</v>
      </c>
      <c r="Z23" s="24">
        <v>0</v>
      </c>
      <c r="AA23" s="24">
        <v>803.77537464971203</v>
      </c>
      <c r="AB23" s="24">
        <v>37.484522557379499</v>
      </c>
      <c r="AC23" s="24">
        <v>3.3802539601525701</v>
      </c>
      <c r="AD23" s="24">
        <v>12.2534145632559</v>
      </c>
      <c r="AE23" s="24">
        <v>0</v>
      </c>
      <c r="AF23" s="86">
        <v>0</v>
      </c>
      <c r="AG23" s="24">
        <v>48.8459136775273</v>
      </c>
      <c r="AH23" s="24">
        <v>48.8459136775273</v>
      </c>
      <c r="AI23" s="24">
        <v>37.4822739004723</v>
      </c>
      <c r="AJ23" s="24">
        <v>4.4938342845613599</v>
      </c>
      <c r="AK23" s="24">
        <v>0.28031947328810097</v>
      </c>
      <c r="AL23" s="86">
        <v>0.51295730050201704</v>
      </c>
      <c r="AM23" s="24">
        <v>2.1942737150887601</v>
      </c>
      <c r="AN23" s="24">
        <v>0</v>
      </c>
      <c r="AO23" s="24">
        <v>0.59797931043054198</v>
      </c>
      <c r="AP23" s="24">
        <v>2.5148094674294601</v>
      </c>
      <c r="AQ23" s="24">
        <v>0</v>
      </c>
      <c r="AR23" s="24">
        <v>4216.7559255344704</v>
      </c>
      <c r="AS23" s="24">
        <v>431.045110852802</v>
      </c>
      <c r="AT23" s="24">
        <v>4685.2833102877503</v>
      </c>
      <c r="AU23" s="24">
        <v>0</v>
      </c>
      <c r="AV23" s="24">
        <v>14.482086875681301</v>
      </c>
      <c r="AW23" s="24">
        <v>0</v>
      </c>
      <c r="AX23" s="24">
        <v>58.9651367501612</v>
      </c>
      <c r="AY23" s="24">
        <v>7.8532639362423301E-2</v>
      </c>
      <c r="AZ23" s="24">
        <v>2.76143695574772E-2</v>
      </c>
      <c r="BA23" s="24">
        <v>103.88400184637</v>
      </c>
      <c r="BB23" s="24">
        <v>3.5292537350154599E-2</v>
      </c>
      <c r="BC23" s="24">
        <v>0</v>
      </c>
      <c r="BD23" s="24">
        <v>5.1187390686574397E-3</v>
      </c>
      <c r="BE23" s="24">
        <v>138.86817825815001</v>
      </c>
      <c r="BF23" s="24">
        <v>134.70085832913901</v>
      </c>
      <c r="BG23" s="24">
        <v>4.1673199290111702</v>
      </c>
      <c r="BH23" s="24">
        <v>0</v>
      </c>
      <c r="BI23" s="24">
        <v>0</v>
      </c>
      <c r="BJ23" s="24">
        <v>0.55107597557278698</v>
      </c>
      <c r="BK23" s="24">
        <v>0</v>
      </c>
      <c r="BL23" s="24">
        <v>5.91353146987659</v>
      </c>
      <c r="BM23" s="24">
        <v>0</v>
      </c>
      <c r="BN23" s="24">
        <v>0.153698019003841</v>
      </c>
      <c r="BO23" s="24">
        <v>23.6540767184201</v>
      </c>
      <c r="BP23" s="24">
        <v>4.0744016422528997</v>
      </c>
      <c r="BQ23" s="24">
        <v>0</v>
      </c>
      <c r="BR23" s="24">
        <v>0.39737719608459099</v>
      </c>
      <c r="BS23" s="24">
        <v>5.3881847142534303E-4</v>
      </c>
      <c r="BT23" s="24">
        <v>2.83445331534362</v>
      </c>
      <c r="BU23" s="24">
        <v>32.092625200048801</v>
      </c>
      <c r="BV23" s="24">
        <v>0</v>
      </c>
      <c r="BW23" s="24">
        <v>5.7357662821958401E-2</v>
      </c>
      <c r="BX23" s="24">
        <v>4.9139222215604503</v>
      </c>
      <c r="BY23" s="86">
        <v>0</v>
      </c>
      <c r="BZ23" s="24">
        <v>0.42948782823135301</v>
      </c>
      <c r="CA23" s="24">
        <v>219.04030616246899</v>
      </c>
      <c r="CB23" s="24">
        <v>4.0131095793481997</v>
      </c>
      <c r="CD23" s="33">
        <f t="shared" si="0"/>
        <v>8.0000015832917357E-3</v>
      </c>
    </row>
    <row r="24" spans="1:82" x14ac:dyDescent="0.3">
      <c r="A24" s="24" t="s">
        <v>23</v>
      </c>
      <c r="B24" s="84">
        <v>2782.3447996</v>
      </c>
      <c r="C24" s="84">
        <v>8.7052543266000004</v>
      </c>
      <c r="D24" s="84">
        <v>14437.289242999999</v>
      </c>
      <c r="E24" s="84">
        <v>423.86054151000002</v>
      </c>
      <c r="F24" s="84">
        <v>411.13929680000001</v>
      </c>
      <c r="G24" s="84">
        <v>9.8117236395000003</v>
      </c>
      <c r="H24" s="84">
        <v>667.89584155</v>
      </c>
      <c r="I24" s="84">
        <v>52.296245933999998</v>
      </c>
      <c r="J24" s="84">
        <v>15.027656472</v>
      </c>
      <c r="K24" s="84">
        <v>148.94076992000001</v>
      </c>
      <c r="L24" s="84">
        <v>10.686333503</v>
      </c>
      <c r="M24" s="84">
        <v>1.2422862227</v>
      </c>
      <c r="N24" s="84">
        <v>1.823355601</v>
      </c>
      <c r="O24" s="24"/>
      <c r="P24" s="26" t="s">
        <v>23</v>
      </c>
      <c r="Q24" s="85">
        <v>0</v>
      </c>
      <c r="R24" s="26">
        <v>0</v>
      </c>
      <c r="S24" s="24">
        <v>10.686333068817</v>
      </c>
      <c r="T24" s="24">
        <v>52.296195818202001</v>
      </c>
      <c r="U24" s="24">
        <v>52.296195818202001</v>
      </c>
      <c r="V24" s="24">
        <v>11.4265002243555</v>
      </c>
      <c r="W24" s="86">
        <v>0.48894284973029301</v>
      </c>
      <c r="X24" s="24">
        <v>15.027632278399301</v>
      </c>
      <c r="Y24" s="24">
        <v>1.2422873150918801</v>
      </c>
      <c r="Z24" s="24">
        <v>0</v>
      </c>
      <c r="AA24" s="24">
        <v>2782.3424763769199</v>
      </c>
      <c r="AB24" s="24">
        <v>114.29755165451201</v>
      </c>
      <c r="AC24" s="24">
        <v>10.307002423426299</v>
      </c>
      <c r="AD24" s="24">
        <v>37.362979034129197</v>
      </c>
      <c r="AE24" s="24">
        <v>0</v>
      </c>
      <c r="AF24" s="86">
        <v>0</v>
      </c>
      <c r="AG24" s="24">
        <v>148.94091161135</v>
      </c>
      <c r="AH24" s="24">
        <v>148.94091161135</v>
      </c>
      <c r="AI24" s="24">
        <v>115.498396959605</v>
      </c>
      <c r="AJ24" s="24">
        <v>13.702544320801699</v>
      </c>
      <c r="AK24" s="24">
        <v>0.85475090705190104</v>
      </c>
      <c r="AL24" s="86">
        <v>1.5641082228174901</v>
      </c>
      <c r="AM24" s="24">
        <v>6.6907583022514698</v>
      </c>
      <c r="AN24" s="24">
        <v>0</v>
      </c>
      <c r="AO24" s="24">
        <v>1.82335060390526</v>
      </c>
      <c r="AP24" s="24">
        <v>8.7052494644422005</v>
      </c>
      <c r="AQ24" s="24">
        <v>0</v>
      </c>
      <c r="AR24" s="24">
        <v>12993.5559577329</v>
      </c>
      <c r="AS24" s="24">
        <v>1328.2286438020899</v>
      </c>
      <c r="AT24" s="24">
        <v>14437.2829984946</v>
      </c>
      <c r="AU24" s="24">
        <v>0</v>
      </c>
      <c r="AV24" s="24">
        <v>44.158599388735503</v>
      </c>
      <c r="AW24" s="24">
        <v>0</v>
      </c>
      <c r="AX24" s="24">
        <v>179.79592498836899</v>
      </c>
      <c r="AY24" s="24">
        <v>0.23969404727811799</v>
      </c>
      <c r="AZ24" s="24">
        <v>8.4283528089639806E-2</v>
      </c>
      <c r="BA24" s="24">
        <v>317.07064535899502</v>
      </c>
      <c r="BB24" s="24">
        <v>0.10771835750150099</v>
      </c>
      <c r="BC24" s="24">
        <v>0</v>
      </c>
      <c r="BD24" s="24">
        <v>1.56232740697873E-2</v>
      </c>
      <c r="BE24" s="24">
        <v>423.84990291775199</v>
      </c>
      <c r="BF24" s="24">
        <v>411.12864987917698</v>
      </c>
      <c r="BG24" s="24">
        <v>12.7212530385753</v>
      </c>
      <c r="BH24" s="24">
        <v>0</v>
      </c>
      <c r="BI24" s="24">
        <v>0</v>
      </c>
      <c r="BJ24" s="24">
        <v>1.6819709732854899</v>
      </c>
      <c r="BK24" s="24">
        <v>0</v>
      </c>
      <c r="BL24" s="24">
        <v>18.0490072881495</v>
      </c>
      <c r="BM24" s="24">
        <v>0</v>
      </c>
      <c r="BN24" s="24">
        <v>0.46911031630813999</v>
      </c>
      <c r="BO24" s="24">
        <v>72.196092803562607</v>
      </c>
      <c r="BP24" s="24">
        <v>12.4236560616415</v>
      </c>
      <c r="BQ24" s="24">
        <v>0</v>
      </c>
      <c r="BR24" s="24">
        <v>1.2128593639665499</v>
      </c>
      <c r="BS24" s="24">
        <v>1.64456797003918E-3</v>
      </c>
      <c r="BT24" s="24">
        <v>9.8117200220021292</v>
      </c>
      <c r="BU24" s="24">
        <v>97.856452380414098</v>
      </c>
      <c r="BV24" s="24">
        <v>0</v>
      </c>
      <c r="BW24" s="24">
        <v>0.174892427010193</v>
      </c>
      <c r="BX24" s="24">
        <v>14.9834384315528</v>
      </c>
      <c r="BY24" s="86">
        <v>0</v>
      </c>
      <c r="BZ24" s="24">
        <v>1.30959350323186</v>
      </c>
      <c r="CA24" s="24">
        <v>667.89560155866798</v>
      </c>
      <c r="CB24" s="24">
        <v>12.2367470833718</v>
      </c>
      <c r="CD24" s="33">
        <f t="shared" si="0"/>
        <v>8.000009210295889E-3</v>
      </c>
    </row>
    <row r="25" spans="1:82" x14ac:dyDescent="0.3">
      <c r="A25" s="24" t="s">
        <v>24</v>
      </c>
      <c r="B25" s="84">
        <v>1093.078366</v>
      </c>
      <c r="C25" s="84">
        <v>3.4199663380000001</v>
      </c>
      <c r="D25" s="84">
        <v>5801.2215091999997</v>
      </c>
      <c r="E25" s="84">
        <v>171.35788271000001</v>
      </c>
      <c r="F25" s="84">
        <v>166.21513304999999</v>
      </c>
      <c r="G25" s="84">
        <v>3.8546553868000002</v>
      </c>
      <c r="H25" s="84">
        <v>270.07404931000002</v>
      </c>
      <c r="I25" s="84">
        <v>21.146799743999999</v>
      </c>
      <c r="J25" s="84">
        <v>6.0766661599000003</v>
      </c>
      <c r="K25" s="84">
        <v>60.226513484000002</v>
      </c>
      <c r="L25" s="84">
        <v>4.3211849712000001</v>
      </c>
      <c r="M25" s="84">
        <v>0.50233775400000003</v>
      </c>
      <c r="N25" s="84">
        <v>0.73730217789999997</v>
      </c>
      <c r="O25" s="24"/>
      <c r="P25" s="26" t="s">
        <v>24</v>
      </c>
      <c r="Q25" s="85">
        <v>0</v>
      </c>
      <c r="R25" s="26">
        <v>0</v>
      </c>
      <c r="S25" s="24">
        <v>4.3211917546855902</v>
      </c>
      <c r="T25" s="24">
        <v>21.146788977366299</v>
      </c>
      <c r="U25" s="24">
        <v>21.146788977366299</v>
      </c>
      <c r="V25" s="24">
        <v>4.6204754438071003</v>
      </c>
      <c r="W25" s="86">
        <v>0.19771166680657101</v>
      </c>
      <c r="X25" s="24">
        <v>6.0766578278691803</v>
      </c>
      <c r="Y25" s="24">
        <v>0.50233947592837302</v>
      </c>
      <c r="Z25" s="24">
        <v>0</v>
      </c>
      <c r="AA25" s="24">
        <v>1093.0769430782</v>
      </c>
      <c r="AB25" s="24">
        <v>46.217961347404497</v>
      </c>
      <c r="AC25" s="24">
        <v>4.1678197418005496</v>
      </c>
      <c r="AD25" s="24">
        <v>15.108279810648799</v>
      </c>
      <c r="AE25" s="24">
        <v>0</v>
      </c>
      <c r="AF25" s="86">
        <v>0</v>
      </c>
      <c r="AG25" s="24">
        <v>60.226586528417897</v>
      </c>
      <c r="AH25" s="24">
        <v>60.226586528417897</v>
      </c>
      <c r="AI25" s="24">
        <v>46.4097506462738</v>
      </c>
      <c r="AJ25" s="24">
        <v>5.5408488463409098</v>
      </c>
      <c r="AK25" s="24">
        <v>0.34563005478777997</v>
      </c>
      <c r="AL25" s="86">
        <v>0.63247188015164002</v>
      </c>
      <c r="AM25" s="24">
        <v>2.7055089609557199</v>
      </c>
      <c r="AN25" s="24">
        <v>0</v>
      </c>
      <c r="AO25" s="24">
        <v>0.73729862682242497</v>
      </c>
      <c r="AP25" s="24">
        <v>3.4199630314985301</v>
      </c>
      <c r="AQ25" s="24">
        <v>0</v>
      </c>
      <c r="AR25" s="24">
        <v>5221.0975569699604</v>
      </c>
      <c r="AS25" s="24">
        <v>533.71246473541703</v>
      </c>
      <c r="AT25" s="24">
        <v>5801.2197723516601</v>
      </c>
      <c r="AU25" s="24">
        <v>0</v>
      </c>
      <c r="AV25" s="24">
        <v>17.856207221344</v>
      </c>
      <c r="AW25" s="24">
        <v>0</v>
      </c>
      <c r="AX25" s="24">
        <v>72.703235908593001</v>
      </c>
      <c r="AY25" s="24">
        <v>9.6903346532405205E-2</v>
      </c>
      <c r="AZ25" s="24">
        <v>3.40740588435655E-2</v>
      </c>
      <c r="BA25" s="24">
        <v>128.185049061657</v>
      </c>
      <c r="BB25" s="24">
        <v>4.3548401450641198E-2</v>
      </c>
      <c r="BC25" s="24">
        <v>0</v>
      </c>
      <c r="BD25" s="24">
        <v>6.3161739439033899E-3</v>
      </c>
      <c r="BE25" s="24">
        <v>171.35349533450301</v>
      </c>
      <c r="BF25" s="24">
        <v>166.21074582012599</v>
      </c>
      <c r="BG25" s="24">
        <v>5.1427495143768898</v>
      </c>
      <c r="BH25" s="24">
        <v>0</v>
      </c>
      <c r="BI25" s="24">
        <v>0</v>
      </c>
      <c r="BJ25" s="24">
        <v>0.679984796882665</v>
      </c>
      <c r="BK25" s="24">
        <v>0</v>
      </c>
      <c r="BL25" s="24">
        <v>7.29685032170946</v>
      </c>
      <c r="BM25" s="24">
        <v>0</v>
      </c>
      <c r="BN25" s="24">
        <v>0.18965131126506601</v>
      </c>
      <c r="BO25" s="24">
        <v>29.1873690690432</v>
      </c>
      <c r="BP25" s="24">
        <v>5.0237032164207598</v>
      </c>
      <c r="BQ25" s="24">
        <v>0</v>
      </c>
      <c r="BR25" s="24">
        <v>0.49033442386062298</v>
      </c>
      <c r="BS25" s="24">
        <v>6.6485493709662197E-4</v>
      </c>
      <c r="BT25" s="24">
        <v>3.8546537329431101</v>
      </c>
      <c r="BU25" s="24">
        <v>39.569742393841402</v>
      </c>
      <c r="BV25" s="24">
        <v>0</v>
      </c>
      <c r="BW25" s="24">
        <v>7.0720736362879205E-2</v>
      </c>
      <c r="BX25" s="24">
        <v>6.0587871165466902</v>
      </c>
      <c r="BY25" s="86">
        <v>0</v>
      </c>
      <c r="BZ25" s="24">
        <v>0.52955414973521298</v>
      </c>
      <c r="CA25" s="24">
        <v>270.07398472748099</v>
      </c>
      <c r="CB25" s="24">
        <v>4.9481192780936496</v>
      </c>
      <c r="CD25" s="33">
        <f t="shared" si="0"/>
        <v>7.9999987015593778E-3</v>
      </c>
    </row>
    <row r="26" spans="1:82" x14ac:dyDescent="0.3">
      <c r="A26" s="24" t="s">
        <v>25</v>
      </c>
      <c r="B26" s="84">
        <v>4023.2357840999998</v>
      </c>
      <c r="C26" s="84">
        <v>12.587692339</v>
      </c>
      <c r="D26" s="84">
        <v>20630.721576</v>
      </c>
      <c r="E26" s="84">
        <v>605.99843578000002</v>
      </c>
      <c r="F26" s="84">
        <v>587.81051216000003</v>
      </c>
      <c r="G26" s="84">
        <v>14.187640677999999</v>
      </c>
      <c r="H26" s="84">
        <v>954.80192778000003</v>
      </c>
      <c r="I26" s="84">
        <v>74.760994010000005</v>
      </c>
      <c r="J26" s="84">
        <v>21.483044412999998</v>
      </c>
      <c r="K26" s="84">
        <v>212.92083622000001</v>
      </c>
      <c r="L26" s="84">
        <v>15.276831668</v>
      </c>
      <c r="M26" s="84">
        <v>1.7759316313</v>
      </c>
      <c r="N26" s="84">
        <v>2.6066092961999998</v>
      </c>
      <c r="O26" s="24"/>
      <c r="P26" s="26" t="s">
        <v>25</v>
      </c>
      <c r="Q26" s="85">
        <v>0</v>
      </c>
      <c r="R26" s="26">
        <v>0</v>
      </c>
      <c r="S26" s="24">
        <v>15.276820678783301</v>
      </c>
      <c r="T26" s="24">
        <v>74.761025413816796</v>
      </c>
      <c r="U26" s="24">
        <v>74.761025413816796</v>
      </c>
      <c r="V26" s="24">
        <v>16.33491904509</v>
      </c>
      <c r="W26" s="86">
        <v>0.69896569755684801</v>
      </c>
      <c r="X26" s="24">
        <v>21.483023229620802</v>
      </c>
      <c r="Y26" s="24">
        <v>1.77592956943632</v>
      </c>
      <c r="Z26" s="24">
        <v>0</v>
      </c>
      <c r="AA26" s="24">
        <v>4023.2330006911402</v>
      </c>
      <c r="AB26" s="24">
        <v>163.39604160905799</v>
      </c>
      <c r="AC26" s="24">
        <v>14.7346063047199</v>
      </c>
      <c r="AD26" s="24">
        <v>53.412788294120297</v>
      </c>
      <c r="AE26" s="24">
        <v>0</v>
      </c>
      <c r="AF26" s="86">
        <v>0</v>
      </c>
      <c r="AG26" s="24">
        <v>212.92053506483799</v>
      </c>
      <c r="AH26" s="24">
        <v>212.92053506483799</v>
      </c>
      <c r="AI26" s="24">
        <v>165.04575601272001</v>
      </c>
      <c r="AJ26" s="24">
        <v>19.588700945476301</v>
      </c>
      <c r="AK26" s="24">
        <v>1.22192110922469</v>
      </c>
      <c r="AL26" s="86">
        <v>2.2359979128344198</v>
      </c>
      <c r="AM26" s="24">
        <v>9.5648940513235896</v>
      </c>
      <c r="AN26" s="24">
        <v>0</v>
      </c>
      <c r="AO26" s="24">
        <v>2.6066112827941499</v>
      </c>
      <c r="AP26" s="24">
        <v>12.5877041125018</v>
      </c>
      <c r="AQ26" s="24">
        <v>0</v>
      </c>
      <c r="AR26" s="24">
        <v>18567.643269917298</v>
      </c>
      <c r="AS26" s="24">
        <v>1898.0248411448599</v>
      </c>
      <c r="AT26" s="24">
        <v>20630.713867074901</v>
      </c>
      <c r="AU26" s="24">
        <v>0</v>
      </c>
      <c r="AV26" s="24">
        <v>63.127656142197999</v>
      </c>
      <c r="AW26" s="24">
        <v>0</v>
      </c>
      <c r="AX26" s="24">
        <v>257.03019020058503</v>
      </c>
      <c r="AY26" s="24">
        <v>0.34269335130100198</v>
      </c>
      <c r="AZ26" s="24">
        <v>0.12050105186924299</v>
      </c>
      <c r="BA26" s="24">
        <v>453.31934909637999</v>
      </c>
      <c r="BB26" s="24">
        <v>0.154006524148878</v>
      </c>
      <c r="BC26" s="24">
        <v>0</v>
      </c>
      <c r="BD26" s="24">
        <v>2.2336829643347201E-2</v>
      </c>
      <c r="BE26" s="24">
        <v>605.98306204740595</v>
      </c>
      <c r="BF26" s="24">
        <v>587.79513545712996</v>
      </c>
      <c r="BG26" s="24">
        <v>18.187926590276501</v>
      </c>
      <c r="BH26" s="24">
        <v>0</v>
      </c>
      <c r="BI26" s="24">
        <v>0</v>
      </c>
      <c r="BJ26" s="24">
        <v>2.4047324240369901</v>
      </c>
      <c r="BK26" s="24">
        <v>0</v>
      </c>
      <c r="BL26" s="24">
        <v>25.804874808335601</v>
      </c>
      <c r="BM26" s="24">
        <v>0</v>
      </c>
      <c r="BN26" s="24">
        <v>0.67069191774555303</v>
      </c>
      <c r="BO26" s="24">
        <v>103.219557347178</v>
      </c>
      <c r="BP26" s="24">
        <v>17.760416820895401</v>
      </c>
      <c r="BQ26" s="24">
        <v>0</v>
      </c>
      <c r="BR26" s="24">
        <v>1.73404082904809</v>
      </c>
      <c r="BS26" s="24">
        <v>2.3512774428589502E-3</v>
      </c>
      <c r="BT26" s="24">
        <v>14.1876239424593</v>
      </c>
      <c r="BU26" s="24">
        <v>139.89200780965299</v>
      </c>
      <c r="BV26" s="24">
        <v>0</v>
      </c>
      <c r="BW26" s="24">
        <v>0.250025414156958</v>
      </c>
      <c r="BX26" s="24">
        <v>21.419852840823399</v>
      </c>
      <c r="BY26" s="86">
        <v>0</v>
      </c>
      <c r="BZ26" s="24">
        <v>1.8721515180641199</v>
      </c>
      <c r="CA26" s="24">
        <v>954.80173449737299</v>
      </c>
      <c r="CB26" s="24">
        <v>17.4932536197662</v>
      </c>
      <c r="CD26" s="33">
        <f t="shared" si="0"/>
        <v>8.0000021849035985E-3</v>
      </c>
    </row>
    <row r="27" spans="1:82" x14ac:dyDescent="0.3">
      <c r="A27" s="24" t="s">
        <v>26</v>
      </c>
      <c r="B27" s="84">
        <v>3692.7221399999999</v>
      </c>
      <c r="C27" s="84">
        <v>11.55359647</v>
      </c>
      <c r="D27" s="84">
        <v>19065.404057</v>
      </c>
      <c r="E27" s="84">
        <v>560.23366869999995</v>
      </c>
      <c r="F27" s="84">
        <v>543.41937180000002</v>
      </c>
      <c r="G27" s="84">
        <v>13.022107064</v>
      </c>
      <c r="H27" s="84">
        <v>882.74943510000003</v>
      </c>
      <c r="I27" s="84">
        <v>69.119282260000006</v>
      </c>
      <c r="J27" s="84">
        <v>19.861862355</v>
      </c>
      <c r="K27" s="84">
        <v>196.85312881999999</v>
      </c>
      <c r="L27" s="84">
        <v>14.123990269</v>
      </c>
      <c r="M27" s="84">
        <v>1.6419139275000001</v>
      </c>
      <c r="N27" s="84">
        <v>2.4099059747</v>
      </c>
      <c r="O27" s="24"/>
      <c r="P27" s="26" t="s">
        <v>26</v>
      </c>
      <c r="Q27" s="85">
        <v>0</v>
      </c>
      <c r="R27" s="26">
        <v>0</v>
      </c>
      <c r="S27" s="24">
        <v>14.1239891964864</v>
      </c>
      <c r="T27" s="24">
        <v>69.119270435060898</v>
      </c>
      <c r="U27" s="24">
        <v>69.119270435060898</v>
      </c>
      <c r="V27" s="24">
        <v>15.1022452295507</v>
      </c>
      <c r="W27" s="86">
        <v>0.64622721484241596</v>
      </c>
      <c r="X27" s="24">
        <v>19.861856073420402</v>
      </c>
      <c r="Y27" s="24">
        <v>1.6419129561543599</v>
      </c>
      <c r="Z27" s="24">
        <v>0</v>
      </c>
      <c r="AA27" s="24">
        <v>3692.7205011149799</v>
      </c>
      <c r="AB27" s="24">
        <v>151.06581562824701</v>
      </c>
      <c r="AC27" s="24">
        <v>13.6226652945591</v>
      </c>
      <c r="AD27" s="24">
        <v>49.3820937985531</v>
      </c>
      <c r="AE27" s="24">
        <v>0</v>
      </c>
      <c r="AF27" s="86">
        <v>0</v>
      </c>
      <c r="AG27" s="24">
        <v>196.85332626099699</v>
      </c>
      <c r="AH27" s="24">
        <v>196.85332626099699</v>
      </c>
      <c r="AI27" s="24">
        <v>152.52328379150799</v>
      </c>
      <c r="AJ27" s="24">
        <v>18.110471982036799</v>
      </c>
      <c r="AK27" s="24">
        <v>1.12970680418001</v>
      </c>
      <c r="AL27" s="86">
        <v>2.0672550511582699</v>
      </c>
      <c r="AM27" s="24">
        <v>8.8430806178307702</v>
      </c>
      <c r="AN27" s="24">
        <v>0</v>
      </c>
      <c r="AO27" s="24">
        <v>2.4099070850310098</v>
      </c>
      <c r="AP27" s="24">
        <v>11.553607946780399</v>
      </c>
      <c r="AQ27" s="24">
        <v>0</v>
      </c>
      <c r="AR27" s="24">
        <v>17158.856902087198</v>
      </c>
      <c r="AS27" s="24">
        <v>1754.0152724725299</v>
      </c>
      <c r="AT27" s="24">
        <v>19065.395458351199</v>
      </c>
      <c r="AU27" s="24">
        <v>0</v>
      </c>
      <c r="AV27" s="24">
        <v>58.363826890766497</v>
      </c>
      <c r="AW27" s="24">
        <v>0</v>
      </c>
      <c r="AX27" s="24">
        <v>237.633504438258</v>
      </c>
      <c r="AY27" s="24">
        <v>0.316813150019014</v>
      </c>
      <c r="AZ27" s="24">
        <v>0.111400803739038</v>
      </c>
      <c r="BA27" s="24">
        <v>419.08482473806299</v>
      </c>
      <c r="BB27" s="24">
        <v>0.14237596963133101</v>
      </c>
      <c r="BC27" s="24">
        <v>0</v>
      </c>
      <c r="BD27" s="24">
        <v>2.06498643099257E-2</v>
      </c>
      <c r="BE27" s="24">
        <v>560.21940542474601</v>
      </c>
      <c r="BF27" s="24">
        <v>543.40510449913597</v>
      </c>
      <c r="BG27" s="24">
        <v>16.8143009256105</v>
      </c>
      <c r="BH27" s="24">
        <v>0</v>
      </c>
      <c r="BI27" s="24">
        <v>0</v>
      </c>
      <c r="BJ27" s="24">
        <v>2.2231285324382499</v>
      </c>
      <c r="BK27" s="24">
        <v>0</v>
      </c>
      <c r="BL27" s="24">
        <v>23.856157064766201</v>
      </c>
      <c r="BM27" s="24">
        <v>0</v>
      </c>
      <c r="BN27" s="24">
        <v>0.62004106163571904</v>
      </c>
      <c r="BO27" s="24">
        <v>95.424452118366105</v>
      </c>
      <c r="BP27" s="24">
        <v>16.4201742927936</v>
      </c>
      <c r="BQ27" s="24">
        <v>0</v>
      </c>
      <c r="BR27" s="24">
        <v>1.6030875654910499</v>
      </c>
      <c r="BS27" s="24">
        <v>2.1736306763229102E-3</v>
      </c>
      <c r="BT27" s="24">
        <v>13.022104987362001</v>
      </c>
      <c r="BU27" s="24">
        <v>129.335359514305</v>
      </c>
      <c r="BV27" s="24">
        <v>0</v>
      </c>
      <c r="BW27" s="24">
        <v>0.23115191612022101</v>
      </c>
      <c r="BX27" s="24">
        <v>19.803402740099401</v>
      </c>
      <c r="BY27" s="86">
        <v>0</v>
      </c>
      <c r="BZ27" s="24">
        <v>1.7308708441158001</v>
      </c>
      <c r="CA27" s="24">
        <v>882.74937886980001</v>
      </c>
      <c r="CB27" s="24">
        <v>16.1731907751665</v>
      </c>
      <c r="CD27" s="33">
        <f t="shared" si="0"/>
        <v>8.0000063006664818E-3</v>
      </c>
    </row>
    <row r="28" spans="1:82" x14ac:dyDescent="0.3">
      <c r="A28" s="24" t="s">
        <v>27</v>
      </c>
      <c r="B28" s="84">
        <v>7437.1459188999997</v>
      </c>
      <c r="C28" s="84">
        <v>23.268954730000001</v>
      </c>
      <c r="D28" s="84">
        <v>37902.474441999999</v>
      </c>
      <c r="E28" s="84">
        <v>1110.5964124</v>
      </c>
      <c r="F28" s="84">
        <v>1077.2635035999999</v>
      </c>
      <c r="G28" s="84">
        <v>26.226536887000002</v>
      </c>
      <c r="H28" s="84">
        <v>1749.7276724000001</v>
      </c>
      <c r="I28" s="84">
        <v>137.00367592999999</v>
      </c>
      <c r="J28" s="84">
        <v>39.368873334</v>
      </c>
      <c r="K28" s="84">
        <v>390.18925589999998</v>
      </c>
      <c r="L28" s="84">
        <v>27.995642728</v>
      </c>
      <c r="M28" s="84">
        <v>3.2544932619</v>
      </c>
      <c r="N28" s="84">
        <v>4.7767564003</v>
      </c>
      <c r="O28" s="24"/>
      <c r="P28" s="26" t="s">
        <v>27</v>
      </c>
      <c r="Q28" s="85">
        <v>0</v>
      </c>
      <c r="R28" s="26">
        <v>0</v>
      </c>
      <c r="S28" s="24">
        <v>27.995628190327398</v>
      </c>
      <c r="T28" s="24">
        <v>137.00371801916199</v>
      </c>
      <c r="U28" s="24">
        <v>137.00371801916199</v>
      </c>
      <c r="V28" s="24">
        <v>29.934676061674299</v>
      </c>
      <c r="W28" s="86">
        <v>1.28090203411885</v>
      </c>
      <c r="X28" s="24">
        <v>39.368834502735403</v>
      </c>
      <c r="Y28" s="24">
        <v>3.2544947010416001</v>
      </c>
      <c r="Z28" s="24">
        <v>0</v>
      </c>
      <c r="AA28" s="24">
        <v>7437.1454217915798</v>
      </c>
      <c r="AB28" s="24">
        <v>299.43217148982598</v>
      </c>
      <c r="AC28" s="24">
        <v>27.001929991497502</v>
      </c>
      <c r="AD28" s="24">
        <v>97.882112457730102</v>
      </c>
      <c r="AE28" s="24">
        <v>0</v>
      </c>
      <c r="AF28" s="86">
        <v>0</v>
      </c>
      <c r="AG28" s="24">
        <v>390.18915934543702</v>
      </c>
      <c r="AH28" s="24">
        <v>390.18915934543702</v>
      </c>
      <c r="AI28" s="24">
        <v>303.21977952170698</v>
      </c>
      <c r="AJ28" s="24">
        <v>35.897404209377299</v>
      </c>
      <c r="AK28" s="24">
        <v>2.2392324194266502</v>
      </c>
      <c r="AL28" s="86">
        <v>4.0975648966705496</v>
      </c>
      <c r="AM28" s="24">
        <v>17.528190505153798</v>
      </c>
      <c r="AN28" s="24">
        <v>0</v>
      </c>
      <c r="AO28" s="24">
        <v>4.7767604650691204</v>
      </c>
      <c r="AP28" s="24">
        <v>23.268946495477699</v>
      </c>
      <c r="AQ28" s="24">
        <v>0</v>
      </c>
      <c r="AR28" s="24">
        <v>34112.2164982225</v>
      </c>
      <c r="AS28" s="24">
        <v>3487.02452108224</v>
      </c>
      <c r="AT28" s="24">
        <v>37902.460798826498</v>
      </c>
      <c r="AU28" s="24">
        <v>0</v>
      </c>
      <c r="AV28" s="24">
        <v>115.685080050347</v>
      </c>
      <c r="AW28" s="24">
        <v>0</v>
      </c>
      <c r="AX28" s="24">
        <v>471.02190290838098</v>
      </c>
      <c r="AY28" s="24">
        <v>0.62804400899485702</v>
      </c>
      <c r="AZ28" s="24">
        <v>0.22083894080038799</v>
      </c>
      <c r="BA28" s="24">
        <v>830.78534571228499</v>
      </c>
      <c r="BB28" s="24">
        <v>0.28224262954083201</v>
      </c>
      <c r="BC28" s="24">
        <v>0</v>
      </c>
      <c r="BD28" s="24">
        <v>4.0936027524705501E-2</v>
      </c>
      <c r="BE28" s="24">
        <v>1110.5680984524399</v>
      </c>
      <c r="BF28" s="24">
        <v>1077.2351945959999</v>
      </c>
      <c r="BG28" s="24">
        <v>33.332903856435003</v>
      </c>
      <c r="BH28" s="24">
        <v>0</v>
      </c>
      <c r="BI28" s="24">
        <v>0</v>
      </c>
      <c r="BJ28" s="24">
        <v>4.4070822337229902</v>
      </c>
      <c r="BK28" s="24">
        <v>0</v>
      </c>
      <c r="BL28" s="24">
        <v>47.291861810986703</v>
      </c>
      <c r="BM28" s="24">
        <v>0</v>
      </c>
      <c r="BN28" s="24">
        <v>1.2291554184648099</v>
      </c>
      <c r="BO28" s="24">
        <v>189.16745342019499</v>
      </c>
      <c r="BP28" s="24">
        <v>32.547004048668299</v>
      </c>
      <c r="BQ28" s="24">
        <v>0</v>
      </c>
      <c r="BR28" s="24">
        <v>3.1779253620815999</v>
      </c>
      <c r="BS28" s="24">
        <v>4.3090314092494898E-3</v>
      </c>
      <c r="BT28" s="24">
        <v>26.2265364405275</v>
      </c>
      <c r="BU28" s="24">
        <v>256.36033226159299</v>
      </c>
      <c r="BV28" s="24">
        <v>0</v>
      </c>
      <c r="BW28" s="24">
        <v>0.45817969999552999</v>
      </c>
      <c r="BX28" s="24">
        <v>39.253029939860099</v>
      </c>
      <c r="BY28" s="86">
        <v>0</v>
      </c>
      <c r="BZ28" s="24">
        <v>3.43081819338017</v>
      </c>
      <c r="CA28" s="24">
        <v>1749.7270545699</v>
      </c>
      <c r="CB28" s="24">
        <v>32.057426844995099</v>
      </c>
      <c r="CD28" s="33">
        <f t="shared" si="0"/>
        <v>8.000002457125302E-3</v>
      </c>
    </row>
    <row r="29" spans="1:82" x14ac:dyDescent="0.3">
      <c r="A29" s="24" t="s">
        <v>28</v>
      </c>
      <c r="B29" s="84">
        <v>838.56931429999997</v>
      </c>
      <c r="C29" s="84">
        <v>2.6263744679999999</v>
      </c>
      <c r="D29" s="84">
        <v>4353.1884760000003</v>
      </c>
      <c r="E29" s="84">
        <v>128.64060616</v>
      </c>
      <c r="F29" s="84">
        <v>124.77967529</v>
      </c>
      <c r="G29" s="84">
        <v>2.9601970620000002</v>
      </c>
      <c r="H29" s="84">
        <v>204.69486979999999</v>
      </c>
      <c r="I29" s="84">
        <v>16.027608990000001</v>
      </c>
      <c r="J29" s="84">
        <v>4.605634674</v>
      </c>
      <c r="K29" s="84">
        <v>45.64696429</v>
      </c>
      <c r="L29" s="84">
        <v>3.275118059</v>
      </c>
      <c r="M29" s="84">
        <v>0.38073244810000001</v>
      </c>
      <c r="N29" s="84">
        <v>0.55881702720000004</v>
      </c>
      <c r="O29" s="24"/>
      <c r="P29" s="26" t="s">
        <v>28</v>
      </c>
      <c r="Q29" s="85">
        <v>0</v>
      </c>
      <c r="R29" s="26">
        <v>0</v>
      </c>
      <c r="S29" s="24">
        <v>3.2751173336559698</v>
      </c>
      <c r="T29" s="24">
        <v>16.027628528579299</v>
      </c>
      <c r="U29" s="24">
        <v>16.027628528579299</v>
      </c>
      <c r="V29" s="24">
        <v>3.5019487462424901</v>
      </c>
      <c r="W29" s="86">
        <v>0.14984986886235899</v>
      </c>
      <c r="X29" s="24">
        <v>4.6056229601803302</v>
      </c>
      <c r="Y29" s="24">
        <v>0.380732221343827</v>
      </c>
      <c r="Z29" s="24">
        <v>0</v>
      </c>
      <c r="AA29" s="24">
        <v>838.56899454907102</v>
      </c>
      <c r="AB29" s="24">
        <v>35.0295410901238</v>
      </c>
      <c r="AC29" s="24">
        <v>3.15886843133748</v>
      </c>
      <c r="AD29" s="24">
        <v>11.450891824691499</v>
      </c>
      <c r="AE29" s="24">
        <v>0</v>
      </c>
      <c r="AF29" s="86">
        <v>0</v>
      </c>
      <c r="AG29" s="24">
        <v>45.646949936074797</v>
      </c>
      <c r="AH29" s="24">
        <v>45.646949936074797</v>
      </c>
      <c r="AI29" s="24">
        <v>34.825409213115201</v>
      </c>
      <c r="AJ29" s="24">
        <v>4.1995120466057099</v>
      </c>
      <c r="AK29" s="24">
        <v>0.26195994706530601</v>
      </c>
      <c r="AL29" s="86">
        <v>0.47936118284654</v>
      </c>
      <c r="AM29" s="24">
        <v>2.0505616434045901</v>
      </c>
      <c r="AN29" s="24">
        <v>0</v>
      </c>
      <c r="AO29" s="24">
        <v>0.55881795046543303</v>
      </c>
      <c r="AP29" s="24">
        <v>2.6263902964665302</v>
      </c>
      <c r="AQ29" s="24">
        <v>0</v>
      </c>
      <c r="AR29" s="24">
        <v>3917.8682551629499</v>
      </c>
      <c r="AS29" s="24">
        <v>400.49170044698701</v>
      </c>
      <c r="AT29" s="24">
        <v>4353.1853648230499</v>
      </c>
      <c r="AU29" s="24">
        <v>0</v>
      </c>
      <c r="AV29" s="24">
        <v>13.533595867149501</v>
      </c>
      <c r="AW29" s="24">
        <v>0</v>
      </c>
      <c r="AX29" s="24">
        <v>55.103368446270402</v>
      </c>
      <c r="AY29" s="24">
        <v>7.2746547727310304E-2</v>
      </c>
      <c r="AZ29" s="24">
        <v>2.55797843879693E-2</v>
      </c>
      <c r="BA29" s="24">
        <v>96.230074571338903</v>
      </c>
      <c r="BB29" s="24">
        <v>3.2692297712153498E-2</v>
      </c>
      <c r="BC29" s="24">
        <v>0</v>
      </c>
      <c r="BD29" s="24">
        <v>4.7416477675446501E-3</v>
      </c>
      <c r="BE29" s="24">
        <v>128.63738230594799</v>
      </c>
      <c r="BF29" s="24">
        <v>124.776457838502</v>
      </c>
      <c r="BG29" s="24">
        <v>3.8609244674459999</v>
      </c>
      <c r="BH29" s="24">
        <v>0</v>
      </c>
      <c r="BI29" s="24">
        <v>0</v>
      </c>
      <c r="BJ29" s="24">
        <v>0.51047125834311702</v>
      </c>
      <c r="BK29" s="24">
        <v>0</v>
      </c>
      <c r="BL29" s="24">
        <v>5.4778330230327903</v>
      </c>
      <c r="BM29" s="24">
        <v>0</v>
      </c>
      <c r="BN29" s="24">
        <v>0.14237343915518899</v>
      </c>
      <c r="BO29" s="24">
        <v>21.9113451721534</v>
      </c>
      <c r="BP29" s="24">
        <v>3.8075664164288301</v>
      </c>
      <c r="BQ29" s="24">
        <v>0</v>
      </c>
      <c r="BR29" s="24">
        <v>0.36810097675777198</v>
      </c>
      <c r="BS29" s="24">
        <v>4.9912012654530096E-4</v>
      </c>
      <c r="BT29" s="24">
        <v>2.9601950967002302</v>
      </c>
      <c r="BU29" s="24">
        <v>29.990738068483498</v>
      </c>
      <c r="BV29" s="24">
        <v>0</v>
      </c>
      <c r="BW29" s="24">
        <v>5.3600033747709698E-2</v>
      </c>
      <c r="BX29" s="24">
        <v>4.5920761705484496</v>
      </c>
      <c r="BY29" s="86">
        <v>0</v>
      </c>
      <c r="BZ29" s="24">
        <v>0.401360232159922</v>
      </c>
      <c r="CA29" s="24">
        <v>204.69475310989401</v>
      </c>
      <c r="CB29" s="24">
        <v>3.7502819690421401</v>
      </c>
      <c r="CD29" s="33">
        <f t="shared" si="0"/>
        <v>7.999983068612283E-3</v>
      </c>
    </row>
    <row r="30" spans="1:82" x14ac:dyDescent="0.3">
      <c r="A30" s="24" t="s">
        <v>29</v>
      </c>
      <c r="B30" s="84">
        <v>38.950446380000002</v>
      </c>
      <c r="C30" s="84">
        <v>0.1218664028</v>
      </c>
      <c r="D30" s="84">
        <v>310.59425979999997</v>
      </c>
      <c r="E30" s="84">
        <v>9.2062955500000001</v>
      </c>
      <c r="F30" s="84">
        <v>8.9301069200000001</v>
      </c>
      <c r="G30" s="84">
        <v>0.13735610370000001</v>
      </c>
      <c r="H30" s="84">
        <v>14.550787489999999</v>
      </c>
      <c r="I30" s="84">
        <v>1.139326654</v>
      </c>
      <c r="J30" s="84">
        <v>0.32739272949999998</v>
      </c>
      <c r="K30" s="84">
        <v>3.2448256249999998</v>
      </c>
      <c r="L30" s="84">
        <v>0.2328125985</v>
      </c>
      <c r="M30" s="84">
        <v>2.7064466799999999E-2</v>
      </c>
      <c r="N30" s="84">
        <v>3.9723649399999998E-2</v>
      </c>
      <c r="O30" s="24"/>
      <c r="P30" s="26" t="s">
        <v>29</v>
      </c>
      <c r="Q30" s="85">
        <v>0</v>
      </c>
      <c r="R30" s="26">
        <v>0</v>
      </c>
      <c r="S30" s="24">
        <v>0.23281328418111999</v>
      </c>
      <c r="T30" s="24">
        <v>1.13932540824934</v>
      </c>
      <c r="U30" s="24">
        <v>1.13932540824934</v>
      </c>
      <c r="V30" s="24">
        <v>0.248937116569387</v>
      </c>
      <c r="W30" s="86">
        <v>1.06520873311529E-2</v>
      </c>
      <c r="X30" s="24">
        <v>0.32739348395991902</v>
      </c>
      <c r="Y30" s="24">
        <v>2.7065721540669201E-2</v>
      </c>
      <c r="Z30" s="24">
        <v>0</v>
      </c>
      <c r="AA30" s="24">
        <v>38.950420472119802</v>
      </c>
      <c r="AB30" s="24">
        <v>2.49008559035962</v>
      </c>
      <c r="AC30" s="24">
        <v>0.224548816053836</v>
      </c>
      <c r="AD30" s="24">
        <v>0.81398923894475705</v>
      </c>
      <c r="AE30" s="24">
        <v>0</v>
      </c>
      <c r="AF30" s="86">
        <v>0</v>
      </c>
      <c r="AG30" s="24">
        <v>3.2448229758390998</v>
      </c>
      <c r="AH30" s="24">
        <v>3.2448229758390998</v>
      </c>
      <c r="AI30" s="24">
        <v>2.4847504026190901</v>
      </c>
      <c r="AJ30" s="24">
        <v>0.29852458399995502</v>
      </c>
      <c r="AK30" s="24">
        <v>1.8621013005676802E-2</v>
      </c>
      <c r="AL30" s="86">
        <v>3.4076344429645702E-2</v>
      </c>
      <c r="AM30" s="24">
        <v>0.145765141789161</v>
      </c>
      <c r="AN30" s="24">
        <v>0</v>
      </c>
      <c r="AO30" s="24">
        <v>3.9725034944360797E-2</v>
      </c>
      <c r="AP30" s="24">
        <v>0.121866136455078</v>
      </c>
      <c r="AQ30" s="24">
        <v>0</v>
      </c>
      <c r="AR30" s="24">
        <v>279.53421784972198</v>
      </c>
      <c r="AS30" s="24">
        <v>28.574654552268701</v>
      </c>
      <c r="AT30" s="24">
        <v>310.59362280460903</v>
      </c>
      <c r="AU30" s="24">
        <v>0</v>
      </c>
      <c r="AV30" s="24">
        <v>0.96203891876519099</v>
      </c>
      <c r="AW30" s="24">
        <v>0</v>
      </c>
      <c r="AX30" s="24">
        <v>3.9170238507349602</v>
      </c>
      <c r="AY30" s="24">
        <v>5.2062628901491997E-3</v>
      </c>
      <c r="AZ30" s="24">
        <v>1.83066967597568E-3</v>
      </c>
      <c r="BA30" s="24">
        <v>6.8868792914344903</v>
      </c>
      <c r="BB30" s="24">
        <v>2.3396825675027601E-3</v>
      </c>
      <c r="BC30" s="24">
        <v>0</v>
      </c>
      <c r="BD30" s="24">
        <v>3.3933342151821198E-4</v>
      </c>
      <c r="BE30" s="24">
        <v>9.2060440763328302</v>
      </c>
      <c r="BF30" s="24">
        <v>8.9298557779152006</v>
      </c>
      <c r="BG30" s="24">
        <v>0.27618829841763198</v>
      </c>
      <c r="BH30" s="24">
        <v>0</v>
      </c>
      <c r="BI30" s="24">
        <v>0</v>
      </c>
      <c r="BJ30" s="24">
        <v>3.6532913132382001E-2</v>
      </c>
      <c r="BK30" s="24">
        <v>0</v>
      </c>
      <c r="BL30" s="24">
        <v>0.392030482205945</v>
      </c>
      <c r="BM30" s="24">
        <v>0</v>
      </c>
      <c r="BN30" s="24">
        <v>1.0189224138406099E-2</v>
      </c>
      <c r="BO30" s="24">
        <v>1.56812831561368</v>
      </c>
      <c r="BP30" s="24">
        <v>0.27066317625974801</v>
      </c>
      <c r="BQ30" s="24">
        <v>0</v>
      </c>
      <c r="BR30" s="24">
        <v>2.63438821188621E-2</v>
      </c>
      <c r="BS30" s="24">
        <v>3.5720716281684502E-5</v>
      </c>
      <c r="BT30" s="24">
        <v>0.13735660902682401</v>
      </c>
      <c r="BU30" s="24">
        <v>2.1318983250461798</v>
      </c>
      <c r="BV30" s="24">
        <v>0</v>
      </c>
      <c r="BW30" s="24">
        <v>3.81009412215435E-3</v>
      </c>
      <c r="BX30" s="24">
        <v>0.32642957182669502</v>
      </c>
      <c r="BY30" s="86">
        <v>0</v>
      </c>
      <c r="BZ30" s="24">
        <v>2.8531137852808301E-2</v>
      </c>
      <c r="CA30" s="24">
        <v>14.5507518532603</v>
      </c>
      <c r="CB30" s="24">
        <v>0.26658914174991799</v>
      </c>
      <c r="CD30" s="33">
        <f t="shared" si="0"/>
        <v>8.0000045724770482E-3</v>
      </c>
    </row>
    <row r="31" spans="1:82" x14ac:dyDescent="0.3">
      <c r="A31" s="24" t="s">
        <v>30</v>
      </c>
      <c r="B31" s="84">
        <v>721.57904954000003</v>
      </c>
      <c r="C31" s="84">
        <v>2.2576431745000001</v>
      </c>
      <c r="D31" s="84">
        <v>5289.3703684000002</v>
      </c>
      <c r="E31" s="84">
        <v>154.82970125</v>
      </c>
      <c r="F31" s="84">
        <v>150.18445376</v>
      </c>
      <c r="G31" s="84">
        <v>2.5445988383000002</v>
      </c>
      <c r="H31" s="84">
        <v>244.58924687000001</v>
      </c>
      <c r="I31" s="84">
        <v>19.151337329</v>
      </c>
      <c r="J31" s="84">
        <v>5.5032575101000001</v>
      </c>
      <c r="K31" s="84">
        <v>54.543398252999999</v>
      </c>
      <c r="L31" s="84">
        <v>3.9134274480000002</v>
      </c>
      <c r="M31" s="84">
        <v>0.45493600159999997</v>
      </c>
      <c r="N31" s="84">
        <v>0.66772858710000005</v>
      </c>
      <c r="O31" s="24"/>
      <c r="P31" s="26" t="s">
        <v>30</v>
      </c>
      <c r="Q31" s="85">
        <v>0</v>
      </c>
      <c r="R31" s="26">
        <v>0</v>
      </c>
      <c r="S31" s="24">
        <v>3.9134283892736899</v>
      </c>
      <c r="T31" s="24">
        <v>19.151347623021199</v>
      </c>
      <c r="U31" s="24">
        <v>19.151347623021199</v>
      </c>
      <c r="V31" s="24">
        <v>4.18448337369996</v>
      </c>
      <c r="W31" s="86">
        <v>0.17905435572977699</v>
      </c>
      <c r="X31" s="24">
        <v>5.5032500200981902</v>
      </c>
      <c r="Y31" s="24">
        <v>0.45493451585731998</v>
      </c>
      <c r="Z31" s="24">
        <v>0</v>
      </c>
      <c r="AA31" s="24">
        <v>721.57829073452399</v>
      </c>
      <c r="AB31" s="24">
        <v>41.856647117667897</v>
      </c>
      <c r="AC31" s="24">
        <v>3.77452100501529</v>
      </c>
      <c r="AD31" s="24">
        <v>13.682621425311901</v>
      </c>
      <c r="AE31" s="24">
        <v>0</v>
      </c>
      <c r="AF31" s="86">
        <v>0</v>
      </c>
      <c r="AG31" s="24">
        <v>54.543398322196197</v>
      </c>
      <c r="AH31" s="24">
        <v>54.543398322196197</v>
      </c>
      <c r="AI31" s="24">
        <v>42.314959032611803</v>
      </c>
      <c r="AJ31" s="24">
        <v>5.01798069384414</v>
      </c>
      <c r="AK31" s="24">
        <v>0.31301614587850302</v>
      </c>
      <c r="AL31" s="86">
        <v>0.57278649249360603</v>
      </c>
      <c r="AM31" s="24">
        <v>2.4502161286066202</v>
      </c>
      <c r="AN31" s="24">
        <v>0</v>
      </c>
      <c r="AO31" s="24">
        <v>0.66772875275508303</v>
      </c>
      <c r="AP31" s="24">
        <v>2.2576427330698698</v>
      </c>
      <c r="AQ31" s="24">
        <v>0</v>
      </c>
      <c r="AR31" s="24">
        <v>4760.4314758290702</v>
      </c>
      <c r="AS31" s="24">
        <v>486.62224262746798</v>
      </c>
      <c r="AT31" s="24">
        <v>5289.3686774891503</v>
      </c>
      <c r="AU31" s="24">
        <v>0</v>
      </c>
      <c r="AV31" s="24">
        <v>16.171277581463499</v>
      </c>
      <c r="AW31" s="24">
        <v>0</v>
      </c>
      <c r="AX31" s="24">
        <v>65.842809317915396</v>
      </c>
      <c r="AY31" s="24">
        <v>8.7557412765863596E-2</v>
      </c>
      <c r="AZ31" s="24">
        <v>3.0787700711541698E-2</v>
      </c>
      <c r="BA31" s="24">
        <v>115.822219525234</v>
      </c>
      <c r="BB31" s="24">
        <v>3.9348336447361902E-2</v>
      </c>
      <c r="BC31" s="24">
        <v>0</v>
      </c>
      <c r="BD31" s="24">
        <v>5.7070095923102797E-3</v>
      </c>
      <c r="BE31" s="24">
        <v>154.82570441943699</v>
      </c>
      <c r="BF31" s="24">
        <v>150.18048017355599</v>
      </c>
      <c r="BG31" s="24">
        <v>4.6452242458814803</v>
      </c>
      <c r="BH31" s="24">
        <v>0</v>
      </c>
      <c r="BI31" s="24">
        <v>0</v>
      </c>
      <c r="BJ31" s="24">
        <v>0.61440437419049099</v>
      </c>
      <c r="BK31" s="24">
        <v>0</v>
      </c>
      <c r="BL31" s="24">
        <v>6.5930967895192198</v>
      </c>
      <c r="BM31" s="24">
        <v>0</v>
      </c>
      <c r="BN31" s="24">
        <v>0.171360223217976</v>
      </c>
      <c r="BO31" s="24">
        <v>26.372353427360402</v>
      </c>
      <c r="BP31" s="24">
        <v>4.5496398083407401</v>
      </c>
      <c r="BQ31" s="24">
        <v>0</v>
      </c>
      <c r="BR31" s="24">
        <v>0.44304463731212401</v>
      </c>
      <c r="BS31" s="24">
        <v>6.0073720464954802E-4</v>
      </c>
      <c r="BT31" s="24">
        <v>2.5445904400976702</v>
      </c>
      <c r="BU31" s="24">
        <v>35.835900543408997</v>
      </c>
      <c r="BV31" s="24">
        <v>0</v>
      </c>
      <c r="BW31" s="24">
        <v>6.4046819864038804E-2</v>
      </c>
      <c r="BX31" s="24">
        <v>5.4870678731458904</v>
      </c>
      <c r="BY31" s="86">
        <v>0</v>
      </c>
      <c r="BZ31" s="24">
        <v>0.47958483451776601</v>
      </c>
      <c r="CA31" s="24">
        <v>244.58914015333099</v>
      </c>
      <c r="CB31" s="24">
        <v>4.4812093171425298</v>
      </c>
      <c r="CD31" s="33">
        <f t="shared" si="0"/>
        <v>8.0000018173621828E-3</v>
      </c>
    </row>
    <row r="32" spans="1:82" x14ac:dyDescent="0.3">
      <c r="A32" s="24" t="s">
        <v>31</v>
      </c>
      <c r="B32" s="84">
        <v>3853.2155432999998</v>
      </c>
      <c r="C32" s="84">
        <v>12.055739437</v>
      </c>
      <c r="D32" s="84">
        <v>19734.550610999999</v>
      </c>
      <c r="E32" s="84">
        <v>579.68892559999995</v>
      </c>
      <c r="F32" s="84">
        <v>562.29056530000003</v>
      </c>
      <c r="G32" s="84">
        <v>13.588071243</v>
      </c>
      <c r="H32" s="84">
        <v>913.33923140000002</v>
      </c>
      <c r="I32" s="84">
        <v>71.514467306</v>
      </c>
      <c r="J32" s="84">
        <v>20.550135295</v>
      </c>
      <c r="K32" s="84">
        <v>203.67464799000001</v>
      </c>
      <c r="L32" s="84">
        <v>14.613428667999999</v>
      </c>
      <c r="M32" s="84">
        <v>1.6988111332</v>
      </c>
      <c r="N32" s="84">
        <v>2.4934162573999998</v>
      </c>
      <c r="O32" s="24"/>
      <c r="P32" s="26" t="s">
        <v>31</v>
      </c>
      <c r="Q32" s="85">
        <v>0</v>
      </c>
      <c r="R32" s="26">
        <v>0</v>
      </c>
      <c r="S32" s="24">
        <v>14.613432129041399</v>
      </c>
      <c r="T32" s="24">
        <v>71.514416621957395</v>
      </c>
      <c r="U32" s="24">
        <v>71.514416621957395</v>
      </c>
      <c r="V32" s="24">
        <v>15.625579780634499</v>
      </c>
      <c r="W32" s="86">
        <v>0.66861919618596</v>
      </c>
      <c r="X32" s="24">
        <v>20.550124440858099</v>
      </c>
      <c r="Y32" s="24">
        <v>1.69881227467785</v>
      </c>
      <c r="Z32" s="24">
        <v>0</v>
      </c>
      <c r="AA32" s="24">
        <v>3853.2139241279301</v>
      </c>
      <c r="AB32" s="24">
        <v>156.299833375856</v>
      </c>
      <c r="AC32" s="24">
        <v>14.0947524493678</v>
      </c>
      <c r="AD32" s="24">
        <v>51.093306359022698</v>
      </c>
      <c r="AE32" s="24">
        <v>0</v>
      </c>
      <c r="AF32" s="86">
        <v>0</v>
      </c>
      <c r="AG32" s="24">
        <v>203.67511943511099</v>
      </c>
      <c r="AH32" s="24">
        <v>203.67511943511099</v>
      </c>
      <c r="AI32" s="24">
        <v>157.87624236842501</v>
      </c>
      <c r="AJ32" s="24">
        <v>18.7380462301427</v>
      </c>
      <c r="AK32" s="24">
        <v>1.16885522873499</v>
      </c>
      <c r="AL32" s="86">
        <v>2.1388882866652401</v>
      </c>
      <c r="AM32" s="24">
        <v>9.1495256619388403</v>
      </c>
      <c r="AN32" s="24">
        <v>0</v>
      </c>
      <c r="AO32" s="24">
        <v>2.4934132937326301</v>
      </c>
      <c r="AP32" s="24">
        <v>12.0557413328042</v>
      </c>
      <c r="AQ32" s="24">
        <v>0</v>
      </c>
      <c r="AR32" s="24">
        <v>17761.082611969901</v>
      </c>
      <c r="AS32" s="24">
        <v>1815.57666583331</v>
      </c>
      <c r="AT32" s="24">
        <v>19734.535520171699</v>
      </c>
      <c r="AU32" s="24">
        <v>0</v>
      </c>
      <c r="AV32" s="24">
        <v>60.386219659429997</v>
      </c>
      <c r="AW32" s="24">
        <v>0</v>
      </c>
      <c r="AX32" s="24">
        <v>245.868598814828</v>
      </c>
      <c r="AY32" s="24">
        <v>0.32781466735009901</v>
      </c>
      <c r="AZ32" s="24">
        <v>0.115269575003995</v>
      </c>
      <c r="BA32" s="24">
        <v>433.63839382264899</v>
      </c>
      <c r="BB32" s="24">
        <v>0.14732003328979101</v>
      </c>
      <c r="BC32" s="24">
        <v>0</v>
      </c>
      <c r="BD32" s="24">
        <v>2.1367019979386701E-2</v>
      </c>
      <c r="BE32" s="24">
        <v>579.67413247783702</v>
      </c>
      <c r="BF32" s="24">
        <v>562.27578133666998</v>
      </c>
      <c r="BG32" s="24">
        <v>17.398351141167399</v>
      </c>
      <c r="BH32" s="24">
        <v>0</v>
      </c>
      <c r="BI32" s="24">
        <v>0</v>
      </c>
      <c r="BJ32" s="24">
        <v>2.3003280107144599</v>
      </c>
      <c r="BK32" s="24">
        <v>0</v>
      </c>
      <c r="BL32" s="24">
        <v>24.6845634969714</v>
      </c>
      <c r="BM32" s="24">
        <v>0</v>
      </c>
      <c r="BN32" s="24">
        <v>0.64157190815544796</v>
      </c>
      <c r="BO32" s="24">
        <v>98.738147202610307</v>
      </c>
      <c r="BP32" s="24">
        <v>16.989207001297299</v>
      </c>
      <c r="BQ32" s="24">
        <v>0</v>
      </c>
      <c r="BR32" s="24">
        <v>1.6587564451572701</v>
      </c>
      <c r="BS32" s="24">
        <v>2.2491547887145301E-3</v>
      </c>
      <c r="BT32" s="24">
        <v>13.588059174699699</v>
      </c>
      <c r="BU32" s="24">
        <v>133.81763650141801</v>
      </c>
      <c r="BV32" s="24">
        <v>0</v>
      </c>
      <c r="BW32" s="24">
        <v>0.23915991156479</v>
      </c>
      <c r="BX32" s="24">
        <v>20.4896585558471</v>
      </c>
      <c r="BY32" s="86">
        <v>0</v>
      </c>
      <c r="BZ32" s="24">
        <v>1.79084832642074</v>
      </c>
      <c r="CA32" s="24">
        <v>913.33870103672302</v>
      </c>
      <c r="CB32" s="24">
        <v>16.733587768890501</v>
      </c>
      <c r="CD32" s="33">
        <f t="shared" si="0"/>
        <v>7.9999978822431362E-3</v>
      </c>
    </row>
    <row r="33" spans="1:82" x14ac:dyDescent="0.3">
      <c r="A33" s="24" t="s">
        <v>32</v>
      </c>
      <c r="B33" s="84">
        <v>2100.8279014999998</v>
      </c>
      <c r="C33" s="84">
        <v>6.5729619362999996</v>
      </c>
      <c r="D33" s="84">
        <v>12378.020903000001</v>
      </c>
      <c r="E33" s="84">
        <v>364.74286575999997</v>
      </c>
      <c r="F33" s="84">
        <v>353.79754107000002</v>
      </c>
      <c r="G33" s="84">
        <v>7.4084184736000003</v>
      </c>
      <c r="H33" s="84">
        <v>575.34171027000002</v>
      </c>
      <c r="I33" s="84">
        <v>45.049256450000001</v>
      </c>
      <c r="J33" s="84">
        <v>12.945188365</v>
      </c>
      <c r="K33" s="84">
        <v>128.30120185000001</v>
      </c>
      <c r="L33" s="84">
        <v>9.2054672910999997</v>
      </c>
      <c r="M33" s="84">
        <v>1.0701355814</v>
      </c>
      <c r="N33" s="84">
        <v>1.5706828974</v>
      </c>
      <c r="O33" s="24"/>
      <c r="P33" s="26" t="s">
        <v>32</v>
      </c>
      <c r="Q33" s="85">
        <v>0</v>
      </c>
      <c r="R33" s="26">
        <v>0</v>
      </c>
      <c r="S33" s="24">
        <v>9.2054579227893001</v>
      </c>
      <c r="T33" s="24">
        <v>45.049204079474599</v>
      </c>
      <c r="U33" s="24">
        <v>45.049204079474599</v>
      </c>
      <c r="V33" s="24">
        <v>9.8430586223184893</v>
      </c>
      <c r="W33" s="86">
        <v>0.42118818154723198</v>
      </c>
      <c r="X33" s="24">
        <v>12.945223519537601</v>
      </c>
      <c r="Y33" s="24">
        <v>1.07013588744743</v>
      </c>
      <c r="Z33" s="24">
        <v>0</v>
      </c>
      <c r="AA33" s="24">
        <v>2100.8267139161198</v>
      </c>
      <c r="AB33" s="24">
        <v>98.458626207871504</v>
      </c>
      <c r="AC33" s="24">
        <v>8.8787227951608703</v>
      </c>
      <c r="AD33" s="24">
        <v>32.185383677877198</v>
      </c>
      <c r="AE33" s="24">
        <v>0</v>
      </c>
      <c r="AF33" s="86">
        <v>0</v>
      </c>
      <c r="AG33" s="24">
        <v>128.301113493169</v>
      </c>
      <c r="AH33" s="24">
        <v>128.301113493169</v>
      </c>
      <c r="AI33" s="24">
        <v>99.023964773447403</v>
      </c>
      <c r="AJ33" s="24">
        <v>11.8036966052246</v>
      </c>
      <c r="AK33" s="24">
        <v>0.73630045792743404</v>
      </c>
      <c r="AL33" s="86">
        <v>1.34736073153503</v>
      </c>
      <c r="AM33" s="24">
        <v>5.7635890270573196</v>
      </c>
      <c r="AN33" s="24">
        <v>0</v>
      </c>
      <c r="AO33" s="24">
        <v>1.5706809689955099</v>
      </c>
      <c r="AP33" s="24">
        <v>6.5729535573229203</v>
      </c>
      <c r="AQ33" s="24">
        <v>0</v>
      </c>
      <c r="AR33" s="24">
        <v>11140.2112250599</v>
      </c>
      <c r="AS33" s="24">
        <v>1138.7787243636001</v>
      </c>
      <c r="AT33" s="24">
        <v>12378.013914196899</v>
      </c>
      <c r="AU33" s="24">
        <v>0</v>
      </c>
      <c r="AV33" s="24">
        <v>38.039284225554802</v>
      </c>
      <c r="AW33" s="24">
        <v>0</v>
      </c>
      <c r="AX33" s="24">
        <v>154.88058970345</v>
      </c>
      <c r="AY33" s="24">
        <v>0.20626378789331801</v>
      </c>
      <c r="AZ33" s="24">
        <v>7.2528513765108493E-2</v>
      </c>
      <c r="BA33" s="24">
        <v>272.84858513533601</v>
      </c>
      <c r="BB33" s="24">
        <v>9.2694955835910003E-2</v>
      </c>
      <c r="BC33" s="24">
        <v>0</v>
      </c>
      <c r="BD33" s="24">
        <v>1.3444378744137E-2</v>
      </c>
      <c r="BE33" s="24">
        <v>364.73351486389299</v>
      </c>
      <c r="BF33" s="24">
        <v>353.78819335416802</v>
      </c>
      <c r="BG33" s="24">
        <v>10.945321509725099</v>
      </c>
      <c r="BH33" s="24">
        <v>0</v>
      </c>
      <c r="BI33" s="24">
        <v>0</v>
      </c>
      <c r="BJ33" s="24">
        <v>1.4473862916604601</v>
      </c>
      <c r="BK33" s="24">
        <v>0</v>
      </c>
      <c r="BL33" s="24">
        <v>15.531699815913999</v>
      </c>
      <c r="BM33" s="24">
        <v>0</v>
      </c>
      <c r="BN33" s="24">
        <v>0.403682940745272</v>
      </c>
      <c r="BO33" s="24">
        <v>62.126787507509398</v>
      </c>
      <c r="BP33" s="24">
        <v>10.7020190272662</v>
      </c>
      <c r="BQ33" s="24">
        <v>0</v>
      </c>
      <c r="BR33" s="24">
        <v>1.0437048480739799</v>
      </c>
      <c r="BS33" s="24">
        <v>1.41517869078523E-3</v>
      </c>
      <c r="BT33" s="24">
        <v>7.4084255894001698</v>
      </c>
      <c r="BU33" s="24">
        <v>84.295873084138705</v>
      </c>
      <c r="BV33" s="24">
        <v>0</v>
      </c>
      <c r="BW33" s="24">
        <v>0.15066097599032799</v>
      </c>
      <c r="BX33" s="24">
        <v>12.907112160888801</v>
      </c>
      <c r="BY33" s="86">
        <v>0</v>
      </c>
      <c r="BZ33" s="24">
        <v>1.12811317845004</v>
      </c>
      <c r="CA33" s="24">
        <v>575.34162476231404</v>
      </c>
      <c r="CB33" s="24">
        <v>10.541034456111801</v>
      </c>
      <c r="CD33" s="33">
        <f t="shared" si="0"/>
        <v>7.9999881612567905E-3</v>
      </c>
    </row>
    <row r="34" spans="1:82" x14ac:dyDescent="0.3">
      <c r="A34" s="24" t="s">
        <v>33</v>
      </c>
      <c r="B34" s="84">
        <v>1040.7212565</v>
      </c>
      <c r="C34" s="84">
        <v>3.2565443538999999</v>
      </c>
      <c r="D34" s="84">
        <v>5672.0163904000001</v>
      </c>
      <c r="E34" s="84">
        <v>168.36808834000001</v>
      </c>
      <c r="F34" s="84">
        <v>163.31516428</v>
      </c>
      <c r="G34" s="84">
        <v>3.6702178280000002</v>
      </c>
      <c r="H34" s="84">
        <v>264.18460496</v>
      </c>
      <c r="I34" s="84">
        <v>20.685654996</v>
      </c>
      <c r="J34" s="84">
        <v>5.9441536138000002</v>
      </c>
      <c r="K34" s="84">
        <v>58.913167694999999</v>
      </c>
      <c r="L34" s="84">
        <v>4.2269537842</v>
      </c>
      <c r="M34" s="84">
        <v>0.49138337949999999</v>
      </c>
      <c r="N34" s="84">
        <v>0.72122397490000001</v>
      </c>
      <c r="O34" s="24"/>
      <c r="P34" s="26" t="s">
        <v>33</v>
      </c>
      <c r="Q34" s="85">
        <v>0</v>
      </c>
      <c r="R34" s="26">
        <v>0</v>
      </c>
      <c r="S34" s="24">
        <v>4.2269541591324797</v>
      </c>
      <c r="T34" s="24">
        <v>20.685667171296501</v>
      </c>
      <c r="U34" s="24">
        <v>20.685667171296501</v>
      </c>
      <c r="V34" s="24">
        <v>4.5197204893797798</v>
      </c>
      <c r="W34" s="86">
        <v>0.1933997006515</v>
      </c>
      <c r="X34" s="24">
        <v>5.94415717644286</v>
      </c>
      <c r="Y34" s="24">
        <v>0.49138217647400301</v>
      </c>
      <c r="Z34" s="24">
        <v>0</v>
      </c>
      <c r="AA34" s="24">
        <v>1040.72146766844</v>
      </c>
      <c r="AB34" s="24">
        <v>45.210001295575701</v>
      </c>
      <c r="AC34" s="24">
        <v>4.0769174441410803</v>
      </c>
      <c r="AD34" s="24">
        <v>14.7788128172648</v>
      </c>
      <c r="AE34" s="24">
        <v>0</v>
      </c>
      <c r="AF34" s="86">
        <v>0</v>
      </c>
      <c r="AG34" s="24">
        <v>58.913035848748201</v>
      </c>
      <c r="AH34" s="24">
        <v>58.913035848748201</v>
      </c>
      <c r="AI34" s="24">
        <v>45.376160151766101</v>
      </c>
      <c r="AJ34" s="24">
        <v>5.4200071449299401</v>
      </c>
      <c r="AK34" s="24">
        <v>0.33809371398758897</v>
      </c>
      <c r="AL34" s="86">
        <v>0.618676256523364</v>
      </c>
      <c r="AM34" s="24">
        <v>2.6465108952444099</v>
      </c>
      <c r="AN34" s="24">
        <v>0</v>
      </c>
      <c r="AO34" s="24">
        <v>0.72122567679256999</v>
      </c>
      <c r="AP34" s="24">
        <v>3.2565434854798001</v>
      </c>
      <c r="AQ34" s="24">
        <v>0</v>
      </c>
      <c r="AR34" s="24">
        <v>5104.8162005253598</v>
      </c>
      <c r="AS34" s="24">
        <v>521.82568405782604</v>
      </c>
      <c r="AT34" s="24">
        <v>5672.0180447349503</v>
      </c>
      <c r="AU34" s="24">
        <v>0</v>
      </c>
      <c r="AV34" s="24">
        <v>17.4667719729057</v>
      </c>
      <c r="AW34" s="24">
        <v>0</v>
      </c>
      <c r="AX34" s="24">
        <v>71.117822759318102</v>
      </c>
      <c r="AY34" s="24">
        <v>9.5212635108605198E-2</v>
      </c>
      <c r="AZ34" s="24">
        <v>3.34795693204804E-2</v>
      </c>
      <c r="BA34" s="24">
        <v>125.948705677563</v>
      </c>
      <c r="BB34" s="24">
        <v>4.2788605590921298E-2</v>
      </c>
      <c r="BC34" s="24">
        <v>0</v>
      </c>
      <c r="BD34" s="24">
        <v>6.2059941083682001E-3</v>
      </c>
      <c r="BE34" s="24">
        <v>168.36392079001999</v>
      </c>
      <c r="BF34" s="24">
        <v>163.31099240837801</v>
      </c>
      <c r="BG34" s="24">
        <v>5.0529283816421096</v>
      </c>
      <c r="BH34" s="24">
        <v>0</v>
      </c>
      <c r="BI34" s="24">
        <v>0</v>
      </c>
      <c r="BJ34" s="24">
        <v>0.668121772813703</v>
      </c>
      <c r="BK34" s="24">
        <v>0</v>
      </c>
      <c r="BL34" s="24">
        <v>7.1695257168052899</v>
      </c>
      <c r="BM34" s="24">
        <v>0</v>
      </c>
      <c r="BN34" s="24">
        <v>0.186342678471315</v>
      </c>
      <c r="BO34" s="24">
        <v>28.678177087473799</v>
      </c>
      <c r="BP34" s="24">
        <v>4.9141267808603999</v>
      </c>
      <c r="BQ34" s="24">
        <v>0</v>
      </c>
      <c r="BR34" s="24">
        <v>0.48177940544651798</v>
      </c>
      <c r="BS34" s="24">
        <v>6.5326567619614496E-4</v>
      </c>
      <c r="BT34" s="24">
        <v>3.6702174394506</v>
      </c>
      <c r="BU34" s="24">
        <v>38.7068622384988</v>
      </c>
      <c r="BV34" s="24">
        <v>0</v>
      </c>
      <c r="BW34" s="24">
        <v>6.9178244417347601E-2</v>
      </c>
      <c r="BX34" s="24">
        <v>5.9266660075345401</v>
      </c>
      <c r="BY34" s="86">
        <v>0</v>
      </c>
      <c r="BZ34" s="24">
        <v>0.51800782979758897</v>
      </c>
      <c r="CA34" s="24">
        <v>264.184395455833</v>
      </c>
      <c r="CB34" s="24">
        <v>4.8402177011496397</v>
      </c>
      <c r="CD34" s="33">
        <f t="shared" si="0"/>
        <v>8.0000027845268402E-3</v>
      </c>
    </row>
    <row r="35" spans="1:82" x14ac:dyDescent="0.3">
      <c r="A35" s="24" t="s">
        <v>34</v>
      </c>
      <c r="B35" s="84">
        <v>2145.0769206999998</v>
      </c>
      <c r="C35" s="84">
        <v>6.7114038650000003</v>
      </c>
      <c r="D35" s="84">
        <v>11231.023106000001</v>
      </c>
      <c r="E35" s="84">
        <v>330.10268580000002</v>
      </c>
      <c r="F35" s="84">
        <v>320.19551530000001</v>
      </c>
      <c r="G35" s="84">
        <v>7.5644545929999998</v>
      </c>
      <c r="H35" s="84">
        <v>520.19987890000004</v>
      </c>
      <c r="I35" s="84">
        <v>40.731653497000003</v>
      </c>
      <c r="J35" s="84">
        <v>11.704497589000001</v>
      </c>
      <c r="K35" s="84">
        <v>116.00457689</v>
      </c>
      <c r="L35" s="84">
        <v>8.3231981739999998</v>
      </c>
      <c r="M35" s="84">
        <v>0.96757173880000003</v>
      </c>
      <c r="N35" s="84">
        <v>1.4201456464</v>
      </c>
      <c r="O35" s="24"/>
      <c r="P35" s="26" t="s">
        <v>34</v>
      </c>
      <c r="Q35" s="85">
        <v>0</v>
      </c>
      <c r="R35" s="26">
        <v>0</v>
      </c>
      <c r="S35" s="24">
        <v>8.3231917868879304</v>
      </c>
      <c r="T35" s="24">
        <v>40.731657344703798</v>
      </c>
      <c r="U35" s="24">
        <v>40.731657344703798</v>
      </c>
      <c r="V35" s="24">
        <v>8.8996728554969398</v>
      </c>
      <c r="W35" s="86">
        <v>0.380821791003225</v>
      </c>
      <c r="X35" s="24">
        <v>11.704506564070201</v>
      </c>
      <c r="Y35" s="24">
        <v>0.96757085087552497</v>
      </c>
      <c r="Z35" s="24">
        <v>0</v>
      </c>
      <c r="AA35" s="24">
        <v>2145.0771508788098</v>
      </c>
      <c r="AB35" s="24">
        <v>89.022142349644298</v>
      </c>
      <c r="AC35" s="24">
        <v>8.0277621223689106</v>
      </c>
      <c r="AD35" s="24">
        <v>29.100611160817401</v>
      </c>
      <c r="AE35" s="24">
        <v>0</v>
      </c>
      <c r="AF35" s="86">
        <v>0</v>
      </c>
      <c r="AG35" s="24">
        <v>116.004492065176</v>
      </c>
      <c r="AH35" s="24">
        <v>116.004492065176</v>
      </c>
      <c r="AI35" s="24">
        <v>89.848196809911997</v>
      </c>
      <c r="AJ35" s="24">
        <v>10.6724264104421</v>
      </c>
      <c r="AK35" s="24">
        <v>0.66573537453763498</v>
      </c>
      <c r="AL35" s="86">
        <v>1.2182180054523299</v>
      </c>
      <c r="AM35" s="24">
        <v>5.2111905534432301</v>
      </c>
      <c r="AN35" s="24">
        <v>0</v>
      </c>
      <c r="AO35" s="24">
        <v>1.42014775116728</v>
      </c>
      <c r="AP35" s="24">
        <v>6.7114037031586697</v>
      </c>
      <c r="AQ35" s="24">
        <v>0</v>
      </c>
      <c r="AR35" s="24">
        <v>10107.916193709099</v>
      </c>
      <c r="AS35" s="24">
        <v>1033.2546682063701</v>
      </c>
      <c r="AT35" s="24">
        <v>11231.0190587254</v>
      </c>
      <c r="AU35" s="24">
        <v>0</v>
      </c>
      <c r="AV35" s="24">
        <v>34.393507181153801</v>
      </c>
      <c r="AW35" s="24">
        <v>0</v>
      </c>
      <c r="AX35" s="24">
        <v>140.03631463997999</v>
      </c>
      <c r="AY35" s="24">
        <v>0.18667436962692199</v>
      </c>
      <c r="AZ35" s="24">
        <v>6.5640035229859395E-2</v>
      </c>
      <c r="BA35" s="24">
        <v>246.93475436983601</v>
      </c>
      <c r="BB35" s="24">
        <v>8.3891144441321105E-2</v>
      </c>
      <c r="BC35" s="24">
        <v>0</v>
      </c>
      <c r="BD35" s="24">
        <v>1.21674315161736E-2</v>
      </c>
      <c r="BE35" s="24">
        <v>330.09431666847001</v>
      </c>
      <c r="BF35" s="24">
        <v>320.18714085835398</v>
      </c>
      <c r="BG35" s="24">
        <v>9.9071758101159002</v>
      </c>
      <c r="BH35" s="24">
        <v>0</v>
      </c>
      <c r="BI35" s="24">
        <v>0</v>
      </c>
      <c r="BJ35" s="24">
        <v>1.3099205705561601</v>
      </c>
      <c r="BK35" s="24">
        <v>0</v>
      </c>
      <c r="BL35" s="24">
        <v>14.0565848436647</v>
      </c>
      <c r="BM35" s="24">
        <v>0</v>
      </c>
      <c r="BN35" s="24">
        <v>0.36534288583916102</v>
      </c>
      <c r="BO35" s="24">
        <v>56.226307345249197</v>
      </c>
      <c r="BP35" s="24">
        <v>9.6763177237436704</v>
      </c>
      <c r="BQ35" s="24">
        <v>0</v>
      </c>
      <c r="BR35" s="24">
        <v>0.944577071600611</v>
      </c>
      <c r="BS35" s="24">
        <v>1.2807907939394901E-3</v>
      </c>
      <c r="BT35" s="24">
        <v>7.5644332285035603</v>
      </c>
      <c r="BU35" s="24">
        <v>76.216911528952295</v>
      </c>
      <c r="BV35" s="24">
        <v>0</v>
      </c>
      <c r="BW35" s="24">
        <v>0.136219047530658</v>
      </c>
      <c r="BX35" s="24">
        <v>11.6700543929162</v>
      </c>
      <c r="BY35" s="86">
        <v>0</v>
      </c>
      <c r="BZ35" s="24">
        <v>1.0199933836060699</v>
      </c>
      <c r="CA35" s="24">
        <v>520.19953629083295</v>
      </c>
      <c r="CB35" s="24">
        <v>9.5307441582598305</v>
      </c>
      <c r="CD35" s="33">
        <f t="shared" ref="CD35:CD51" si="1">AI35/(AI35+AR35+AS35)</f>
        <v>8.0000039480040697E-3</v>
      </c>
    </row>
    <row r="36" spans="1:82" x14ac:dyDescent="0.3">
      <c r="A36" s="24" t="s">
        <v>35</v>
      </c>
      <c r="B36" s="84">
        <v>4324.0381139000001</v>
      </c>
      <c r="C36" s="84">
        <v>13.528828266</v>
      </c>
      <c r="D36" s="84">
        <v>22559.059387000001</v>
      </c>
      <c r="E36" s="84">
        <v>661.49417846999995</v>
      </c>
      <c r="F36" s="84">
        <v>641.64098927999999</v>
      </c>
      <c r="G36" s="84">
        <v>15.248391865</v>
      </c>
      <c r="H36" s="84">
        <v>1042.3900414</v>
      </c>
      <c r="I36" s="84">
        <v>81.619138821000007</v>
      </c>
      <c r="J36" s="84">
        <v>23.453774829</v>
      </c>
      <c r="K36" s="84">
        <v>232.45297257999999</v>
      </c>
      <c r="L36" s="84">
        <v>16.678240847000001</v>
      </c>
      <c r="M36" s="84">
        <v>1.9388454880999999</v>
      </c>
      <c r="N36" s="84">
        <v>2.8457247064</v>
      </c>
      <c r="O36" s="24"/>
      <c r="P36" s="26" t="s">
        <v>35</v>
      </c>
      <c r="Q36" s="85">
        <v>0</v>
      </c>
      <c r="R36" s="26">
        <v>0</v>
      </c>
      <c r="S36" s="24">
        <v>16.6782225215143</v>
      </c>
      <c r="T36" s="24">
        <v>81.619288573873504</v>
      </c>
      <c r="U36" s="24">
        <v>81.619288573873504</v>
      </c>
      <c r="V36" s="24">
        <v>17.833399134126299</v>
      </c>
      <c r="W36" s="86">
        <v>0.763093028474922</v>
      </c>
      <c r="X36" s="24">
        <v>23.453789166056101</v>
      </c>
      <c r="Y36" s="24">
        <v>1.9388406323801599</v>
      </c>
      <c r="Z36" s="24">
        <v>0</v>
      </c>
      <c r="AA36" s="24">
        <v>4324.0380070441997</v>
      </c>
      <c r="AB36" s="24">
        <v>178.385001264236</v>
      </c>
      <c r="AC36" s="24">
        <v>16.0862495243742</v>
      </c>
      <c r="AD36" s="24">
        <v>58.312552206117502</v>
      </c>
      <c r="AE36" s="24">
        <v>0</v>
      </c>
      <c r="AF36" s="86">
        <v>0</v>
      </c>
      <c r="AG36" s="24">
        <v>232.45274308674999</v>
      </c>
      <c r="AH36" s="24">
        <v>232.45274308674999</v>
      </c>
      <c r="AI36" s="24">
        <v>180.47259580301699</v>
      </c>
      <c r="AJ36" s="24">
        <v>21.3856655420315</v>
      </c>
      <c r="AK36" s="24">
        <v>1.3340110523792701</v>
      </c>
      <c r="AL36" s="86">
        <v>2.4411041458379099</v>
      </c>
      <c r="AM36" s="24">
        <v>10.4423095423529</v>
      </c>
      <c r="AN36" s="24">
        <v>0</v>
      </c>
      <c r="AO36" s="24">
        <v>2.8457228433711501</v>
      </c>
      <c r="AP36" s="24">
        <v>13.5288038267365</v>
      </c>
      <c r="AQ36" s="24">
        <v>0</v>
      </c>
      <c r="AR36" s="24">
        <v>20303.1429882714</v>
      </c>
      <c r="AS36" s="24">
        <v>2075.4337017263301</v>
      </c>
      <c r="AT36" s="24">
        <v>22559.049285800698</v>
      </c>
      <c r="AU36" s="24">
        <v>0</v>
      </c>
      <c r="AV36" s="24">
        <v>68.918700931956494</v>
      </c>
      <c r="AW36" s="24">
        <v>0</v>
      </c>
      <c r="AX36" s="24">
        <v>280.60864601367399</v>
      </c>
      <c r="AY36" s="24">
        <v>0.37407672560723498</v>
      </c>
      <c r="AZ36" s="24">
        <v>0.131536224938573</v>
      </c>
      <c r="BA36" s="24">
        <v>494.83328838968799</v>
      </c>
      <c r="BB36" s="24">
        <v>0.16810995784222599</v>
      </c>
      <c r="BC36" s="24">
        <v>0</v>
      </c>
      <c r="BD36" s="24">
        <v>2.4382321977876601E-2</v>
      </c>
      <c r="BE36" s="24">
        <v>661.47724596673697</v>
      </c>
      <c r="BF36" s="24">
        <v>641.624057841492</v>
      </c>
      <c r="BG36" s="24">
        <v>19.8531881252445</v>
      </c>
      <c r="BH36" s="24">
        <v>0</v>
      </c>
      <c r="BI36" s="24">
        <v>0</v>
      </c>
      <c r="BJ36" s="24">
        <v>2.6249531229903398</v>
      </c>
      <c r="BK36" s="24">
        <v>0</v>
      </c>
      <c r="BL36" s="24">
        <v>28.1680195637053</v>
      </c>
      <c r="BM36" s="24">
        <v>0</v>
      </c>
      <c r="BN36" s="24">
        <v>0.73211310642592198</v>
      </c>
      <c r="BO36" s="24">
        <v>112.67217119826699</v>
      </c>
      <c r="BP36" s="24">
        <v>19.389679304331999</v>
      </c>
      <c r="BQ36" s="24">
        <v>0</v>
      </c>
      <c r="BR36" s="24">
        <v>1.8928406477289601</v>
      </c>
      <c r="BS36" s="24">
        <v>2.5665823201552001E-3</v>
      </c>
      <c r="BT36" s="24">
        <v>15.2483808136333</v>
      </c>
      <c r="BU36" s="24">
        <v>152.72542486762899</v>
      </c>
      <c r="BV36" s="24">
        <v>0</v>
      </c>
      <c r="BW36" s="24">
        <v>0.27295340220377901</v>
      </c>
      <c r="BX36" s="24">
        <v>23.384757497329101</v>
      </c>
      <c r="BY36" s="86">
        <v>0</v>
      </c>
      <c r="BZ36" s="24">
        <v>2.0438879407294301</v>
      </c>
      <c r="CA36" s="24">
        <v>1042.38957733648</v>
      </c>
      <c r="CB36" s="24">
        <v>19.097968305969498</v>
      </c>
      <c r="CD36" s="33">
        <f t="shared" si="1"/>
        <v>8.0000089328503363E-3</v>
      </c>
    </row>
    <row r="37" spans="1:82" x14ac:dyDescent="0.3">
      <c r="A37" s="24" t="s">
        <v>36</v>
      </c>
      <c r="B37" s="84">
        <v>2824.6002382000001</v>
      </c>
      <c r="C37" s="84">
        <v>8.8374641232000002</v>
      </c>
      <c r="D37" s="84">
        <v>14680.366988</v>
      </c>
      <c r="E37" s="84">
        <v>430.10384305999997</v>
      </c>
      <c r="F37" s="84">
        <v>417.19522848999998</v>
      </c>
      <c r="G37" s="84">
        <v>9.9607422299999993</v>
      </c>
      <c r="H37" s="84">
        <v>677.73815305000005</v>
      </c>
      <c r="I37" s="84">
        <v>53.066898287999997</v>
      </c>
      <c r="J37" s="84">
        <v>15.249108688</v>
      </c>
      <c r="K37" s="84">
        <v>151.13561111999999</v>
      </c>
      <c r="L37" s="84">
        <v>10.843811158999999</v>
      </c>
      <c r="M37" s="84">
        <v>1.2605931119</v>
      </c>
      <c r="N37" s="84">
        <v>1.8502252336</v>
      </c>
      <c r="O37" s="24"/>
      <c r="P37" s="26" t="s">
        <v>36</v>
      </c>
      <c r="Q37" s="85">
        <v>0</v>
      </c>
      <c r="R37" s="26">
        <v>0</v>
      </c>
      <c r="S37" s="24">
        <v>10.843813141032699</v>
      </c>
      <c r="T37" s="24">
        <v>53.066826654942297</v>
      </c>
      <c r="U37" s="24">
        <v>53.066826654942297</v>
      </c>
      <c r="V37" s="24">
        <v>11.5948639618925</v>
      </c>
      <c r="W37" s="86">
        <v>0.49614482498121798</v>
      </c>
      <c r="X37" s="24">
        <v>15.2491048691457</v>
      </c>
      <c r="Y37" s="24">
        <v>1.2605904347621499</v>
      </c>
      <c r="Z37" s="24">
        <v>0</v>
      </c>
      <c r="AA37" s="24">
        <v>2824.6003627396799</v>
      </c>
      <c r="AB37" s="24">
        <v>115.981808598911</v>
      </c>
      <c r="AC37" s="24">
        <v>10.4589192364546</v>
      </c>
      <c r="AD37" s="24">
        <v>37.913564728733597</v>
      </c>
      <c r="AE37" s="24">
        <v>0</v>
      </c>
      <c r="AF37" s="86">
        <v>0</v>
      </c>
      <c r="AG37" s="24">
        <v>151.13535507184201</v>
      </c>
      <c r="AH37" s="24">
        <v>151.13535507184201</v>
      </c>
      <c r="AI37" s="24">
        <v>117.442959522919</v>
      </c>
      <c r="AJ37" s="24">
        <v>13.904461680767399</v>
      </c>
      <c r="AK37" s="24">
        <v>0.86734227193639302</v>
      </c>
      <c r="AL37" s="86">
        <v>1.5871455016157601</v>
      </c>
      <c r="AM37" s="24">
        <v>6.7893559207733798</v>
      </c>
      <c r="AN37" s="24">
        <v>0</v>
      </c>
      <c r="AO37" s="24">
        <v>1.85022063777346</v>
      </c>
      <c r="AP37" s="24">
        <v>8.83745369519999</v>
      </c>
      <c r="AQ37" s="24">
        <v>0</v>
      </c>
      <c r="AR37" s="24">
        <v>13212.329284699301</v>
      </c>
      <c r="AS37" s="24">
        <v>1350.5924270273399</v>
      </c>
      <c r="AT37" s="24">
        <v>14680.364671249599</v>
      </c>
      <c r="AU37" s="24">
        <v>0</v>
      </c>
      <c r="AV37" s="24">
        <v>44.809328347795599</v>
      </c>
      <c r="AW37" s="24">
        <v>0</v>
      </c>
      <c r="AX37" s="24">
        <v>182.44526718255199</v>
      </c>
      <c r="AY37" s="24">
        <v>0.24322462829522101</v>
      </c>
      <c r="AZ37" s="24">
        <v>8.5525243693403197E-2</v>
      </c>
      <c r="BA37" s="24">
        <v>321.740830366463</v>
      </c>
      <c r="BB37" s="24">
        <v>0.10930503973279899</v>
      </c>
      <c r="BC37" s="24">
        <v>0</v>
      </c>
      <c r="BD37" s="24">
        <v>1.5853426106031299E-2</v>
      </c>
      <c r="BE37" s="24">
        <v>430.09280733640099</v>
      </c>
      <c r="BF37" s="24">
        <v>417.18420911277599</v>
      </c>
      <c r="BG37" s="24">
        <v>12.9085982236258</v>
      </c>
      <c r="BH37" s="24">
        <v>0</v>
      </c>
      <c r="BI37" s="24">
        <v>0</v>
      </c>
      <c r="BJ37" s="24">
        <v>1.70674432513765</v>
      </c>
      <c r="BK37" s="24">
        <v>0</v>
      </c>
      <c r="BL37" s="24">
        <v>18.3148412822081</v>
      </c>
      <c r="BM37" s="24">
        <v>0</v>
      </c>
      <c r="BN37" s="24">
        <v>0.476019529533667</v>
      </c>
      <c r="BO37" s="24">
        <v>73.259471869574497</v>
      </c>
      <c r="BP37" s="24">
        <v>12.6067383100748</v>
      </c>
      <c r="BQ37" s="24">
        <v>0</v>
      </c>
      <c r="BR37" s="24">
        <v>1.2307246093134201</v>
      </c>
      <c r="BS37" s="24">
        <v>1.66879271835402E-3</v>
      </c>
      <c r="BT37" s="24">
        <v>9.9607392668970505</v>
      </c>
      <c r="BU37" s="24">
        <v>99.298350870275101</v>
      </c>
      <c r="BV37" s="24">
        <v>0</v>
      </c>
      <c r="BW37" s="24">
        <v>0.17747167862493499</v>
      </c>
      <c r="BX37" s="24">
        <v>15.2042424935873</v>
      </c>
      <c r="BY37" s="86">
        <v>0</v>
      </c>
      <c r="BZ37" s="24">
        <v>1.3288878049577499</v>
      </c>
      <c r="CA37" s="24">
        <v>677.73791884786397</v>
      </c>
      <c r="CB37" s="24">
        <v>12.4170894577548</v>
      </c>
      <c r="CD37" s="33">
        <f t="shared" si="1"/>
        <v>8.0000028713811573E-3</v>
      </c>
    </row>
    <row r="38" spans="1:82" x14ac:dyDescent="0.3">
      <c r="A38" s="24" t="s">
        <v>37</v>
      </c>
      <c r="B38" s="84">
        <v>1140.7498126</v>
      </c>
      <c r="C38" s="84">
        <v>3.5691195539999998</v>
      </c>
      <c r="D38" s="84">
        <v>6165.6536459999998</v>
      </c>
      <c r="E38" s="84">
        <v>181.59238556</v>
      </c>
      <c r="F38" s="84">
        <v>176.14256645</v>
      </c>
      <c r="G38" s="84">
        <v>4.0227678930000002</v>
      </c>
      <c r="H38" s="84">
        <v>286.2453213</v>
      </c>
      <c r="I38" s="84">
        <v>22.413007449999998</v>
      </c>
      <c r="J38" s="84">
        <v>6.4405194769999996</v>
      </c>
      <c r="K38" s="84">
        <v>63.832700809999999</v>
      </c>
      <c r="L38" s="84">
        <v>4.5799250310000001</v>
      </c>
      <c r="M38" s="84">
        <v>0.5324162684</v>
      </c>
      <c r="N38" s="84">
        <v>0.78144970609999997</v>
      </c>
      <c r="O38" s="24"/>
      <c r="P38" s="26" t="s">
        <v>37</v>
      </c>
      <c r="Q38" s="85">
        <v>0</v>
      </c>
      <c r="R38" s="26">
        <v>0</v>
      </c>
      <c r="S38" s="24">
        <v>4.5799205006180204</v>
      </c>
      <c r="T38" s="24">
        <v>22.413022259858501</v>
      </c>
      <c r="U38" s="24">
        <v>22.413022259858501</v>
      </c>
      <c r="V38" s="24">
        <v>4.8971434899882498</v>
      </c>
      <c r="W38" s="86">
        <v>0.209544216022407</v>
      </c>
      <c r="X38" s="24">
        <v>6.4405318642719802</v>
      </c>
      <c r="Y38" s="24">
        <v>0.53241631808720702</v>
      </c>
      <c r="Z38" s="24">
        <v>0</v>
      </c>
      <c r="AA38" s="24">
        <v>1140.74908103639</v>
      </c>
      <c r="AB38" s="24">
        <v>48.985447949897299</v>
      </c>
      <c r="AC38" s="24">
        <v>4.4173598844104598</v>
      </c>
      <c r="AD38" s="24">
        <v>16.012939744638899</v>
      </c>
      <c r="AE38" s="24">
        <v>0</v>
      </c>
      <c r="AF38" s="86">
        <v>0</v>
      </c>
      <c r="AG38" s="24">
        <v>63.832741392338399</v>
      </c>
      <c r="AH38" s="24">
        <v>63.832741392338399</v>
      </c>
      <c r="AI38" s="24">
        <v>49.3250698089143</v>
      </c>
      <c r="AJ38" s="24">
        <v>5.8726103414419297</v>
      </c>
      <c r="AK38" s="24">
        <v>0.36632552066256502</v>
      </c>
      <c r="AL38" s="86">
        <v>0.67033667551629095</v>
      </c>
      <c r="AM38" s="24">
        <v>2.86750485061371</v>
      </c>
      <c r="AN38" s="24">
        <v>0</v>
      </c>
      <c r="AO38" s="24">
        <v>0.78144235743241397</v>
      </c>
      <c r="AP38" s="24">
        <v>3.5691156780590498</v>
      </c>
      <c r="AQ38" s="24">
        <v>0</v>
      </c>
      <c r="AR38" s="24">
        <v>5549.0854670877497</v>
      </c>
      <c r="AS38" s="24">
        <v>567.23846391419602</v>
      </c>
      <c r="AT38" s="24">
        <v>6165.6490008108603</v>
      </c>
      <c r="AU38" s="24">
        <v>0</v>
      </c>
      <c r="AV38" s="24">
        <v>18.925437081350498</v>
      </c>
      <c r="AW38" s="24">
        <v>0</v>
      </c>
      <c r="AX38" s="24">
        <v>77.056376751335193</v>
      </c>
      <c r="AY38" s="24">
        <v>0.10269091651647599</v>
      </c>
      <c r="AZ38" s="24">
        <v>3.6109226122565903E-2</v>
      </c>
      <c r="BA38" s="24">
        <v>135.841078644378</v>
      </c>
      <c r="BB38" s="24">
        <v>4.6149278813031498E-2</v>
      </c>
      <c r="BC38" s="24">
        <v>0</v>
      </c>
      <c r="BD38" s="24">
        <v>6.6933820665024202E-3</v>
      </c>
      <c r="BE38" s="24">
        <v>181.587711027415</v>
      </c>
      <c r="BF38" s="24">
        <v>176.13789910371699</v>
      </c>
      <c r="BG38" s="24">
        <v>5.4498119236980296</v>
      </c>
      <c r="BH38" s="24">
        <v>0</v>
      </c>
      <c r="BI38" s="24">
        <v>0</v>
      </c>
      <c r="BJ38" s="24">
        <v>0.72060019698297395</v>
      </c>
      <c r="BK38" s="24">
        <v>0</v>
      </c>
      <c r="BL38" s="24">
        <v>7.7326753848443097</v>
      </c>
      <c r="BM38" s="24">
        <v>0</v>
      </c>
      <c r="BN38" s="24">
        <v>0.200978415207482</v>
      </c>
      <c r="BO38" s="24">
        <v>30.930599370580399</v>
      </c>
      <c r="BP38" s="24">
        <v>5.3244933437761803</v>
      </c>
      <c r="BQ38" s="24">
        <v>0</v>
      </c>
      <c r="BR38" s="24">
        <v>0.51961971075359603</v>
      </c>
      <c r="BS38" s="24">
        <v>7.0457745222859795E-4</v>
      </c>
      <c r="BT38" s="24">
        <v>4.0227759462513104</v>
      </c>
      <c r="BU38" s="24">
        <v>41.939136709737497</v>
      </c>
      <c r="BV38" s="24">
        <v>0</v>
      </c>
      <c r="BW38" s="24">
        <v>7.4955834471167507E-2</v>
      </c>
      <c r="BX38" s="24">
        <v>6.4215821560402802</v>
      </c>
      <c r="BY38" s="86">
        <v>0</v>
      </c>
      <c r="BZ38" s="24">
        <v>0.56126220708344998</v>
      </c>
      <c r="CA38" s="24">
        <v>286.24534664925</v>
      </c>
      <c r="CB38" s="24">
        <v>5.2444167702067297</v>
      </c>
      <c r="CD38" s="33">
        <f t="shared" si="1"/>
        <v>7.9999801809067361E-3</v>
      </c>
    </row>
    <row r="39" spans="1:82" x14ac:dyDescent="0.3">
      <c r="A39" s="24" t="s">
        <v>129</v>
      </c>
      <c r="B39" s="84">
        <v>2588.3095788999999</v>
      </c>
      <c r="C39" s="84">
        <v>8.0981747958000003</v>
      </c>
      <c r="D39" s="84">
        <v>13899.547172000001</v>
      </c>
      <c r="E39" s="84">
        <v>408.89429663999999</v>
      </c>
      <c r="F39" s="84">
        <v>396.62277170999999</v>
      </c>
      <c r="G39" s="84">
        <v>9.1274781171000008</v>
      </c>
      <c r="H39" s="84">
        <v>644.50575704000005</v>
      </c>
      <c r="I39" s="84">
        <v>50.464801514999998</v>
      </c>
      <c r="J39" s="84">
        <v>14.501379694000001</v>
      </c>
      <c r="K39" s="84">
        <v>143.72478286</v>
      </c>
      <c r="L39" s="84">
        <v>10.312092601</v>
      </c>
      <c r="M39" s="84">
        <v>1.1987806592000001</v>
      </c>
      <c r="N39" s="84">
        <v>1.7595008217000001</v>
      </c>
      <c r="O39" s="24"/>
      <c r="P39" s="26" t="s">
        <v>129</v>
      </c>
      <c r="Q39" s="85">
        <v>0</v>
      </c>
      <c r="R39" s="26">
        <v>0</v>
      </c>
      <c r="S39" s="24">
        <v>10.312091955519</v>
      </c>
      <c r="T39" s="24">
        <v>50.464843011232297</v>
      </c>
      <c r="U39" s="24">
        <v>50.464843011232297</v>
      </c>
      <c r="V39" s="24">
        <v>11.0263292419385</v>
      </c>
      <c r="W39" s="86">
        <v>0.47182154311337898</v>
      </c>
      <c r="X39" s="24">
        <v>14.5013790895506</v>
      </c>
      <c r="Y39" s="24">
        <v>1.1987789198027901</v>
      </c>
      <c r="Z39" s="24">
        <v>0</v>
      </c>
      <c r="AA39" s="24">
        <v>2588.3095778955699</v>
      </c>
      <c r="AB39" s="24">
        <v>110.29459104844599</v>
      </c>
      <c r="AC39" s="24">
        <v>9.9460529621471991</v>
      </c>
      <c r="AD39" s="24">
        <v>36.054477291478001</v>
      </c>
      <c r="AE39" s="24">
        <v>0</v>
      </c>
      <c r="AF39" s="86">
        <v>0</v>
      </c>
      <c r="AG39" s="24">
        <v>143.724940969328</v>
      </c>
      <c r="AH39" s="24">
        <v>143.724940969328</v>
      </c>
      <c r="AI39" s="24">
        <v>111.19639067775501</v>
      </c>
      <c r="AJ39" s="24">
        <v>13.2226658362866</v>
      </c>
      <c r="AK39" s="24">
        <v>0.82481434750299398</v>
      </c>
      <c r="AL39" s="86">
        <v>1.5093206212722801</v>
      </c>
      <c r="AM39" s="24">
        <v>6.4564439246621097</v>
      </c>
      <c r="AN39" s="24">
        <v>0</v>
      </c>
      <c r="AO39" s="24">
        <v>1.75950350857822</v>
      </c>
      <c r="AP39" s="24">
        <v>8.0981656507768403</v>
      </c>
      <c r="AQ39" s="24">
        <v>0</v>
      </c>
      <c r="AR39" s="24">
        <v>12509.589874270399</v>
      </c>
      <c r="AS39" s="24">
        <v>1278.7573083227701</v>
      </c>
      <c r="AT39" s="24">
        <v>13899.543573270899</v>
      </c>
      <c r="AU39" s="24">
        <v>0</v>
      </c>
      <c r="AV39" s="24">
        <v>42.612117209450098</v>
      </c>
      <c r="AW39" s="24">
        <v>0</v>
      </c>
      <c r="AX39" s="24">
        <v>173.49949035354001</v>
      </c>
      <c r="AY39" s="24">
        <v>0.23123121069021099</v>
      </c>
      <c r="AZ39" s="24">
        <v>8.1307840197975004E-2</v>
      </c>
      <c r="BA39" s="24">
        <v>305.87545493807698</v>
      </c>
      <c r="BB39" s="24">
        <v>0.10391496760859099</v>
      </c>
      <c r="BC39" s="24">
        <v>0</v>
      </c>
      <c r="BD39" s="24">
        <v>1.50716156186444E-2</v>
      </c>
      <c r="BE39" s="24">
        <v>408.88394005543802</v>
      </c>
      <c r="BF39" s="24">
        <v>396.61240811763003</v>
      </c>
      <c r="BG39" s="24">
        <v>12.2715319378076</v>
      </c>
      <c r="BH39" s="24">
        <v>0</v>
      </c>
      <c r="BI39" s="24">
        <v>0</v>
      </c>
      <c r="BJ39" s="24">
        <v>1.62258513224976</v>
      </c>
      <c r="BK39" s="24">
        <v>0</v>
      </c>
      <c r="BL39" s="24">
        <v>17.4117697828998</v>
      </c>
      <c r="BM39" s="24">
        <v>0</v>
      </c>
      <c r="BN39" s="24">
        <v>0.45254653000214901</v>
      </c>
      <c r="BO39" s="24">
        <v>69.646902575549603</v>
      </c>
      <c r="BP39" s="24">
        <v>11.988556406601599</v>
      </c>
      <c r="BQ39" s="24">
        <v>0</v>
      </c>
      <c r="BR39" s="24">
        <v>1.17003702861048</v>
      </c>
      <c r="BS39" s="24">
        <v>1.586496125928E-3</v>
      </c>
      <c r="BT39" s="24">
        <v>9.1274670948924399</v>
      </c>
      <c r="BU39" s="24">
        <v>94.429358886705003</v>
      </c>
      <c r="BV39" s="24">
        <v>0</v>
      </c>
      <c r="BW39" s="24">
        <v>0.168766026551461</v>
      </c>
      <c r="BX39" s="24">
        <v>14.4587186474295</v>
      </c>
      <c r="BY39" s="86">
        <v>0</v>
      </c>
      <c r="BZ39" s="24">
        <v>1.26372683442014</v>
      </c>
      <c r="CA39" s="24">
        <v>644.50544843664704</v>
      </c>
      <c r="CB39" s="24">
        <v>11.8082041208928</v>
      </c>
      <c r="CD39" s="33">
        <f t="shared" si="1"/>
        <v>8.0000030282712086E-3</v>
      </c>
    </row>
    <row r="40" spans="1:82" x14ac:dyDescent="0.3">
      <c r="A40" s="24" t="s">
        <v>39</v>
      </c>
      <c r="B40" s="84">
        <v>6.6582305000000002</v>
      </c>
      <c r="C40" s="84">
        <v>2.0831973E-2</v>
      </c>
      <c r="D40" s="84">
        <v>53.655518999999998</v>
      </c>
      <c r="E40" s="84">
        <v>1.5703260000000001</v>
      </c>
      <c r="F40" s="84">
        <v>1.5232161</v>
      </c>
      <c r="G40" s="84">
        <v>2.3479797E-2</v>
      </c>
      <c r="H40" s="84">
        <v>2.4820693</v>
      </c>
      <c r="I40" s="84">
        <v>0.19434596000000001</v>
      </c>
      <c r="J40" s="84">
        <v>5.5846550000000002E-2</v>
      </c>
      <c r="K40" s="84">
        <v>0.55350129999999997</v>
      </c>
      <c r="L40" s="84">
        <v>3.9713091999999998E-2</v>
      </c>
      <c r="M40" s="84">
        <v>4.6166484999999998E-3</v>
      </c>
      <c r="N40" s="84">
        <v>6.7760464999999997E-3</v>
      </c>
      <c r="O40" s="24"/>
      <c r="P40" s="26" t="s">
        <v>39</v>
      </c>
      <c r="Q40" s="85">
        <v>0</v>
      </c>
      <c r="R40" s="26">
        <v>0</v>
      </c>
      <c r="S40" s="24">
        <v>3.9713248448860997E-2</v>
      </c>
      <c r="T40" s="24">
        <v>0.19434635697931399</v>
      </c>
      <c r="U40" s="24">
        <v>0.19434635697931399</v>
      </c>
      <c r="V40" s="24">
        <v>4.2463592437044201E-2</v>
      </c>
      <c r="W40" s="86">
        <v>1.8170462133214301E-3</v>
      </c>
      <c r="X40" s="24">
        <v>5.5846253922959402E-2</v>
      </c>
      <c r="Y40" s="24">
        <v>4.6164373778225997E-3</v>
      </c>
      <c r="Z40" s="24">
        <v>0</v>
      </c>
      <c r="AA40" s="24">
        <v>6.6582346886247201</v>
      </c>
      <c r="AB40" s="24">
        <v>0.42475657768977498</v>
      </c>
      <c r="AC40" s="24">
        <v>3.83040780389887E-2</v>
      </c>
      <c r="AD40" s="24">
        <v>0.13885047327932001</v>
      </c>
      <c r="AE40" s="24">
        <v>0</v>
      </c>
      <c r="AF40" s="86">
        <v>0</v>
      </c>
      <c r="AG40" s="24">
        <v>0.553503378552335</v>
      </c>
      <c r="AH40" s="24">
        <v>0.553503378552335</v>
      </c>
      <c r="AI40" s="24">
        <v>0.42924487618291701</v>
      </c>
      <c r="AJ40" s="24">
        <v>5.0921273078809802E-2</v>
      </c>
      <c r="AK40" s="24">
        <v>3.1765197256788799E-3</v>
      </c>
      <c r="AL40" s="86">
        <v>5.8127066211775998E-3</v>
      </c>
      <c r="AM40" s="24">
        <v>2.4864596092307501E-2</v>
      </c>
      <c r="AN40" s="24">
        <v>0</v>
      </c>
      <c r="AO40" s="24">
        <v>6.7759913218141798E-3</v>
      </c>
      <c r="AP40" s="24">
        <v>2.08321391998324E-2</v>
      </c>
      <c r="AQ40" s="24">
        <v>0</v>
      </c>
      <c r="AR40" s="24">
        <v>48.2893395062748</v>
      </c>
      <c r="AS40" s="24">
        <v>4.9363234158412999</v>
      </c>
      <c r="AT40" s="24">
        <v>53.654907798299</v>
      </c>
      <c r="AU40" s="24">
        <v>0</v>
      </c>
      <c r="AV40" s="24">
        <v>0.164104774560866</v>
      </c>
      <c r="AW40" s="24">
        <v>0</v>
      </c>
      <c r="AX40" s="24">
        <v>0.66816587314605103</v>
      </c>
      <c r="AY40" s="24">
        <v>8.8803882339324504E-4</v>
      </c>
      <c r="AZ40" s="24">
        <v>3.1226012334859899E-4</v>
      </c>
      <c r="BA40" s="24">
        <v>1.1747089954088701</v>
      </c>
      <c r="BB40" s="24">
        <v>3.9908739672723901E-4</v>
      </c>
      <c r="BC40" s="24">
        <v>0</v>
      </c>
      <c r="BD40" s="24">
        <v>5.78798921939847E-5</v>
      </c>
      <c r="BE40" s="24">
        <v>1.57029129617994</v>
      </c>
      <c r="BF40" s="24">
        <v>1.52318131750966</v>
      </c>
      <c r="BG40" s="24">
        <v>4.7109978670282299E-2</v>
      </c>
      <c r="BH40" s="24">
        <v>0</v>
      </c>
      <c r="BI40" s="24">
        <v>0</v>
      </c>
      <c r="BJ40" s="24">
        <v>6.2314816713239102E-3</v>
      </c>
      <c r="BK40" s="24">
        <v>0</v>
      </c>
      <c r="BL40" s="24">
        <v>6.6869143559472502E-2</v>
      </c>
      <c r="BM40" s="24">
        <v>0</v>
      </c>
      <c r="BN40" s="24">
        <v>1.7380056989478401E-3</v>
      </c>
      <c r="BO40" s="24">
        <v>0.26747685312257102</v>
      </c>
      <c r="BP40" s="24">
        <v>4.6169528139905498E-2</v>
      </c>
      <c r="BQ40" s="24">
        <v>0</v>
      </c>
      <c r="BR40" s="24">
        <v>4.4934789486157697E-3</v>
      </c>
      <c r="BS40" s="24">
        <v>6.0928641897738596E-6</v>
      </c>
      <c r="BT40" s="24">
        <v>2.3479690515164901E-2</v>
      </c>
      <c r="BU40" s="24">
        <v>0.36365777010578898</v>
      </c>
      <c r="BV40" s="24">
        <v>0</v>
      </c>
      <c r="BW40" s="24">
        <v>6.4996616157894996E-4</v>
      </c>
      <c r="BX40" s="24">
        <v>5.5681228281111397E-2</v>
      </c>
      <c r="BY40" s="86">
        <v>0</v>
      </c>
      <c r="BZ40" s="24">
        <v>4.8669424977264703E-3</v>
      </c>
      <c r="CA40" s="24">
        <v>2.4820659071743898</v>
      </c>
      <c r="CB40" s="24">
        <v>4.5475918796607E-2</v>
      </c>
      <c r="CD40" s="33">
        <f t="shared" si="1"/>
        <v>8.0001046278291264E-3</v>
      </c>
    </row>
    <row r="41" spans="1:82" x14ac:dyDescent="0.3">
      <c r="A41" s="24" t="s">
        <v>40</v>
      </c>
      <c r="B41" s="84">
        <v>741.87671288000001</v>
      </c>
      <c r="C41" s="84">
        <v>2.3211440453000001</v>
      </c>
      <c r="D41" s="84">
        <v>3918.1411754999999</v>
      </c>
      <c r="E41" s="84">
        <v>116.48286455</v>
      </c>
      <c r="F41" s="84">
        <v>112.98700477</v>
      </c>
      <c r="G41" s="84">
        <v>2.6161701753000002</v>
      </c>
      <c r="H41" s="84">
        <v>183.58302015999999</v>
      </c>
      <c r="I41" s="84">
        <v>14.374550343999999</v>
      </c>
      <c r="J41" s="84">
        <v>4.1306179354000001</v>
      </c>
      <c r="K41" s="84">
        <v>40.939013672999998</v>
      </c>
      <c r="L41" s="84">
        <v>2.9373283111999999</v>
      </c>
      <c r="M41" s="84">
        <v>0.34146441999999999</v>
      </c>
      <c r="N41" s="84">
        <v>0.50118166880000004</v>
      </c>
      <c r="O41" s="24"/>
      <c r="P41" s="26" t="s">
        <v>40</v>
      </c>
      <c r="Q41" s="85">
        <v>0</v>
      </c>
      <c r="R41" s="26">
        <v>0</v>
      </c>
      <c r="S41" s="24">
        <v>2.9373280115047802</v>
      </c>
      <c r="T41" s="24">
        <v>14.374547474547199</v>
      </c>
      <c r="U41" s="24">
        <v>14.374547474547199</v>
      </c>
      <c r="V41" s="24">
        <v>3.1407774107045401</v>
      </c>
      <c r="W41" s="86">
        <v>0.134396607851443</v>
      </c>
      <c r="X41" s="24">
        <v>4.1306162947011398</v>
      </c>
      <c r="Y41" s="24">
        <v>0.34146556739600298</v>
      </c>
      <c r="Z41" s="24">
        <v>0</v>
      </c>
      <c r="AA41" s="24">
        <v>741.87676935134505</v>
      </c>
      <c r="AB41" s="24">
        <v>31.4167047483053</v>
      </c>
      <c r="AC41" s="24">
        <v>2.8330648692260101</v>
      </c>
      <c r="AD41" s="24">
        <v>10.2698602235655</v>
      </c>
      <c r="AE41" s="24">
        <v>0</v>
      </c>
      <c r="AF41" s="86">
        <v>0</v>
      </c>
      <c r="AG41" s="24">
        <v>40.939058114120897</v>
      </c>
      <c r="AH41" s="24">
        <v>40.939058114120897</v>
      </c>
      <c r="AI41" s="24">
        <v>31.345109284875701</v>
      </c>
      <c r="AJ41" s="24">
        <v>3.76638512772367</v>
      </c>
      <c r="AK41" s="24">
        <v>0.23494215747276401</v>
      </c>
      <c r="AL41" s="86">
        <v>0.42992645282381398</v>
      </c>
      <c r="AM41" s="24">
        <v>1.83907175752244</v>
      </c>
      <c r="AN41" s="24">
        <v>0</v>
      </c>
      <c r="AO41" s="24">
        <v>0.50118304969435601</v>
      </c>
      <c r="AP41" s="24">
        <v>2.3211473261793301</v>
      </c>
      <c r="AQ41" s="24">
        <v>0</v>
      </c>
      <c r="AR41" s="24">
        <v>3526.3266849429801</v>
      </c>
      <c r="AS41" s="24">
        <v>360.46887270843303</v>
      </c>
      <c r="AT41" s="24">
        <v>3918.14066693629</v>
      </c>
      <c r="AU41" s="24">
        <v>0</v>
      </c>
      <c r="AV41" s="24">
        <v>12.137785317438</v>
      </c>
      <c r="AW41" s="24">
        <v>0</v>
      </c>
      <c r="AX41" s="24">
        <v>49.420072420873304</v>
      </c>
      <c r="AY41" s="24">
        <v>6.5871449594073997E-2</v>
      </c>
      <c r="AZ41" s="24">
        <v>2.31623495648627E-2</v>
      </c>
      <c r="BA41" s="24">
        <v>87.135528111686099</v>
      </c>
      <c r="BB41" s="24">
        <v>2.9602570809702501E-2</v>
      </c>
      <c r="BC41" s="24">
        <v>0</v>
      </c>
      <c r="BD41" s="24">
        <v>4.2934843830089702E-3</v>
      </c>
      <c r="BE41" s="24">
        <v>116.479842870262</v>
      </c>
      <c r="BF41" s="24">
        <v>112.98398868616501</v>
      </c>
      <c r="BG41" s="24">
        <v>3.4958541840969501</v>
      </c>
      <c r="BH41" s="24">
        <v>0</v>
      </c>
      <c r="BI41" s="24">
        <v>0</v>
      </c>
      <c r="BJ41" s="24">
        <v>0.46222987020287998</v>
      </c>
      <c r="BK41" s="24">
        <v>0</v>
      </c>
      <c r="BL41" s="24">
        <v>4.96012899573957</v>
      </c>
      <c r="BM41" s="24">
        <v>0</v>
      </c>
      <c r="BN41" s="24">
        <v>0.12891810744225199</v>
      </c>
      <c r="BO41" s="24">
        <v>19.840490336590602</v>
      </c>
      <c r="BP41" s="24">
        <v>3.4148573325423102</v>
      </c>
      <c r="BQ41" s="24">
        <v>0</v>
      </c>
      <c r="BR41" s="24">
        <v>0.33331146403434703</v>
      </c>
      <c r="BS41" s="24">
        <v>4.5194611793625299E-4</v>
      </c>
      <c r="BT41" s="24">
        <v>2.6161673766651701</v>
      </c>
      <c r="BU41" s="24">
        <v>26.8975413083588</v>
      </c>
      <c r="BV41" s="24">
        <v>0</v>
      </c>
      <c r="BW41" s="24">
        <v>4.8072649509864E-2</v>
      </c>
      <c r="BX41" s="24">
        <v>4.1184708541034096</v>
      </c>
      <c r="BY41" s="86">
        <v>0</v>
      </c>
      <c r="BZ41" s="24">
        <v>0.35996322591643398</v>
      </c>
      <c r="CA41" s="24">
        <v>183.582990525637</v>
      </c>
      <c r="CB41" s="24">
        <v>3.3634833019990298</v>
      </c>
      <c r="CD41" s="33">
        <f t="shared" si="1"/>
        <v>7.9999959035124118E-3</v>
      </c>
    </row>
    <row r="42" spans="1:82" x14ac:dyDescent="0.3">
      <c r="A42" s="24" t="s">
        <v>41</v>
      </c>
      <c r="B42" s="84">
        <v>482.96900219999998</v>
      </c>
      <c r="C42" s="84">
        <v>1.511091856</v>
      </c>
      <c r="D42" s="84">
        <v>2688.6704719999998</v>
      </c>
      <c r="E42" s="84">
        <v>78.691287000000003</v>
      </c>
      <c r="F42" s="84">
        <v>76.329733300000001</v>
      </c>
      <c r="G42" s="84">
        <v>1.7031528840000001</v>
      </c>
      <c r="H42" s="84">
        <v>124.0692119</v>
      </c>
      <c r="I42" s="84">
        <v>9.7146187699999995</v>
      </c>
      <c r="J42" s="84">
        <v>2.791556972</v>
      </c>
      <c r="K42" s="84">
        <v>27.667433809999999</v>
      </c>
      <c r="L42" s="84">
        <v>1.985107205</v>
      </c>
      <c r="M42" s="84">
        <v>0.23076873179999999</v>
      </c>
      <c r="N42" s="84">
        <v>0.33870894239999999</v>
      </c>
      <c r="O42" s="24"/>
      <c r="P42" s="26" t="s">
        <v>41</v>
      </c>
      <c r="Q42" s="85">
        <v>0</v>
      </c>
      <c r="R42" s="26">
        <v>0</v>
      </c>
      <c r="S42" s="24">
        <v>1.9851022826006</v>
      </c>
      <c r="T42" s="24">
        <v>9.71461684869241</v>
      </c>
      <c r="U42" s="24">
        <v>9.71461684869241</v>
      </c>
      <c r="V42" s="24">
        <v>2.1226028679260498</v>
      </c>
      <c r="W42" s="86">
        <v>9.0825062064004605E-2</v>
      </c>
      <c r="X42" s="24">
        <v>2.7915600078002698</v>
      </c>
      <c r="Y42" s="24">
        <v>0.230769173345341</v>
      </c>
      <c r="Z42" s="24">
        <v>0</v>
      </c>
      <c r="AA42" s="24">
        <v>482.96879608900002</v>
      </c>
      <c r="AB42" s="24">
        <v>21.2320777017536</v>
      </c>
      <c r="AC42" s="24">
        <v>1.9146463666704101</v>
      </c>
      <c r="AD42" s="24">
        <v>6.9405619077458303</v>
      </c>
      <c r="AE42" s="24">
        <v>0</v>
      </c>
      <c r="AF42" s="86">
        <v>0</v>
      </c>
      <c r="AG42" s="24">
        <v>27.667491382169398</v>
      </c>
      <c r="AH42" s="24">
        <v>27.667491382169398</v>
      </c>
      <c r="AI42" s="24">
        <v>21.509351508677899</v>
      </c>
      <c r="AJ42" s="24">
        <v>2.5454008250511202</v>
      </c>
      <c r="AK42" s="24">
        <v>0.15877796390594201</v>
      </c>
      <c r="AL42" s="86">
        <v>0.29054650305678698</v>
      </c>
      <c r="AM42" s="24">
        <v>1.24288150572551</v>
      </c>
      <c r="AN42" s="24">
        <v>0</v>
      </c>
      <c r="AO42" s="24">
        <v>0.33870719887128198</v>
      </c>
      <c r="AP42" s="24">
        <v>1.5110890911996899</v>
      </c>
      <c r="AQ42" s="24">
        <v>0</v>
      </c>
      <c r="AR42" s="24">
        <v>2419.8036507217298</v>
      </c>
      <c r="AS42" s="24">
        <v>247.35729417792399</v>
      </c>
      <c r="AT42" s="24">
        <v>2688.6702964083302</v>
      </c>
      <c r="AU42" s="24">
        <v>0</v>
      </c>
      <c r="AV42" s="24">
        <v>8.2029633867954104</v>
      </c>
      <c r="AW42" s="24">
        <v>0</v>
      </c>
      <c r="AX42" s="24">
        <v>33.399161086648199</v>
      </c>
      <c r="AY42" s="24">
        <v>4.4500168113449798E-2</v>
      </c>
      <c r="AZ42" s="24">
        <v>1.5647611788113702E-2</v>
      </c>
      <c r="BA42" s="24">
        <v>58.865447654006601</v>
      </c>
      <c r="BB42" s="24">
        <v>1.9998417312896401E-2</v>
      </c>
      <c r="BC42" s="24">
        <v>0</v>
      </c>
      <c r="BD42" s="24">
        <v>2.9005172307743098E-3</v>
      </c>
      <c r="BE42" s="24">
        <v>78.689269615491099</v>
      </c>
      <c r="BF42" s="24">
        <v>76.327720072013193</v>
      </c>
      <c r="BG42" s="24">
        <v>2.3615495434779001</v>
      </c>
      <c r="BH42" s="24">
        <v>0</v>
      </c>
      <c r="BI42" s="24">
        <v>0</v>
      </c>
      <c r="BJ42" s="24">
        <v>0.31226415031112698</v>
      </c>
      <c r="BK42" s="24">
        <v>0</v>
      </c>
      <c r="BL42" s="24">
        <v>3.35086944989169</v>
      </c>
      <c r="BM42" s="24">
        <v>0</v>
      </c>
      <c r="BN42" s="24">
        <v>8.7092482239014099E-2</v>
      </c>
      <c r="BO42" s="24">
        <v>13.4035214945132</v>
      </c>
      <c r="BP42" s="24">
        <v>2.3078365713302502</v>
      </c>
      <c r="BQ42" s="24">
        <v>0</v>
      </c>
      <c r="BR42" s="24">
        <v>0.22517280279105101</v>
      </c>
      <c r="BS42" s="24">
        <v>3.0532381520858399E-4</v>
      </c>
      <c r="BT42" s="24">
        <v>1.7031545267613499</v>
      </c>
      <c r="BU42" s="24">
        <v>18.1778589192241</v>
      </c>
      <c r="BV42" s="24">
        <v>0</v>
      </c>
      <c r="BW42" s="24">
        <v>3.2488465520283998E-2</v>
      </c>
      <c r="BX42" s="24">
        <v>2.7833476587714499</v>
      </c>
      <c r="BY42" s="86">
        <v>0</v>
      </c>
      <c r="BZ42" s="24">
        <v>0.243271246517964</v>
      </c>
      <c r="CA42" s="24">
        <v>124.069158583971</v>
      </c>
      <c r="CB42" s="24">
        <v>2.2731192355996299</v>
      </c>
      <c r="CD42" s="33">
        <f t="shared" si="1"/>
        <v>7.9999959598658233E-3</v>
      </c>
    </row>
    <row r="43" spans="1:82" x14ac:dyDescent="0.3">
      <c r="A43" s="24" t="s">
        <v>42</v>
      </c>
      <c r="B43" s="84">
        <v>1766.9421761999999</v>
      </c>
      <c r="C43" s="84">
        <v>5.5283204292999999</v>
      </c>
      <c r="D43" s="84">
        <v>9199.1383158999997</v>
      </c>
      <c r="E43" s="84">
        <v>269.67969069999998</v>
      </c>
      <c r="F43" s="84">
        <v>261.58586860000003</v>
      </c>
      <c r="G43" s="84">
        <v>6.2309892900000001</v>
      </c>
      <c r="H43" s="84">
        <v>424.95628907000003</v>
      </c>
      <c r="I43" s="84">
        <v>33.274076594</v>
      </c>
      <c r="J43" s="84">
        <v>9.5615163943999999</v>
      </c>
      <c r="K43" s="84">
        <v>94.765252196999995</v>
      </c>
      <c r="L43" s="84">
        <v>6.7993003879999998</v>
      </c>
      <c r="M43" s="84">
        <v>0.79041869789999997</v>
      </c>
      <c r="N43" s="84">
        <v>1.1601307174</v>
      </c>
      <c r="O43" s="24"/>
      <c r="P43" s="26" t="s">
        <v>42</v>
      </c>
      <c r="Q43" s="85">
        <v>0</v>
      </c>
      <c r="R43" s="26">
        <v>0</v>
      </c>
      <c r="S43" s="24">
        <v>6.7992958002643604</v>
      </c>
      <c r="T43" s="24">
        <v>33.2740473425891</v>
      </c>
      <c r="U43" s="24">
        <v>33.2740473425891</v>
      </c>
      <c r="V43" s="24">
        <v>7.2702421029417099</v>
      </c>
      <c r="W43" s="86">
        <v>0.31109397351853002</v>
      </c>
      <c r="X43" s="24">
        <v>9.5615247156743806</v>
      </c>
      <c r="Y43" s="24">
        <v>0.79041904167724297</v>
      </c>
      <c r="Z43" s="24">
        <v>0</v>
      </c>
      <c r="AA43" s="24">
        <v>1766.9420554580399</v>
      </c>
      <c r="AB43" s="24">
        <v>72.723016815141506</v>
      </c>
      <c r="AC43" s="24">
        <v>6.5579545314068799</v>
      </c>
      <c r="AD43" s="24">
        <v>23.7726473856378</v>
      </c>
      <c r="AE43" s="24">
        <v>0</v>
      </c>
      <c r="AF43" s="86">
        <v>0</v>
      </c>
      <c r="AG43" s="24">
        <v>94.765242143200894</v>
      </c>
      <c r="AH43" s="24">
        <v>94.765242143200894</v>
      </c>
      <c r="AI43" s="24">
        <v>73.593119515812504</v>
      </c>
      <c r="AJ43" s="24">
        <v>8.7183936955647905</v>
      </c>
      <c r="AK43" s="24">
        <v>0.54384348472213495</v>
      </c>
      <c r="AL43" s="86">
        <v>0.99517415292841405</v>
      </c>
      <c r="AM43" s="24">
        <v>4.2570681576196696</v>
      </c>
      <c r="AN43" s="24">
        <v>0</v>
      </c>
      <c r="AO43" s="24">
        <v>1.16012283310802</v>
      </c>
      <c r="AP43" s="24">
        <v>5.5283173548206603</v>
      </c>
      <c r="AQ43" s="24">
        <v>0</v>
      </c>
      <c r="AR43" s="24">
        <v>8279.2184610499808</v>
      </c>
      <c r="AS43" s="24">
        <v>846.32044196384595</v>
      </c>
      <c r="AT43" s="24">
        <v>9199.1320225296404</v>
      </c>
      <c r="AU43" s="24">
        <v>0</v>
      </c>
      <c r="AV43" s="24">
        <v>28.096448795182098</v>
      </c>
      <c r="AW43" s="24">
        <v>0</v>
      </c>
      <c r="AX43" s="24">
        <v>114.39706483617201</v>
      </c>
      <c r="AY43" s="24">
        <v>0.15250448991318699</v>
      </c>
      <c r="AZ43" s="24">
        <v>5.3625107538500402E-2</v>
      </c>
      <c r="BA43" s="24">
        <v>201.73492133014</v>
      </c>
      <c r="BB43" s="24">
        <v>6.8535519635908801E-2</v>
      </c>
      <c r="BC43" s="24">
        <v>0</v>
      </c>
      <c r="BD43" s="24">
        <v>9.94023100544905E-3</v>
      </c>
      <c r="BE43" s="24">
        <v>269.67276392063201</v>
      </c>
      <c r="BF43" s="24">
        <v>261.578948685098</v>
      </c>
      <c r="BG43" s="24">
        <v>8.0938152355334907</v>
      </c>
      <c r="BH43" s="24">
        <v>0</v>
      </c>
      <c r="BI43" s="24">
        <v>0</v>
      </c>
      <c r="BJ43" s="24">
        <v>1.07014814325223</v>
      </c>
      <c r="BK43" s="24">
        <v>0</v>
      </c>
      <c r="BL43" s="24">
        <v>11.483592318179101</v>
      </c>
      <c r="BM43" s="24">
        <v>0</v>
      </c>
      <c r="BN43" s="24">
        <v>0.29846980197837297</v>
      </c>
      <c r="BO43" s="24">
        <v>45.934487397024199</v>
      </c>
      <c r="BP43" s="24">
        <v>7.9046862457994704</v>
      </c>
      <c r="BQ43" s="24">
        <v>0</v>
      </c>
      <c r="BR43" s="24">
        <v>0.77167800002152398</v>
      </c>
      <c r="BS43" s="24">
        <v>1.0463464100333799E-3</v>
      </c>
      <c r="BT43" s="24">
        <v>6.2309728371025201</v>
      </c>
      <c r="BU43" s="24">
        <v>62.2623134234587</v>
      </c>
      <c r="BV43" s="24">
        <v>0</v>
      </c>
      <c r="BW43" s="24">
        <v>0.11127624473361999</v>
      </c>
      <c r="BX43" s="24">
        <v>9.5333808766565902</v>
      </c>
      <c r="BY43" s="86">
        <v>0</v>
      </c>
      <c r="BZ43" s="24">
        <v>0.83324290499856102</v>
      </c>
      <c r="CA43" s="24">
        <v>424.95612841107402</v>
      </c>
      <c r="CB43" s="24">
        <v>7.7857818190995998</v>
      </c>
      <c r="CD43" s="33">
        <f t="shared" si="1"/>
        <v>8.000006884951236E-3</v>
      </c>
    </row>
    <row r="44" spans="1:82" x14ac:dyDescent="0.3">
      <c r="A44" s="24" t="s">
        <v>43</v>
      </c>
      <c r="B44" s="84">
        <v>10270.161678</v>
      </c>
      <c r="C44" s="84">
        <v>32.102424474000003</v>
      </c>
      <c r="D44" s="84">
        <v>42700.566716000001</v>
      </c>
      <c r="E44" s="84">
        <v>1159.7300072</v>
      </c>
      <c r="F44" s="84">
        <v>1124.9381017000001</v>
      </c>
      <c r="G44" s="84">
        <v>36.354812842000001</v>
      </c>
      <c r="H44" s="84">
        <v>1963.2607819</v>
      </c>
      <c r="I44" s="84">
        <v>4.3118026946999999</v>
      </c>
      <c r="J44" s="84">
        <v>1.1517113566999999</v>
      </c>
      <c r="K44" s="84">
        <v>11.902936661</v>
      </c>
      <c r="L44" s="84">
        <v>0.87395678480000005</v>
      </c>
      <c r="M44" s="84">
        <v>0.1597690578</v>
      </c>
      <c r="N44" s="84">
        <v>2.2218420524</v>
      </c>
      <c r="O44" s="24"/>
      <c r="P44" s="26" t="s">
        <v>43</v>
      </c>
      <c r="Q44" s="85">
        <v>0</v>
      </c>
      <c r="R44" s="26">
        <v>0</v>
      </c>
      <c r="S44" s="24">
        <v>0.87395651562861998</v>
      </c>
      <c r="T44" s="24">
        <v>4.3118102804226499</v>
      </c>
      <c r="U44" s="24">
        <v>4.3118102804226499</v>
      </c>
      <c r="V44" s="24">
        <v>49.375174456308798</v>
      </c>
      <c r="W44" s="86">
        <v>2.1127626840679401</v>
      </c>
      <c r="X44" s="24">
        <v>1.15171241508025</v>
      </c>
      <c r="Y44" s="24">
        <v>0.15976982855758501</v>
      </c>
      <c r="Z44" s="24">
        <v>0</v>
      </c>
      <c r="AA44" s="24">
        <v>10270.158630129399</v>
      </c>
      <c r="AB44" s="24">
        <v>493.893077757279</v>
      </c>
      <c r="AC44" s="24">
        <v>44.537846440329901</v>
      </c>
      <c r="AD44" s="24">
        <v>161.44985171858701</v>
      </c>
      <c r="AE44" s="24">
        <v>0</v>
      </c>
      <c r="AF44" s="86">
        <v>0</v>
      </c>
      <c r="AG44" s="24">
        <v>11.9029331128853</v>
      </c>
      <c r="AH44" s="24">
        <v>11.9029331128853</v>
      </c>
      <c r="AI44" s="24">
        <v>341.60440868753301</v>
      </c>
      <c r="AJ44" s="24">
        <v>59.210347623523298</v>
      </c>
      <c r="AK44" s="24">
        <v>3.6934634966036302</v>
      </c>
      <c r="AL44" s="86">
        <v>6.7586675614095997</v>
      </c>
      <c r="AM44" s="24">
        <v>28.9115503391515</v>
      </c>
      <c r="AN44" s="24">
        <v>0</v>
      </c>
      <c r="AO44" s="24">
        <v>2.2218371368795902</v>
      </c>
      <c r="AP44" s="24">
        <v>32.102420766679302</v>
      </c>
      <c r="AQ44" s="24">
        <v>0</v>
      </c>
      <c r="AR44" s="24">
        <v>38430.489697168698</v>
      </c>
      <c r="AS44" s="24">
        <v>3928.4513209523898</v>
      </c>
      <c r="AT44" s="24">
        <v>42700.545426808603</v>
      </c>
      <c r="AU44" s="24">
        <v>0</v>
      </c>
      <c r="AV44" s="24">
        <v>190.81448627746801</v>
      </c>
      <c r="AW44" s="24">
        <v>0</v>
      </c>
      <c r="AX44" s="24">
        <v>776.91864116440399</v>
      </c>
      <c r="AY44" s="24">
        <v>0.65583868956166602</v>
      </c>
      <c r="AZ44" s="24">
        <v>0.23061227973346099</v>
      </c>
      <c r="BA44" s="24">
        <v>867.55187863555796</v>
      </c>
      <c r="BB44" s="24">
        <v>0.29473347279661799</v>
      </c>
      <c r="BC44" s="24">
        <v>0</v>
      </c>
      <c r="BD44" s="24">
        <v>4.2747663413195802E-2</v>
      </c>
      <c r="BE44" s="24">
        <v>1159.7002842437</v>
      </c>
      <c r="BF44" s="24">
        <v>1124.9084115129999</v>
      </c>
      <c r="BG44" s="24">
        <v>34.7918727306999</v>
      </c>
      <c r="BH44" s="24">
        <v>0</v>
      </c>
      <c r="BI44" s="24">
        <v>0</v>
      </c>
      <c r="BJ44" s="24">
        <v>4.6021200220572398</v>
      </c>
      <c r="BK44" s="24">
        <v>0</v>
      </c>
      <c r="BL44" s="24">
        <v>49.384778189454202</v>
      </c>
      <c r="BM44" s="24">
        <v>0</v>
      </c>
      <c r="BN44" s="24">
        <v>1.28355361905234</v>
      </c>
      <c r="BO44" s="24">
        <v>197.53908191647801</v>
      </c>
      <c r="BP44" s="24">
        <v>53.684047521558199</v>
      </c>
      <c r="BQ44" s="24">
        <v>0</v>
      </c>
      <c r="BR44" s="24">
        <v>3.3185672645711701</v>
      </c>
      <c r="BS44" s="24">
        <v>4.4997603247628601E-3</v>
      </c>
      <c r="BT44" s="24">
        <v>36.354804342523202</v>
      </c>
      <c r="BU44" s="24">
        <v>422.84894409830201</v>
      </c>
      <c r="BV44" s="24">
        <v>0</v>
      </c>
      <c r="BW44" s="24">
        <v>0.75573122062420395</v>
      </c>
      <c r="BX44" s="24">
        <v>64.745207957478002</v>
      </c>
      <c r="BY44" s="86">
        <v>0</v>
      </c>
      <c r="BZ44" s="24">
        <v>5.6588958844380297</v>
      </c>
      <c r="CA44" s="24">
        <v>1963.25978461504</v>
      </c>
      <c r="CB44" s="24">
        <v>52.876427933393998</v>
      </c>
      <c r="CD44" s="33">
        <f t="shared" si="1"/>
        <v>8.0000010602455686E-3</v>
      </c>
    </row>
    <row r="45" spans="1:82" x14ac:dyDescent="0.3">
      <c r="A45" s="24" t="s">
        <v>44</v>
      </c>
      <c r="B45" s="84">
        <v>1300.6000059999999</v>
      </c>
      <c r="C45" s="84">
        <v>4.0676715207000003</v>
      </c>
      <c r="D45" s="84">
        <v>5967.4411931000004</v>
      </c>
      <c r="E45" s="84">
        <v>281.75273203</v>
      </c>
      <c r="F45" s="84">
        <v>281.06506413</v>
      </c>
      <c r="G45" s="84">
        <v>4.5852443888999996</v>
      </c>
      <c r="H45" s="84">
        <v>258.38814293000001</v>
      </c>
      <c r="I45" s="84">
        <v>20.231791974</v>
      </c>
      <c r="J45" s="84">
        <v>5.8137333061999996</v>
      </c>
      <c r="K45" s="84">
        <v>57.620556418</v>
      </c>
      <c r="L45" s="84">
        <v>4.1342103342999996</v>
      </c>
      <c r="M45" s="84">
        <v>0.48060195210000001</v>
      </c>
      <c r="N45" s="84">
        <v>0.7053996441</v>
      </c>
      <c r="O45" s="24"/>
      <c r="P45" s="26" t="s">
        <v>44</v>
      </c>
      <c r="Q45" s="85">
        <v>0</v>
      </c>
      <c r="R45" s="26">
        <v>0</v>
      </c>
      <c r="S45" s="24">
        <v>4.1341867405653003</v>
      </c>
      <c r="T45" s="24">
        <v>20.231833851293299</v>
      </c>
      <c r="U45" s="24">
        <v>20.231833851293299</v>
      </c>
      <c r="V45" s="24">
        <v>4.4205517125706697</v>
      </c>
      <c r="W45" s="86">
        <v>0.189156517618498</v>
      </c>
      <c r="X45" s="24">
        <v>5.8137404071430501</v>
      </c>
      <c r="Y45" s="24">
        <v>0.48060040879603799</v>
      </c>
      <c r="Z45" s="24">
        <v>0</v>
      </c>
      <c r="AA45" s="24">
        <v>1300.5990127483401</v>
      </c>
      <c r="AB45" s="24">
        <v>44.218159998034501</v>
      </c>
      <c r="AC45" s="24">
        <v>3.9874608313981899</v>
      </c>
      <c r="AD45" s="24">
        <v>14.454577158403501</v>
      </c>
      <c r="AE45" s="24">
        <v>0</v>
      </c>
      <c r="AF45" s="86">
        <v>0</v>
      </c>
      <c r="AG45" s="24">
        <v>57.6204716352931</v>
      </c>
      <c r="AH45" s="24">
        <v>57.6204716352931</v>
      </c>
      <c r="AI45" s="24">
        <v>47.739544193139501</v>
      </c>
      <c r="AJ45" s="24">
        <v>5.3011001261435799</v>
      </c>
      <c r="AK45" s="24">
        <v>0.33067465739601098</v>
      </c>
      <c r="AL45" s="86">
        <v>0.60509954035043301</v>
      </c>
      <c r="AM45" s="24">
        <v>2.5884514320781502</v>
      </c>
      <c r="AN45" s="24">
        <v>0</v>
      </c>
      <c r="AO45" s="24">
        <v>0.70540120320195798</v>
      </c>
      <c r="AP45" s="24">
        <v>4.0676753081380204</v>
      </c>
      <c r="AQ45" s="24">
        <v>0</v>
      </c>
      <c r="AR45" s="24">
        <v>5370.6960633233803</v>
      </c>
      <c r="AS45" s="24">
        <v>549.00386512587204</v>
      </c>
      <c r="AT45" s="24">
        <v>5967.4394726423898</v>
      </c>
      <c r="AU45" s="24">
        <v>0</v>
      </c>
      <c r="AV45" s="24">
        <v>17.0835763722691</v>
      </c>
      <c r="AW45" s="24">
        <v>0</v>
      </c>
      <c r="AX45" s="24">
        <v>69.557291031592897</v>
      </c>
      <c r="AY45" s="24">
        <v>0.16386106506759901</v>
      </c>
      <c r="AZ45" s="24">
        <v>5.7618352932086399E-2</v>
      </c>
      <c r="BA45" s="24">
        <v>216.75734433181799</v>
      </c>
      <c r="BB45" s="24">
        <v>7.3639026555774895E-2</v>
      </c>
      <c r="BC45" s="24">
        <v>0</v>
      </c>
      <c r="BD45" s="24">
        <v>1.06805184508894E-2</v>
      </c>
      <c r="BE45" s="24">
        <v>281.745379168532</v>
      </c>
      <c r="BF45" s="24">
        <v>281.05771203921603</v>
      </c>
      <c r="BG45" s="24">
        <v>0.68766712931576002</v>
      </c>
      <c r="BH45" s="24">
        <v>0</v>
      </c>
      <c r="BI45" s="24">
        <v>0</v>
      </c>
      <c r="BJ45" s="24">
        <v>1.1498380065738401</v>
      </c>
      <c r="BK45" s="24">
        <v>0</v>
      </c>
      <c r="BL45" s="24">
        <v>12.338755417037699</v>
      </c>
      <c r="BM45" s="24">
        <v>0</v>
      </c>
      <c r="BN45" s="24">
        <v>0.32069544285468699</v>
      </c>
      <c r="BO45" s="24">
        <v>49.355012829821</v>
      </c>
      <c r="BP45" s="24">
        <v>4.8063296204550596</v>
      </c>
      <c r="BQ45" s="24">
        <v>0</v>
      </c>
      <c r="BR45" s="24">
        <v>0.82914277878002296</v>
      </c>
      <c r="BS45" s="24">
        <v>1.1242693244394499E-3</v>
      </c>
      <c r="BT45" s="24">
        <v>4.5852469610421496</v>
      </c>
      <c r="BU45" s="24">
        <v>37.857647933540399</v>
      </c>
      <c r="BV45" s="24">
        <v>0</v>
      </c>
      <c r="BW45" s="24">
        <v>6.7662202342557098E-2</v>
      </c>
      <c r="BX45" s="24">
        <v>5.7966347379962704</v>
      </c>
      <c r="BY45" s="86">
        <v>0</v>
      </c>
      <c r="BZ45" s="24">
        <v>0.50664013538712405</v>
      </c>
      <c r="CA45" s="24">
        <v>258.38803136881802</v>
      </c>
      <c r="CB45" s="24">
        <v>4.73402633189278</v>
      </c>
      <c r="CD45" s="33">
        <f t="shared" si="1"/>
        <v>8.0000047611711016E-3</v>
      </c>
    </row>
    <row r="46" spans="1:82" x14ac:dyDescent="0.3">
      <c r="A46" s="24" t="s">
        <v>45</v>
      </c>
      <c r="B46" s="84">
        <v>73.121479249999993</v>
      </c>
      <c r="C46" s="84">
        <v>0.22877920169999999</v>
      </c>
      <c r="D46" s="84">
        <v>579.05855699999995</v>
      </c>
      <c r="E46" s="84">
        <v>17.30729539</v>
      </c>
      <c r="F46" s="84">
        <v>16.788076029999999</v>
      </c>
      <c r="G46" s="84">
        <v>0.2578579493</v>
      </c>
      <c r="H46" s="84">
        <v>27.353706280000001</v>
      </c>
      <c r="I46" s="84">
        <v>2.1417954109999999</v>
      </c>
      <c r="J46" s="84">
        <v>0.61545846299999996</v>
      </c>
      <c r="K46" s="84">
        <v>6.0998766350000002</v>
      </c>
      <c r="L46" s="84">
        <v>0.43765932629999998</v>
      </c>
      <c r="M46" s="84">
        <v>5.08778971E-2</v>
      </c>
      <c r="N46" s="84">
        <v>7.4675620100000006E-2</v>
      </c>
      <c r="O46" s="24"/>
      <c r="P46" s="26" t="s">
        <v>45</v>
      </c>
      <c r="Q46" s="85">
        <v>0</v>
      </c>
      <c r="R46" s="26">
        <v>0</v>
      </c>
      <c r="S46" s="24">
        <v>0.437659958303876</v>
      </c>
      <c r="T46" s="24">
        <v>2.1417951310993901</v>
      </c>
      <c r="U46" s="24">
        <v>2.1417951310993901</v>
      </c>
      <c r="V46" s="24">
        <v>0.46797220886588797</v>
      </c>
      <c r="W46" s="86">
        <v>2.0024665162567699E-2</v>
      </c>
      <c r="X46" s="24">
        <v>0.61545835748323396</v>
      </c>
      <c r="Y46" s="24">
        <v>5.0878181686850502E-2</v>
      </c>
      <c r="Z46" s="24">
        <v>0</v>
      </c>
      <c r="AA46" s="24">
        <v>73.121547816597399</v>
      </c>
      <c r="AB46" s="24">
        <v>4.6810525480074103</v>
      </c>
      <c r="AC46" s="24">
        <v>0.42212484567370401</v>
      </c>
      <c r="AD46" s="24">
        <v>1.5302019278308101</v>
      </c>
      <c r="AE46" s="24">
        <v>0</v>
      </c>
      <c r="AF46" s="86">
        <v>0</v>
      </c>
      <c r="AG46" s="24">
        <v>6.09988414796541</v>
      </c>
      <c r="AH46" s="24">
        <v>6.09988414796541</v>
      </c>
      <c r="AI46" s="24">
        <v>4.6324670194061799</v>
      </c>
      <c r="AJ46" s="24">
        <v>0.56118944349079802</v>
      </c>
      <c r="AK46" s="24">
        <v>3.50061453769187E-2</v>
      </c>
      <c r="AL46" s="86">
        <v>6.4056281520844305E-2</v>
      </c>
      <c r="AM46" s="24">
        <v>0.27401982487452797</v>
      </c>
      <c r="AN46" s="24">
        <v>0</v>
      </c>
      <c r="AO46" s="24">
        <v>7.4678664989110105E-2</v>
      </c>
      <c r="AP46" s="24">
        <v>0.22877941820025599</v>
      </c>
      <c r="AQ46" s="24">
        <v>0</v>
      </c>
      <c r="AR46" s="24">
        <v>521.15165669626299</v>
      </c>
      <c r="AS46" s="24">
        <v>53.273319699950903</v>
      </c>
      <c r="AT46" s="24">
        <v>579.05744341562001</v>
      </c>
      <c r="AU46" s="24">
        <v>0</v>
      </c>
      <c r="AV46" s="24">
        <v>1.8085200209494099</v>
      </c>
      <c r="AW46" s="24">
        <v>0</v>
      </c>
      <c r="AX46" s="24">
        <v>7.3635337925561002</v>
      </c>
      <c r="AY46" s="24">
        <v>9.7874757960063202E-3</v>
      </c>
      <c r="AZ46" s="24">
        <v>3.4415597259654699E-3</v>
      </c>
      <c r="BA46" s="24">
        <v>12.9469902831285</v>
      </c>
      <c r="BB46" s="24">
        <v>4.3984814784195003E-3</v>
      </c>
      <c r="BC46" s="24">
        <v>0</v>
      </c>
      <c r="BD46" s="24">
        <v>6.3797638629386501E-4</v>
      </c>
      <c r="BE46" s="24">
        <v>17.306874090602999</v>
      </c>
      <c r="BF46" s="24">
        <v>16.787654898927599</v>
      </c>
      <c r="BG46" s="24">
        <v>0.51921919167534702</v>
      </c>
      <c r="BH46" s="24">
        <v>0</v>
      </c>
      <c r="BI46" s="24">
        <v>0</v>
      </c>
      <c r="BJ46" s="24">
        <v>6.8680223769131896E-2</v>
      </c>
      <c r="BK46" s="24">
        <v>0</v>
      </c>
      <c r="BL46" s="24">
        <v>0.736995158098954</v>
      </c>
      <c r="BM46" s="24">
        <v>0</v>
      </c>
      <c r="BN46" s="24">
        <v>1.91552018607009E-2</v>
      </c>
      <c r="BO46" s="24">
        <v>2.9479764645579398</v>
      </c>
      <c r="BP46" s="24">
        <v>0.50881109559792104</v>
      </c>
      <c r="BQ46" s="24">
        <v>0</v>
      </c>
      <c r="BR46" s="24">
        <v>4.9524921818592603E-2</v>
      </c>
      <c r="BS46" s="24">
        <v>6.7152307081796904E-5</v>
      </c>
      <c r="BT46" s="24">
        <v>0.25785865648131301</v>
      </c>
      <c r="BU46" s="24">
        <v>4.0077266671740599</v>
      </c>
      <c r="BV46" s="24">
        <v>0</v>
      </c>
      <c r="BW46" s="24">
        <v>7.16255146485161E-3</v>
      </c>
      <c r="BX46" s="24">
        <v>0.61364976257835002</v>
      </c>
      <c r="BY46" s="86">
        <v>0</v>
      </c>
      <c r="BZ46" s="24">
        <v>5.3634672839167202E-2</v>
      </c>
      <c r="CA46" s="24">
        <v>27.3537236396105</v>
      </c>
      <c r="CB46" s="24">
        <v>0.50115583771485295</v>
      </c>
      <c r="CD46" s="33">
        <f t="shared" si="1"/>
        <v>8.0000129038687012E-3</v>
      </c>
    </row>
    <row r="47" spans="1:82" x14ac:dyDescent="0.3">
      <c r="A47" s="24" t="s">
        <v>46</v>
      </c>
      <c r="B47" s="84">
        <v>1841.5797138</v>
      </c>
      <c r="C47" s="84">
        <v>5.5855511148000003</v>
      </c>
      <c r="D47" s="84">
        <v>9274.1834342999991</v>
      </c>
      <c r="E47" s="84">
        <v>271.58318586000001</v>
      </c>
      <c r="F47" s="84">
        <v>263.40458624000001</v>
      </c>
      <c r="G47" s="84">
        <v>19.228080259999999</v>
      </c>
      <c r="H47" s="84">
        <v>428.12379277000002</v>
      </c>
      <c r="I47" s="84">
        <v>33.522093546999997</v>
      </c>
      <c r="J47" s="84">
        <v>9.6327852131</v>
      </c>
      <c r="K47" s="84">
        <v>95.471602439999998</v>
      </c>
      <c r="L47" s="84">
        <v>6.8499804376000002</v>
      </c>
      <c r="M47" s="84">
        <v>0.7963102433</v>
      </c>
      <c r="N47" s="84">
        <v>1.1687779294</v>
      </c>
      <c r="O47" s="24"/>
      <c r="P47" s="26" t="s">
        <v>46</v>
      </c>
      <c r="Q47" s="85">
        <v>0</v>
      </c>
      <c r="R47" s="26">
        <v>0</v>
      </c>
      <c r="S47" s="24">
        <v>6.84997119711604</v>
      </c>
      <c r="T47" s="24">
        <v>33.522091753558598</v>
      </c>
      <c r="U47" s="24">
        <v>33.522091753558598</v>
      </c>
      <c r="V47" s="24">
        <v>7.3244140441244099</v>
      </c>
      <c r="W47" s="86">
        <v>0.31341196059276999</v>
      </c>
      <c r="X47" s="24">
        <v>9.6327873377702407</v>
      </c>
      <c r="Y47" s="24">
        <v>0.79631403384798305</v>
      </c>
      <c r="Z47" s="24">
        <v>0</v>
      </c>
      <c r="AA47" s="24">
        <v>1841.57725266489</v>
      </c>
      <c r="AB47" s="24">
        <v>73.265177716821697</v>
      </c>
      <c r="AC47" s="24">
        <v>6.6068478785587397</v>
      </c>
      <c r="AD47" s="24">
        <v>23.9498024825192</v>
      </c>
      <c r="AE47" s="24">
        <v>0</v>
      </c>
      <c r="AF47" s="86">
        <v>0</v>
      </c>
      <c r="AG47" s="24">
        <v>95.471505254740094</v>
      </c>
      <c r="AH47" s="24">
        <v>95.471505254740094</v>
      </c>
      <c r="AI47" s="24">
        <v>74.193420292663504</v>
      </c>
      <c r="AJ47" s="24">
        <v>8.7833743856356694</v>
      </c>
      <c r="AK47" s="24">
        <v>0.547894950572966</v>
      </c>
      <c r="AL47" s="86">
        <v>1.0025953410386801</v>
      </c>
      <c r="AM47" s="24">
        <v>4.2887982715666304</v>
      </c>
      <c r="AN47" s="24">
        <v>0</v>
      </c>
      <c r="AO47" s="24">
        <v>1.16877452474231</v>
      </c>
      <c r="AP47" s="24">
        <v>5.5855516113030896</v>
      </c>
      <c r="AQ47" s="24">
        <v>0</v>
      </c>
      <c r="AR47" s="24">
        <v>8346.7628841856895</v>
      </c>
      <c r="AS47" s="24">
        <v>853.22330410621805</v>
      </c>
      <c r="AT47" s="24">
        <v>9274.1796085845708</v>
      </c>
      <c r="AU47" s="24">
        <v>0</v>
      </c>
      <c r="AV47" s="24">
        <v>28.305802835631098</v>
      </c>
      <c r="AW47" s="24">
        <v>0</v>
      </c>
      <c r="AX47" s="24">
        <v>115.249785225175</v>
      </c>
      <c r="AY47" s="24">
        <v>0.15356480430121699</v>
      </c>
      <c r="AZ47" s="24">
        <v>5.3997985849633702E-2</v>
      </c>
      <c r="BA47" s="24">
        <v>203.13753854395699</v>
      </c>
      <c r="BB47" s="24">
        <v>6.90119978383682E-2</v>
      </c>
      <c r="BC47" s="24">
        <v>0</v>
      </c>
      <c r="BD47" s="24">
        <v>1.0009319833881701E-2</v>
      </c>
      <c r="BE47" s="24">
        <v>271.57628779706903</v>
      </c>
      <c r="BF47" s="24">
        <v>263.39768879609301</v>
      </c>
      <c r="BG47" s="24">
        <v>8.1785990009755398</v>
      </c>
      <c r="BH47" s="24">
        <v>0</v>
      </c>
      <c r="BI47" s="24">
        <v>0</v>
      </c>
      <c r="BJ47" s="24">
        <v>1.07758741650269</v>
      </c>
      <c r="BK47" s="24">
        <v>0</v>
      </c>
      <c r="BL47" s="24">
        <v>11.5634408025926</v>
      </c>
      <c r="BM47" s="24">
        <v>0</v>
      </c>
      <c r="BN47" s="24">
        <v>0.300545010664858</v>
      </c>
      <c r="BO47" s="24">
        <v>46.253896405363797</v>
      </c>
      <c r="BP47" s="24">
        <v>7.9635965337275199</v>
      </c>
      <c r="BQ47" s="24">
        <v>0</v>
      </c>
      <c r="BR47" s="24">
        <v>0.77704288588325399</v>
      </c>
      <c r="BS47" s="24">
        <v>1.05362330567635E-3</v>
      </c>
      <c r="BT47" s="24">
        <v>19.228091265177401</v>
      </c>
      <c r="BU47" s="24">
        <v>62.726292576766703</v>
      </c>
      <c r="BV47" s="24">
        <v>0</v>
      </c>
      <c r="BW47" s="24">
        <v>0.11210674502654699</v>
      </c>
      <c r="BX47" s="24">
        <v>9.6044435112910804</v>
      </c>
      <c r="BY47" s="86">
        <v>0</v>
      </c>
      <c r="BZ47" s="24">
        <v>0.83945225815651603</v>
      </c>
      <c r="CA47" s="24">
        <v>428.123677484746</v>
      </c>
      <c r="CB47" s="24">
        <v>7.84380886013001</v>
      </c>
      <c r="CD47" s="33">
        <f t="shared" si="1"/>
        <v>7.9999982126706878E-3</v>
      </c>
    </row>
    <row r="48" spans="1:82" x14ac:dyDescent="0.3">
      <c r="A48" s="24" t="s">
        <v>47</v>
      </c>
      <c r="B48" s="84">
        <v>3190.6257627999998</v>
      </c>
      <c r="C48" s="84">
        <v>8.9829472920000004</v>
      </c>
      <c r="D48" s="84">
        <v>14258.375749000001</v>
      </c>
      <c r="E48" s="84">
        <v>367.37245282999999</v>
      </c>
      <c r="F48" s="84">
        <v>356.35126881999997</v>
      </c>
      <c r="G48" s="84">
        <v>11.273983618999999</v>
      </c>
      <c r="H48" s="84">
        <v>610.89965186999996</v>
      </c>
      <c r="I48" s="84">
        <v>47.833442927</v>
      </c>
      <c r="J48" s="84">
        <v>13.745242148000001</v>
      </c>
      <c r="K48" s="84">
        <v>136.23062265999999</v>
      </c>
      <c r="L48" s="84">
        <v>9.7743944489000008</v>
      </c>
      <c r="M48" s="84">
        <v>1.1362733558</v>
      </c>
      <c r="N48" s="84">
        <v>1.6677560558</v>
      </c>
      <c r="O48" s="24"/>
      <c r="P48" s="26" t="s">
        <v>47</v>
      </c>
      <c r="Q48" s="85">
        <v>0</v>
      </c>
      <c r="R48" s="26">
        <v>0</v>
      </c>
      <c r="S48" s="24">
        <v>9.7743692928816994</v>
      </c>
      <c r="T48" s="24">
        <v>47.833441931972203</v>
      </c>
      <c r="U48" s="24">
        <v>47.833441931972203</v>
      </c>
      <c r="V48" s="24">
        <v>10.4513962168025</v>
      </c>
      <c r="W48" s="86">
        <v>0.44721807224514298</v>
      </c>
      <c r="X48" s="24">
        <v>13.7452400452327</v>
      </c>
      <c r="Y48" s="24">
        <v>1.13627407930323</v>
      </c>
      <c r="Z48" s="24">
        <v>0</v>
      </c>
      <c r="AA48" s="24">
        <v>3190.6252625781899</v>
      </c>
      <c r="AB48" s="24">
        <v>104.543802326532</v>
      </c>
      <c r="AC48" s="24">
        <v>9.4274546458562494</v>
      </c>
      <c r="AD48" s="24">
        <v>34.174548383542003</v>
      </c>
      <c r="AE48" s="24">
        <v>0</v>
      </c>
      <c r="AF48" s="86">
        <v>0</v>
      </c>
      <c r="AG48" s="24">
        <v>136.23078312703001</v>
      </c>
      <c r="AH48" s="24">
        <v>136.23078312703001</v>
      </c>
      <c r="AI48" s="24">
        <v>114.06685537900201</v>
      </c>
      <c r="AJ48" s="24">
        <v>12.533214589658099</v>
      </c>
      <c r="AK48" s="24">
        <v>0.78180703950323205</v>
      </c>
      <c r="AL48" s="86">
        <v>1.43062809980868</v>
      </c>
      <c r="AM48" s="24">
        <v>6.1197834043265598</v>
      </c>
      <c r="AN48" s="24">
        <v>0</v>
      </c>
      <c r="AO48" s="24">
        <v>1.66775751154594</v>
      </c>
      <c r="AP48" s="24">
        <v>8.9829561769650006</v>
      </c>
      <c r="AQ48" s="24">
        <v>0</v>
      </c>
      <c r="AR48" s="24">
        <v>12832.535909676601</v>
      </c>
      <c r="AS48" s="24">
        <v>1311.76986562608</v>
      </c>
      <c r="AT48" s="24">
        <v>14258.372630681701</v>
      </c>
      <c r="AU48" s="24">
        <v>0</v>
      </c>
      <c r="AV48" s="24">
        <v>40.390220796281803</v>
      </c>
      <c r="AW48" s="24">
        <v>0</v>
      </c>
      <c r="AX48" s="24">
        <v>164.45276611600701</v>
      </c>
      <c r="AY48" s="24">
        <v>0.207753019064468</v>
      </c>
      <c r="AZ48" s="24">
        <v>7.3052105391954197E-2</v>
      </c>
      <c r="BA48" s="24">
        <v>274.81800525802299</v>
      </c>
      <c r="BB48" s="24">
        <v>9.3364039859565498E-2</v>
      </c>
      <c r="BC48" s="24">
        <v>0</v>
      </c>
      <c r="BD48" s="24">
        <v>1.35413461862795E-2</v>
      </c>
      <c r="BE48" s="24">
        <v>367.36307956165501</v>
      </c>
      <c r="BF48" s="24">
        <v>356.34190942877098</v>
      </c>
      <c r="BG48" s="24">
        <v>11.021170132883601</v>
      </c>
      <c r="BH48" s="24">
        <v>0</v>
      </c>
      <c r="BI48" s="24">
        <v>0</v>
      </c>
      <c r="BJ48" s="24">
        <v>1.4578304571834799</v>
      </c>
      <c r="BK48" s="24">
        <v>0</v>
      </c>
      <c r="BL48" s="24">
        <v>15.6438401075855</v>
      </c>
      <c r="BM48" s="24">
        <v>0</v>
      </c>
      <c r="BN48" s="24">
        <v>0.40659638673478898</v>
      </c>
      <c r="BO48" s="24">
        <v>62.575267224435997</v>
      </c>
      <c r="BP48" s="24">
        <v>11.3634522703369</v>
      </c>
      <c r="BQ48" s="24">
        <v>0</v>
      </c>
      <c r="BR48" s="24">
        <v>1.0512340326394201</v>
      </c>
      <c r="BS48" s="24">
        <v>1.42545166641864E-3</v>
      </c>
      <c r="BT48" s="24">
        <v>11.2739851668623</v>
      </c>
      <c r="BU48" s="24">
        <v>89.505534068762401</v>
      </c>
      <c r="BV48" s="24">
        <v>0</v>
      </c>
      <c r="BW48" s="24">
        <v>0.159964017468853</v>
      </c>
      <c r="BX48" s="24">
        <v>13.704845538539001</v>
      </c>
      <c r="BY48" s="86">
        <v>0</v>
      </c>
      <c r="BZ48" s="24">
        <v>1.1978341789526901</v>
      </c>
      <c r="CA48" s="24">
        <v>610.89926883711701</v>
      </c>
      <c r="CB48" s="24">
        <v>11.192493582891499</v>
      </c>
      <c r="CD48" s="33">
        <f t="shared" si="1"/>
        <v>7.999991186480062E-3</v>
      </c>
    </row>
    <row r="49" spans="1:83" x14ac:dyDescent="0.3">
      <c r="A49" s="24" t="s">
        <v>48</v>
      </c>
      <c r="B49" s="84">
        <v>1060.3719381999999</v>
      </c>
      <c r="C49" s="84">
        <v>3.3176368817999999</v>
      </c>
      <c r="D49" s="84">
        <v>5542.3798829999996</v>
      </c>
      <c r="E49" s="84">
        <v>163.21200730999999</v>
      </c>
      <c r="F49" s="84">
        <v>158.31362519000001</v>
      </c>
      <c r="G49" s="84">
        <v>3.7393214747000001</v>
      </c>
      <c r="H49" s="84">
        <v>257.19936238000003</v>
      </c>
      <c r="I49" s="84">
        <v>20.138711001000001</v>
      </c>
      <c r="J49" s="84">
        <v>5.7869857395000004</v>
      </c>
      <c r="K49" s="84">
        <v>57.355458333000001</v>
      </c>
      <c r="L49" s="84">
        <v>4.1151899570000001</v>
      </c>
      <c r="M49" s="84">
        <v>0.4783908429</v>
      </c>
      <c r="N49" s="84">
        <v>0.70215432659999999</v>
      </c>
      <c r="O49" s="24"/>
      <c r="P49" s="26" t="s">
        <v>48</v>
      </c>
      <c r="Q49" s="85">
        <v>0</v>
      </c>
      <c r="R49" s="26">
        <v>0</v>
      </c>
      <c r="S49" s="24">
        <v>4.1151965588943904</v>
      </c>
      <c r="T49" s="24">
        <v>20.138705408059099</v>
      </c>
      <c r="U49" s="24">
        <v>20.138705408059099</v>
      </c>
      <c r="V49" s="24">
        <v>4.4002257330808998</v>
      </c>
      <c r="W49" s="86">
        <v>0.18828558784844701</v>
      </c>
      <c r="X49" s="24">
        <v>5.7869845542147997</v>
      </c>
      <c r="Y49" s="24">
        <v>0.478391803692574</v>
      </c>
      <c r="Z49" s="24">
        <v>0</v>
      </c>
      <c r="AA49" s="24">
        <v>1060.37237810589</v>
      </c>
      <c r="AB49" s="24">
        <v>44.014701508474701</v>
      </c>
      <c r="AC49" s="24">
        <v>3.9691199323401398</v>
      </c>
      <c r="AD49" s="24">
        <v>14.3880631105534</v>
      </c>
      <c r="AE49" s="24">
        <v>0</v>
      </c>
      <c r="AF49" s="86">
        <v>0</v>
      </c>
      <c r="AG49" s="24">
        <v>57.355376046030401</v>
      </c>
      <c r="AH49" s="24">
        <v>57.355376046030401</v>
      </c>
      <c r="AI49" s="24">
        <v>44.338985871459499</v>
      </c>
      <c r="AJ49" s="24">
        <v>5.2767181149633098</v>
      </c>
      <c r="AK49" s="24">
        <v>0.32915352769877199</v>
      </c>
      <c r="AL49" s="86">
        <v>0.60231936349145199</v>
      </c>
      <c r="AM49" s="24">
        <v>2.5765398861466999</v>
      </c>
      <c r="AN49" s="24">
        <v>0</v>
      </c>
      <c r="AO49" s="24">
        <v>0.70215468473888498</v>
      </c>
      <c r="AP49" s="24">
        <v>3.3176361192039101</v>
      </c>
      <c r="AQ49" s="24">
        <v>0</v>
      </c>
      <c r="AR49" s="24">
        <v>4988.1417930411098</v>
      </c>
      <c r="AS49" s="24">
        <v>509.899880998914</v>
      </c>
      <c r="AT49" s="24">
        <v>5542.3806599114796</v>
      </c>
      <c r="AU49" s="24">
        <v>0</v>
      </c>
      <c r="AV49" s="24">
        <v>17.005050771871201</v>
      </c>
      <c r="AW49" s="24">
        <v>0</v>
      </c>
      <c r="AX49" s="24">
        <v>69.237548141503595</v>
      </c>
      <c r="AY49" s="24">
        <v>9.2296775078952897E-2</v>
      </c>
      <c r="AZ49" s="24">
        <v>3.2454348407436197E-2</v>
      </c>
      <c r="BA49" s="24">
        <v>122.09144118344101</v>
      </c>
      <c r="BB49" s="24">
        <v>4.1477971549353197E-2</v>
      </c>
      <c r="BC49" s="24">
        <v>0</v>
      </c>
      <c r="BD49" s="24">
        <v>6.0159183187552603E-3</v>
      </c>
      <c r="BE49" s="24">
        <v>163.20783764745701</v>
      </c>
      <c r="BF49" s="24">
        <v>158.309468052391</v>
      </c>
      <c r="BG49" s="24">
        <v>4.8983695950660504</v>
      </c>
      <c r="BH49" s="24">
        <v>0</v>
      </c>
      <c r="BI49" s="24">
        <v>0</v>
      </c>
      <c r="BJ49" s="24">
        <v>0.64766060461758002</v>
      </c>
      <c r="BK49" s="24">
        <v>0</v>
      </c>
      <c r="BL49" s="24">
        <v>6.9499728941726202</v>
      </c>
      <c r="BM49" s="24">
        <v>0</v>
      </c>
      <c r="BN49" s="24">
        <v>0.18063567563396599</v>
      </c>
      <c r="BO49" s="24">
        <v>27.7998539471001</v>
      </c>
      <c r="BP49" s="24">
        <v>4.78421245607014</v>
      </c>
      <c r="BQ49" s="24">
        <v>0</v>
      </c>
      <c r="BR49" s="24">
        <v>0.467025479367493</v>
      </c>
      <c r="BS49" s="24">
        <v>6.3325470438774895E-4</v>
      </c>
      <c r="BT49" s="24">
        <v>3.7393156170792001</v>
      </c>
      <c r="BU49" s="24">
        <v>37.683459848582999</v>
      </c>
      <c r="BV49" s="24">
        <v>0</v>
      </c>
      <c r="BW49" s="24">
        <v>6.7350476110603505E-2</v>
      </c>
      <c r="BX49" s="24">
        <v>5.7699408953827502</v>
      </c>
      <c r="BY49" s="86">
        <v>0</v>
      </c>
      <c r="BZ49" s="24">
        <v>0.50430891149192203</v>
      </c>
      <c r="CA49" s="24">
        <v>257.19927021500501</v>
      </c>
      <c r="CB49" s="24">
        <v>4.7122441487228501</v>
      </c>
      <c r="CD49" s="33">
        <f t="shared" si="1"/>
        <v>7.9999892811706708E-3</v>
      </c>
    </row>
    <row r="50" spans="1:83" x14ac:dyDescent="0.3">
      <c r="A50" s="24" t="s">
        <v>49</v>
      </c>
      <c r="B50" s="84">
        <v>2029.1643357</v>
      </c>
      <c r="C50" s="84">
        <v>6.3487464760999996</v>
      </c>
      <c r="D50" s="84">
        <v>10513.88861</v>
      </c>
      <c r="E50" s="84">
        <v>308.50799857999999</v>
      </c>
      <c r="F50" s="84">
        <v>299.24877780000003</v>
      </c>
      <c r="G50" s="84">
        <v>7.1556933218000003</v>
      </c>
      <c r="H50" s="84">
        <v>486.12266110000002</v>
      </c>
      <c r="I50" s="84">
        <v>38.063403600000001</v>
      </c>
      <c r="J50" s="84">
        <v>10.937759531999999</v>
      </c>
      <c r="K50" s="84">
        <v>108.40535653000001</v>
      </c>
      <c r="L50" s="84">
        <v>7.7779630224999998</v>
      </c>
      <c r="M50" s="84">
        <v>0.90418816790000001</v>
      </c>
      <c r="N50" s="84">
        <v>1.3271148943</v>
      </c>
      <c r="O50" s="24"/>
      <c r="P50" s="26" t="s">
        <v>49</v>
      </c>
      <c r="Q50" s="85">
        <v>0</v>
      </c>
      <c r="R50" s="26">
        <v>0</v>
      </c>
      <c r="S50" s="24">
        <v>7.7779624414721598</v>
      </c>
      <c r="T50" s="24">
        <v>38.063324940365497</v>
      </c>
      <c r="U50" s="24">
        <v>38.063324940365497</v>
      </c>
      <c r="V50" s="24">
        <v>8.3166720235981</v>
      </c>
      <c r="W50" s="86">
        <v>0.35587302851034902</v>
      </c>
      <c r="X50" s="24">
        <v>10.937736593449101</v>
      </c>
      <c r="Y50" s="24">
        <v>0.90418827394138701</v>
      </c>
      <c r="Z50" s="24">
        <v>0</v>
      </c>
      <c r="AA50" s="24">
        <v>2029.1637923651699</v>
      </c>
      <c r="AB50" s="24">
        <v>83.190487851434398</v>
      </c>
      <c r="AC50" s="24">
        <v>7.5018791012457102</v>
      </c>
      <c r="AD50" s="24">
        <v>27.1943480321106</v>
      </c>
      <c r="AE50" s="24">
        <v>0</v>
      </c>
      <c r="AF50" s="86">
        <v>0</v>
      </c>
      <c r="AG50" s="24">
        <v>108.405320784377</v>
      </c>
      <c r="AH50" s="24">
        <v>108.405320784377</v>
      </c>
      <c r="AI50" s="24">
        <v>84.111103542783297</v>
      </c>
      <c r="AJ50" s="24">
        <v>9.9732864763101805</v>
      </c>
      <c r="AK50" s="24">
        <v>0.62212261458819795</v>
      </c>
      <c r="AL50" s="86">
        <v>1.1384163820840101</v>
      </c>
      <c r="AM50" s="24">
        <v>4.8698146861286498</v>
      </c>
      <c r="AN50" s="24">
        <v>0</v>
      </c>
      <c r="AO50" s="24">
        <v>1.32711244911468</v>
      </c>
      <c r="AP50" s="24">
        <v>6.3487430632340702</v>
      </c>
      <c r="AQ50" s="24">
        <v>0</v>
      </c>
      <c r="AR50" s="24">
        <v>9462.4974110469193</v>
      </c>
      <c r="AS50" s="24">
        <v>967.277150062445</v>
      </c>
      <c r="AT50" s="24">
        <v>10513.8856646521</v>
      </c>
      <c r="AU50" s="24">
        <v>0</v>
      </c>
      <c r="AV50" s="24">
        <v>32.140444793516203</v>
      </c>
      <c r="AW50" s="24">
        <v>0</v>
      </c>
      <c r="AX50" s="24">
        <v>130.86264607287799</v>
      </c>
      <c r="AY50" s="24">
        <v>0.17446191538881201</v>
      </c>
      <c r="AZ50" s="24">
        <v>6.1345939597766699E-2</v>
      </c>
      <c r="BA50" s="24">
        <v>230.78058167595299</v>
      </c>
      <c r="BB50" s="24">
        <v>7.8403251373203794E-2</v>
      </c>
      <c r="BC50" s="24">
        <v>0</v>
      </c>
      <c r="BD50" s="24">
        <v>1.1371486526673099E-2</v>
      </c>
      <c r="BE50" s="24">
        <v>308.50016534961298</v>
      </c>
      <c r="BF50" s="24">
        <v>299.24094474819202</v>
      </c>
      <c r="BG50" s="24">
        <v>9.2592206014208802</v>
      </c>
      <c r="BH50" s="24">
        <v>0</v>
      </c>
      <c r="BI50" s="24">
        <v>0</v>
      </c>
      <c r="BJ50" s="24">
        <v>1.2242247574530001</v>
      </c>
      <c r="BK50" s="24">
        <v>0</v>
      </c>
      <c r="BL50" s="24">
        <v>13.1370067137353</v>
      </c>
      <c r="BM50" s="24">
        <v>0</v>
      </c>
      <c r="BN50" s="24">
        <v>0.34144284065543401</v>
      </c>
      <c r="BO50" s="24">
        <v>52.548124716898997</v>
      </c>
      <c r="BP50" s="24">
        <v>9.0424536757548601</v>
      </c>
      <c r="BQ50" s="24">
        <v>0</v>
      </c>
      <c r="BR50" s="24">
        <v>0.88278447925175096</v>
      </c>
      <c r="BS50" s="24">
        <v>1.19697135747394E-3</v>
      </c>
      <c r="BT50" s="24">
        <v>7.1556900575560602</v>
      </c>
      <c r="BU50" s="24">
        <v>71.223962342924693</v>
      </c>
      <c r="BV50" s="24">
        <v>0</v>
      </c>
      <c r="BW50" s="24">
        <v>0.12729426431499</v>
      </c>
      <c r="BX50" s="24">
        <v>10.905582811531101</v>
      </c>
      <c r="BY50" s="86">
        <v>0</v>
      </c>
      <c r="BZ50" s="24">
        <v>0.95317772109288901</v>
      </c>
      <c r="CA50" s="24">
        <v>486.12250299332499</v>
      </c>
      <c r="CB50" s="24">
        <v>8.9064230556722794</v>
      </c>
      <c r="CD50" s="33">
        <f t="shared" si="1"/>
        <v>8.0000017334757763E-3</v>
      </c>
    </row>
    <row r="51" spans="1:83" x14ac:dyDescent="0.3">
      <c r="A51" s="24" t="s">
        <v>50</v>
      </c>
      <c r="B51" s="84">
        <v>4044.8061011</v>
      </c>
      <c r="C51" s="84">
        <v>12.655181199999999</v>
      </c>
      <c r="D51" s="84">
        <v>20485.267946</v>
      </c>
      <c r="E51" s="84">
        <v>599.56340049999994</v>
      </c>
      <c r="F51" s="84">
        <v>581.56825490000006</v>
      </c>
      <c r="G51" s="84">
        <v>14.263700179000001</v>
      </c>
      <c r="H51" s="84">
        <v>944.54640129999996</v>
      </c>
      <c r="I51" s="84">
        <v>73.957977069999998</v>
      </c>
      <c r="J51" s="84">
        <v>21.252293199</v>
      </c>
      <c r="K51" s="84">
        <v>210.63384439000001</v>
      </c>
      <c r="L51" s="84">
        <v>15.11274162</v>
      </c>
      <c r="M51" s="84">
        <v>1.7568561416999999</v>
      </c>
      <c r="N51" s="84">
        <v>2.5786114415000001</v>
      </c>
      <c r="O51" s="24"/>
      <c r="P51" s="26" t="s">
        <v>50</v>
      </c>
      <c r="Q51" s="85">
        <v>0</v>
      </c>
      <c r="R51" s="26">
        <v>0</v>
      </c>
      <c r="S51" s="24">
        <v>15.112753637719001</v>
      </c>
      <c r="T51" s="24">
        <v>73.957953229190394</v>
      </c>
      <c r="U51" s="24">
        <v>73.957953229190394</v>
      </c>
      <c r="V51" s="24">
        <v>16.1594882908282</v>
      </c>
      <c r="W51" s="86">
        <v>0.69146168657899698</v>
      </c>
      <c r="X51" s="24">
        <v>21.2522146976989</v>
      </c>
      <c r="Y51" s="24">
        <v>1.7568507148987</v>
      </c>
      <c r="Z51" s="24">
        <v>0</v>
      </c>
      <c r="AA51" s="24">
        <v>4044.8041274492002</v>
      </c>
      <c r="AB51" s="24">
        <v>161.641278539029</v>
      </c>
      <c r="AC51" s="24">
        <v>14.576305426867799</v>
      </c>
      <c r="AD51" s="24">
        <v>52.839130913274701</v>
      </c>
      <c r="AE51" s="24">
        <v>0</v>
      </c>
      <c r="AF51" s="86">
        <v>0</v>
      </c>
      <c r="AG51" s="24">
        <v>210.63422862312899</v>
      </c>
      <c r="AH51" s="24">
        <v>210.63422862312899</v>
      </c>
      <c r="AI51" s="24">
        <v>163.88223168769301</v>
      </c>
      <c r="AJ51" s="24">
        <v>19.378311958008499</v>
      </c>
      <c r="AK51" s="24">
        <v>1.2087938157460001</v>
      </c>
      <c r="AL51" s="86">
        <v>2.2119727550238601</v>
      </c>
      <c r="AM51" s="24">
        <v>9.4621372631690299</v>
      </c>
      <c r="AN51" s="24">
        <v>0</v>
      </c>
      <c r="AO51" s="24">
        <v>2.5786118434301399</v>
      </c>
      <c r="AP51" s="24">
        <v>12.655167158848499</v>
      </c>
      <c r="AQ51" s="24">
        <v>0</v>
      </c>
      <c r="AR51" s="24">
        <v>18436.731142357901</v>
      </c>
      <c r="AS51" s="24">
        <v>1884.6427998368599</v>
      </c>
      <c r="AT51" s="24">
        <v>20485.256173882499</v>
      </c>
      <c r="AU51" s="24">
        <v>0</v>
      </c>
      <c r="AV51" s="24">
        <v>62.449636236759801</v>
      </c>
      <c r="AW51" s="24">
        <v>0</v>
      </c>
      <c r="AX51" s="24">
        <v>254.26924465563201</v>
      </c>
      <c r="AY51" s="24">
        <v>0.339053978185265</v>
      </c>
      <c r="AZ51" s="24">
        <v>0.11922151226045299</v>
      </c>
      <c r="BA51" s="24">
        <v>448.50531102255798</v>
      </c>
      <c r="BB51" s="24">
        <v>0.15237070972293401</v>
      </c>
      <c r="BC51" s="24">
        <v>0</v>
      </c>
      <c r="BD51" s="24">
        <v>2.2099573218252001E-2</v>
      </c>
      <c r="BE51" s="24">
        <v>599.54806909205399</v>
      </c>
      <c r="BF51" s="24">
        <v>581.55292971144195</v>
      </c>
      <c r="BG51" s="24">
        <v>17.995139380611398</v>
      </c>
      <c r="BH51" s="24">
        <v>0</v>
      </c>
      <c r="BI51" s="24">
        <v>0</v>
      </c>
      <c r="BJ51" s="24">
        <v>2.37919574463863</v>
      </c>
      <c r="BK51" s="24">
        <v>0</v>
      </c>
      <c r="BL51" s="24">
        <v>25.530830627711001</v>
      </c>
      <c r="BM51" s="24">
        <v>0</v>
      </c>
      <c r="BN51" s="24">
        <v>0.66356938915436103</v>
      </c>
      <c r="BO51" s="24">
        <v>102.123326829698</v>
      </c>
      <c r="BP51" s="24">
        <v>17.5696985501162</v>
      </c>
      <c r="BQ51" s="24">
        <v>0</v>
      </c>
      <c r="BR51" s="24">
        <v>1.7156240525361399</v>
      </c>
      <c r="BS51" s="24">
        <v>2.32627175824115E-3</v>
      </c>
      <c r="BT51" s="24">
        <v>14.263727348225499</v>
      </c>
      <c r="BU51" s="24">
        <v>138.389691586092</v>
      </c>
      <c r="BV51" s="24">
        <v>0</v>
      </c>
      <c r="BW51" s="24">
        <v>0.24733774881995199</v>
      </c>
      <c r="BX51" s="24">
        <v>21.189781699962602</v>
      </c>
      <c r="BY51" s="86">
        <v>0</v>
      </c>
      <c r="BZ51" s="24">
        <v>1.8520465451942001</v>
      </c>
      <c r="CA51" s="24">
        <v>944.54634997271705</v>
      </c>
      <c r="CB51" s="24">
        <v>17.305356647505199</v>
      </c>
      <c r="CD51" s="33">
        <f t="shared" si="1"/>
        <v>8.0000088989189005E-3</v>
      </c>
    </row>
    <row r="52" spans="1:83" s="26" customFormat="1" x14ac:dyDescent="0.3">
      <c r="A52" s="24"/>
      <c r="B52" s="84"/>
      <c r="C52" s="84"/>
      <c r="D52" s="84"/>
      <c r="E52" s="84"/>
      <c r="F52" s="84"/>
      <c r="G52" s="84"/>
      <c r="H52" s="84"/>
      <c r="I52" s="84"/>
      <c r="J52" s="84"/>
      <c r="K52" s="84"/>
      <c r="L52" s="83"/>
      <c r="M52" s="83"/>
      <c r="N52" s="83"/>
      <c r="O52" s="24"/>
      <c r="Q52" s="85"/>
      <c r="S52" s="24"/>
      <c r="T52" s="24"/>
      <c r="U52" s="24"/>
      <c r="V52" s="24"/>
      <c r="W52" s="86"/>
      <c r="X52" s="24"/>
      <c r="Y52" s="24"/>
      <c r="Z52" s="24"/>
      <c r="AA52" s="24"/>
      <c r="AB52" s="24"/>
      <c r="AC52" s="24"/>
      <c r="AD52" s="24"/>
      <c r="AE52" s="24"/>
      <c r="AF52" s="86"/>
      <c r="AG52" s="24"/>
      <c r="AH52" s="24"/>
      <c r="AI52" s="24"/>
      <c r="AJ52" s="24"/>
      <c r="AK52" s="24"/>
      <c r="AL52" s="86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86"/>
      <c r="BZ52" s="24"/>
      <c r="CA52" s="24"/>
      <c r="CB52" s="24"/>
      <c r="CD52" s="33"/>
    </row>
    <row r="53" spans="1:83" x14ac:dyDescent="0.3">
      <c r="B53" s="84"/>
      <c r="C53" s="84"/>
      <c r="D53" s="84"/>
      <c r="E53" s="84"/>
      <c r="F53" s="84"/>
      <c r="G53" s="84"/>
      <c r="H53" s="84"/>
      <c r="I53" s="84"/>
      <c r="J53" s="84"/>
      <c r="K53" s="84"/>
      <c r="L53" s="83"/>
      <c r="M53" s="83"/>
      <c r="N53" s="83"/>
      <c r="S53" s="24"/>
    </row>
    <row r="54" spans="1:83" x14ac:dyDescent="0.3">
      <c r="A54" s="24" t="s">
        <v>227</v>
      </c>
      <c r="B54" s="84">
        <v>10.6625934</v>
      </c>
      <c r="C54" s="84">
        <v>3.3360593000000001E-2</v>
      </c>
      <c r="D54" s="84">
        <v>74.270377999999994</v>
      </c>
      <c r="E54" s="84">
        <v>2.1545771</v>
      </c>
      <c r="F54" s="84">
        <v>1.9822114</v>
      </c>
      <c r="G54" s="84">
        <v>3.7600829000000002E-2</v>
      </c>
      <c r="H54" s="84">
        <v>3.3849157999999999</v>
      </c>
      <c r="I54" s="84">
        <v>5.9525390999999997E-2</v>
      </c>
      <c r="J54" s="84">
        <v>8.1917515000000003E-3</v>
      </c>
      <c r="K54" s="84">
        <v>0.13715663</v>
      </c>
      <c r="L54" s="84">
        <v>9.8986869999999998E-3</v>
      </c>
      <c r="M54" s="84">
        <v>1.0284928E-2</v>
      </c>
      <c r="N54" s="84">
        <v>5.5492487000000004E-3</v>
      </c>
      <c r="O54" s="24"/>
      <c r="P54" s="26" t="s">
        <v>51</v>
      </c>
      <c r="Q54" s="85">
        <v>0</v>
      </c>
      <c r="R54" s="26">
        <v>0</v>
      </c>
      <c r="S54" s="24">
        <v>0</v>
      </c>
      <c r="T54" s="24">
        <v>0</v>
      </c>
      <c r="U54" s="24">
        <v>0</v>
      </c>
      <c r="V54" s="24">
        <v>0</v>
      </c>
      <c r="W54" s="86">
        <v>0</v>
      </c>
      <c r="X54" s="24">
        <v>0</v>
      </c>
      <c r="Y54" s="24">
        <v>0</v>
      </c>
      <c r="Z54" s="24">
        <v>0</v>
      </c>
      <c r="AA54" s="24">
        <v>0</v>
      </c>
      <c r="AB54" s="24">
        <v>0</v>
      </c>
      <c r="AC54" s="24">
        <v>0</v>
      </c>
      <c r="AD54" s="24">
        <v>0</v>
      </c>
      <c r="AE54" s="24">
        <v>0</v>
      </c>
      <c r="AF54" s="86">
        <v>0</v>
      </c>
      <c r="AG54" s="24">
        <v>0</v>
      </c>
      <c r="AH54" s="24">
        <v>0</v>
      </c>
      <c r="AI54" s="24">
        <v>0</v>
      </c>
      <c r="AJ54" s="24">
        <v>0</v>
      </c>
      <c r="AK54" s="24">
        <v>0</v>
      </c>
      <c r="AL54" s="86">
        <v>0</v>
      </c>
      <c r="AM54" s="24">
        <v>0</v>
      </c>
      <c r="AN54" s="24">
        <v>0</v>
      </c>
      <c r="AO54" s="24">
        <v>0</v>
      </c>
      <c r="AP54" s="24">
        <v>0</v>
      </c>
      <c r="AQ54" s="24">
        <v>0</v>
      </c>
      <c r="AR54" s="24">
        <v>0</v>
      </c>
      <c r="AS54" s="24">
        <v>0</v>
      </c>
      <c r="AT54" s="24">
        <v>0</v>
      </c>
      <c r="AU54" s="24">
        <v>0</v>
      </c>
      <c r="AV54" s="24">
        <v>0</v>
      </c>
      <c r="AW54" s="24">
        <v>0</v>
      </c>
      <c r="AX54" s="24">
        <v>0</v>
      </c>
      <c r="AY54" s="24">
        <v>0</v>
      </c>
      <c r="AZ54" s="24">
        <v>0</v>
      </c>
      <c r="BA54" s="24">
        <v>0</v>
      </c>
      <c r="BB54" s="24">
        <v>0</v>
      </c>
      <c r="BC54" s="24">
        <v>0</v>
      </c>
      <c r="BD54" s="24">
        <v>0</v>
      </c>
      <c r="BE54" s="24">
        <v>0</v>
      </c>
      <c r="BF54" s="24">
        <v>0</v>
      </c>
      <c r="BG54" s="24">
        <v>0</v>
      </c>
      <c r="BH54" s="24">
        <v>0</v>
      </c>
      <c r="BI54" s="24">
        <v>0</v>
      </c>
      <c r="BJ54" s="24">
        <v>0</v>
      </c>
      <c r="BK54" s="24">
        <v>0</v>
      </c>
      <c r="BL54" s="24">
        <v>0</v>
      </c>
      <c r="BM54" s="24">
        <v>0</v>
      </c>
      <c r="BN54" s="24">
        <v>0</v>
      </c>
      <c r="BO54" s="24">
        <v>0</v>
      </c>
      <c r="BP54" s="24">
        <v>0</v>
      </c>
      <c r="BQ54" s="24">
        <v>0</v>
      </c>
      <c r="BR54" s="24">
        <v>0</v>
      </c>
      <c r="BS54" s="24">
        <v>0</v>
      </c>
      <c r="BT54" s="24">
        <v>0</v>
      </c>
      <c r="BU54" s="24">
        <v>0</v>
      </c>
      <c r="BV54" s="24">
        <v>0</v>
      </c>
      <c r="BW54" s="24">
        <v>0</v>
      </c>
      <c r="BX54" s="24">
        <v>0</v>
      </c>
      <c r="BY54" s="86">
        <v>0</v>
      </c>
      <c r="BZ54" s="24">
        <v>0</v>
      </c>
      <c r="CA54" s="24">
        <v>0</v>
      </c>
      <c r="CB54" s="24">
        <v>0</v>
      </c>
      <c r="CD54" s="33"/>
    </row>
    <row r="55" spans="1:83" x14ac:dyDescent="0.3">
      <c r="A55" s="24" t="s">
        <v>1</v>
      </c>
      <c r="B55" s="84">
        <v>47.374696700000001</v>
      </c>
      <c r="C55" s="84">
        <v>0.14822382279999999</v>
      </c>
      <c r="D55" s="84">
        <v>381.77019100000001</v>
      </c>
      <c r="E55" s="84">
        <v>11.1731938</v>
      </c>
      <c r="F55" s="84">
        <v>10.83799988</v>
      </c>
      <c r="G55" s="84">
        <v>0.16706365779999999</v>
      </c>
      <c r="H55" s="84">
        <v>17.66043449</v>
      </c>
      <c r="I55" s="84">
        <v>1.382812065</v>
      </c>
      <c r="J55" s="84">
        <v>0.39735974000000002</v>
      </c>
      <c r="K55" s="84">
        <v>3.9382775900000002</v>
      </c>
      <c r="L55" s="84">
        <v>0.28256693500000002</v>
      </c>
      <c r="M55" s="84">
        <v>3.2848408799999999E-2</v>
      </c>
      <c r="N55" s="84">
        <v>4.8212989300000002E-2</v>
      </c>
      <c r="O55" s="24"/>
      <c r="P55" s="26" t="s">
        <v>1</v>
      </c>
      <c r="Q55" s="85">
        <v>0</v>
      </c>
      <c r="R55" s="26">
        <v>0</v>
      </c>
      <c r="S55" s="24">
        <v>0</v>
      </c>
      <c r="T55" s="24">
        <v>0</v>
      </c>
      <c r="U55" s="24">
        <v>0</v>
      </c>
      <c r="V55" s="24">
        <v>0</v>
      </c>
      <c r="W55" s="86">
        <v>0</v>
      </c>
      <c r="X55" s="24">
        <v>0</v>
      </c>
      <c r="Y55" s="24">
        <v>0</v>
      </c>
      <c r="Z55" s="24">
        <v>0</v>
      </c>
      <c r="AA55" s="24">
        <v>0</v>
      </c>
      <c r="AB55" s="24">
        <v>0</v>
      </c>
      <c r="AC55" s="24">
        <v>0</v>
      </c>
      <c r="AD55" s="24">
        <v>0</v>
      </c>
      <c r="AE55" s="24">
        <v>0</v>
      </c>
      <c r="AF55" s="86">
        <v>0</v>
      </c>
      <c r="AG55" s="24">
        <v>0</v>
      </c>
      <c r="AH55" s="24">
        <v>0</v>
      </c>
      <c r="AI55" s="24">
        <v>0</v>
      </c>
      <c r="AJ55" s="24">
        <v>0</v>
      </c>
      <c r="AK55" s="24">
        <v>0</v>
      </c>
      <c r="AL55" s="86">
        <v>0</v>
      </c>
      <c r="AM55" s="24">
        <v>0</v>
      </c>
      <c r="AN55" s="24">
        <v>0</v>
      </c>
      <c r="AO55" s="24">
        <v>0</v>
      </c>
      <c r="AP55" s="24">
        <v>0</v>
      </c>
      <c r="AQ55" s="24">
        <v>0</v>
      </c>
      <c r="AR55" s="24">
        <v>0</v>
      </c>
      <c r="AS55" s="24">
        <v>0</v>
      </c>
      <c r="AT55" s="24">
        <v>0</v>
      </c>
      <c r="AU55" s="24">
        <v>0</v>
      </c>
      <c r="AV55" s="24">
        <v>0</v>
      </c>
      <c r="AW55" s="24">
        <v>0</v>
      </c>
      <c r="AX55" s="24">
        <v>0</v>
      </c>
      <c r="AY55" s="24">
        <v>0</v>
      </c>
      <c r="AZ55" s="24">
        <v>0</v>
      </c>
      <c r="BA55" s="24">
        <v>0</v>
      </c>
      <c r="BB55" s="24">
        <v>0</v>
      </c>
      <c r="BC55" s="24">
        <v>0</v>
      </c>
      <c r="BD55" s="24">
        <v>0</v>
      </c>
      <c r="BE55" s="24">
        <v>0</v>
      </c>
      <c r="BF55" s="24">
        <v>0</v>
      </c>
      <c r="BG55" s="24">
        <v>0</v>
      </c>
      <c r="BH55" s="24">
        <v>0</v>
      </c>
      <c r="BI55" s="24">
        <v>0</v>
      </c>
      <c r="BJ55" s="24">
        <v>0</v>
      </c>
      <c r="BK55" s="24">
        <v>0</v>
      </c>
      <c r="BL55" s="24">
        <v>0</v>
      </c>
      <c r="BM55" s="24">
        <v>0</v>
      </c>
      <c r="BN55" s="24">
        <v>0</v>
      </c>
      <c r="BO55" s="24">
        <v>0</v>
      </c>
      <c r="BP55" s="24">
        <v>0</v>
      </c>
      <c r="BQ55" s="24">
        <v>0</v>
      </c>
      <c r="BR55" s="24">
        <v>0</v>
      </c>
      <c r="BS55" s="24">
        <v>0</v>
      </c>
      <c r="BT55" s="24">
        <v>0</v>
      </c>
      <c r="BU55" s="24">
        <v>0</v>
      </c>
      <c r="BV55" s="24">
        <v>0</v>
      </c>
      <c r="BW55" s="24">
        <v>0</v>
      </c>
      <c r="BX55" s="24">
        <v>0</v>
      </c>
      <c r="BY55" s="86">
        <v>0</v>
      </c>
      <c r="BZ55" s="24">
        <v>0</v>
      </c>
      <c r="CA55" s="24">
        <v>0</v>
      </c>
      <c r="CB55" s="24">
        <v>0</v>
      </c>
      <c r="CD55" s="33"/>
    </row>
    <row r="56" spans="1:83" s="26" customFormat="1" x14ac:dyDescent="0.3">
      <c r="A56" s="24" t="s">
        <v>11</v>
      </c>
      <c r="B56" s="84"/>
      <c r="C56" s="84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24"/>
      <c r="Q56" s="85"/>
      <c r="S56" s="24"/>
      <c r="T56" s="24"/>
      <c r="U56" s="24"/>
      <c r="V56" s="24"/>
      <c r="W56" s="86"/>
      <c r="X56" s="24"/>
      <c r="Y56" s="24"/>
      <c r="Z56" s="24"/>
      <c r="AA56" s="24"/>
      <c r="AB56" s="24"/>
      <c r="AC56" s="24"/>
      <c r="AD56" s="24"/>
      <c r="AE56" s="24"/>
      <c r="AF56" s="86"/>
      <c r="AG56" s="24"/>
      <c r="AH56" s="24"/>
      <c r="AI56" s="24"/>
      <c r="AJ56" s="24"/>
      <c r="AK56" s="24"/>
      <c r="AL56" s="86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24"/>
      <c r="BY56" s="86"/>
      <c r="BZ56" s="24"/>
      <c r="CA56" s="24"/>
      <c r="CB56" s="24"/>
      <c r="CC56"/>
      <c r="CD56" s="33"/>
      <c r="CE56"/>
    </row>
    <row r="57" spans="1:83" s="26" customFormat="1" x14ac:dyDescent="0.3">
      <c r="A57" s="24" t="s">
        <v>58</v>
      </c>
      <c r="B57" s="84"/>
      <c r="C57" s="84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24"/>
      <c r="Q57" s="85"/>
      <c r="S57" s="24"/>
      <c r="T57" s="24"/>
      <c r="U57" s="24"/>
      <c r="V57" s="24"/>
      <c r="W57" s="86"/>
      <c r="X57" s="24"/>
      <c r="Y57" s="24"/>
      <c r="Z57" s="24"/>
      <c r="AA57" s="24"/>
      <c r="AB57" s="24"/>
      <c r="AC57" s="24"/>
      <c r="AD57" s="24"/>
      <c r="AE57" s="24"/>
      <c r="AF57" s="86"/>
      <c r="AG57" s="24"/>
      <c r="AH57" s="24"/>
      <c r="AI57" s="24"/>
      <c r="AJ57" s="24"/>
      <c r="AK57" s="24"/>
      <c r="AL57" s="86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24"/>
      <c r="BY57" s="86"/>
      <c r="BZ57" s="24"/>
      <c r="CA57" s="24"/>
      <c r="CB57" s="24"/>
      <c r="CC57"/>
      <c r="CD57" s="33"/>
      <c r="CE57"/>
    </row>
    <row r="58" spans="1:83" s="26" customFormat="1" x14ac:dyDescent="0.3">
      <c r="A58" s="24" t="s">
        <v>175</v>
      </c>
      <c r="B58" s="84"/>
      <c r="C58" s="84"/>
      <c r="D58" s="84"/>
      <c r="E58" s="84"/>
      <c r="F58" s="84"/>
      <c r="G58" s="84"/>
      <c r="H58" s="84"/>
      <c r="I58" s="84"/>
      <c r="J58" s="84"/>
      <c r="K58" s="84"/>
      <c r="L58" s="83"/>
      <c r="M58" s="83"/>
      <c r="N58" s="83"/>
      <c r="O58" s="24"/>
      <c r="Q58" s="85"/>
      <c r="S58" s="24"/>
      <c r="T58" s="24"/>
      <c r="U58" s="24"/>
      <c r="V58" s="24"/>
      <c r="W58" s="86"/>
      <c r="X58" s="24"/>
      <c r="Y58" s="24"/>
      <c r="Z58" s="24"/>
      <c r="AA58" s="24"/>
      <c r="AB58" s="24"/>
      <c r="AC58" s="24"/>
      <c r="AD58" s="24"/>
      <c r="AE58" s="24"/>
      <c r="AF58" s="86"/>
      <c r="AG58" s="24"/>
      <c r="AH58" s="24"/>
      <c r="AI58" s="24"/>
      <c r="AJ58" s="24"/>
      <c r="AK58" s="24"/>
      <c r="AL58" s="86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24"/>
      <c r="BY58" s="86"/>
      <c r="BZ58" s="24"/>
      <c r="CA58" s="24"/>
      <c r="CB58" s="24"/>
      <c r="CD58" s="33"/>
    </row>
    <row r="59" spans="1:83" s="26" customFormat="1" x14ac:dyDescent="0.3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Q59" s="85"/>
      <c r="T59" s="24"/>
      <c r="U59" s="24"/>
      <c r="V59" s="24"/>
      <c r="W59" s="86"/>
      <c r="X59" s="24"/>
      <c r="Y59" s="24"/>
      <c r="Z59" s="24"/>
      <c r="AA59" s="24"/>
      <c r="AB59" s="24"/>
      <c r="AC59" s="24"/>
      <c r="AD59" s="24"/>
      <c r="AE59" s="24"/>
      <c r="AF59" s="86"/>
      <c r="AG59" s="24"/>
      <c r="AH59" s="24"/>
      <c r="AI59" s="24"/>
      <c r="AJ59" s="24"/>
      <c r="AK59" s="24"/>
      <c r="AL59" s="86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86"/>
      <c r="BZ59" s="24"/>
      <c r="CA59" s="24"/>
      <c r="CB59" s="24"/>
      <c r="CD59" s="33"/>
    </row>
    <row r="60" spans="1:83" x14ac:dyDescent="0.3">
      <c r="A60" s="1" t="s">
        <v>55</v>
      </c>
      <c r="B60" s="1">
        <f t="shared" ref="B60:J60" si="2">SUM(B3:B58)</f>
        <v>109940.35368056998</v>
      </c>
      <c r="C60" s="1">
        <f t="shared" si="2"/>
        <v>342.23611289400003</v>
      </c>
      <c r="D60" s="1">
        <f t="shared" si="2"/>
        <v>557840.30808739993</v>
      </c>
      <c r="E60" s="1">
        <f t="shared" si="2"/>
        <v>16034.072027842994</v>
      </c>
      <c r="F60" s="1">
        <f t="shared" si="2"/>
        <v>15527.859517747993</v>
      </c>
      <c r="G60" s="1">
        <f t="shared" si="2"/>
        <v>681.76878067070015</v>
      </c>
      <c r="H60" s="1">
        <f t="shared" si="2"/>
        <v>25725.498449359995</v>
      </c>
      <c r="I60" s="1">
        <f t="shared" si="2"/>
        <v>1864.6895032233999</v>
      </c>
      <c r="J60" s="1">
        <f t="shared" si="2"/>
        <v>535.73409011999979</v>
      </c>
      <c r="K60" s="1">
        <f>SUM(K3:K58)</f>
        <v>5310.2642363400028</v>
      </c>
      <c r="L60" s="1">
        <f>SUM(L3:L58)</f>
        <v>380.06503226579997</v>
      </c>
      <c r="M60" s="1">
        <f>SUM(M3:M58)</f>
        <v>44.361519874799988</v>
      </c>
      <c r="N60" s="1">
        <f>SUM(N3:N58)</f>
        <v>67.089059550100004</v>
      </c>
      <c r="O60" s="1"/>
      <c r="P60" s="1" t="s">
        <v>55</v>
      </c>
      <c r="Q60" s="1">
        <f t="shared" ref="Q60:CB60" si="3">SUM(Q3:Q58)</f>
        <v>0</v>
      </c>
      <c r="R60" s="1">
        <f t="shared" si="3"/>
        <v>0</v>
      </c>
      <c r="S60" s="1">
        <f t="shared" si="3"/>
        <v>379.77242546651644</v>
      </c>
      <c r="T60" s="1">
        <f t="shared" si="3"/>
        <v>1863.2474263959543</v>
      </c>
      <c r="U60" s="1">
        <f t="shared" si="3"/>
        <v>1863.2474263959543</v>
      </c>
      <c r="V60" s="1">
        <f t="shared" si="3"/>
        <v>455.54400507061246</v>
      </c>
      <c r="W60" s="1">
        <f t="shared" si="3"/>
        <v>19.492735242627376</v>
      </c>
      <c r="X60" s="1">
        <f t="shared" si="3"/>
        <v>535.32836498633139</v>
      </c>
      <c r="Y60" s="1">
        <f t="shared" si="3"/>
        <v>44.318357510999576</v>
      </c>
      <c r="Z60" s="1">
        <f t="shared" si="3"/>
        <v>0</v>
      </c>
      <c r="AA60" s="1">
        <f t="shared" si="3"/>
        <v>109882.26441653028</v>
      </c>
      <c r="AB60" s="1">
        <f t="shared" si="3"/>
        <v>4556.74056414393</v>
      </c>
      <c r="AC60" s="1">
        <f t="shared" si="3"/>
        <v>410.91384350982474</v>
      </c>
      <c r="AD60" s="1">
        <f t="shared" si="3"/>
        <v>1489.5631041142074</v>
      </c>
      <c r="AE60" s="1">
        <f t="shared" si="3"/>
        <v>0</v>
      </c>
      <c r="AF60" s="1">
        <f t="shared" si="3"/>
        <v>0</v>
      </c>
      <c r="AG60" s="1">
        <f t="shared" si="3"/>
        <v>5306.1878229631857</v>
      </c>
      <c r="AH60" s="1">
        <f t="shared" si="3"/>
        <v>5306.1878229631857</v>
      </c>
      <c r="AI60" s="1">
        <f t="shared" si="3"/>
        <v>4459.0737023555866</v>
      </c>
      <c r="AJ60" s="1">
        <f t="shared" si="3"/>
        <v>546.2844771868215</v>
      </c>
      <c r="AK60" s="1">
        <f t="shared" si="3"/>
        <v>34.076543425345861</v>
      </c>
      <c r="AL60" s="1">
        <f t="shared" si="3"/>
        <v>62.356623550573211</v>
      </c>
      <c r="AM60" s="1">
        <f t="shared" si="3"/>
        <v>266.74289090686108</v>
      </c>
      <c r="AN60" s="1">
        <f t="shared" si="3"/>
        <v>0</v>
      </c>
      <c r="AO60" s="1">
        <f t="shared" si="3"/>
        <v>67.035273142811874</v>
      </c>
      <c r="AP60" s="1">
        <f t="shared" si="3"/>
        <v>342.05421392914172</v>
      </c>
      <c r="AQ60" s="1">
        <f t="shared" si="3"/>
        <v>0</v>
      </c>
      <c r="AR60" s="1">
        <f t="shared" si="3"/>
        <v>501645.63679612102</v>
      </c>
      <c r="AS60" s="1">
        <f t="shared" si="3"/>
        <v>51279.324051221854</v>
      </c>
      <c r="AT60" s="1">
        <f t="shared" si="3"/>
        <v>557384.03454969858</v>
      </c>
      <c r="AU60" s="1">
        <f t="shared" si="3"/>
        <v>0</v>
      </c>
      <c r="AV60" s="1">
        <f t="shared" si="3"/>
        <v>1760.4865865971681</v>
      </c>
      <c r="AW60" s="1">
        <f t="shared" si="3"/>
        <v>0</v>
      </c>
      <c r="AX60" s="1">
        <f t="shared" si="3"/>
        <v>7167.9837114378943</v>
      </c>
      <c r="AY60" s="1">
        <f t="shared" si="3"/>
        <v>9.0452646076019843</v>
      </c>
      <c r="AZ60" s="1">
        <f t="shared" si="3"/>
        <v>3.1805821673961692</v>
      </c>
      <c r="BA60" s="1">
        <f t="shared" si="3"/>
        <v>11965.194544514059</v>
      </c>
      <c r="BB60" s="1">
        <f t="shared" si="3"/>
        <v>4.0649379958734233</v>
      </c>
      <c r="BC60" s="1">
        <f t="shared" si="3"/>
        <v>0</v>
      </c>
      <c r="BD60" s="1">
        <f t="shared" si="3"/>
        <v>0.58957110339418217</v>
      </c>
      <c r="BE60" s="1">
        <f t="shared" si="3"/>
        <v>16020.336394405856</v>
      </c>
      <c r="BF60" s="1">
        <f t="shared" si="3"/>
        <v>15514.631599639628</v>
      </c>
      <c r="BG60" s="1">
        <f t="shared" si="3"/>
        <v>505.70479476622489</v>
      </c>
      <c r="BH60" s="1">
        <f t="shared" si="3"/>
        <v>0</v>
      </c>
      <c r="BI60" s="1">
        <f t="shared" si="3"/>
        <v>0</v>
      </c>
      <c r="BJ60" s="1">
        <f t="shared" si="3"/>
        <v>63.471998419154815</v>
      </c>
      <c r="BK60" s="1">
        <f t="shared" si="3"/>
        <v>0</v>
      </c>
      <c r="BL60" s="1">
        <f t="shared" si="3"/>
        <v>681.11021960923756</v>
      </c>
      <c r="BM60" s="1">
        <f t="shared" si="3"/>
        <v>0</v>
      </c>
      <c r="BN60" s="1">
        <f t="shared" si="3"/>
        <v>17.702651281392281</v>
      </c>
      <c r="BO60" s="1">
        <f t="shared" si="3"/>
        <v>2724.4403952353541</v>
      </c>
      <c r="BP60" s="1">
        <f t="shared" si="3"/>
        <v>495.29806606763526</v>
      </c>
      <c r="BQ60" s="1">
        <f t="shared" si="3"/>
        <v>0</v>
      </c>
      <c r="BR60" s="1">
        <f t="shared" si="3"/>
        <v>45.76937453666244</v>
      </c>
      <c r="BS60" s="1">
        <f t="shared" si="3"/>
        <v>6.2060169505831375E-2</v>
      </c>
      <c r="BT60" s="1">
        <f t="shared" si="3"/>
        <v>681.56391750893181</v>
      </c>
      <c r="BU60" s="1">
        <f t="shared" si="3"/>
        <v>3901.2778259260099</v>
      </c>
      <c r="BV60" s="1">
        <f t="shared" si="3"/>
        <v>0</v>
      </c>
      <c r="BW60" s="1">
        <f t="shared" si="3"/>
        <v>6.9725120140230432</v>
      </c>
      <c r="BX60" s="1">
        <f t="shared" si="3"/>
        <v>597.35047855776736</v>
      </c>
      <c r="BY60" s="1">
        <f t="shared" si="3"/>
        <v>0</v>
      </c>
      <c r="BZ60" s="1">
        <f t="shared" si="3"/>
        <v>52.209959153725016</v>
      </c>
      <c r="CA60" s="1">
        <f t="shared" si="3"/>
        <v>25704.447331307834</v>
      </c>
      <c r="CB60" s="1">
        <f t="shared" si="3"/>
        <v>487.84725325391446</v>
      </c>
    </row>
    <row r="61" spans="1:83" x14ac:dyDescent="0.3">
      <c r="A61" s="24" t="s">
        <v>56</v>
      </c>
      <c r="B61" s="47">
        <f>SUM(B2:B51)</f>
        <v>109882.31639046998</v>
      </c>
      <c r="C61" s="47">
        <f t="shared" ref="C61:N61" si="4">SUM(C2:C51)</f>
        <v>342.05452847820004</v>
      </c>
      <c r="D61" s="47">
        <f t="shared" si="4"/>
        <v>557384.26751839998</v>
      </c>
      <c r="E61" s="47">
        <f t="shared" si="4"/>
        <v>16020.744256942995</v>
      </c>
      <c r="F61" s="47">
        <f t="shared" si="4"/>
        <v>15515.039306467994</v>
      </c>
      <c r="G61" s="47">
        <f t="shared" si="4"/>
        <v>681.56411618390018</v>
      </c>
      <c r="H61" s="47">
        <f t="shared" si="4"/>
        <v>25704.453099069993</v>
      </c>
      <c r="I61" s="47">
        <f t="shared" si="4"/>
        <v>1863.2471657673998</v>
      </c>
      <c r="J61" s="47">
        <f t="shared" si="4"/>
        <v>535.32853862849981</v>
      </c>
      <c r="K61" s="47">
        <f t="shared" si="4"/>
        <v>5306.188802120002</v>
      </c>
      <c r="L61" s="47">
        <f t="shared" si="4"/>
        <v>379.77256664380002</v>
      </c>
      <c r="M61" s="47">
        <f t="shared" si="4"/>
        <v>44.318386537999992</v>
      </c>
      <c r="N61" s="47">
        <f t="shared" si="4"/>
        <v>67.035297312099999</v>
      </c>
      <c r="R61" s="47">
        <f t="shared" ref="R61:CB61" si="5">SUM(R2:R51)</f>
        <v>0</v>
      </c>
      <c r="S61" s="47">
        <f t="shared" si="5"/>
        <v>379.77242546651644</v>
      </c>
      <c r="T61" s="47">
        <f t="shared" si="5"/>
        <v>1863.2474263959543</v>
      </c>
      <c r="U61" s="47">
        <f t="shared" si="5"/>
        <v>1863.2474263959543</v>
      </c>
      <c r="V61" s="47">
        <f t="shared" si="5"/>
        <v>455.54400507061246</v>
      </c>
      <c r="W61" s="47"/>
      <c r="X61" s="47">
        <f t="shared" si="5"/>
        <v>535.32836498633139</v>
      </c>
      <c r="Y61" s="47">
        <f t="shared" si="5"/>
        <v>44.318357510999576</v>
      </c>
      <c r="Z61" s="47">
        <f t="shared" si="5"/>
        <v>0</v>
      </c>
      <c r="AA61" s="47">
        <f t="shared" si="5"/>
        <v>109882.26441653028</v>
      </c>
      <c r="AB61" s="47">
        <f t="shared" si="5"/>
        <v>4556.74056414393</v>
      </c>
      <c r="AC61" s="47">
        <f t="shared" si="5"/>
        <v>410.91384350982474</v>
      </c>
      <c r="AD61" s="47">
        <f t="shared" si="5"/>
        <v>1489.5631041142074</v>
      </c>
      <c r="AE61" s="47">
        <f t="shared" si="5"/>
        <v>0</v>
      </c>
      <c r="AF61" s="47"/>
      <c r="AG61" s="47">
        <f t="shared" si="5"/>
        <v>5306.1878229631857</v>
      </c>
      <c r="AH61" s="47">
        <f t="shared" si="5"/>
        <v>5306.1878229631857</v>
      </c>
      <c r="AI61" s="47">
        <f t="shared" si="5"/>
        <v>4459.0737023555866</v>
      </c>
      <c r="AJ61" s="47">
        <f t="shared" si="5"/>
        <v>546.2844771868215</v>
      </c>
      <c r="AK61" s="47">
        <f t="shared" si="5"/>
        <v>34.076543425345861</v>
      </c>
      <c r="AL61" s="47"/>
      <c r="AM61" s="47">
        <f t="shared" si="5"/>
        <v>266.74289090686108</v>
      </c>
      <c r="AN61" s="47">
        <f t="shared" si="5"/>
        <v>0</v>
      </c>
      <c r="AO61" s="47">
        <f t="shared" si="5"/>
        <v>67.035273142811874</v>
      </c>
      <c r="AP61" s="47">
        <f t="shared" si="5"/>
        <v>342.05421392914172</v>
      </c>
      <c r="AQ61" s="47">
        <f t="shared" si="5"/>
        <v>0</v>
      </c>
      <c r="AR61" s="47">
        <f t="shared" si="5"/>
        <v>501645.63679612102</v>
      </c>
      <c r="AS61" s="47">
        <f t="shared" si="5"/>
        <v>51279.324051221854</v>
      </c>
      <c r="AT61" s="47">
        <f t="shared" si="5"/>
        <v>557384.03454969858</v>
      </c>
      <c r="AU61" s="47">
        <f t="shared" si="5"/>
        <v>0</v>
      </c>
      <c r="AV61" s="47">
        <f t="shared" si="5"/>
        <v>1760.4865865971681</v>
      </c>
      <c r="AW61" s="47">
        <f t="shared" si="5"/>
        <v>0</v>
      </c>
      <c r="AX61" s="47">
        <f t="shared" si="5"/>
        <v>7167.9837114378943</v>
      </c>
      <c r="AY61" s="47">
        <f t="shared" si="5"/>
        <v>9.0452646076019843</v>
      </c>
      <c r="AZ61" s="47">
        <f t="shared" si="5"/>
        <v>3.1805821673961692</v>
      </c>
      <c r="BA61" s="47">
        <f t="shared" si="5"/>
        <v>11965.194544514059</v>
      </c>
      <c r="BB61" s="47">
        <f t="shared" si="5"/>
        <v>4.0649379958734233</v>
      </c>
      <c r="BC61" s="47">
        <f t="shared" si="5"/>
        <v>0</v>
      </c>
      <c r="BD61" s="47">
        <f t="shared" si="5"/>
        <v>0.58957110339418217</v>
      </c>
      <c r="BE61" s="47">
        <f t="shared" si="5"/>
        <v>16020.336394405856</v>
      </c>
      <c r="BF61" s="47">
        <f t="shared" si="5"/>
        <v>15514.631599639628</v>
      </c>
      <c r="BG61" s="47">
        <f t="shared" si="5"/>
        <v>505.70479476622489</v>
      </c>
      <c r="BH61" s="47">
        <f t="shared" si="5"/>
        <v>0</v>
      </c>
      <c r="BI61" s="47">
        <f t="shared" si="5"/>
        <v>0</v>
      </c>
      <c r="BJ61" s="47">
        <f t="shared" si="5"/>
        <v>63.471998419154815</v>
      </c>
      <c r="BK61" s="47">
        <f t="shared" si="5"/>
        <v>0</v>
      </c>
      <c r="BL61" s="47">
        <f t="shared" si="5"/>
        <v>681.11021960923756</v>
      </c>
      <c r="BM61" s="47">
        <f t="shared" si="5"/>
        <v>0</v>
      </c>
      <c r="BN61" s="47">
        <f t="shared" si="5"/>
        <v>17.702651281392281</v>
      </c>
      <c r="BO61" s="47">
        <f t="shared" si="5"/>
        <v>2724.4403952353541</v>
      </c>
      <c r="BP61" s="47">
        <f t="shared" si="5"/>
        <v>495.29806606763526</v>
      </c>
      <c r="BQ61" s="47">
        <f t="shared" si="5"/>
        <v>0</v>
      </c>
      <c r="BR61" s="47">
        <f t="shared" si="5"/>
        <v>45.76937453666244</v>
      </c>
      <c r="BS61" s="47">
        <f t="shared" si="5"/>
        <v>6.2060169505831375E-2</v>
      </c>
      <c r="BT61" s="47">
        <f t="shared" si="5"/>
        <v>681.56391750893181</v>
      </c>
      <c r="BU61" s="47">
        <f t="shared" si="5"/>
        <v>3901.2778259260099</v>
      </c>
      <c r="BV61" s="47">
        <f t="shared" si="5"/>
        <v>0</v>
      </c>
      <c r="BW61" s="47">
        <f t="shared" si="5"/>
        <v>6.9725120140230432</v>
      </c>
      <c r="BX61" s="47">
        <f t="shared" si="5"/>
        <v>597.35047855776736</v>
      </c>
      <c r="BY61" s="47"/>
      <c r="BZ61" s="47">
        <f t="shared" si="5"/>
        <v>52.209959153725016</v>
      </c>
      <c r="CA61" s="47">
        <f t="shared" si="5"/>
        <v>25704.447331307834</v>
      </c>
      <c r="CB61" s="47">
        <f t="shared" si="5"/>
        <v>487.84725325391446</v>
      </c>
    </row>
    <row r="62" spans="1:83" x14ac:dyDescent="0.3">
      <c r="A62" s="26" t="s">
        <v>236</v>
      </c>
      <c r="B62" s="24">
        <f>+B3+B5+B8+B9+B11+B12+B14+B15+B16+B17+B18+B19+B20+B21+B22+B23+B24+B25+B26+B28+B30+B31+B33+B34+B35+B36+B37+B39+B40+B41+B42+B43+B44+B46+B47+B49+B50+B10</f>
        <v>78548.055040369989</v>
      </c>
      <c r="C62" s="24">
        <f t="shared" ref="C62:N62" si="6">+C3+C5+C8+C9+C11+C12+C14+C15+C16+C17+C18+C19+C20+C21+C22+C23+C24+C25+C26+C28+C30+C31+C33+C34+C35+C36+C37+C39+C40+C41+C42+C43+C44+C46+C47+C49+C50+C10</f>
        <v>245.59848676810006</v>
      </c>
      <c r="D62" s="24">
        <f t="shared" si="6"/>
        <v>404207.26316350012</v>
      </c>
      <c r="E62" s="24">
        <f t="shared" si="6"/>
        <v>11789.829923982998</v>
      </c>
      <c r="F62" s="24">
        <f t="shared" si="6"/>
        <v>11435.979271257997</v>
      </c>
      <c r="G62" s="24">
        <f t="shared" si="6"/>
        <v>289.1174486553</v>
      </c>
      <c r="H62" s="24">
        <f t="shared" si="6"/>
        <v>18719.277207779996</v>
      </c>
      <c r="I62" s="24">
        <f t="shared" si="6"/>
        <v>1316.3078926904</v>
      </c>
      <c r="J62" s="24">
        <f t="shared" si="6"/>
        <v>378.16208014849985</v>
      </c>
      <c r="K62" s="24">
        <f t="shared" si="6"/>
        <v>3748.494571672999</v>
      </c>
      <c r="L62" s="24">
        <f t="shared" si="6"/>
        <v>268.00975184060002</v>
      </c>
      <c r="M62" s="24">
        <f t="shared" si="6"/>
        <v>31.325959484500004</v>
      </c>
      <c r="N62" s="24">
        <f t="shared" si="6"/>
        <v>47.965767017499999</v>
      </c>
    </row>
    <row r="65" spans="2:8" x14ac:dyDescent="0.3">
      <c r="B65" s="24"/>
      <c r="C65" s="24"/>
      <c r="D65" s="24"/>
      <c r="E65" s="24"/>
      <c r="F65" s="24"/>
      <c r="G65" s="24"/>
      <c r="H65" s="24"/>
    </row>
    <row r="66" spans="2:8" x14ac:dyDescent="0.3">
      <c r="B66" s="24"/>
      <c r="C66" s="24"/>
      <c r="D66" s="24"/>
      <c r="E66" s="24"/>
      <c r="F66" s="24"/>
      <c r="G66" s="24"/>
      <c r="H66" s="24"/>
    </row>
    <row r="67" spans="2:8" x14ac:dyDescent="0.3">
      <c r="B67" s="24"/>
      <c r="C67" s="24"/>
      <c r="D67" s="24"/>
      <c r="E67" s="24"/>
      <c r="F67" s="24"/>
      <c r="G67" s="24"/>
      <c r="H67" s="24"/>
    </row>
  </sheetData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25"/>
  <dimension ref="A1:CD79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4.4" x14ac:dyDescent="0.3"/>
  <cols>
    <col min="1" max="1" width="19.5546875" style="85" customWidth="1"/>
    <col min="2" max="2" width="9.33203125" style="85" customWidth="1"/>
    <col min="3" max="4" width="6.6640625" style="85" bestFit="1" customWidth="1"/>
    <col min="5" max="6" width="7.6640625" style="85" bestFit="1" customWidth="1"/>
    <col min="7" max="7" width="5.6640625" style="85" bestFit="1" customWidth="1"/>
    <col min="8" max="8" width="7.6640625" style="85" bestFit="1" customWidth="1"/>
    <col min="9" max="9" width="8.88671875" style="85" bestFit="1" customWidth="1"/>
    <col min="10" max="10" width="9" style="85" bestFit="1" customWidth="1"/>
    <col min="11" max="11" width="6.6640625" style="85" bestFit="1" customWidth="1"/>
    <col min="12" max="12" width="9.6640625" style="85" bestFit="1" customWidth="1"/>
    <col min="13" max="15" width="9" style="86" customWidth="1"/>
    <col min="17" max="17" width="15.44140625" bestFit="1" customWidth="1"/>
    <col min="18" max="18" width="6" style="85" bestFit="1" customWidth="1"/>
    <col min="19" max="19" width="6.6640625" style="26" bestFit="1" customWidth="1"/>
    <col min="20" max="20" width="9.88671875" style="24" bestFit="1" customWidth="1"/>
    <col min="21" max="21" width="5.6640625" style="24" bestFit="1" customWidth="1"/>
    <col min="22" max="22" width="14.5546875" style="24" bestFit="1" customWidth="1"/>
    <col min="23" max="23" width="6.6640625" style="24" bestFit="1" customWidth="1"/>
    <col min="24" max="24" width="6.6640625" style="86" customWidth="1"/>
    <col min="25" max="25" width="6.6640625" style="24" bestFit="1" customWidth="1"/>
    <col min="26" max="26" width="13.44140625" style="24" bestFit="1" customWidth="1"/>
    <col min="27" max="27" width="7.6640625" style="24" bestFit="1" customWidth="1"/>
    <col min="28" max="28" width="9.33203125" style="24" bestFit="1" customWidth="1"/>
    <col min="29" max="31" width="6.6640625" style="24" bestFit="1" customWidth="1"/>
    <col min="32" max="32" width="5.88671875" style="24" bestFit="1" customWidth="1"/>
    <col min="33" max="33" width="5.88671875" style="86" customWidth="1"/>
    <col min="34" max="34" width="6.6640625" style="24" bestFit="1" customWidth="1"/>
    <col min="35" max="35" width="15.44140625" style="24" bestFit="1" customWidth="1"/>
    <col min="36" max="36" width="6.5546875" style="24" bestFit="1" customWidth="1"/>
    <col min="37" max="38" width="5.6640625" style="24" bestFit="1" customWidth="1"/>
    <col min="39" max="39" width="5.6640625" style="86" customWidth="1"/>
    <col min="40" max="40" width="5.6640625" style="24" bestFit="1" customWidth="1"/>
    <col min="41" max="41" width="6.5546875" style="24" bestFit="1" customWidth="1"/>
    <col min="42" max="42" width="6.109375" style="24" bestFit="1" customWidth="1"/>
    <col min="43" max="43" width="6.6640625" style="24" bestFit="1" customWidth="1"/>
    <col min="44" max="44" width="10" style="24" bestFit="1" customWidth="1"/>
    <col min="45" max="45" width="6.6640625" style="24" bestFit="1" customWidth="1"/>
    <col min="46" max="46" width="5.6640625" style="24" bestFit="1" customWidth="1"/>
    <col min="47" max="47" width="6.6640625" style="24" bestFit="1" customWidth="1"/>
    <col min="48" max="48" width="6" style="24" bestFit="1" customWidth="1"/>
    <col min="49" max="49" width="6.6640625" style="24" bestFit="1" customWidth="1"/>
    <col min="50" max="50" width="4.33203125" style="24" bestFit="1" customWidth="1"/>
    <col min="51" max="51" width="6.6640625" style="24" bestFit="1" customWidth="1"/>
    <col min="52" max="52" width="4.5546875" style="24" bestFit="1" customWidth="1"/>
    <col min="53" max="53" width="4.109375" style="24" bestFit="1" customWidth="1"/>
    <col min="54" max="54" width="6.6640625" style="24" bestFit="1" customWidth="1"/>
    <col min="55" max="55" width="4.109375" style="24" bestFit="1" customWidth="1"/>
    <col min="56" max="56" width="5.88671875" style="24" bestFit="1" customWidth="1"/>
    <col min="57" max="57" width="5.6640625" style="24" bestFit="1" customWidth="1"/>
    <col min="58" max="59" width="7.6640625" style="24" bestFit="1" customWidth="1"/>
    <col min="60" max="60" width="5" style="24" bestFit="1" customWidth="1"/>
    <col min="61" max="61" width="5.109375" style="24" bestFit="1" customWidth="1"/>
    <col min="62" max="62" width="5.33203125" style="24" bestFit="1" customWidth="1"/>
    <col min="63" max="63" width="8.6640625" style="24" bestFit="1" customWidth="1"/>
    <col min="64" max="64" width="4.88671875" style="24" bestFit="1" customWidth="1"/>
    <col min="65" max="65" width="7.88671875" style="24" bestFit="1" customWidth="1"/>
    <col min="66" max="66" width="5.88671875" style="24" bestFit="1" customWidth="1"/>
    <col min="67" max="67" width="6" style="24" bestFit="1" customWidth="1"/>
    <col min="68" max="68" width="7.6640625" style="24" bestFit="1" customWidth="1"/>
    <col min="69" max="69" width="5.6640625" style="24" bestFit="1" customWidth="1"/>
    <col min="70" max="70" width="4.109375" style="24" bestFit="1" customWidth="1"/>
    <col min="71" max="71" width="5.6640625" style="24" bestFit="1" customWidth="1"/>
    <col min="72" max="72" width="3.88671875" style="24" bestFit="1" customWidth="1"/>
    <col min="73" max="73" width="5.6640625" style="24" bestFit="1" customWidth="1"/>
    <col min="74" max="74" width="8" style="24" bestFit="1" customWidth="1"/>
    <col min="75" max="76" width="5.33203125" style="24" bestFit="1" customWidth="1"/>
    <col min="77" max="77" width="6.6640625" style="24" bestFit="1" customWidth="1"/>
    <col min="78" max="78" width="6.6640625" style="86" customWidth="1"/>
    <col min="79" max="79" width="6.6640625" style="24" bestFit="1" customWidth="1"/>
    <col min="80" max="80" width="9.109375" style="24" bestFit="1" customWidth="1"/>
    <col min="81" max="81" width="7.109375" style="24" customWidth="1"/>
  </cols>
  <sheetData>
    <row r="1" spans="1:81" x14ac:dyDescent="0.3">
      <c r="B1" s="85" t="s">
        <v>443</v>
      </c>
      <c r="M1" s="85"/>
      <c r="N1" s="85"/>
      <c r="O1" s="85"/>
      <c r="Q1" s="26" t="s">
        <v>446</v>
      </c>
    </row>
    <row r="2" spans="1:81" x14ac:dyDescent="0.3">
      <c r="A2" s="85" t="s">
        <v>52</v>
      </c>
      <c r="B2" s="85" t="s">
        <v>59</v>
      </c>
      <c r="C2" s="85" t="s">
        <v>57</v>
      </c>
      <c r="D2" s="85" t="s">
        <v>60</v>
      </c>
      <c r="E2" s="85" t="s">
        <v>54</v>
      </c>
      <c r="F2" s="85" t="s">
        <v>53</v>
      </c>
      <c r="G2" s="85" t="s">
        <v>61</v>
      </c>
      <c r="H2" s="85" t="s">
        <v>62</v>
      </c>
      <c r="I2" s="85" t="s">
        <v>63</v>
      </c>
      <c r="J2" s="85" t="s">
        <v>64</v>
      </c>
      <c r="K2" s="85" t="s">
        <v>223</v>
      </c>
      <c r="L2" s="85" t="s">
        <v>65</v>
      </c>
      <c r="M2" s="85" t="s">
        <v>309</v>
      </c>
      <c r="N2" s="85" t="s">
        <v>312</v>
      </c>
      <c r="O2" s="85" t="s">
        <v>319</v>
      </c>
      <c r="Q2" s="24" t="s">
        <v>224</v>
      </c>
      <c r="R2" s="86" t="s">
        <v>442</v>
      </c>
      <c r="S2" s="24" t="s">
        <v>357</v>
      </c>
      <c r="T2" s="24" t="s">
        <v>177</v>
      </c>
      <c r="U2" s="24" t="s">
        <v>130</v>
      </c>
      <c r="V2" s="24" t="s">
        <v>131</v>
      </c>
      <c r="W2" s="24" t="s">
        <v>132</v>
      </c>
      <c r="X2" s="86" t="s">
        <v>331</v>
      </c>
      <c r="Y2" s="24" t="s">
        <v>358</v>
      </c>
      <c r="Z2" s="24" t="s">
        <v>178</v>
      </c>
      <c r="AA2" s="24" t="s">
        <v>133</v>
      </c>
      <c r="AB2" s="24" t="s">
        <v>59</v>
      </c>
      <c r="AC2" s="24" t="s">
        <v>135</v>
      </c>
      <c r="AD2" s="24" t="s">
        <v>136</v>
      </c>
      <c r="AE2" s="24" t="s">
        <v>359</v>
      </c>
      <c r="AF2" s="24" t="s">
        <v>137</v>
      </c>
      <c r="AG2" s="86" t="s">
        <v>444</v>
      </c>
      <c r="AH2" s="24" t="s">
        <v>138</v>
      </c>
      <c r="AI2" s="24" t="s">
        <v>139</v>
      </c>
      <c r="AJ2" s="24" t="s">
        <v>140</v>
      </c>
      <c r="AK2" s="24" t="s">
        <v>141</v>
      </c>
      <c r="AL2" s="24" t="s">
        <v>142</v>
      </c>
      <c r="AM2" s="86" t="s">
        <v>445</v>
      </c>
      <c r="AN2" s="24" t="s">
        <v>360</v>
      </c>
      <c r="AO2" s="24" t="s">
        <v>143</v>
      </c>
      <c r="AP2" s="24" t="s">
        <v>365</v>
      </c>
      <c r="AQ2" s="24" t="s">
        <v>57</v>
      </c>
      <c r="AR2" s="24" t="s">
        <v>127</v>
      </c>
      <c r="AS2" s="24" t="s">
        <v>144</v>
      </c>
      <c r="AT2" s="24" t="s">
        <v>145</v>
      </c>
      <c r="AU2" s="24" t="s">
        <v>60</v>
      </c>
      <c r="AV2" s="24" t="s">
        <v>146</v>
      </c>
      <c r="AW2" s="24" t="s">
        <v>147</v>
      </c>
      <c r="AX2" s="24" t="s">
        <v>148</v>
      </c>
      <c r="AY2" s="24" t="s">
        <v>149</v>
      </c>
      <c r="AZ2" s="24" t="s">
        <v>150</v>
      </c>
      <c r="BA2" s="24" t="s">
        <v>151</v>
      </c>
      <c r="BB2" s="24" t="s">
        <v>152</v>
      </c>
      <c r="BC2" s="24" t="s">
        <v>153</v>
      </c>
      <c r="BD2" s="24" t="s">
        <v>154</v>
      </c>
      <c r="BE2" s="24" t="s">
        <v>155</v>
      </c>
      <c r="BF2" s="24" t="s">
        <v>54</v>
      </c>
      <c r="BG2" s="24" t="s">
        <v>53</v>
      </c>
      <c r="BH2" s="24" t="s">
        <v>156</v>
      </c>
      <c r="BI2" s="24" t="s">
        <v>157</v>
      </c>
      <c r="BJ2" s="24" t="s">
        <v>158</v>
      </c>
      <c r="BK2" s="24" t="s">
        <v>159</v>
      </c>
      <c r="BL2" s="24" t="s">
        <v>160</v>
      </c>
      <c r="BM2" s="24" t="s">
        <v>161</v>
      </c>
      <c r="BN2" s="24" t="s">
        <v>162</v>
      </c>
      <c r="BO2" s="24" t="s">
        <v>163</v>
      </c>
      <c r="BP2" s="24" t="s">
        <v>164</v>
      </c>
      <c r="BQ2" s="24" t="s">
        <v>361</v>
      </c>
      <c r="BR2" s="24" t="s">
        <v>165</v>
      </c>
      <c r="BS2" s="24" t="s">
        <v>166</v>
      </c>
      <c r="BT2" s="24" t="s">
        <v>167</v>
      </c>
      <c r="BU2" s="24" t="s">
        <v>61</v>
      </c>
      <c r="BV2" s="24" t="s">
        <v>366</v>
      </c>
      <c r="BW2" s="24" t="s">
        <v>168</v>
      </c>
      <c r="BX2" s="24" t="s">
        <v>169</v>
      </c>
      <c r="BY2" s="24" t="s">
        <v>170</v>
      </c>
      <c r="BZ2" s="86" t="s">
        <v>171</v>
      </c>
      <c r="CA2" s="24" t="s">
        <v>172</v>
      </c>
      <c r="CB2" s="24" t="s">
        <v>173</v>
      </c>
      <c r="CC2" s="24" t="s">
        <v>367</v>
      </c>
    </row>
    <row r="3" spans="1:81" x14ac:dyDescent="0.3">
      <c r="A3" s="86" t="s">
        <v>0</v>
      </c>
      <c r="B3" s="86">
        <v>28345.719983999999</v>
      </c>
      <c r="C3" s="86">
        <v>225.54469818999999</v>
      </c>
      <c r="D3" s="86">
        <v>443.6842259</v>
      </c>
      <c r="E3" s="86">
        <v>3739.5961057</v>
      </c>
      <c r="F3" s="86">
        <v>3736.4266760999999</v>
      </c>
      <c r="G3" s="86">
        <v>87.874327582000006</v>
      </c>
      <c r="H3" s="86">
        <v>4296.865436</v>
      </c>
      <c r="I3" s="86">
        <v>117.86453913</v>
      </c>
      <c r="J3" s="86">
        <v>208.81836168000001</v>
      </c>
      <c r="K3" s="86"/>
      <c r="L3" s="86">
        <v>248.50755659999999</v>
      </c>
      <c r="M3" s="86">
        <v>11.987151771000001</v>
      </c>
      <c r="N3" s="86">
        <v>31.914737211999999</v>
      </c>
      <c r="O3" s="86">
        <v>30.608168205999998</v>
      </c>
      <c r="P3" s="24"/>
      <c r="Q3" s="24" t="s">
        <v>0</v>
      </c>
      <c r="R3" s="86">
        <v>0</v>
      </c>
      <c r="S3" s="24">
        <v>250.04325360016199</v>
      </c>
      <c r="T3" s="24">
        <v>12.1082342143067</v>
      </c>
      <c r="U3" s="24">
        <v>118.910827388188</v>
      </c>
      <c r="V3" s="24">
        <v>118.910827388188</v>
      </c>
      <c r="W3" s="24">
        <v>699.69108480846205</v>
      </c>
      <c r="X3" s="86">
        <v>0</v>
      </c>
      <c r="Y3" s="24">
        <v>209.41650377090701</v>
      </c>
      <c r="Z3" s="24">
        <v>32.058524291567203</v>
      </c>
      <c r="AA3" s="24">
        <v>1657.95459088289</v>
      </c>
      <c r="AB3" s="24">
        <v>28485.223225339902</v>
      </c>
      <c r="AC3" s="24">
        <v>494.068101784433</v>
      </c>
      <c r="AD3" s="24">
        <v>181.19090635769001</v>
      </c>
      <c r="AE3" s="24">
        <v>234.448014924826</v>
      </c>
      <c r="AF3" s="24">
        <v>120.959031951413</v>
      </c>
      <c r="AG3" s="86">
        <v>0</v>
      </c>
      <c r="AH3" s="24">
        <v>250.222976798448</v>
      </c>
      <c r="AI3" s="24">
        <v>250.222976798448</v>
      </c>
      <c r="AJ3" s="24">
        <v>0</v>
      </c>
      <c r="AK3" s="24">
        <v>90.942446707513895</v>
      </c>
      <c r="AL3" s="24">
        <v>13.6931190862206</v>
      </c>
      <c r="AM3" s="86">
        <v>1065.41676964319</v>
      </c>
      <c r="AN3" s="24">
        <v>75.672437031637401</v>
      </c>
      <c r="AO3" s="24">
        <v>0</v>
      </c>
      <c r="AP3" s="24">
        <v>30.866296500098699</v>
      </c>
      <c r="AQ3" s="24">
        <v>227.29041485782901</v>
      </c>
      <c r="AR3" s="24">
        <v>0</v>
      </c>
      <c r="AS3" s="24">
        <v>401.51574784944597</v>
      </c>
      <c r="AT3" s="24">
        <v>44.612838459410099</v>
      </c>
      <c r="AU3" s="24">
        <v>446.12858630885597</v>
      </c>
      <c r="AV3" s="24">
        <v>8.4221176733363004E-2</v>
      </c>
      <c r="AW3" s="24">
        <v>185.74150679501901</v>
      </c>
      <c r="AX3" s="24">
        <v>0.41349441999151199</v>
      </c>
      <c r="AY3" s="24">
        <v>470.544794364523</v>
      </c>
      <c r="AZ3" s="24">
        <v>0.37590397691760702</v>
      </c>
      <c r="BA3" s="24">
        <v>11.145552748226599</v>
      </c>
      <c r="BB3" s="24">
        <v>209.75440114199401</v>
      </c>
      <c r="BC3" s="24">
        <v>0.33831370040289399</v>
      </c>
      <c r="BD3" s="24">
        <v>0</v>
      </c>
      <c r="BE3" s="24">
        <v>36.351795120069198</v>
      </c>
      <c r="BF3" s="24">
        <v>3762.31461636413</v>
      </c>
      <c r="BG3" s="24">
        <v>3759.1472043766098</v>
      </c>
      <c r="BH3" s="24">
        <v>3.1674119875251399</v>
      </c>
      <c r="BI3" s="24">
        <v>0.424771429091089</v>
      </c>
      <c r="BJ3" s="24">
        <v>0</v>
      </c>
      <c r="BK3" s="24">
        <v>92.096490097389093</v>
      </c>
      <c r="BL3" s="24">
        <v>3.5334963176198801</v>
      </c>
      <c r="BM3" s="24">
        <v>1389.7172202141701</v>
      </c>
      <c r="BN3" s="24">
        <v>5.6385589335141102</v>
      </c>
      <c r="BO3" s="24">
        <v>7.1421739650677596</v>
      </c>
      <c r="BP3" s="24">
        <v>1985.52489459151</v>
      </c>
      <c r="BQ3" s="24">
        <v>66.727552591903901</v>
      </c>
      <c r="BR3" s="24">
        <v>1.2780738754498799</v>
      </c>
      <c r="BS3" s="24">
        <v>15.412063845191399</v>
      </c>
      <c r="BT3" s="24">
        <v>0</v>
      </c>
      <c r="BU3" s="24">
        <v>88.246990905713801</v>
      </c>
      <c r="BV3" s="24">
        <v>21.348431980379999</v>
      </c>
      <c r="BW3" s="24">
        <v>0</v>
      </c>
      <c r="BX3" s="24">
        <v>0</v>
      </c>
      <c r="BY3" s="24">
        <v>74.017448014939305</v>
      </c>
      <c r="BZ3" s="86">
        <v>0</v>
      </c>
      <c r="CA3" s="24">
        <v>1.62046755863179</v>
      </c>
      <c r="CB3" s="24">
        <v>4314.2306272700698</v>
      </c>
      <c r="CC3" s="24">
        <v>26.372688099210698</v>
      </c>
    </row>
    <row r="4" spans="1:81" x14ac:dyDescent="0.3">
      <c r="A4" s="86" t="s">
        <v>2</v>
      </c>
      <c r="B4" s="86">
        <v>13595.812406999999</v>
      </c>
      <c r="C4" s="86">
        <v>103.78422337000001</v>
      </c>
      <c r="D4" s="86">
        <v>241.75138951</v>
      </c>
      <c r="E4" s="86">
        <v>1917.8022409</v>
      </c>
      <c r="F4" s="86">
        <v>1913.2983675</v>
      </c>
      <c r="G4" s="86">
        <v>35.757831046</v>
      </c>
      <c r="H4" s="86">
        <v>2194.8143623000001</v>
      </c>
      <c r="I4" s="86">
        <v>53.685288341000003</v>
      </c>
      <c r="J4" s="86">
        <v>99.896204459000003</v>
      </c>
      <c r="K4" s="86"/>
      <c r="L4" s="86">
        <v>119.60982584</v>
      </c>
      <c r="M4" s="86">
        <v>5.5859194829999996</v>
      </c>
      <c r="N4" s="86">
        <v>16.450957156000001</v>
      </c>
      <c r="O4" s="86">
        <v>14.968183635999999</v>
      </c>
      <c r="P4" s="24"/>
      <c r="Q4" s="24" t="s">
        <v>2</v>
      </c>
      <c r="R4" s="86">
        <v>0</v>
      </c>
      <c r="S4" s="24">
        <v>129.666651246284</v>
      </c>
      <c r="T4" s="24">
        <v>5.6244550627757501</v>
      </c>
      <c r="U4" s="24">
        <v>54.020766426113298</v>
      </c>
      <c r="V4" s="24">
        <v>54.020766426113298</v>
      </c>
      <c r="W4" s="24">
        <v>362.843445331255</v>
      </c>
      <c r="X4" s="86">
        <v>0</v>
      </c>
      <c r="Y4" s="24">
        <v>100.110417292151</v>
      </c>
      <c r="Z4" s="24">
        <v>16.499908032596998</v>
      </c>
      <c r="AA4" s="24">
        <v>849.67223437215603</v>
      </c>
      <c r="AB4" s="24">
        <v>13642.3857352138</v>
      </c>
      <c r="AC4" s="24">
        <v>251.90242633846901</v>
      </c>
      <c r="AD4" s="24">
        <v>92.591438601014303</v>
      </c>
      <c r="AE4" s="24">
        <v>121.57935642799799</v>
      </c>
      <c r="AF4" s="24">
        <v>58.394531978957602</v>
      </c>
      <c r="AG4" s="86">
        <v>0</v>
      </c>
      <c r="AH4" s="24">
        <v>120.169851098816</v>
      </c>
      <c r="AI4" s="24">
        <v>120.169851098816</v>
      </c>
      <c r="AJ4" s="24">
        <v>0</v>
      </c>
      <c r="AK4" s="24">
        <v>47.1603606158777</v>
      </c>
      <c r="AL4" s="24">
        <v>7.1009304029467897</v>
      </c>
      <c r="AM4" s="86">
        <v>552.50020383282401</v>
      </c>
      <c r="AN4" s="24">
        <v>39.241874199434399</v>
      </c>
      <c r="AO4" s="24">
        <v>0</v>
      </c>
      <c r="AP4" s="24">
        <v>15.051208153884</v>
      </c>
      <c r="AQ4" s="24">
        <v>104.348242699118</v>
      </c>
      <c r="AR4" s="24">
        <v>0</v>
      </c>
      <c r="AS4" s="24">
        <v>218.30783139161201</v>
      </c>
      <c r="AT4" s="24">
        <v>24.256420127978298</v>
      </c>
      <c r="AU4" s="24">
        <v>242.56425151958999</v>
      </c>
      <c r="AV4" s="24">
        <v>4.3675085458937203E-2</v>
      </c>
      <c r="AW4" s="24">
        <v>95.907255598709199</v>
      </c>
      <c r="AX4" s="24">
        <v>0.21127511808506499</v>
      </c>
      <c r="AY4" s="24">
        <v>243.64021597996</v>
      </c>
      <c r="AZ4" s="24">
        <v>0.19206881749588001</v>
      </c>
      <c r="BA4" s="24">
        <v>5.6948404414755602</v>
      </c>
      <c r="BB4" s="24">
        <v>107.174211802443</v>
      </c>
      <c r="BC4" s="24">
        <v>0.17286175587118299</v>
      </c>
      <c r="BD4" s="24">
        <v>0</v>
      </c>
      <c r="BE4" s="24">
        <v>18.574035218836201</v>
      </c>
      <c r="BF4" s="24">
        <v>1925.2483813167801</v>
      </c>
      <c r="BG4" s="24">
        <v>1920.7445119967799</v>
      </c>
      <c r="BH4" s="24">
        <v>4.5038693200063902</v>
      </c>
      <c r="BI4" s="24">
        <v>0.217037508777151</v>
      </c>
      <c r="BJ4" s="24">
        <v>0</v>
      </c>
      <c r="BK4" s="24">
        <v>47.056834892552203</v>
      </c>
      <c r="BL4" s="24">
        <v>1.8054468851447001</v>
      </c>
      <c r="BM4" s="24">
        <v>710.07944720205796</v>
      </c>
      <c r="BN4" s="24">
        <v>2.8810333375221102</v>
      </c>
      <c r="BO4" s="24">
        <v>3.6493076230316799</v>
      </c>
      <c r="BP4" s="24">
        <v>1014.50825477714</v>
      </c>
      <c r="BQ4" s="24">
        <v>34.242621800739599</v>
      </c>
      <c r="BR4" s="24">
        <v>0.65303582477664401</v>
      </c>
      <c r="BS4" s="24">
        <v>7.8748207915695296</v>
      </c>
      <c r="BT4" s="24">
        <v>0</v>
      </c>
      <c r="BU4" s="24">
        <v>35.883217864492799</v>
      </c>
      <c r="BV4" s="24">
        <v>11.0708039758387</v>
      </c>
      <c r="BW4" s="24">
        <v>0</v>
      </c>
      <c r="BX4" s="24">
        <v>0</v>
      </c>
      <c r="BY4" s="24">
        <v>38.3715204849861</v>
      </c>
      <c r="BZ4" s="86">
        <v>0</v>
      </c>
      <c r="CA4" s="24">
        <v>0.78230261239756405</v>
      </c>
      <c r="CB4" s="24">
        <v>2200.7132685174402</v>
      </c>
      <c r="CC4" s="24">
        <v>13.665804099973499</v>
      </c>
    </row>
    <row r="5" spans="1:81" x14ac:dyDescent="0.3">
      <c r="A5" s="86" t="s">
        <v>3</v>
      </c>
      <c r="B5" s="86">
        <v>42693.282821000001</v>
      </c>
      <c r="C5" s="86">
        <v>340.31369059000002</v>
      </c>
      <c r="D5" s="86">
        <v>651.72706948999996</v>
      </c>
      <c r="E5" s="86">
        <v>5682.3021335000003</v>
      </c>
      <c r="F5" s="86">
        <v>5679.8107610999996</v>
      </c>
      <c r="G5" s="86">
        <v>140.63780274999999</v>
      </c>
      <c r="H5" s="86">
        <v>6426.6653431000004</v>
      </c>
      <c r="I5" s="86">
        <v>176.56074946999999</v>
      </c>
      <c r="J5" s="86">
        <v>316.76613923000002</v>
      </c>
      <c r="K5" s="86"/>
      <c r="L5" s="86">
        <v>367.32284828000002</v>
      </c>
      <c r="M5" s="86">
        <v>17.836236682999999</v>
      </c>
      <c r="N5" s="86">
        <v>46.534903649999997</v>
      </c>
      <c r="O5" s="86">
        <v>46.732090943999999</v>
      </c>
      <c r="P5" s="24"/>
      <c r="Q5" s="24" t="s">
        <v>3</v>
      </c>
      <c r="R5" s="86">
        <v>0</v>
      </c>
      <c r="S5" s="24">
        <v>374.86983266607598</v>
      </c>
      <c r="T5" s="24">
        <v>18.010453485902399</v>
      </c>
      <c r="U5" s="24">
        <v>178.062449086871</v>
      </c>
      <c r="V5" s="24">
        <v>178.062449086871</v>
      </c>
      <c r="W5" s="24">
        <v>1048.99080250053</v>
      </c>
      <c r="X5" s="86">
        <v>0</v>
      </c>
      <c r="Y5" s="24">
        <v>317.590306003759</v>
      </c>
      <c r="Z5" s="24">
        <v>46.737181547484198</v>
      </c>
      <c r="AA5" s="24">
        <v>2469.5758423621</v>
      </c>
      <c r="AB5" s="24">
        <v>42890.829107403602</v>
      </c>
      <c r="AC5" s="24">
        <v>733.86258111895597</v>
      </c>
      <c r="AD5" s="24">
        <v>269.466670448564</v>
      </c>
      <c r="AE5" s="24">
        <v>351.48910681749601</v>
      </c>
      <c r="AF5" s="24">
        <v>174.452794837917</v>
      </c>
      <c r="AG5" s="86">
        <v>0</v>
      </c>
      <c r="AH5" s="24">
        <v>369.76976850371699</v>
      </c>
      <c r="AI5" s="24">
        <v>369.76976850371699</v>
      </c>
      <c r="AJ5" s="24">
        <v>0</v>
      </c>
      <c r="AK5" s="24">
        <v>136.34255683293401</v>
      </c>
      <c r="AL5" s="24">
        <v>20.528993298446899</v>
      </c>
      <c r="AM5" s="86">
        <v>1597.2936314557901</v>
      </c>
      <c r="AN5" s="24">
        <v>113.44958894181001</v>
      </c>
      <c r="AO5" s="24">
        <v>0</v>
      </c>
      <c r="AP5" s="24">
        <v>47.101307342661201</v>
      </c>
      <c r="AQ5" s="24">
        <v>342.81127841068701</v>
      </c>
      <c r="AR5" s="24">
        <v>0</v>
      </c>
      <c r="AS5" s="24">
        <v>589.67650368469401</v>
      </c>
      <c r="AT5" s="24">
        <v>65.519652357126702</v>
      </c>
      <c r="AU5" s="24">
        <v>655.19615604182104</v>
      </c>
      <c r="AV5" s="24">
        <v>0.12626609461725199</v>
      </c>
      <c r="AW5" s="24">
        <v>277.80971335041301</v>
      </c>
      <c r="AX5" s="24">
        <v>0.62832982787413805</v>
      </c>
      <c r="AY5" s="24">
        <v>704.85830037880896</v>
      </c>
      <c r="AZ5" s="24">
        <v>0.57120899077916798</v>
      </c>
      <c r="BA5" s="24">
        <v>16.936346012114399</v>
      </c>
      <c r="BB5" s="24">
        <v>318.73449559902298</v>
      </c>
      <c r="BC5" s="24">
        <v>0.51408812590596098</v>
      </c>
      <c r="BD5" s="24">
        <v>0</v>
      </c>
      <c r="BE5" s="24">
        <v>55.238752566455503</v>
      </c>
      <c r="BF5" s="24">
        <v>5714.7401230335199</v>
      </c>
      <c r="BG5" s="24">
        <v>5712.2508549335498</v>
      </c>
      <c r="BH5" s="24">
        <v>2.4892680999630699</v>
      </c>
      <c r="BI5" s="24">
        <v>0.64546601718502805</v>
      </c>
      <c r="BJ5" s="24">
        <v>0</v>
      </c>
      <c r="BK5" s="24">
        <v>139.94615319918199</v>
      </c>
      <c r="BL5" s="24">
        <v>5.3693639700832803</v>
      </c>
      <c r="BM5" s="24">
        <v>2111.7589865352702</v>
      </c>
      <c r="BN5" s="24">
        <v>8.5681290547132107</v>
      </c>
      <c r="BO5" s="24">
        <v>10.852967313612901</v>
      </c>
      <c r="BP5" s="24">
        <v>3017.1248986700598</v>
      </c>
      <c r="BQ5" s="24">
        <v>99.465794039511707</v>
      </c>
      <c r="BR5" s="24">
        <v>1.9421090310135101</v>
      </c>
      <c r="BS5" s="24">
        <v>23.4195600202825</v>
      </c>
      <c r="BT5" s="24">
        <v>0</v>
      </c>
      <c r="BU5" s="24">
        <v>141.16046958624699</v>
      </c>
      <c r="BV5" s="24">
        <v>32.005995846859399</v>
      </c>
      <c r="BW5" s="24">
        <v>0</v>
      </c>
      <c r="BX5" s="24">
        <v>0</v>
      </c>
      <c r="BY5" s="24">
        <v>110.949446003058</v>
      </c>
      <c r="BZ5" s="86">
        <v>0</v>
      </c>
      <c r="CA5" s="24">
        <v>2.33711492164112</v>
      </c>
      <c r="CB5" s="24">
        <v>6451.1675464210603</v>
      </c>
      <c r="CC5" s="24">
        <v>39.521916551886299</v>
      </c>
    </row>
    <row r="6" spans="1:81" x14ac:dyDescent="0.3">
      <c r="A6" s="86" t="s">
        <v>4</v>
      </c>
      <c r="B6" s="86">
        <v>121473.08231</v>
      </c>
      <c r="C6" s="86">
        <v>812.54767333999996</v>
      </c>
      <c r="D6" s="86">
        <v>1920.1888878</v>
      </c>
      <c r="E6" s="86">
        <v>17146.110381999999</v>
      </c>
      <c r="F6" s="86">
        <v>16532.454455999999</v>
      </c>
      <c r="G6" s="86">
        <v>366.55451603</v>
      </c>
      <c r="H6" s="86">
        <v>19451.966950000002</v>
      </c>
      <c r="I6" s="86">
        <v>304.90135234000002</v>
      </c>
      <c r="J6" s="86">
        <v>219.33110895999999</v>
      </c>
      <c r="K6" s="86"/>
      <c r="L6" s="86">
        <v>508.20871820000002</v>
      </c>
      <c r="M6" s="86">
        <v>34.676964751</v>
      </c>
      <c r="N6" s="86">
        <v>43.77733696</v>
      </c>
      <c r="O6" s="86">
        <v>82.177781452000005</v>
      </c>
      <c r="P6" s="24"/>
      <c r="Q6" s="24" t="s">
        <v>4</v>
      </c>
      <c r="R6" s="86">
        <v>0</v>
      </c>
      <c r="S6" s="24">
        <v>1078.62565226726</v>
      </c>
      <c r="T6" s="24">
        <v>34.675912339603599</v>
      </c>
      <c r="U6" s="24">
        <v>2047.3809259766299</v>
      </c>
      <c r="V6" s="24">
        <v>2047.3809259766299</v>
      </c>
      <c r="W6" s="24">
        <v>3019.2078956277401</v>
      </c>
      <c r="X6" s="86">
        <v>0</v>
      </c>
      <c r="Y6" s="24">
        <v>605.93636020248198</v>
      </c>
      <c r="Z6" s="24">
        <v>43.775938849264399</v>
      </c>
      <c r="AA6" s="24">
        <v>5936.3419668184297</v>
      </c>
      <c r="AB6" s="24">
        <v>121469.35325619701</v>
      </c>
      <c r="AC6" s="24">
        <v>1613.3954521871899</v>
      </c>
      <c r="AD6" s="24">
        <v>617.28901641970299</v>
      </c>
      <c r="AE6" s="24">
        <v>1012.35371777127</v>
      </c>
      <c r="AF6" s="24">
        <v>0</v>
      </c>
      <c r="AG6" s="86">
        <v>0</v>
      </c>
      <c r="AH6" s="24">
        <v>1688.5072788187599</v>
      </c>
      <c r="AI6" s="24">
        <v>1688.5072788187599</v>
      </c>
      <c r="AJ6" s="24">
        <v>0</v>
      </c>
      <c r="AK6" s="24">
        <v>391.229080034606</v>
      </c>
      <c r="AL6" s="24">
        <v>59.0749366205577</v>
      </c>
      <c r="AM6" s="86">
        <v>4595.8300182202702</v>
      </c>
      <c r="AN6" s="24">
        <v>326.105528837316</v>
      </c>
      <c r="AO6" s="24">
        <v>0</v>
      </c>
      <c r="AP6" s="24">
        <v>312.56010104856102</v>
      </c>
      <c r="AQ6" s="24">
        <v>812.52229313913904</v>
      </c>
      <c r="AR6" s="24">
        <v>0</v>
      </c>
      <c r="AS6" s="24">
        <v>1728.1183513009601</v>
      </c>
      <c r="AT6" s="24">
        <v>192.01315319413399</v>
      </c>
      <c r="AU6" s="24">
        <v>1920.1315044951</v>
      </c>
      <c r="AV6" s="24">
        <v>0.36358182156324098</v>
      </c>
      <c r="AW6" s="24">
        <v>750.89711317103797</v>
      </c>
      <c r="AX6" s="24">
        <v>1.8185153169905801</v>
      </c>
      <c r="AY6" s="24">
        <v>1985.0717761840101</v>
      </c>
      <c r="AZ6" s="24">
        <v>1.6531955143452499</v>
      </c>
      <c r="BA6" s="24">
        <v>49.017245186031403</v>
      </c>
      <c r="BB6" s="24">
        <v>922.48315035764404</v>
      </c>
      <c r="BC6" s="24">
        <v>1.487876027947</v>
      </c>
      <c r="BD6" s="24">
        <v>0</v>
      </c>
      <c r="BE6" s="24">
        <v>159.872238132343</v>
      </c>
      <c r="BF6" s="24">
        <v>17146.065115609199</v>
      </c>
      <c r="BG6" s="24">
        <v>16532.426552585399</v>
      </c>
      <c r="BH6" s="24">
        <v>613.63856302378201</v>
      </c>
      <c r="BI6" s="24">
        <v>1.8681111239855099</v>
      </c>
      <c r="BJ6" s="24">
        <v>0</v>
      </c>
      <c r="BK6" s="24">
        <v>405.03286000473997</v>
      </c>
      <c r="BL6" s="24">
        <v>15.540038999521499</v>
      </c>
      <c r="BM6" s="24">
        <v>6111.8643899580502</v>
      </c>
      <c r="BN6" s="24">
        <v>24.7979385216289</v>
      </c>
      <c r="BO6" s="24">
        <v>31.410716727628799</v>
      </c>
      <c r="BP6" s="24">
        <v>8732.1783944337694</v>
      </c>
      <c r="BQ6" s="24">
        <v>243.79325916736099</v>
      </c>
      <c r="BR6" s="24">
        <v>5.62086315911528</v>
      </c>
      <c r="BS6" s="24">
        <v>67.781019121678597</v>
      </c>
      <c r="BT6" s="24">
        <v>0</v>
      </c>
      <c r="BU6" s="24">
        <v>366.54381953366499</v>
      </c>
      <c r="BV6" s="24">
        <v>92.105897518166103</v>
      </c>
      <c r="BW6" s="24">
        <v>0</v>
      </c>
      <c r="BX6" s="24">
        <v>0</v>
      </c>
      <c r="BY6" s="24">
        <v>317.30500688660698</v>
      </c>
      <c r="BZ6" s="86">
        <v>0</v>
      </c>
      <c r="CA6" s="24">
        <v>0</v>
      </c>
      <c r="CB6" s="24">
        <v>19451.360040174801</v>
      </c>
      <c r="CC6" s="24">
        <v>112.526095536486</v>
      </c>
    </row>
    <row r="7" spans="1:81" x14ac:dyDescent="0.3">
      <c r="A7" s="86" t="s">
        <v>5</v>
      </c>
      <c r="B7" s="86">
        <v>35059.836903000003</v>
      </c>
      <c r="C7" s="86">
        <v>266.13611878</v>
      </c>
      <c r="D7" s="86">
        <v>658.96461294000005</v>
      </c>
      <c r="E7" s="86">
        <v>5096.6940770000001</v>
      </c>
      <c r="F7" s="86">
        <v>5080.9547935999999</v>
      </c>
      <c r="G7" s="86">
        <v>129.50318175000001</v>
      </c>
      <c r="H7" s="86">
        <v>5579.1213869000003</v>
      </c>
      <c r="I7" s="86">
        <v>135.22619534</v>
      </c>
      <c r="J7" s="86">
        <v>264.63132872</v>
      </c>
      <c r="K7" s="86"/>
      <c r="L7" s="86">
        <v>267.23112556000001</v>
      </c>
      <c r="M7" s="86">
        <v>13.476361991999999</v>
      </c>
      <c r="N7" s="86">
        <v>31.306999705999999</v>
      </c>
      <c r="O7" s="86">
        <v>44.338976781</v>
      </c>
      <c r="P7" s="24"/>
      <c r="Q7" s="24" t="s">
        <v>5</v>
      </c>
      <c r="R7" s="86">
        <v>0</v>
      </c>
      <c r="S7" s="24">
        <v>338.20467441170302</v>
      </c>
      <c r="T7" s="24">
        <v>13.624715705469001</v>
      </c>
      <c r="U7" s="24">
        <v>136.51261692966099</v>
      </c>
      <c r="V7" s="24">
        <v>136.51261692966099</v>
      </c>
      <c r="W7" s="24">
        <v>946.39179384868203</v>
      </c>
      <c r="X7" s="86">
        <v>0</v>
      </c>
      <c r="Y7" s="24">
        <v>265.411215410132</v>
      </c>
      <c r="Z7" s="24">
        <v>31.491434743865899</v>
      </c>
      <c r="AA7" s="24">
        <v>2113.6141266940699</v>
      </c>
      <c r="AB7" s="24">
        <v>35235.207314380197</v>
      </c>
      <c r="AC7" s="24">
        <v>613.26260537803603</v>
      </c>
      <c r="AD7" s="24">
        <v>227.59389741774001</v>
      </c>
      <c r="AE7" s="24">
        <v>317.11073990421397</v>
      </c>
      <c r="AF7" s="24">
        <v>108.30104759534299</v>
      </c>
      <c r="AG7" s="86">
        <v>0</v>
      </c>
      <c r="AH7" s="24">
        <v>269.36679444367297</v>
      </c>
      <c r="AI7" s="24">
        <v>269.36679444367297</v>
      </c>
      <c r="AJ7" s="24">
        <v>0</v>
      </c>
      <c r="AK7" s="24">
        <v>123.005884466544</v>
      </c>
      <c r="AL7" s="24">
        <v>18.521112825610501</v>
      </c>
      <c r="AM7" s="86">
        <v>1441.06670981705</v>
      </c>
      <c r="AN7" s="24">
        <v>102.353382574961</v>
      </c>
      <c r="AO7" s="24">
        <v>0</v>
      </c>
      <c r="AP7" s="24">
        <v>44.653949260174898</v>
      </c>
      <c r="AQ7" s="24">
        <v>268.29088126479701</v>
      </c>
      <c r="AR7" s="24">
        <v>0</v>
      </c>
      <c r="AS7" s="24">
        <v>595.78511754724195</v>
      </c>
      <c r="AT7" s="24">
        <v>66.198366069861194</v>
      </c>
      <c r="AU7" s="24">
        <v>661.98348361710202</v>
      </c>
      <c r="AV7" s="24">
        <v>0.11391629211726299</v>
      </c>
      <c r="AW7" s="24">
        <v>245.952838011176</v>
      </c>
      <c r="AX7" s="24">
        <v>0.56198279981990396</v>
      </c>
      <c r="AY7" s="24">
        <v>631.70232070220902</v>
      </c>
      <c r="AZ7" s="24">
        <v>0.51089361437923897</v>
      </c>
      <c r="BA7" s="24">
        <v>15.147984607867199</v>
      </c>
      <c r="BB7" s="24">
        <v>285.07851623292902</v>
      </c>
      <c r="BC7" s="24">
        <v>0.45980391576840401</v>
      </c>
      <c r="BD7" s="24">
        <v>0</v>
      </c>
      <c r="BE7" s="24">
        <v>49.405947221859897</v>
      </c>
      <c r="BF7" s="24">
        <v>5124.8134646712597</v>
      </c>
      <c r="BG7" s="24">
        <v>5109.0794157711398</v>
      </c>
      <c r="BH7" s="24">
        <v>15.734048900124</v>
      </c>
      <c r="BI7" s="24">
        <v>0.57730936579943404</v>
      </c>
      <c r="BJ7" s="24">
        <v>0</v>
      </c>
      <c r="BK7" s="24">
        <v>125.168876199884</v>
      </c>
      <c r="BL7" s="24">
        <v>4.8023975241449</v>
      </c>
      <c r="BM7" s="24">
        <v>1888.7726933361901</v>
      </c>
      <c r="BN7" s="24">
        <v>7.6633991883739299</v>
      </c>
      <c r="BO7" s="24">
        <v>9.7069740521201293</v>
      </c>
      <c r="BP7" s="24">
        <v>2698.5389657957298</v>
      </c>
      <c r="BQ7" s="24">
        <v>85.652663271158602</v>
      </c>
      <c r="BR7" s="24">
        <v>1.7370377158980701</v>
      </c>
      <c r="BS7" s="24">
        <v>20.946634200370902</v>
      </c>
      <c r="BT7" s="24">
        <v>0</v>
      </c>
      <c r="BU7" s="24">
        <v>129.968915392837</v>
      </c>
      <c r="BV7" s="24">
        <v>28.875573681893101</v>
      </c>
      <c r="BW7" s="24">
        <v>0</v>
      </c>
      <c r="BX7" s="24">
        <v>0</v>
      </c>
      <c r="BY7" s="24">
        <v>99.962262609930903</v>
      </c>
      <c r="BZ7" s="86">
        <v>0</v>
      </c>
      <c r="CA7" s="24">
        <v>1.4508905357303401</v>
      </c>
      <c r="CB7" s="24">
        <v>5601.1235617565299</v>
      </c>
      <c r="CC7" s="24">
        <v>35.538583603308702</v>
      </c>
    </row>
    <row r="8" spans="1:81" x14ac:dyDescent="0.3">
      <c r="A8" s="86" t="s">
        <v>6</v>
      </c>
      <c r="B8" s="86">
        <v>25378.410667</v>
      </c>
      <c r="C8" s="86">
        <v>191.6138618</v>
      </c>
      <c r="D8" s="86">
        <v>456.28260809</v>
      </c>
      <c r="E8" s="86">
        <v>3419.8422077</v>
      </c>
      <c r="F8" s="86">
        <v>3412.2128437000001</v>
      </c>
      <c r="G8" s="86">
        <v>91.804565523999997</v>
      </c>
      <c r="H8" s="86">
        <v>3616.9982552000001</v>
      </c>
      <c r="I8" s="86">
        <v>102.66851058</v>
      </c>
      <c r="J8" s="86">
        <v>189.68391600999999</v>
      </c>
      <c r="K8" s="86"/>
      <c r="L8" s="86">
        <v>216.45510819</v>
      </c>
      <c r="M8" s="86">
        <v>9.5684618210999997</v>
      </c>
      <c r="N8" s="86">
        <v>23.773861744000001</v>
      </c>
      <c r="O8" s="86">
        <v>30.220012014999998</v>
      </c>
      <c r="P8" s="24"/>
      <c r="Q8" s="24" t="s">
        <v>6</v>
      </c>
      <c r="R8" s="86">
        <v>0</v>
      </c>
      <c r="S8" s="24">
        <v>204.210586775011</v>
      </c>
      <c r="T8" s="24">
        <v>9.6760342208042704</v>
      </c>
      <c r="U8" s="24">
        <v>103.58824849892601</v>
      </c>
      <c r="V8" s="24">
        <v>103.58824849892601</v>
      </c>
      <c r="W8" s="24">
        <v>571.43869969576099</v>
      </c>
      <c r="X8" s="86">
        <v>0</v>
      </c>
      <c r="Y8" s="24">
        <v>190.176966015208</v>
      </c>
      <c r="Z8" s="24">
        <v>23.899182824767099</v>
      </c>
      <c r="AA8" s="24">
        <v>1419.80078157906</v>
      </c>
      <c r="AB8" s="24">
        <v>25498.505528199799</v>
      </c>
      <c r="AC8" s="24">
        <v>431.56029534165498</v>
      </c>
      <c r="AD8" s="24">
        <v>156.89511374464499</v>
      </c>
      <c r="AE8" s="24">
        <v>191.473946008664</v>
      </c>
      <c r="AF8" s="24">
        <v>126.994708075348</v>
      </c>
      <c r="AG8" s="86">
        <v>0</v>
      </c>
      <c r="AH8" s="24">
        <v>217.943956574943</v>
      </c>
      <c r="AI8" s="24">
        <v>217.943956574943</v>
      </c>
      <c r="AJ8" s="24">
        <v>0</v>
      </c>
      <c r="AK8" s="24">
        <v>74.273528457139406</v>
      </c>
      <c r="AL8" s="24">
        <v>11.1831864237763</v>
      </c>
      <c r="AM8" s="86">
        <v>870.12702029990498</v>
      </c>
      <c r="AN8" s="24">
        <v>61.801754103804598</v>
      </c>
      <c r="AO8" s="24">
        <v>0</v>
      </c>
      <c r="AP8" s="24">
        <v>30.442862273193299</v>
      </c>
      <c r="AQ8" s="24">
        <v>193.14887461763499</v>
      </c>
      <c r="AR8" s="24">
        <v>0</v>
      </c>
      <c r="AS8" s="24">
        <v>412.48375327193401</v>
      </c>
      <c r="AT8" s="24">
        <v>45.831538389633799</v>
      </c>
      <c r="AU8" s="24">
        <v>458.31529166156798</v>
      </c>
      <c r="AV8" s="24">
        <v>6.8783548357170807E-2</v>
      </c>
      <c r="AW8" s="24">
        <v>154.38735150068601</v>
      </c>
      <c r="AX8" s="24">
        <v>0.37751203745652701</v>
      </c>
      <c r="AY8" s="24">
        <v>386.71674718265803</v>
      </c>
      <c r="AZ8" s="24">
        <v>0.343192688481401</v>
      </c>
      <c r="BA8" s="24">
        <v>10.1756616125707</v>
      </c>
      <c r="BB8" s="24">
        <v>191.50145615282401</v>
      </c>
      <c r="BC8" s="24">
        <v>0.30887356029916702</v>
      </c>
      <c r="BD8" s="24">
        <v>0</v>
      </c>
      <c r="BE8" s="24">
        <v>33.1884330979899</v>
      </c>
      <c r="BF8" s="24">
        <v>3439.6453971444598</v>
      </c>
      <c r="BG8" s="24">
        <v>3432.02368550549</v>
      </c>
      <c r="BH8" s="24">
        <v>7.6217116389711004</v>
      </c>
      <c r="BI8" s="24">
        <v>0.38780752404415803</v>
      </c>
      <c r="BJ8" s="24">
        <v>0</v>
      </c>
      <c r="BK8" s="24">
        <v>84.082176953984003</v>
      </c>
      <c r="BL8" s="24">
        <v>3.2260106946212699</v>
      </c>
      <c r="BM8" s="24">
        <v>1268.78315977446</v>
      </c>
      <c r="BN8" s="24">
        <v>5.1478889190187198</v>
      </c>
      <c r="BO8" s="24">
        <v>6.5206593473216499</v>
      </c>
      <c r="BP8" s="24">
        <v>1812.74309881666</v>
      </c>
      <c r="BQ8" s="24">
        <v>56.843584624842698</v>
      </c>
      <c r="BR8" s="24">
        <v>1.16685499429554</v>
      </c>
      <c r="BS8" s="24">
        <v>14.070899331448301</v>
      </c>
      <c r="BT8" s="24">
        <v>0</v>
      </c>
      <c r="BU8" s="24">
        <v>92.1158483705088</v>
      </c>
      <c r="BV8" s="24">
        <v>17.4352868024644</v>
      </c>
      <c r="BW8" s="24">
        <v>0</v>
      </c>
      <c r="BX8" s="24">
        <v>0</v>
      </c>
      <c r="BY8" s="24">
        <v>60.527943735185303</v>
      </c>
      <c r="BZ8" s="86">
        <v>0</v>
      </c>
      <c r="CA8" s="24">
        <v>1.7013271379477799</v>
      </c>
      <c r="CB8" s="24">
        <v>3632.08696164508</v>
      </c>
      <c r="CC8" s="24">
        <v>21.606284043993199</v>
      </c>
    </row>
    <row r="9" spans="1:81" x14ac:dyDescent="0.3">
      <c r="A9" s="86" t="s">
        <v>7</v>
      </c>
      <c r="B9" s="86">
        <v>5499.5836181000004</v>
      </c>
      <c r="C9" s="86">
        <v>45.186213180999999</v>
      </c>
      <c r="D9" s="86">
        <v>87.186114119999999</v>
      </c>
      <c r="E9" s="86">
        <v>743.51273246999995</v>
      </c>
      <c r="F9" s="86">
        <v>743.10807947000001</v>
      </c>
      <c r="G9" s="86">
        <v>18.092947064000001</v>
      </c>
      <c r="H9" s="86">
        <v>822.16279145999999</v>
      </c>
      <c r="I9" s="86">
        <v>23.705364712000002</v>
      </c>
      <c r="J9" s="86">
        <v>39.850713141</v>
      </c>
      <c r="K9" s="86"/>
      <c r="L9" s="86">
        <v>48.325013829</v>
      </c>
      <c r="M9" s="86">
        <v>2.4274927504999999</v>
      </c>
      <c r="N9" s="86">
        <v>5.9346389790999998</v>
      </c>
      <c r="O9" s="86">
        <v>6.4662001160000004</v>
      </c>
      <c r="P9" s="24"/>
      <c r="Q9" s="24" t="s">
        <v>7</v>
      </c>
      <c r="R9" s="86">
        <v>0</v>
      </c>
      <c r="S9" s="24">
        <v>48.102861108800298</v>
      </c>
      <c r="T9" s="24">
        <v>2.45837404569169</v>
      </c>
      <c r="U9" s="24">
        <v>23.971744269982601</v>
      </c>
      <c r="V9" s="24">
        <v>23.971744269982601</v>
      </c>
      <c r="W9" s="24">
        <v>134.60559349360901</v>
      </c>
      <c r="X9" s="86">
        <v>0</v>
      </c>
      <c r="Y9" s="24">
        <v>39.9990332655535</v>
      </c>
      <c r="Z9" s="24">
        <v>5.9708349856407299</v>
      </c>
      <c r="AA9" s="24">
        <v>313.37316725033997</v>
      </c>
      <c r="AB9" s="24">
        <v>5534.8016658123697</v>
      </c>
      <c r="AC9" s="24">
        <v>92.666310319449707</v>
      </c>
      <c r="AD9" s="24">
        <v>34.100264918808101</v>
      </c>
      <c r="AE9" s="24">
        <v>45.1027644148216</v>
      </c>
      <c r="AF9" s="24">
        <v>20.875142080415301</v>
      </c>
      <c r="AG9" s="86">
        <v>0</v>
      </c>
      <c r="AH9" s="24">
        <v>48.760056975304998</v>
      </c>
      <c r="AI9" s="24">
        <v>48.760056975304998</v>
      </c>
      <c r="AJ9" s="24">
        <v>0</v>
      </c>
      <c r="AK9" s="24">
        <v>17.4953079830244</v>
      </c>
      <c r="AL9" s="24">
        <v>2.6342607034680898</v>
      </c>
      <c r="AM9" s="86">
        <v>204.96322673796499</v>
      </c>
      <c r="AN9" s="24">
        <v>14.557747130915899</v>
      </c>
      <c r="AO9" s="24">
        <v>0</v>
      </c>
      <c r="AP9" s="24">
        <v>6.5314865941404401</v>
      </c>
      <c r="AQ9" s="24">
        <v>45.629689159322503</v>
      </c>
      <c r="AR9" s="24">
        <v>0</v>
      </c>
      <c r="AS9" s="24">
        <v>79.021297640503306</v>
      </c>
      <c r="AT9" s="24">
        <v>8.7801335339539293</v>
      </c>
      <c r="AU9" s="24">
        <v>87.801431174457207</v>
      </c>
      <c r="AV9" s="24">
        <v>1.6202347928735501E-2</v>
      </c>
      <c r="AW9" s="24">
        <v>35.504137965244098</v>
      </c>
      <c r="AX9" s="24">
        <v>8.2372835419456905E-2</v>
      </c>
      <c r="AY9" s="24">
        <v>90.316986895616594</v>
      </c>
      <c r="AZ9" s="24">
        <v>7.4884344979248896E-2</v>
      </c>
      <c r="BA9" s="24">
        <v>2.2203215441172302</v>
      </c>
      <c r="BB9" s="24">
        <v>41.7854800288805</v>
      </c>
      <c r="BC9" s="24">
        <v>6.7395935117974801E-2</v>
      </c>
      <c r="BD9" s="24">
        <v>0</v>
      </c>
      <c r="BE9" s="24">
        <v>7.2416939984677899</v>
      </c>
      <c r="BF9" s="24">
        <v>749.26953183815795</v>
      </c>
      <c r="BG9" s="24">
        <v>748.86533010797098</v>
      </c>
      <c r="BH9" s="24">
        <v>0.40420173018733702</v>
      </c>
      <c r="BI9" s="24">
        <v>8.4619269939428005E-2</v>
      </c>
      <c r="BJ9" s="24">
        <v>0</v>
      </c>
      <c r="BK9" s="24">
        <v>18.3466768079278</v>
      </c>
      <c r="BL9" s="24">
        <v>0.70391407375562798</v>
      </c>
      <c r="BM9" s="24">
        <v>276.847578608552</v>
      </c>
      <c r="BN9" s="24">
        <v>1.1232660570886801</v>
      </c>
      <c r="BO9" s="24">
        <v>1.42280307765229</v>
      </c>
      <c r="BP9" s="24">
        <v>395.53945964715001</v>
      </c>
      <c r="BQ9" s="24">
        <v>12.6376822768806</v>
      </c>
      <c r="BR9" s="24">
        <v>0.254606919206115</v>
      </c>
      <c r="BS9" s="24">
        <v>3.0702569597160401</v>
      </c>
      <c r="BT9" s="24">
        <v>0</v>
      </c>
      <c r="BU9" s="24">
        <v>18.1860925831004</v>
      </c>
      <c r="BV9" s="24">
        <v>4.10697777060963</v>
      </c>
      <c r="BW9" s="24">
        <v>0</v>
      </c>
      <c r="BX9" s="24">
        <v>0</v>
      </c>
      <c r="BY9" s="24">
        <v>14.232765479034599</v>
      </c>
      <c r="BZ9" s="86">
        <v>0</v>
      </c>
      <c r="CA9" s="24">
        <v>0.27966115211759401</v>
      </c>
      <c r="CB9" s="24">
        <v>826.53810766271397</v>
      </c>
      <c r="CC9" s="24">
        <v>5.0677937910492403</v>
      </c>
    </row>
    <row r="10" spans="1:81" x14ac:dyDescent="0.3">
      <c r="A10" s="86" t="s">
        <v>8</v>
      </c>
      <c r="B10" s="86">
        <v>83.678569999999993</v>
      </c>
      <c r="C10" s="86">
        <v>0.26426244999999998</v>
      </c>
      <c r="D10" s="86">
        <v>4.6192431599999999</v>
      </c>
      <c r="E10" s="86">
        <v>16.4414689</v>
      </c>
      <c r="F10" s="86">
        <v>16.040498899999999</v>
      </c>
      <c r="G10" s="86">
        <v>0.13530956299999999</v>
      </c>
      <c r="H10" s="86">
        <v>21.6247629</v>
      </c>
      <c r="I10" s="86">
        <v>0.12338125</v>
      </c>
      <c r="J10" s="86">
        <v>0.66317561000000003</v>
      </c>
      <c r="K10" s="86"/>
      <c r="L10" s="86">
        <v>0.31652371499999998</v>
      </c>
      <c r="M10" s="86">
        <v>1.2623048E-2</v>
      </c>
      <c r="N10" s="86">
        <v>3.5389866800000003E-2</v>
      </c>
      <c r="O10" s="86">
        <v>0.16504405350000001</v>
      </c>
      <c r="P10" s="24"/>
      <c r="Q10" s="24" t="s">
        <v>8</v>
      </c>
      <c r="R10" s="86">
        <v>0</v>
      </c>
      <c r="S10" s="24">
        <v>1.45658170373077</v>
      </c>
      <c r="T10" s="24">
        <v>1.2608852312674E-2</v>
      </c>
      <c r="U10" s="24">
        <v>0.123242515435612</v>
      </c>
      <c r="V10" s="24">
        <v>0.123242515435612</v>
      </c>
      <c r="W10" s="24">
        <v>4.0759259918649402</v>
      </c>
      <c r="X10" s="86">
        <v>0</v>
      </c>
      <c r="Y10" s="24">
        <v>0.662432155017186</v>
      </c>
      <c r="Z10" s="24">
        <v>3.53500727157764E-2</v>
      </c>
      <c r="AA10" s="24">
        <v>8.3802705461247609</v>
      </c>
      <c r="AB10" s="24">
        <v>83.584540630632105</v>
      </c>
      <c r="AC10" s="24">
        <v>2.3328512844759302</v>
      </c>
      <c r="AD10" s="24">
        <v>0.88220171231931699</v>
      </c>
      <c r="AE10" s="24">
        <v>1.36573387760545</v>
      </c>
      <c r="AF10" s="24">
        <v>0.15639380017086199</v>
      </c>
      <c r="AG10" s="86">
        <v>0</v>
      </c>
      <c r="AH10" s="24">
        <v>0.316167544669675</v>
      </c>
      <c r="AI10" s="24">
        <v>0.316167544669675</v>
      </c>
      <c r="AJ10" s="24">
        <v>0</v>
      </c>
      <c r="AK10" s="24">
        <v>0.52975372669389298</v>
      </c>
      <c r="AL10" s="24">
        <v>7.9766816650530994E-2</v>
      </c>
      <c r="AM10" s="86">
        <v>6.2063952124160799</v>
      </c>
      <c r="AN10" s="24">
        <v>0.44081709254010998</v>
      </c>
      <c r="AO10" s="24">
        <v>0</v>
      </c>
      <c r="AP10" s="24">
        <v>0.16485854124458299</v>
      </c>
      <c r="AQ10" s="24">
        <v>0.26396524402409599</v>
      </c>
      <c r="AR10" s="24">
        <v>0</v>
      </c>
      <c r="AS10" s="24">
        <v>4.1526517202114199</v>
      </c>
      <c r="AT10" s="24">
        <v>0.46140540994394702</v>
      </c>
      <c r="AU10" s="24">
        <v>4.6140571301553699</v>
      </c>
      <c r="AV10" s="24">
        <v>4.9061459059552301E-4</v>
      </c>
      <c r="AW10" s="24">
        <v>1.0296813336805599</v>
      </c>
      <c r="AX10" s="24">
        <v>1.7624761432342899E-3</v>
      </c>
      <c r="AY10" s="24">
        <v>2.69399627802047</v>
      </c>
      <c r="AZ10" s="24">
        <v>1.60224862624492E-3</v>
      </c>
      <c r="BA10" s="24">
        <v>4.7506645612526599E-2</v>
      </c>
      <c r="BB10" s="24">
        <v>0.89405421573328403</v>
      </c>
      <c r="BC10" s="24">
        <v>1.4420245286242599E-3</v>
      </c>
      <c r="BD10" s="24">
        <v>0</v>
      </c>
      <c r="BE10" s="24">
        <v>0.154945098519045</v>
      </c>
      <c r="BF10" s="24">
        <v>16.4234578794314</v>
      </c>
      <c r="BG10" s="24">
        <v>16.022937491417899</v>
      </c>
      <c r="BH10" s="24">
        <v>0.40052038801347001</v>
      </c>
      <c r="BI10" s="24">
        <v>1.81054136697586E-3</v>
      </c>
      <c r="BJ10" s="24">
        <v>0</v>
      </c>
      <c r="BK10" s="24">
        <v>0.39255062881330699</v>
      </c>
      <c r="BL10" s="24">
        <v>1.50611141057226E-2</v>
      </c>
      <c r="BM10" s="24">
        <v>5.9235115792258402</v>
      </c>
      <c r="BN10" s="24">
        <v>2.40336305163775E-2</v>
      </c>
      <c r="BO10" s="24">
        <v>3.0442755557025299E-2</v>
      </c>
      <c r="BP10" s="24">
        <v>8.4630746771606606</v>
      </c>
      <c r="BQ10" s="24">
        <v>0.34309203098164098</v>
      </c>
      <c r="BR10" s="24">
        <v>5.4476430055611499E-3</v>
      </c>
      <c r="BS10" s="24">
        <v>6.5692212503513606E-2</v>
      </c>
      <c r="BT10" s="24">
        <v>0</v>
      </c>
      <c r="BU10" s="24">
        <v>0.13515754409519501</v>
      </c>
      <c r="BV10" s="24">
        <v>0.124361310673741</v>
      </c>
      <c r="BW10" s="24">
        <v>0</v>
      </c>
      <c r="BX10" s="24">
        <v>0</v>
      </c>
      <c r="BY10" s="24">
        <v>0.429663569411531</v>
      </c>
      <c r="BZ10" s="86">
        <v>0</v>
      </c>
      <c r="CA10" s="24">
        <v>2.0951749514376799E-3</v>
      </c>
      <c r="CB10" s="24">
        <v>21.600473200063899</v>
      </c>
      <c r="CC10" s="24">
        <v>0.152313911169805</v>
      </c>
    </row>
    <row r="11" spans="1:81" x14ac:dyDescent="0.3">
      <c r="A11" s="86" t="s">
        <v>9</v>
      </c>
      <c r="B11" s="86">
        <v>64311.672199000001</v>
      </c>
      <c r="C11" s="86">
        <v>535.19614938999996</v>
      </c>
      <c r="D11" s="86">
        <v>1030.0186908999999</v>
      </c>
      <c r="E11" s="86">
        <v>8395.0054748000002</v>
      </c>
      <c r="F11" s="86">
        <v>8386.9975326000003</v>
      </c>
      <c r="G11" s="86">
        <v>176.04448239000001</v>
      </c>
      <c r="H11" s="86">
        <v>9643.0251348000002</v>
      </c>
      <c r="I11" s="86">
        <v>287.42911887000002</v>
      </c>
      <c r="J11" s="86">
        <v>453.43929222000003</v>
      </c>
      <c r="K11" s="86"/>
      <c r="L11" s="86">
        <v>605.29421257000001</v>
      </c>
      <c r="M11" s="86">
        <v>30.026000926999998</v>
      </c>
      <c r="N11" s="86">
        <v>77.234535541</v>
      </c>
      <c r="O11" s="86">
        <v>71.208502265000007</v>
      </c>
      <c r="P11" s="24"/>
      <c r="Q11" s="24" t="s">
        <v>9</v>
      </c>
      <c r="R11" s="86">
        <v>0</v>
      </c>
      <c r="S11" s="24">
        <v>557.35844843528002</v>
      </c>
      <c r="T11" s="24">
        <v>30.477292501205898</v>
      </c>
      <c r="U11" s="24">
        <v>291.35036101256799</v>
      </c>
      <c r="V11" s="24">
        <v>291.35036101256799</v>
      </c>
      <c r="W11" s="24">
        <v>1559.64516078563</v>
      </c>
      <c r="X11" s="86">
        <v>0</v>
      </c>
      <c r="Y11" s="24">
        <v>455.90465748905501</v>
      </c>
      <c r="Z11" s="24">
        <v>77.802912248378902</v>
      </c>
      <c r="AA11" s="24">
        <v>3718.22891506921</v>
      </c>
      <c r="AB11" s="24">
        <v>64853.497663039401</v>
      </c>
      <c r="AC11" s="24">
        <v>1110.9309463664999</v>
      </c>
      <c r="AD11" s="24">
        <v>406.943841132682</v>
      </c>
      <c r="AE11" s="24">
        <v>522.59589385054198</v>
      </c>
      <c r="AF11" s="24">
        <v>279.30619059541402</v>
      </c>
      <c r="AG11" s="86">
        <v>0</v>
      </c>
      <c r="AH11" s="24">
        <v>611.82960198435399</v>
      </c>
      <c r="AI11" s="24">
        <v>611.82960198435399</v>
      </c>
      <c r="AJ11" s="24">
        <v>0</v>
      </c>
      <c r="AK11" s="24">
        <v>202.71531911524599</v>
      </c>
      <c r="AL11" s="24">
        <v>30.522619461514299</v>
      </c>
      <c r="AM11" s="86">
        <v>2374.8644570377101</v>
      </c>
      <c r="AN11" s="24">
        <v>168.67743759786899</v>
      </c>
      <c r="AO11" s="24">
        <v>0</v>
      </c>
      <c r="AP11" s="24">
        <v>72.179769530947297</v>
      </c>
      <c r="AQ11" s="24">
        <v>541.78376383028797</v>
      </c>
      <c r="AR11" s="24">
        <v>0</v>
      </c>
      <c r="AS11" s="24">
        <v>935.538367025041</v>
      </c>
      <c r="AT11" s="24">
        <v>103.948732008324</v>
      </c>
      <c r="AU11" s="24">
        <v>1039.48709903336</v>
      </c>
      <c r="AV11" s="24">
        <v>0.18773306562189301</v>
      </c>
      <c r="AW11" s="24">
        <v>414.95077851558699</v>
      </c>
      <c r="AX11" s="24">
        <v>0.932050060956364</v>
      </c>
      <c r="AY11" s="24">
        <v>1049.6981704485099</v>
      </c>
      <c r="AZ11" s="24">
        <v>0.84731831429135196</v>
      </c>
      <c r="BA11" s="24">
        <v>25.122982179533299</v>
      </c>
      <c r="BB11" s="24">
        <v>472.80338433494802</v>
      </c>
      <c r="BC11" s="24">
        <v>0.76258664334672599</v>
      </c>
      <c r="BD11" s="24">
        <v>0</v>
      </c>
      <c r="BE11" s="24">
        <v>81.939877609770804</v>
      </c>
      <c r="BF11" s="24">
        <v>8481.4288543482307</v>
      </c>
      <c r="BG11" s="24">
        <v>8473.4221714427094</v>
      </c>
      <c r="BH11" s="24">
        <v>8.0066829055154098</v>
      </c>
      <c r="BI11" s="24">
        <v>0.95746937313425495</v>
      </c>
      <c r="BJ11" s="24">
        <v>0</v>
      </c>
      <c r="BK11" s="24">
        <v>207.59289966622001</v>
      </c>
      <c r="BL11" s="24">
        <v>7.9647896011089196</v>
      </c>
      <c r="BM11" s="24">
        <v>3132.5351565845899</v>
      </c>
      <c r="BN11" s="24">
        <v>12.7097699705021</v>
      </c>
      <c r="BO11" s="24">
        <v>16.099041931237799</v>
      </c>
      <c r="BP11" s="24">
        <v>4475.5339221669201</v>
      </c>
      <c r="BQ11" s="24">
        <v>149.544599724102</v>
      </c>
      <c r="BR11" s="24">
        <v>2.8808822643496002</v>
      </c>
      <c r="BS11" s="24">
        <v>34.740040741789102</v>
      </c>
      <c r="BT11" s="24">
        <v>0</v>
      </c>
      <c r="BU11" s="24">
        <v>177.49985106254601</v>
      </c>
      <c r="BV11" s="24">
        <v>47.586667428213602</v>
      </c>
      <c r="BW11" s="24">
        <v>0</v>
      </c>
      <c r="BX11" s="24">
        <v>0</v>
      </c>
      <c r="BY11" s="24">
        <v>165.01514753522301</v>
      </c>
      <c r="BZ11" s="86">
        <v>0</v>
      </c>
      <c r="CA11" s="24">
        <v>3.7418182774381799</v>
      </c>
      <c r="CB11" s="24">
        <v>9711.5124845250903</v>
      </c>
      <c r="CC11" s="24">
        <v>58.809175186242499</v>
      </c>
    </row>
    <row r="12" spans="1:81" x14ac:dyDescent="0.3">
      <c r="A12" s="86" t="s">
        <v>10</v>
      </c>
      <c r="B12" s="86">
        <v>49502.227844000001</v>
      </c>
      <c r="C12" s="86">
        <v>404.51001594000002</v>
      </c>
      <c r="D12" s="86">
        <v>801.21410743000001</v>
      </c>
      <c r="E12" s="86">
        <v>6541.8159545999997</v>
      </c>
      <c r="F12" s="86">
        <v>6536.2201364000002</v>
      </c>
      <c r="G12" s="86">
        <v>149.04629173000001</v>
      </c>
      <c r="H12" s="86">
        <v>7452.7201255999998</v>
      </c>
      <c r="I12" s="86">
        <v>213.74415721</v>
      </c>
      <c r="J12" s="86">
        <v>356.63412481</v>
      </c>
      <c r="K12" s="86"/>
      <c r="L12" s="86">
        <v>447.94460056000003</v>
      </c>
      <c r="M12" s="86">
        <v>22.023629293999999</v>
      </c>
      <c r="N12" s="86">
        <v>56.699393913999998</v>
      </c>
      <c r="O12" s="86">
        <v>56.762564883000003</v>
      </c>
      <c r="P12" s="24"/>
      <c r="Q12" s="24" t="s">
        <v>10</v>
      </c>
      <c r="R12" s="86">
        <v>0</v>
      </c>
      <c r="S12" s="24">
        <v>432.52820385452998</v>
      </c>
      <c r="T12" s="24">
        <v>22.262611341637399</v>
      </c>
      <c r="U12" s="24">
        <v>215.81100039947799</v>
      </c>
      <c r="V12" s="24">
        <v>215.81100039947799</v>
      </c>
      <c r="W12" s="24">
        <v>1210.3353614820601</v>
      </c>
      <c r="X12" s="86">
        <v>0</v>
      </c>
      <c r="Y12" s="24">
        <v>357.834447732081</v>
      </c>
      <c r="Z12" s="24">
        <v>56.9855784502085</v>
      </c>
      <c r="AA12" s="24">
        <v>2864.2388565195001</v>
      </c>
      <c r="AB12" s="24">
        <v>49779.267148288403</v>
      </c>
      <c r="AC12" s="24">
        <v>853.06086622351302</v>
      </c>
      <c r="AD12" s="24">
        <v>312.923005116414</v>
      </c>
      <c r="AE12" s="24">
        <v>405.55139502724899</v>
      </c>
      <c r="AF12" s="24">
        <v>207.64344067018001</v>
      </c>
      <c r="AG12" s="86">
        <v>0</v>
      </c>
      <c r="AH12" s="24">
        <v>451.34003587588597</v>
      </c>
      <c r="AI12" s="24">
        <v>451.34003587588597</v>
      </c>
      <c r="AJ12" s="24">
        <v>0</v>
      </c>
      <c r="AK12" s="24">
        <v>157.31353854041501</v>
      </c>
      <c r="AL12" s="24">
        <v>23.686530989931398</v>
      </c>
      <c r="AM12" s="86">
        <v>1842.9717759605801</v>
      </c>
      <c r="AN12" s="24">
        <v>130.89912402374799</v>
      </c>
      <c r="AO12" s="24">
        <v>0</v>
      </c>
      <c r="AP12" s="24">
        <v>57.271857393613899</v>
      </c>
      <c r="AQ12" s="24">
        <v>407.96212409519501</v>
      </c>
      <c r="AR12" s="24">
        <v>0</v>
      </c>
      <c r="AS12" s="24">
        <v>725.45063524396903</v>
      </c>
      <c r="AT12" s="24">
        <v>80.605642932147205</v>
      </c>
      <c r="AU12" s="24">
        <v>806.05627817611605</v>
      </c>
      <c r="AV12" s="24">
        <v>0.14568692011810699</v>
      </c>
      <c r="AW12" s="24">
        <v>321.14613957997</v>
      </c>
      <c r="AX12" s="24">
        <v>0.723910349719186</v>
      </c>
      <c r="AY12" s="24">
        <v>813.81781402194099</v>
      </c>
      <c r="AZ12" s="24">
        <v>0.65810047920765802</v>
      </c>
      <c r="BA12" s="24">
        <v>19.5126794412385</v>
      </c>
      <c r="BB12" s="24">
        <v>367.22001819915403</v>
      </c>
      <c r="BC12" s="24">
        <v>0.59229026488533199</v>
      </c>
      <c r="BD12" s="24">
        <v>0</v>
      </c>
      <c r="BE12" s="24">
        <v>63.641598586286101</v>
      </c>
      <c r="BF12" s="24">
        <v>6586.78368653501</v>
      </c>
      <c r="BG12" s="24">
        <v>6581.1914967826397</v>
      </c>
      <c r="BH12" s="24">
        <v>5.5921897523738799</v>
      </c>
      <c r="BI12" s="24">
        <v>0.74365341520197104</v>
      </c>
      <c r="BJ12" s="24">
        <v>0</v>
      </c>
      <c r="BK12" s="24">
        <v>161.23460580917799</v>
      </c>
      <c r="BL12" s="24">
        <v>6.1861441499804304</v>
      </c>
      <c r="BM12" s="24">
        <v>2432.9973085203101</v>
      </c>
      <c r="BN12" s="24">
        <v>9.8715074734480801</v>
      </c>
      <c r="BO12" s="24">
        <v>12.5039052916439</v>
      </c>
      <c r="BP12" s="24">
        <v>3476.0861196558499</v>
      </c>
      <c r="BQ12" s="24">
        <v>115.293624635539</v>
      </c>
      <c r="BR12" s="24">
        <v>2.2375414120603798</v>
      </c>
      <c r="BS12" s="24">
        <v>26.9821137344642</v>
      </c>
      <c r="BT12" s="24">
        <v>0</v>
      </c>
      <c r="BU12" s="24">
        <v>149.78779659363801</v>
      </c>
      <c r="BV12" s="24">
        <v>36.928795382995602</v>
      </c>
      <c r="BW12" s="24">
        <v>0</v>
      </c>
      <c r="BX12" s="24">
        <v>0</v>
      </c>
      <c r="BY12" s="24">
        <v>128.03199414132399</v>
      </c>
      <c r="BZ12" s="86">
        <v>0</v>
      </c>
      <c r="CA12" s="24">
        <v>2.78176349712058</v>
      </c>
      <c r="CB12" s="24">
        <v>7487.2672543086501</v>
      </c>
      <c r="CC12" s="24">
        <v>45.615987541405303</v>
      </c>
    </row>
    <row r="13" spans="1:81" x14ac:dyDescent="0.3">
      <c r="A13" s="86" t="s">
        <v>12</v>
      </c>
      <c r="B13" s="86">
        <v>11381.848035999999</v>
      </c>
      <c r="C13" s="86">
        <v>85.953980955000006</v>
      </c>
      <c r="D13" s="86">
        <v>187.44326756999999</v>
      </c>
      <c r="E13" s="86">
        <v>1664.9173023000001</v>
      </c>
      <c r="F13" s="86">
        <v>1664.9173023000001</v>
      </c>
      <c r="G13" s="86">
        <v>38.027907149000001</v>
      </c>
      <c r="H13" s="86">
        <v>1795.7399624</v>
      </c>
      <c r="I13" s="86">
        <v>42.849189307000003</v>
      </c>
      <c r="J13" s="86">
        <v>84.941360873999997</v>
      </c>
      <c r="K13" s="86"/>
      <c r="L13" s="86">
        <v>94.428990849000002</v>
      </c>
      <c r="M13" s="86">
        <v>4.2949312424999997</v>
      </c>
      <c r="N13" s="86">
        <v>12.629747961</v>
      </c>
      <c r="O13" s="86">
        <v>14.103205869</v>
      </c>
      <c r="P13" s="24"/>
      <c r="Q13" s="24" t="s">
        <v>12</v>
      </c>
      <c r="R13" s="86">
        <v>0</v>
      </c>
      <c r="S13" s="24">
        <v>106.290303123331</v>
      </c>
      <c r="T13" s="24">
        <v>4.3406244818134603</v>
      </c>
      <c r="U13" s="24">
        <v>43.245582221165797</v>
      </c>
      <c r="V13" s="24">
        <v>43.245582221165797</v>
      </c>
      <c r="W13" s="24">
        <v>297.43011043448098</v>
      </c>
      <c r="X13" s="86">
        <v>0</v>
      </c>
      <c r="Y13" s="24">
        <v>85.182728949272303</v>
      </c>
      <c r="Z13" s="24">
        <v>12.685997426763</v>
      </c>
      <c r="AA13" s="24">
        <v>694.48123981908202</v>
      </c>
      <c r="AB13" s="24">
        <v>11435.911976833801</v>
      </c>
      <c r="AC13" s="24">
        <v>205.62936633058999</v>
      </c>
      <c r="AD13" s="24">
        <v>75.625890480405701</v>
      </c>
      <c r="AE13" s="24">
        <v>99.661021324392905</v>
      </c>
      <c r="AF13" s="24">
        <v>47.0013384672339</v>
      </c>
      <c r="AG13" s="86">
        <v>0</v>
      </c>
      <c r="AH13" s="24">
        <v>95.085134829946497</v>
      </c>
      <c r="AI13" s="24">
        <v>95.085134829946497</v>
      </c>
      <c r="AJ13" s="24">
        <v>0</v>
      </c>
      <c r="AK13" s="24">
        <v>38.658444673708203</v>
      </c>
      <c r="AL13" s="24">
        <v>5.8207739867447801</v>
      </c>
      <c r="AM13" s="86">
        <v>452.895749402646</v>
      </c>
      <c r="AN13" s="24">
        <v>32.167418596947698</v>
      </c>
      <c r="AO13" s="24">
        <v>0</v>
      </c>
      <c r="AP13" s="24">
        <v>14.2004522041863</v>
      </c>
      <c r="AQ13" s="24">
        <v>86.617750616246894</v>
      </c>
      <c r="AR13" s="24">
        <v>0</v>
      </c>
      <c r="AS13" s="24">
        <v>169.54583084530699</v>
      </c>
      <c r="AT13" s="24">
        <v>18.8384229472268</v>
      </c>
      <c r="AU13" s="24">
        <v>188.384253792534</v>
      </c>
      <c r="AV13" s="24">
        <v>3.58014067871152E-2</v>
      </c>
      <c r="AW13" s="24">
        <v>78.534906613970605</v>
      </c>
      <c r="AX13" s="24">
        <v>0.18408829419578099</v>
      </c>
      <c r="AY13" s="24">
        <v>199.64342641364101</v>
      </c>
      <c r="AZ13" s="24">
        <v>0.167352985796722</v>
      </c>
      <c r="BA13" s="24">
        <v>4.9620179196084502</v>
      </c>
      <c r="BB13" s="24">
        <v>93.382965787573596</v>
      </c>
      <c r="BC13" s="24">
        <v>0.15061769780143999</v>
      </c>
      <c r="BD13" s="24">
        <v>0</v>
      </c>
      <c r="BE13" s="24">
        <v>16.1838731494678</v>
      </c>
      <c r="BF13" s="24">
        <v>1673.5777426627801</v>
      </c>
      <c r="BG13" s="24">
        <v>1673.5777426627801</v>
      </c>
      <c r="BH13" s="24">
        <v>0</v>
      </c>
      <c r="BI13" s="24">
        <v>0.189108881507079</v>
      </c>
      <c r="BJ13" s="24">
        <v>0</v>
      </c>
      <c r="BK13" s="24">
        <v>41.001478324487202</v>
      </c>
      <c r="BL13" s="24">
        <v>1.57311812684292</v>
      </c>
      <c r="BM13" s="24">
        <v>618.70407792236404</v>
      </c>
      <c r="BN13" s="24">
        <v>2.5102944106218601</v>
      </c>
      <c r="BO13" s="24">
        <v>3.1797080177692498</v>
      </c>
      <c r="BP13" s="24">
        <v>883.95856742560704</v>
      </c>
      <c r="BQ13" s="24">
        <v>27.997516556321099</v>
      </c>
      <c r="BR13" s="24">
        <v>0.56900019367604104</v>
      </c>
      <c r="BS13" s="24">
        <v>6.8614735254661401</v>
      </c>
      <c r="BT13" s="24">
        <v>0</v>
      </c>
      <c r="BU13" s="24">
        <v>38.172573255510102</v>
      </c>
      <c r="BV13" s="24">
        <v>9.0749560741645805</v>
      </c>
      <c r="BW13" s="24">
        <v>0</v>
      </c>
      <c r="BX13" s="24">
        <v>0</v>
      </c>
      <c r="BY13" s="24">
        <v>31.451711515852001</v>
      </c>
      <c r="BZ13" s="86">
        <v>0</v>
      </c>
      <c r="CA13" s="24">
        <v>0.62966884815519397</v>
      </c>
      <c r="CB13" s="24">
        <v>1802.5306545963599</v>
      </c>
      <c r="CC13" s="24">
        <v>11.200105218484399</v>
      </c>
    </row>
    <row r="14" spans="1:81" x14ac:dyDescent="0.3">
      <c r="A14" s="86" t="s">
        <v>13</v>
      </c>
      <c r="B14" s="86">
        <v>45157.551473</v>
      </c>
      <c r="C14" s="86">
        <v>331.55908987999999</v>
      </c>
      <c r="D14" s="86">
        <v>620.24330232</v>
      </c>
      <c r="E14" s="86">
        <v>7246.6972844000002</v>
      </c>
      <c r="F14" s="86">
        <v>7236.3085241999997</v>
      </c>
      <c r="G14" s="86">
        <v>229.03802582</v>
      </c>
      <c r="H14" s="86">
        <v>7503.5943509999997</v>
      </c>
      <c r="I14" s="86">
        <v>144.89428968000001</v>
      </c>
      <c r="J14" s="86">
        <v>393.48687417999997</v>
      </c>
      <c r="K14" s="86"/>
      <c r="L14" s="86">
        <v>243.84561282000001</v>
      </c>
      <c r="M14" s="86">
        <v>13.890285999</v>
      </c>
      <c r="N14" s="86">
        <v>29.915285447999999</v>
      </c>
      <c r="O14" s="86">
        <v>45.308350666999999</v>
      </c>
      <c r="P14" s="24"/>
      <c r="Q14" s="24" t="s">
        <v>13</v>
      </c>
      <c r="R14" s="86">
        <v>0</v>
      </c>
      <c r="S14" s="24">
        <v>483.37437836180698</v>
      </c>
      <c r="T14" s="24">
        <v>13.9286238248978</v>
      </c>
      <c r="U14" s="24">
        <v>144.38063956219901</v>
      </c>
      <c r="V14" s="24">
        <v>144.38063956219901</v>
      </c>
      <c r="W14" s="24">
        <v>1352.61729033956</v>
      </c>
      <c r="X14" s="86">
        <v>0</v>
      </c>
      <c r="Y14" s="24">
        <v>393.290290153748</v>
      </c>
      <c r="Z14" s="24">
        <v>29.954102794794601</v>
      </c>
      <c r="AA14" s="24">
        <v>2718.7629923320101</v>
      </c>
      <c r="AB14" s="24">
        <v>45193.429537365599</v>
      </c>
      <c r="AC14" s="24">
        <v>747.59513615551896</v>
      </c>
      <c r="AD14" s="24">
        <v>284.31760712209098</v>
      </c>
      <c r="AE14" s="24">
        <v>453.226314026517</v>
      </c>
      <c r="AF14" s="24">
        <v>25.182436166549</v>
      </c>
      <c r="AG14" s="86">
        <v>0</v>
      </c>
      <c r="AH14" s="24">
        <v>241.42285908053799</v>
      </c>
      <c r="AI14" s="24">
        <v>241.42285908053799</v>
      </c>
      <c r="AJ14" s="24">
        <v>0</v>
      </c>
      <c r="AK14" s="24">
        <v>175.800921423137</v>
      </c>
      <c r="AL14" s="24">
        <v>26.471030611423</v>
      </c>
      <c r="AM14" s="86">
        <v>2059.6243313519299</v>
      </c>
      <c r="AN14" s="24">
        <v>146.28711160855801</v>
      </c>
      <c r="AO14" s="24">
        <v>0</v>
      </c>
      <c r="AP14" s="24">
        <v>41.392878233002001</v>
      </c>
      <c r="AQ14" s="24">
        <v>332.06450531228302</v>
      </c>
      <c r="AR14" s="24">
        <v>0</v>
      </c>
      <c r="AS14" s="24">
        <v>558.75691039056903</v>
      </c>
      <c r="AT14" s="24">
        <v>62.084126462021203</v>
      </c>
      <c r="AU14" s="24">
        <v>620.84103685259095</v>
      </c>
      <c r="AV14" s="24">
        <v>0.162813307737875</v>
      </c>
      <c r="AW14" s="24">
        <v>339.15520192434701</v>
      </c>
      <c r="AX14" s="24">
        <v>0.79663815043314001</v>
      </c>
      <c r="AY14" s="24">
        <v>891.722172140314</v>
      </c>
      <c r="AZ14" s="24">
        <v>0.72421636085137397</v>
      </c>
      <c r="BA14" s="24">
        <v>21.4730196378679</v>
      </c>
      <c r="BB14" s="24">
        <v>404.11283815320701</v>
      </c>
      <c r="BC14" s="24">
        <v>0.65179495619638905</v>
      </c>
      <c r="BD14" s="24">
        <v>0</v>
      </c>
      <c r="BE14" s="24">
        <v>70.0353690087329</v>
      </c>
      <c r="BF14" s="24">
        <v>7252.7529857065801</v>
      </c>
      <c r="BG14" s="24">
        <v>7242.3722644579802</v>
      </c>
      <c r="BH14" s="24">
        <v>10.380721248601899</v>
      </c>
      <c r="BI14" s="24">
        <v>0.81836493904262397</v>
      </c>
      <c r="BJ14" s="24">
        <v>0</v>
      </c>
      <c r="BK14" s="24">
        <v>177.43306195939201</v>
      </c>
      <c r="BL14" s="24">
        <v>6.8076366254932399</v>
      </c>
      <c r="BM14" s="24">
        <v>2677.4287705788302</v>
      </c>
      <c r="BN14" s="24">
        <v>10.8632461212239</v>
      </c>
      <c r="BO14" s="24">
        <v>13.7601142577973</v>
      </c>
      <c r="BP14" s="24">
        <v>3825.3119677423601</v>
      </c>
      <c r="BQ14" s="24">
        <v>111.63344548068901</v>
      </c>
      <c r="BR14" s="24">
        <v>2.4623362426453301</v>
      </c>
      <c r="BS14" s="24">
        <v>29.692889723898201</v>
      </c>
      <c r="BT14" s="24">
        <v>0</v>
      </c>
      <c r="BU14" s="24">
        <v>229.09183748695401</v>
      </c>
      <c r="BV14" s="24">
        <v>41.270003902370497</v>
      </c>
      <c r="BW14" s="24">
        <v>0</v>
      </c>
      <c r="BX14" s="24">
        <v>0</v>
      </c>
      <c r="BY14" s="24">
        <v>142.512162508275</v>
      </c>
      <c r="BZ14" s="86">
        <v>0</v>
      </c>
      <c r="CA14" s="24">
        <v>0.337364894017601</v>
      </c>
      <c r="CB14" s="24">
        <v>7507.5399670609204</v>
      </c>
      <c r="CC14" s="24">
        <v>50.482081203656897</v>
      </c>
    </row>
    <row r="15" spans="1:81" x14ac:dyDescent="0.3">
      <c r="A15" s="86" t="s">
        <v>14</v>
      </c>
      <c r="B15" s="86">
        <v>52606.060380000003</v>
      </c>
      <c r="C15" s="86">
        <v>404.49009905000003</v>
      </c>
      <c r="D15" s="86">
        <v>896.96064945000001</v>
      </c>
      <c r="E15" s="86">
        <v>7170.9482091999998</v>
      </c>
      <c r="F15" s="86">
        <v>7158.1046974999999</v>
      </c>
      <c r="G15" s="86">
        <v>198.66656583</v>
      </c>
      <c r="H15" s="86">
        <v>7255.4671029000001</v>
      </c>
      <c r="I15" s="86">
        <v>219.43255020000001</v>
      </c>
      <c r="J15" s="86">
        <v>389.31765572</v>
      </c>
      <c r="K15" s="86"/>
      <c r="L15" s="86">
        <v>449.98788633999999</v>
      </c>
      <c r="M15" s="86">
        <v>20.320427545000001</v>
      </c>
      <c r="N15" s="86">
        <v>46.606457108999997</v>
      </c>
      <c r="O15" s="86">
        <v>60.894949101000002</v>
      </c>
      <c r="P15" s="24"/>
      <c r="Q15" s="24" t="s">
        <v>14</v>
      </c>
      <c r="R15" s="86">
        <v>0</v>
      </c>
      <c r="S15" s="24">
        <v>407.81481412278401</v>
      </c>
      <c r="T15" s="24">
        <v>20.561723520824899</v>
      </c>
      <c r="U15" s="24">
        <v>221.50375802692</v>
      </c>
      <c r="V15" s="24">
        <v>221.50375802692</v>
      </c>
      <c r="W15" s="24">
        <v>1141.1801795061001</v>
      </c>
      <c r="X15" s="86">
        <v>0</v>
      </c>
      <c r="Y15" s="24">
        <v>390.49620181869398</v>
      </c>
      <c r="Z15" s="24">
        <v>46.897000006599399</v>
      </c>
      <c r="AA15" s="24">
        <v>2828.3028803951902</v>
      </c>
      <c r="AB15" s="24">
        <v>52882.533041617702</v>
      </c>
      <c r="AC15" s="24">
        <v>858.81694475815004</v>
      </c>
      <c r="AD15" s="24">
        <v>312.36381600510299</v>
      </c>
      <c r="AE15" s="24">
        <v>382.37932870535099</v>
      </c>
      <c r="AF15" s="24">
        <v>250.57366598563999</v>
      </c>
      <c r="AG15" s="86">
        <v>0</v>
      </c>
      <c r="AH15" s="24">
        <v>453.375491331261</v>
      </c>
      <c r="AI15" s="24">
        <v>453.375491331261</v>
      </c>
      <c r="AJ15" s="24">
        <v>0</v>
      </c>
      <c r="AK15" s="24">
        <v>148.32665963487699</v>
      </c>
      <c r="AL15" s="24">
        <v>22.333163151065399</v>
      </c>
      <c r="AM15" s="86">
        <v>1737.6704559443299</v>
      </c>
      <c r="AN15" s="24">
        <v>123.419956993969</v>
      </c>
      <c r="AO15" s="24">
        <v>0</v>
      </c>
      <c r="AP15" s="24">
        <v>61.402292047346897</v>
      </c>
      <c r="AQ15" s="24">
        <v>407.95820406311799</v>
      </c>
      <c r="AR15" s="24">
        <v>0</v>
      </c>
      <c r="AS15" s="24">
        <v>811.53631924932597</v>
      </c>
      <c r="AT15" s="24">
        <v>90.170686977628506</v>
      </c>
      <c r="AU15" s="24">
        <v>901.70700622695404</v>
      </c>
      <c r="AV15" s="24">
        <v>0.137362836339289</v>
      </c>
      <c r="AW15" s="24">
        <v>308.02627761947599</v>
      </c>
      <c r="AX15" s="24">
        <v>0.79233111052321104</v>
      </c>
      <c r="AY15" s="24">
        <v>772.02413902650505</v>
      </c>
      <c r="AZ15" s="24">
        <v>0.72030077183815799</v>
      </c>
      <c r="BA15" s="24">
        <v>21.356921860480501</v>
      </c>
      <c r="BB15" s="24">
        <v>401.92794454273297</v>
      </c>
      <c r="BC15" s="24">
        <v>0.64827086239300602</v>
      </c>
      <c r="BD15" s="24">
        <v>0</v>
      </c>
      <c r="BE15" s="24">
        <v>69.656701294664202</v>
      </c>
      <c r="BF15" s="24">
        <v>7216.0479948924503</v>
      </c>
      <c r="BG15" s="24">
        <v>7203.2148935206196</v>
      </c>
      <c r="BH15" s="24">
        <v>12.833101371832599</v>
      </c>
      <c r="BI15" s="24">
        <v>0.81394015961463195</v>
      </c>
      <c r="BJ15" s="24">
        <v>0</v>
      </c>
      <c r="BK15" s="24">
        <v>176.47373481704301</v>
      </c>
      <c r="BL15" s="24">
        <v>6.7708304540970099</v>
      </c>
      <c r="BM15" s="24">
        <v>2662.9528440174799</v>
      </c>
      <c r="BN15" s="24">
        <v>10.804514323649499</v>
      </c>
      <c r="BO15" s="24">
        <v>13.6857162574337</v>
      </c>
      <c r="BP15" s="24">
        <v>3804.6294795438598</v>
      </c>
      <c r="BQ15" s="24">
        <v>113.265525551615</v>
      </c>
      <c r="BR15" s="24">
        <v>2.4490230869117098</v>
      </c>
      <c r="BS15" s="24">
        <v>29.5323404178861</v>
      </c>
      <c r="BT15" s="24">
        <v>0</v>
      </c>
      <c r="BU15" s="24">
        <v>199.386243093525</v>
      </c>
      <c r="BV15" s="24">
        <v>34.818805460572698</v>
      </c>
      <c r="BW15" s="24">
        <v>0</v>
      </c>
      <c r="BX15" s="24">
        <v>0</v>
      </c>
      <c r="BY15" s="24">
        <v>120.867756652121</v>
      </c>
      <c r="BZ15" s="86">
        <v>0</v>
      </c>
      <c r="CA15" s="24">
        <v>3.35689331084343</v>
      </c>
      <c r="CB15" s="24">
        <v>7290.5541991986202</v>
      </c>
      <c r="CC15" s="24">
        <v>43.141110336774197</v>
      </c>
    </row>
    <row r="16" spans="1:81" x14ac:dyDescent="0.3">
      <c r="A16" s="86" t="s">
        <v>15</v>
      </c>
      <c r="B16" s="86">
        <v>25120.048495999999</v>
      </c>
      <c r="C16" s="86">
        <v>183.04093162999999</v>
      </c>
      <c r="D16" s="86">
        <v>421.08343692</v>
      </c>
      <c r="E16" s="86">
        <v>3529.4337010999998</v>
      </c>
      <c r="F16" s="86">
        <v>3522.2252505000001</v>
      </c>
      <c r="G16" s="86">
        <v>105.22793106</v>
      </c>
      <c r="H16" s="86">
        <v>3570.1036018999998</v>
      </c>
      <c r="I16" s="86">
        <v>95.864205257999998</v>
      </c>
      <c r="J16" s="86">
        <v>194.52114333</v>
      </c>
      <c r="K16" s="86"/>
      <c r="L16" s="86">
        <v>192.65260455999999</v>
      </c>
      <c r="M16" s="86">
        <v>8.5424790977999994</v>
      </c>
      <c r="N16" s="86">
        <v>19.576320579000001</v>
      </c>
      <c r="O16" s="86">
        <v>28.105885422</v>
      </c>
      <c r="P16" s="24"/>
      <c r="Q16" s="24" t="s">
        <v>15</v>
      </c>
      <c r="R16" s="86">
        <v>0</v>
      </c>
      <c r="S16" s="24">
        <v>205.761758531574</v>
      </c>
      <c r="T16" s="24">
        <v>8.6387243265595899</v>
      </c>
      <c r="U16" s="24">
        <v>96.690529053474194</v>
      </c>
      <c r="V16" s="24">
        <v>96.690529053474194</v>
      </c>
      <c r="W16" s="24">
        <v>575.77913013738601</v>
      </c>
      <c r="X16" s="86">
        <v>0</v>
      </c>
      <c r="Y16" s="24">
        <v>194.98939977415299</v>
      </c>
      <c r="Z16" s="24">
        <v>19.692943134720501</v>
      </c>
      <c r="AA16" s="24">
        <v>1386.2537428502301</v>
      </c>
      <c r="AB16" s="24">
        <v>25230.390511130601</v>
      </c>
      <c r="AC16" s="24">
        <v>415.92200113139</v>
      </c>
      <c r="AD16" s="24">
        <v>152.07487221003001</v>
      </c>
      <c r="AE16" s="24">
        <v>192.92831963159901</v>
      </c>
      <c r="AF16" s="24">
        <v>108.93988865438899</v>
      </c>
      <c r="AG16" s="86">
        <v>0</v>
      </c>
      <c r="AH16" s="24">
        <v>194.00775937305599</v>
      </c>
      <c r="AI16" s="24">
        <v>194.00775937305599</v>
      </c>
      <c r="AJ16" s="24">
        <v>0</v>
      </c>
      <c r="AK16" s="24">
        <v>74.837234374305098</v>
      </c>
      <c r="AL16" s="24">
        <v>11.268127431128599</v>
      </c>
      <c r="AM16" s="86">
        <v>876.73608758201101</v>
      </c>
      <c r="AN16" s="24">
        <v>62.2711782323384</v>
      </c>
      <c r="AO16" s="24">
        <v>0</v>
      </c>
      <c r="AP16" s="24">
        <v>28.307425141713299</v>
      </c>
      <c r="AQ16" s="24">
        <v>184.42310218786599</v>
      </c>
      <c r="AR16" s="24">
        <v>0</v>
      </c>
      <c r="AS16" s="24">
        <v>380.67212963133198</v>
      </c>
      <c r="AT16" s="24">
        <v>42.296921562415598</v>
      </c>
      <c r="AU16" s="24">
        <v>422.96905119374702</v>
      </c>
      <c r="AV16" s="24">
        <v>6.9305984717895397E-2</v>
      </c>
      <c r="AW16" s="24">
        <v>153.744830280538</v>
      </c>
      <c r="AX16" s="24">
        <v>0.38941061305025898</v>
      </c>
      <c r="AY16" s="24">
        <v>388.02079908011001</v>
      </c>
      <c r="AZ16" s="24">
        <v>0.354009576216537</v>
      </c>
      <c r="BA16" s="24">
        <v>10.496384626950301</v>
      </c>
      <c r="BB16" s="24">
        <v>197.53737408577001</v>
      </c>
      <c r="BC16" s="24">
        <v>0.31860865876309602</v>
      </c>
      <c r="BD16" s="24">
        <v>0</v>
      </c>
      <c r="BE16" s="24">
        <v>34.234507220688101</v>
      </c>
      <c r="BF16" s="24">
        <v>3547.40114439743</v>
      </c>
      <c r="BG16" s="24">
        <v>3540.1975689873598</v>
      </c>
      <c r="BH16" s="24">
        <v>7.2035754100685097</v>
      </c>
      <c r="BI16" s="24">
        <v>0.40003095730198301</v>
      </c>
      <c r="BJ16" s="24">
        <v>0</v>
      </c>
      <c r="BK16" s="24">
        <v>86.732364029387597</v>
      </c>
      <c r="BL16" s="24">
        <v>3.3276915429598102</v>
      </c>
      <c r="BM16" s="24">
        <v>1308.7737274976901</v>
      </c>
      <c r="BN16" s="24">
        <v>5.3101444610525901</v>
      </c>
      <c r="BO16" s="24">
        <v>6.7261833012009697</v>
      </c>
      <c r="BP16" s="24">
        <v>1869.8791032700001</v>
      </c>
      <c r="BQ16" s="24">
        <v>55.692744713025803</v>
      </c>
      <c r="BR16" s="24">
        <v>1.20363271548802</v>
      </c>
      <c r="BS16" s="24">
        <v>14.514396430827199</v>
      </c>
      <c r="BT16" s="24">
        <v>0</v>
      </c>
      <c r="BU16" s="24">
        <v>105.51162687037299</v>
      </c>
      <c r="BV16" s="24">
        <v>17.567721320046701</v>
      </c>
      <c r="BW16" s="24">
        <v>0</v>
      </c>
      <c r="BX16" s="24">
        <v>0</v>
      </c>
      <c r="BY16" s="24">
        <v>60.935213327647503</v>
      </c>
      <c r="BZ16" s="86">
        <v>0</v>
      </c>
      <c r="CA16" s="24">
        <v>1.45944918053227</v>
      </c>
      <c r="CB16" s="24">
        <v>3584.1056408560498</v>
      </c>
      <c r="CC16" s="24">
        <v>21.724756897901699</v>
      </c>
    </row>
    <row r="17" spans="1:81" x14ac:dyDescent="0.3">
      <c r="A17" s="86" t="s">
        <v>16</v>
      </c>
      <c r="B17" s="86">
        <v>18437.865155</v>
      </c>
      <c r="C17" s="86">
        <v>151.07012653999999</v>
      </c>
      <c r="D17" s="86">
        <v>297.33867082</v>
      </c>
      <c r="E17" s="86">
        <v>2494.3704389</v>
      </c>
      <c r="F17" s="86">
        <v>2492.7662946</v>
      </c>
      <c r="G17" s="86">
        <v>68.103372152000006</v>
      </c>
      <c r="H17" s="86">
        <v>2454.6455887000002</v>
      </c>
      <c r="I17" s="86">
        <v>83.217815939999994</v>
      </c>
      <c r="J17" s="86">
        <v>131.55302312000001</v>
      </c>
      <c r="K17" s="86"/>
      <c r="L17" s="86">
        <v>167.55153587000001</v>
      </c>
      <c r="M17" s="86">
        <v>7.9492408973000002</v>
      </c>
      <c r="N17" s="86">
        <v>17.18237903</v>
      </c>
      <c r="O17" s="86">
        <v>22.033249826999999</v>
      </c>
      <c r="P17" s="24"/>
      <c r="Q17" s="24" t="s">
        <v>16</v>
      </c>
      <c r="R17" s="86">
        <v>0</v>
      </c>
      <c r="S17" s="24">
        <v>136.395673360312</v>
      </c>
      <c r="T17" s="24">
        <v>8.0608565071003593</v>
      </c>
      <c r="U17" s="24">
        <v>84.182097337390701</v>
      </c>
      <c r="V17" s="24">
        <v>84.182097337390701</v>
      </c>
      <c r="W17" s="24">
        <v>381.67333784176299</v>
      </c>
      <c r="X17" s="86">
        <v>0</v>
      </c>
      <c r="Y17" s="24">
        <v>132.13741873980999</v>
      </c>
      <c r="Z17" s="24">
        <v>17.320585472307201</v>
      </c>
      <c r="AA17" s="24">
        <v>948.13124968576403</v>
      </c>
      <c r="AB17" s="24">
        <v>18569.483700854798</v>
      </c>
      <c r="AC17" s="24">
        <v>288.170665916845</v>
      </c>
      <c r="AD17" s="24">
        <v>104.76882315557</v>
      </c>
      <c r="AE17" s="24">
        <v>127.888690287426</v>
      </c>
      <c r="AF17" s="24">
        <v>84.745788868920698</v>
      </c>
      <c r="AG17" s="86">
        <v>0</v>
      </c>
      <c r="AH17" s="24">
        <v>169.145984683807</v>
      </c>
      <c r="AI17" s="24">
        <v>169.145984683807</v>
      </c>
      <c r="AJ17" s="24">
        <v>0</v>
      </c>
      <c r="AK17" s="24">
        <v>49.608601534770699</v>
      </c>
      <c r="AL17" s="24">
        <v>7.4694357547092496</v>
      </c>
      <c r="AM17" s="86">
        <v>581.17273532647596</v>
      </c>
      <c r="AN17" s="24">
        <v>41.278406989828902</v>
      </c>
      <c r="AO17" s="24">
        <v>0</v>
      </c>
      <c r="AP17" s="24">
        <v>22.271151919378699</v>
      </c>
      <c r="AQ17" s="24">
        <v>152.68861236881099</v>
      </c>
      <c r="AR17" s="24">
        <v>0</v>
      </c>
      <c r="AS17" s="24">
        <v>269.66542642636199</v>
      </c>
      <c r="AT17" s="24">
        <v>29.9628292656955</v>
      </c>
      <c r="AU17" s="24">
        <v>299.62825569205802</v>
      </c>
      <c r="AV17" s="24">
        <v>4.5941670400956799E-2</v>
      </c>
      <c r="AW17" s="24">
        <v>103.11064027054</v>
      </c>
      <c r="AX17" s="24">
        <v>0.27652867708350498</v>
      </c>
      <c r="AY17" s="24">
        <v>258.28804715993903</v>
      </c>
      <c r="AZ17" s="24">
        <v>0.25138970020447798</v>
      </c>
      <c r="BA17" s="24">
        <v>7.4537059531407603</v>
      </c>
      <c r="BB17" s="24">
        <v>140.27547160060999</v>
      </c>
      <c r="BC17" s="24">
        <v>0.226250815809344</v>
      </c>
      <c r="BD17" s="24">
        <v>0</v>
      </c>
      <c r="BE17" s="24">
        <v>24.310644841019101</v>
      </c>
      <c r="BF17" s="24">
        <v>2515.5722245204902</v>
      </c>
      <c r="BG17" s="24">
        <v>2513.9690281398498</v>
      </c>
      <c r="BH17" s="24">
        <v>1.6031963806467899</v>
      </c>
      <c r="BI17" s="24">
        <v>0.284070445289549</v>
      </c>
      <c r="BJ17" s="24">
        <v>0</v>
      </c>
      <c r="BK17" s="24">
        <v>61.590488448331897</v>
      </c>
      <c r="BL17" s="24">
        <v>2.3630635241984801</v>
      </c>
      <c r="BM17" s="24">
        <v>929.38784460721797</v>
      </c>
      <c r="BN17" s="24">
        <v>3.7708467832911698</v>
      </c>
      <c r="BO17" s="24">
        <v>4.7764049092522498</v>
      </c>
      <c r="BP17" s="24">
        <v>1327.8406112755299</v>
      </c>
      <c r="BQ17" s="24">
        <v>37.9604323824719</v>
      </c>
      <c r="BR17" s="24">
        <v>0.85472541796877199</v>
      </c>
      <c r="BS17" s="24">
        <v>10.3069811408918</v>
      </c>
      <c r="BT17" s="24">
        <v>0</v>
      </c>
      <c r="BU17" s="24">
        <v>68.451243757337195</v>
      </c>
      <c r="BV17" s="24">
        <v>11.645321200831001</v>
      </c>
      <c r="BW17" s="24">
        <v>0</v>
      </c>
      <c r="BX17" s="24">
        <v>0</v>
      </c>
      <c r="BY17" s="24">
        <v>40.427413746843897</v>
      </c>
      <c r="BZ17" s="86">
        <v>0</v>
      </c>
      <c r="CA17" s="24">
        <v>1.1353252689984901</v>
      </c>
      <c r="CB17" s="24">
        <v>2471.3823855442902</v>
      </c>
      <c r="CC17" s="24">
        <v>14.431012031021501</v>
      </c>
    </row>
    <row r="18" spans="1:81" x14ac:dyDescent="0.3">
      <c r="A18" s="86" t="s">
        <v>17</v>
      </c>
      <c r="B18" s="86">
        <v>59442.874575000002</v>
      </c>
      <c r="C18" s="86">
        <v>459.83718893000002</v>
      </c>
      <c r="D18" s="86">
        <v>898.56124107999995</v>
      </c>
      <c r="E18" s="86">
        <v>7853.2179039000002</v>
      </c>
      <c r="F18" s="86">
        <v>7851.5657709999996</v>
      </c>
      <c r="G18" s="86">
        <v>205.52047605000001</v>
      </c>
      <c r="H18" s="86">
        <v>8995.2544756000007</v>
      </c>
      <c r="I18" s="86">
        <v>233.93390749</v>
      </c>
      <c r="J18" s="86">
        <v>452.93539197000001</v>
      </c>
      <c r="K18" s="86"/>
      <c r="L18" s="86">
        <v>494.42621969999999</v>
      </c>
      <c r="M18" s="86">
        <v>23.16681561</v>
      </c>
      <c r="N18" s="86">
        <v>63.757867294999997</v>
      </c>
      <c r="O18" s="86">
        <v>64.554742133000005</v>
      </c>
      <c r="P18" s="24"/>
      <c r="Q18" s="24" t="s">
        <v>17</v>
      </c>
      <c r="R18" s="86">
        <v>0</v>
      </c>
      <c r="S18" s="24">
        <v>524.66896385624</v>
      </c>
      <c r="T18" s="24">
        <v>23.364550757341</v>
      </c>
      <c r="U18" s="24">
        <v>235.632200630619</v>
      </c>
      <c r="V18" s="24">
        <v>235.632200630619</v>
      </c>
      <c r="W18" s="24">
        <v>1468.1708421666999</v>
      </c>
      <c r="X18" s="86">
        <v>0</v>
      </c>
      <c r="Y18" s="24">
        <v>453.80917961868499</v>
      </c>
      <c r="Z18" s="24">
        <v>63.9794003019923</v>
      </c>
      <c r="AA18" s="24">
        <v>3475.6018385096399</v>
      </c>
      <c r="AB18" s="24">
        <v>59661.611632952503</v>
      </c>
      <c r="AC18" s="24">
        <v>1035.2984983527101</v>
      </c>
      <c r="AD18" s="24">
        <v>379.746934695665</v>
      </c>
      <c r="AE18" s="24">
        <v>491.94533179906699</v>
      </c>
      <c r="AF18" s="24">
        <v>252.391174205043</v>
      </c>
      <c r="AG18" s="86">
        <v>0</v>
      </c>
      <c r="AH18" s="24">
        <v>497.16640527577101</v>
      </c>
      <c r="AI18" s="24">
        <v>497.16640527577101</v>
      </c>
      <c r="AJ18" s="24">
        <v>0</v>
      </c>
      <c r="AK18" s="24">
        <v>190.825939353661</v>
      </c>
      <c r="AL18" s="24">
        <v>28.732440607636001</v>
      </c>
      <c r="AM18" s="86">
        <v>2235.5773861615298</v>
      </c>
      <c r="AN18" s="24">
        <v>158.78441358272801</v>
      </c>
      <c r="AO18" s="24">
        <v>0</v>
      </c>
      <c r="AP18" s="24">
        <v>64.969133129525304</v>
      </c>
      <c r="AQ18" s="24">
        <v>462.64807684915399</v>
      </c>
      <c r="AR18" s="24">
        <v>0</v>
      </c>
      <c r="AS18" s="24">
        <v>812.16453596344695</v>
      </c>
      <c r="AT18" s="24">
        <v>90.240498232885201</v>
      </c>
      <c r="AU18" s="24">
        <v>902.40503419633205</v>
      </c>
      <c r="AV18" s="24">
        <v>0.176722366556955</v>
      </c>
      <c r="AW18" s="24">
        <v>389.60840341292499</v>
      </c>
      <c r="AX18" s="24">
        <v>0.86765254286611804</v>
      </c>
      <c r="AY18" s="24">
        <v>987.228385022569</v>
      </c>
      <c r="AZ18" s="24">
        <v>0.78877524055181603</v>
      </c>
      <c r="BA18" s="24">
        <v>23.387188683124101</v>
      </c>
      <c r="BB18" s="24">
        <v>440.13655557576402</v>
      </c>
      <c r="BC18" s="24">
        <v>0.709897842005765</v>
      </c>
      <c r="BD18" s="24">
        <v>0</v>
      </c>
      <c r="BE18" s="24">
        <v>76.278500384155294</v>
      </c>
      <c r="BF18" s="24">
        <v>7889.6273816457197</v>
      </c>
      <c r="BG18" s="24">
        <v>7887.9766933692599</v>
      </c>
      <c r="BH18" s="24">
        <v>1.65068827645992</v>
      </c>
      <c r="BI18" s="24">
        <v>0.89131582345387095</v>
      </c>
      <c r="BJ18" s="24">
        <v>0</v>
      </c>
      <c r="BK18" s="24">
        <v>193.24990024416101</v>
      </c>
      <c r="BL18" s="24">
        <v>7.41448628074758</v>
      </c>
      <c r="BM18" s="24">
        <v>2916.1020391871498</v>
      </c>
      <c r="BN18" s="24">
        <v>11.8316273678466</v>
      </c>
      <c r="BO18" s="24">
        <v>14.986727355611</v>
      </c>
      <c r="BP18" s="24">
        <v>4166.3104047134802</v>
      </c>
      <c r="BQ18" s="24">
        <v>139.897228532616</v>
      </c>
      <c r="BR18" s="24">
        <v>2.6818357917073099</v>
      </c>
      <c r="BS18" s="24">
        <v>32.339786336634702</v>
      </c>
      <c r="BT18" s="24">
        <v>0</v>
      </c>
      <c r="BU18" s="24">
        <v>206.09114213131801</v>
      </c>
      <c r="BV18" s="24">
        <v>44.795690298781302</v>
      </c>
      <c r="BW18" s="24">
        <v>0</v>
      </c>
      <c r="BX18" s="24">
        <v>0</v>
      </c>
      <c r="BY18" s="24">
        <v>155.30783528643099</v>
      </c>
      <c r="BZ18" s="86">
        <v>0</v>
      </c>
      <c r="CA18" s="24">
        <v>3.3812416565443</v>
      </c>
      <c r="CB18" s="24">
        <v>9022.2062361039898</v>
      </c>
      <c r="CC18" s="24">
        <v>55.334758939190401</v>
      </c>
    </row>
    <row r="19" spans="1:81" x14ac:dyDescent="0.3">
      <c r="A19" s="86" t="s">
        <v>18</v>
      </c>
      <c r="B19" s="86">
        <v>10391.154848</v>
      </c>
      <c r="C19" s="86">
        <v>85.004467804000001</v>
      </c>
      <c r="D19" s="86">
        <v>173.76878356</v>
      </c>
      <c r="E19" s="86">
        <v>1398.9785829</v>
      </c>
      <c r="F19" s="86">
        <v>1396.4232242999999</v>
      </c>
      <c r="G19" s="86">
        <v>29.762861428000001</v>
      </c>
      <c r="H19" s="86">
        <v>1586.1456909000001</v>
      </c>
      <c r="I19" s="86">
        <v>45.435084273999998</v>
      </c>
      <c r="J19" s="86">
        <v>73.871974945000005</v>
      </c>
      <c r="K19" s="86"/>
      <c r="L19" s="86">
        <v>94.018738440999996</v>
      </c>
      <c r="M19" s="86">
        <v>4.7275195684</v>
      </c>
      <c r="N19" s="86">
        <v>11.774946925</v>
      </c>
      <c r="O19" s="86">
        <v>11.631860219</v>
      </c>
      <c r="P19" s="24"/>
      <c r="Q19" s="24" t="s">
        <v>18</v>
      </c>
      <c r="R19" s="86">
        <v>0</v>
      </c>
      <c r="S19" s="24">
        <v>92.882611192669998</v>
      </c>
      <c r="T19" s="24">
        <v>4.7877310009542198</v>
      </c>
      <c r="U19" s="24">
        <v>45.958175289102101</v>
      </c>
      <c r="V19" s="24">
        <v>45.958175289102101</v>
      </c>
      <c r="W19" s="24">
        <v>259.91157752750502</v>
      </c>
      <c r="X19" s="86">
        <v>0</v>
      </c>
      <c r="Y19" s="24">
        <v>74.199981118114493</v>
      </c>
      <c r="Z19" s="24">
        <v>11.8507205743886</v>
      </c>
      <c r="AA19" s="24">
        <v>607.93276517121399</v>
      </c>
      <c r="AB19" s="24">
        <v>10463.3615056245</v>
      </c>
      <c r="AC19" s="24">
        <v>180.14096115712599</v>
      </c>
      <c r="AD19" s="24">
        <v>66.229340506048302</v>
      </c>
      <c r="AE19" s="24">
        <v>87.089505810778206</v>
      </c>
      <c r="AF19" s="24">
        <v>41.525176747647997</v>
      </c>
      <c r="AG19" s="86">
        <v>0</v>
      </c>
      <c r="AH19" s="24">
        <v>94.890409035200307</v>
      </c>
      <c r="AI19" s="24">
        <v>94.890409035200307</v>
      </c>
      <c r="AJ19" s="24">
        <v>0</v>
      </c>
      <c r="AK19" s="24">
        <v>33.781932481316304</v>
      </c>
      <c r="AL19" s="24">
        <v>5.0865292951244001</v>
      </c>
      <c r="AM19" s="86">
        <v>395.76609052693499</v>
      </c>
      <c r="AN19" s="24">
        <v>28.109743903541101</v>
      </c>
      <c r="AO19" s="24">
        <v>0</v>
      </c>
      <c r="AP19" s="24">
        <v>11.7613469419789</v>
      </c>
      <c r="AQ19" s="24">
        <v>85.883043231975805</v>
      </c>
      <c r="AR19" s="24">
        <v>0</v>
      </c>
      <c r="AS19" s="24">
        <v>157.52642936137599</v>
      </c>
      <c r="AT19" s="24">
        <v>17.5029383127366</v>
      </c>
      <c r="AU19" s="24">
        <v>175.029367674112</v>
      </c>
      <c r="AV19" s="24">
        <v>3.1285325478278399E-2</v>
      </c>
      <c r="AW19" s="24">
        <v>68.671484473541696</v>
      </c>
      <c r="AX19" s="24">
        <v>0.15487011196172701</v>
      </c>
      <c r="AY19" s="24">
        <v>174.49887574232</v>
      </c>
      <c r="AZ19" s="24">
        <v>0.140791028136488</v>
      </c>
      <c r="BA19" s="24">
        <v>4.1744550651741301</v>
      </c>
      <c r="BB19" s="24">
        <v>78.561380366738803</v>
      </c>
      <c r="BC19" s="24">
        <v>0.126711941963326</v>
      </c>
      <c r="BD19" s="24">
        <v>0</v>
      </c>
      <c r="BE19" s="24">
        <v>13.6151964410787</v>
      </c>
      <c r="BF19" s="24">
        <v>1410.50533370415</v>
      </c>
      <c r="BG19" s="24">
        <v>1407.95031870142</v>
      </c>
      <c r="BH19" s="24">
        <v>2.5550150027359302</v>
      </c>
      <c r="BI19" s="24">
        <v>0.15909393012450601</v>
      </c>
      <c r="BJ19" s="24">
        <v>0</v>
      </c>
      <c r="BK19" s="24">
        <v>34.493801445129698</v>
      </c>
      <c r="BL19" s="24">
        <v>1.32343581783208</v>
      </c>
      <c r="BM19" s="24">
        <v>520.50444050551903</v>
      </c>
      <c r="BN19" s="24">
        <v>2.11186477818746</v>
      </c>
      <c r="BO19" s="24">
        <v>2.6750286133478798</v>
      </c>
      <c r="BP19" s="24">
        <v>743.65812751533599</v>
      </c>
      <c r="BQ19" s="24">
        <v>24.503520109709001</v>
      </c>
      <c r="BR19" s="24">
        <v>0.478689616120196</v>
      </c>
      <c r="BS19" s="24">
        <v>5.7724315247716804</v>
      </c>
      <c r="BT19" s="24">
        <v>0</v>
      </c>
      <c r="BU19" s="24">
        <v>29.956663943076599</v>
      </c>
      <c r="BV19" s="24">
        <v>7.9302173607944102</v>
      </c>
      <c r="BW19" s="24">
        <v>0</v>
      </c>
      <c r="BX19" s="24">
        <v>0</v>
      </c>
      <c r="BY19" s="24">
        <v>27.4855758357666</v>
      </c>
      <c r="BZ19" s="86">
        <v>0</v>
      </c>
      <c r="CA19" s="24">
        <v>0.55630567604035797</v>
      </c>
      <c r="CB19" s="24">
        <v>1595.26731653411</v>
      </c>
      <c r="CC19" s="24">
        <v>9.7883820908692201</v>
      </c>
    </row>
    <row r="20" spans="1:81" x14ac:dyDescent="0.3">
      <c r="A20" s="86" t="s">
        <v>19</v>
      </c>
      <c r="B20" s="86">
        <v>55812.704081000003</v>
      </c>
      <c r="C20" s="86">
        <v>386.96657700999998</v>
      </c>
      <c r="D20" s="86">
        <v>842.17683877000002</v>
      </c>
      <c r="E20" s="86">
        <v>7688.6084315999997</v>
      </c>
      <c r="F20" s="86">
        <v>7688.6084315999997</v>
      </c>
      <c r="G20" s="86">
        <v>269.55479810000003</v>
      </c>
      <c r="H20" s="86">
        <v>7913.9498887999998</v>
      </c>
      <c r="I20" s="86">
        <v>188.63412235000001</v>
      </c>
      <c r="J20" s="86">
        <v>461.78696436000001</v>
      </c>
      <c r="K20" s="86"/>
      <c r="L20" s="86">
        <v>386.57465266999998</v>
      </c>
      <c r="M20" s="86">
        <v>15.561233381999999</v>
      </c>
      <c r="N20" s="86">
        <v>41.163471239000003</v>
      </c>
      <c r="O20" s="86">
        <v>63.414662180000001</v>
      </c>
      <c r="P20" s="24"/>
      <c r="Q20" s="24" t="s">
        <v>19</v>
      </c>
      <c r="R20" s="86">
        <v>0</v>
      </c>
      <c r="S20" s="24">
        <v>455.69000585248398</v>
      </c>
      <c r="T20" s="24">
        <v>15.649659622798</v>
      </c>
      <c r="U20" s="24">
        <v>189.36901303686099</v>
      </c>
      <c r="V20" s="24">
        <v>189.36901303686099</v>
      </c>
      <c r="W20" s="24">
        <v>1275.1489466442799</v>
      </c>
      <c r="X20" s="86">
        <v>0</v>
      </c>
      <c r="Y20" s="24">
        <v>462.05747134343198</v>
      </c>
      <c r="Z20" s="24">
        <v>41.2552996716813</v>
      </c>
      <c r="AA20" s="24">
        <v>3094.0825900743898</v>
      </c>
      <c r="AB20" s="24">
        <v>55900.722185662198</v>
      </c>
      <c r="AC20" s="24">
        <v>931.36904547016297</v>
      </c>
      <c r="AD20" s="24">
        <v>340.04946893147701</v>
      </c>
      <c r="AE20" s="24">
        <v>427.26866497098803</v>
      </c>
      <c r="AF20" s="24">
        <v>251.56713862243799</v>
      </c>
      <c r="AG20" s="86">
        <v>0</v>
      </c>
      <c r="AH20" s="24">
        <v>387.71752963229898</v>
      </c>
      <c r="AI20" s="24">
        <v>387.71752963229898</v>
      </c>
      <c r="AJ20" s="24">
        <v>0</v>
      </c>
      <c r="AK20" s="24">
        <v>165.73808168193901</v>
      </c>
      <c r="AL20" s="24">
        <v>24.954969447779501</v>
      </c>
      <c r="AM20" s="86">
        <v>1941.66324445398</v>
      </c>
      <c r="AN20" s="24">
        <v>137.90883339323199</v>
      </c>
      <c r="AO20" s="24">
        <v>0</v>
      </c>
      <c r="AP20" s="24">
        <v>63.580742790882098</v>
      </c>
      <c r="AQ20" s="24">
        <v>388.16588861147397</v>
      </c>
      <c r="AR20" s="24">
        <v>0</v>
      </c>
      <c r="AS20" s="24">
        <v>759.26704785242202</v>
      </c>
      <c r="AT20" s="24">
        <v>84.362970580862694</v>
      </c>
      <c r="AU20" s="24">
        <v>843.63001843328504</v>
      </c>
      <c r="AV20" s="24">
        <v>0.15348851839026201</v>
      </c>
      <c r="AW20" s="24">
        <v>341.474312211952</v>
      </c>
      <c r="AX20" s="24">
        <v>0.847434423077983</v>
      </c>
      <c r="AY20" s="24">
        <v>860.21509523305599</v>
      </c>
      <c r="AZ20" s="24">
        <v>0.77039459801473698</v>
      </c>
      <c r="BA20" s="24">
        <v>22.842204390504602</v>
      </c>
      <c r="BB20" s="24">
        <v>429.88029310449298</v>
      </c>
      <c r="BC20" s="24">
        <v>0.69335499363415398</v>
      </c>
      <c r="BD20" s="24">
        <v>0</v>
      </c>
      <c r="BE20" s="24">
        <v>74.501024366584502</v>
      </c>
      <c r="BF20" s="24">
        <v>7704.1678319520197</v>
      </c>
      <c r="BG20" s="24">
        <v>7704.1678319520197</v>
      </c>
      <c r="BH20" s="24">
        <v>0</v>
      </c>
      <c r="BI20" s="24">
        <v>0.87054607604843404</v>
      </c>
      <c r="BJ20" s="24">
        <v>0</v>
      </c>
      <c r="BK20" s="24">
        <v>188.74672608122901</v>
      </c>
      <c r="BL20" s="24">
        <v>7.2417117941764904</v>
      </c>
      <c r="BM20" s="24">
        <v>2848.14914642548</v>
      </c>
      <c r="BN20" s="24">
        <v>11.555921950869999</v>
      </c>
      <c r="BO20" s="24">
        <v>14.6375004624194</v>
      </c>
      <c r="BP20" s="24">
        <v>4069.22602567282</v>
      </c>
      <c r="BQ20" s="24">
        <v>124.197268389261</v>
      </c>
      <c r="BR20" s="24">
        <v>2.6193413482365702</v>
      </c>
      <c r="BS20" s="24">
        <v>31.5862062644334</v>
      </c>
      <c r="BT20" s="24">
        <v>0</v>
      </c>
      <c r="BU20" s="24">
        <v>269.733097544602</v>
      </c>
      <c r="BV20" s="24">
        <v>38.9063512974842</v>
      </c>
      <c r="BW20" s="24">
        <v>0</v>
      </c>
      <c r="BX20" s="24">
        <v>0</v>
      </c>
      <c r="BY20" s="24">
        <v>134.97866425972899</v>
      </c>
      <c r="BZ20" s="86">
        <v>0</v>
      </c>
      <c r="CA20" s="24">
        <v>3.3702031894012099</v>
      </c>
      <c r="CB20" s="24">
        <v>7925.4002500041297</v>
      </c>
      <c r="CC20" s="24">
        <v>48.137442409400997</v>
      </c>
    </row>
    <row r="21" spans="1:81" x14ac:dyDescent="0.3">
      <c r="A21" s="86" t="s">
        <v>20</v>
      </c>
      <c r="B21" s="86">
        <v>39261.143418</v>
      </c>
      <c r="C21" s="86">
        <v>324.05724844999997</v>
      </c>
      <c r="D21" s="86">
        <v>637.23670113000003</v>
      </c>
      <c r="E21" s="86">
        <v>5279.1206067000003</v>
      </c>
      <c r="F21" s="86">
        <v>5276.9953216000004</v>
      </c>
      <c r="G21" s="86">
        <v>129.43735029999999</v>
      </c>
      <c r="H21" s="86">
        <v>5853.6052933000001</v>
      </c>
      <c r="I21" s="86">
        <v>169.78237061999999</v>
      </c>
      <c r="J21" s="86">
        <v>283.80153576999999</v>
      </c>
      <c r="K21" s="86"/>
      <c r="L21" s="86">
        <v>348.47183064000001</v>
      </c>
      <c r="M21" s="86">
        <v>17.398183699000001</v>
      </c>
      <c r="N21" s="86">
        <v>42.827355554</v>
      </c>
      <c r="O21" s="86">
        <v>48.183517678000001</v>
      </c>
      <c r="P21" s="24"/>
      <c r="Q21" s="24" t="s">
        <v>20</v>
      </c>
      <c r="R21" s="86">
        <v>0</v>
      </c>
      <c r="S21" s="24">
        <v>341.26916638999199</v>
      </c>
      <c r="T21" s="24">
        <v>17.605017099608801</v>
      </c>
      <c r="U21" s="24">
        <v>171.56599423912201</v>
      </c>
      <c r="V21" s="24">
        <v>171.56599423912201</v>
      </c>
      <c r="W21" s="24">
        <v>954.966613506763</v>
      </c>
      <c r="X21" s="86">
        <v>0</v>
      </c>
      <c r="Y21" s="24">
        <v>284.78972812027598</v>
      </c>
      <c r="Z21" s="24">
        <v>43.068673288550798</v>
      </c>
      <c r="AA21" s="24">
        <v>2232.1106600265198</v>
      </c>
      <c r="AB21" s="24">
        <v>39496.456084755002</v>
      </c>
      <c r="AC21" s="24">
        <v>661.21027254981004</v>
      </c>
      <c r="AD21" s="24">
        <v>243.128901374338</v>
      </c>
      <c r="AE21" s="24">
        <v>319.98411723008002</v>
      </c>
      <c r="AF21" s="24">
        <v>151.90454844598099</v>
      </c>
      <c r="AG21" s="86">
        <v>0</v>
      </c>
      <c r="AH21" s="24">
        <v>351.38007238251799</v>
      </c>
      <c r="AI21" s="24">
        <v>351.38007238251799</v>
      </c>
      <c r="AJ21" s="24">
        <v>0</v>
      </c>
      <c r="AK21" s="24">
        <v>124.12160434971899</v>
      </c>
      <c r="AL21" s="24">
        <v>18.688921168661398</v>
      </c>
      <c r="AM21" s="86">
        <v>1454.12366767305</v>
      </c>
      <c r="AN21" s="24">
        <v>103.280755883178</v>
      </c>
      <c r="AO21" s="24">
        <v>0</v>
      </c>
      <c r="AP21" s="24">
        <v>48.6185070099271</v>
      </c>
      <c r="AQ21" s="24">
        <v>327.02442152006699</v>
      </c>
      <c r="AR21" s="24">
        <v>0</v>
      </c>
      <c r="AS21" s="24">
        <v>577.20094994240799</v>
      </c>
      <c r="AT21" s="24">
        <v>64.133464661575701</v>
      </c>
      <c r="AU21" s="24">
        <v>641.33441460398399</v>
      </c>
      <c r="AV21" s="24">
        <v>0.11494844091058801</v>
      </c>
      <c r="AW21" s="24">
        <v>252.249073030213</v>
      </c>
      <c r="AX21" s="24">
        <v>0.58469185281960601</v>
      </c>
      <c r="AY21" s="24">
        <v>641.08610292302399</v>
      </c>
      <c r="AZ21" s="24">
        <v>0.53153825504184904</v>
      </c>
      <c r="BA21" s="24">
        <v>15.7601018878223</v>
      </c>
      <c r="BB21" s="24">
        <v>296.59826642865301</v>
      </c>
      <c r="BC21" s="24">
        <v>0.47838448155572</v>
      </c>
      <c r="BD21" s="24">
        <v>0</v>
      </c>
      <c r="BE21" s="24">
        <v>51.402391163890002</v>
      </c>
      <c r="BF21" s="24">
        <v>5317.6560171706897</v>
      </c>
      <c r="BG21" s="24">
        <v>5315.5330424841704</v>
      </c>
      <c r="BH21" s="24">
        <v>2.12297468652479</v>
      </c>
      <c r="BI21" s="24">
        <v>0.60063829604783803</v>
      </c>
      <c r="BJ21" s="24">
        <v>0</v>
      </c>
      <c r="BK21" s="24">
        <v>130.22683346178999</v>
      </c>
      <c r="BL21" s="24">
        <v>4.99645891389443</v>
      </c>
      <c r="BM21" s="24">
        <v>1965.0966135358401</v>
      </c>
      <c r="BN21" s="24">
        <v>7.9730699016210602</v>
      </c>
      <c r="BO21" s="24">
        <v>10.099224627284</v>
      </c>
      <c r="BP21" s="24">
        <v>2807.5845390970298</v>
      </c>
      <c r="BQ21" s="24">
        <v>89.975299188573103</v>
      </c>
      <c r="BR21" s="24">
        <v>1.80722877902575</v>
      </c>
      <c r="BS21" s="24">
        <v>21.793061801843798</v>
      </c>
      <c r="BT21" s="24">
        <v>0</v>
      </c>
      <c r="BU21" s="24">
        <v>130.058469280721</v>
      </c>
      <c r="BV21" s="24">
        <v>29.1372058887676</v>
      </c>
      <c r="BW21" s="24">
        <v>0</v>
      </c>
      <c r="BX21" s="24">
        <v>0</v>
      </c>
      <c r="BY21" s="24">
        <v>100.98560362128801</v>
      </c>
      <c r="BZ21" s="86">
        <v>0</v>
      </c>
      <c r="CA21" s="24">
        <v>2.0350396624485101</v>
      </c>
      <c r="CB21" s="24">
        <v>5882.8200382515597</v>
      </c>
      <c r="CC21" s="24">
        <v>35.962872050177303</v>
      </c>
    </row>
    <row r="22" spans="1:81" x14ac:dyDescent="0.3">
      <c r="A22" s="86" t="s">
        <v>128</v>
      </c>
      <c r="B22" s="86">
        <v>33967.575842999999</v>
      </c>
      <c r="C22" s="86">
        <v>265.30779744</v>
      </c>
      <c r="D22" s="86">
        <v>639.37526274000004</v>
      </c>
      <c r="E22" s="86">
        <v>4620.6542958999999</v>
      </c>
      <c r="F22" s="86">
        <v>4610.4819811999996</v>
      </c>
      <c r="G22" s="86">
        <v>122.05204276000001</v>
      </c>
      <c r="H22" s="86">
        <v>4821.0475491999996</v>
      </c>
      <c r="I22" s="86">
        <v>143.10748129000001</v>
      </c>
      <c r="J22" s="86">
        <v>247.96344141</v>
      </c>
      <c r="K22" s="86"/>
      <c r="L22" s="86">
        <v>297.85073518000002</v>
      </c>
      <c r="M22" s="86">
        <v>13.627774948000001</v>
      </c>
      <c r="N22" s="86">
        <v>32.072686048000001</v>
      </c>
      <c r="O22" s="86">
        <v>44.358534882000001</v>
      </c>
      <c r="P22" s="24"/>
      <c r="Q22" s="24" t="s">
        <v>128</v>
      </c>
      <c r="R22" s="86">
        <v>0</v>
      </c>
      <c r="S22" s="24">
        <v>272.441331412154</v>
      </c>
      <c r="T22" s="24">
        <v>13.7829322698057</v>
      </c>
      <c r="U22" s="24">
        <v>144.43674663786601</v>
      </c>
      <c r="V22" s="24">
        <v>144.43674663786601</v>
      </c>
      <c r="W22" s="24">
        <v>762.36720443762295</v>
      </c>
      <c r="X22" s="86">
        <v>0</v>
      </c>
      <c r="Y22" s="24">
        <v>248.691458465273</v>
      </c>
      <c r="Z22" s="24">
        <v>32.255415107084502</v>
      </c>
      <c r="AA22" s="24">
        <v>1876.6149086768901</v>
      </c>
      <c r="AB22" s="24">
        <v>34142.303439126503</v>
      </c>
      <c r="AC22" s="24">
        <v>568.25629712918203</v>
      </c>
      <c r="AD22" s="24">
        <v>206.93424134660401</v>
      </c>
      <c r="AE22" s="24">
        <v>255.44918710083701</v>
      </c>
      <c r="AF22" s="24">
        <v>161.88897161291499</v>
      </c>
      <c r="AG22" s="86">
        <v>0</v>
      </c>
      <c r="AH22" s="24">
        <v>300.00895888226199</v>
      </c>
      <c r="AI22" s="24">
        <v>300.00895888226199</v>
      </c>
      <c r="AJ22" s="24">
        <v>0</v>
      </c>
      <c r="AK22" s="24">
        <v>99.089502701015803</v>
      </c>
      <c r="AL22" s="24">
        <v>14.919696304396799</v>
      </c>
      <c r="AM22" s="86">
        <v>1160.85301961254</v>
      </c>
      <c r="AN22" s="24">
        <v>82.450886383134602</v>
      </c>
      <c r="AO22" s="24">
        <v>0</v>
      </c>
      <c r="AP22" s="24">
        <v>44.678534245463602</v>
      </c>
      <c r="AQ22" s="24">
        <v>267.52748822676699</v>
      </c>
      <c r="AR22" s="24">
        <v>0</v>
      </c>
      <c r="AS22" s="24">
        <v>578.08206542127505</v>
      </c>
      <c r="AT22" s="24">
        <v>64.231360827306403</v>
      </c>
      <c r="AU22" s="24">
        <v>642.31342624858098</v>
      </c>
      <c r="AV22" s="24">
        <v>9.1765418647500402E-2</v>
      </c>
      <c r="AW22" s="24">
        <v>205.25176164026601</v>
      </c>
      <c r="AX22" s="24">
        <v>0.51029401962113496</v>
      </c>
      <c r="AY22" s="24">
        <v>515.27892429101598</v>
      </c>
      <c r="AZ22" s="24">
        <v>0.463903447819353</v>
      </c>
      <c r="BA22" s="24">
        <v>13.7547392729156</v>
      </c>
      <c r="BB22" s="24">
        <v>258.85812612906898</v>
      </c>
      <c r="BC22" s="24">
        <v>0.41751313360560399</v>
      </c>
      <c r="BD22" s="24">
        <v>0</v>
      </c>
      <c r="BE22" s="24">
        <v>44.861786974431901</v>
      </c>
      <c r="BF22" s="24">
        <v>4649.3285308709401</v>
      </c>
      <c r="BG22" s="24">
        <v>4639.1668203275403</v>
      </c>
      <c r="BH22" s="24">
        <v>10.161710543406199</v>
      </c>
      <c r="BI22" s="24">
        <v>0.52421059686833404</v>
      </c>
      <c r="BJ22" s="24">
        <v>0</v>
      </c>
      <c r="BK22" s="24">
        <v>113.65636609137</v>
      </c>
      <c r="BL22" s="24">
        <v>4.3606915942172702</v>
      </c>
      <c r="BM22" s="24">
        <v>1715.0513346891701</v>
      </c>
      <c r="BN22" s="24">
        <v>6.9585509715217899</v>
      </c>
      <c r="BO22" s="24">
        <v>8.8141659033162991</v>
      </c>
      <c r="BP22" s="24">
        <v>2450.3378185904699</v>
      </c>
      <c r="BQ22" s="24">
        <v>75.208952405620394</v>
      </c>
      <c r="BR22" s="24">
        <v>1.5772717800779299</v>
      </c>
      <c r="BS22" s="24">
        <v>19.020047133054401</v>
      </c>
      <c r="BT22" s="24">
        <v>0</v>
      </c>
      <c r="BU22" s="24">
        <v>122.50578398469899</v>
      </c>
      <c r="BV22" s="24">
        <v>23.260762563148599</v>
      </c>
      <c r="BW22" s="24">
        <v>0</v>
      </c>
      <c r="BX22" s="24">
        <v>0</v>
      </c>
      <c r="BY22" s="24">
        <v>80.730683008138897</v>
      </c>
      <c r="BZ22" s="86">
        <v>0</v>
      </c>
      <c r="CA22" s="24">
        <v>2.16880227965826</v>
      </c>
      <c r="CB22" s="24">
        <v>4842.9996245859402</v>
      </c>
      <c r="CC22" s="24">
        <v>28.8072548938894</v>
      </c>
    </row>
    <row r="23" spans="1:81" x14ac:dyDescent="0.3">
      <c r="A23" s="86" t="s">
        <v>22</v>
      </c>
      <c r="B23" s="86">
        <v>75644.957232999994</v>
      </c>
      <c r="C23" s="86">
        <v>581.65795376000005</v>
      </c>
      <c r="D23" s="86">
        <v>1264.5370066</v>
      </c>
      <c r="E23" s="86">
        <v>10448.679951</v>
      </c>
      <c r="F23" s="86">
        <v>10438.720743</v>
      </c>
      <c r="G23" s="86">
        <v>315.46895525000002</v>
      </c>
      <c r="H23" s="86">
        <v>10381.262413</v>
      </c>
      <c r="I23" s="86">
        <v>308.23085193999998</v>
      </c>
      <c r="J23" s="86">
        <v>570.32801621999999</v>
      </c>
      <c r="K23" s="86"/>
      <c r="L23" s="86">
        <v>620.63756278999995</v>
      </c>
      <c r="M23" s="86">
        <v>28.132294129999998</v>
      </c>
      <c r="N23" s="86">
        <v>62.641033110000002</v>
      </c>
      <c r="O23" s="86">
        <v>93.329084950999999</v>
      </c>
      <c r="P23" s="24"/>
      <c r="Q23" s="24" t="s">
        <v>22</v>
      </c>
      <c r="R23" s="86">
        <v>0</v>
      </c>
      <c r="S23" s="24">
        <v>587.66845785700605</v>
      </c>
      <c r="T23" s="24">
        <v>28.415664391013198</v>
      </c>
      <c r="U23" s="24">
        <v>310.65640105073601</v>
      </c>
      <c r="V23" s="24">
        <v>310.65640105073601</v>
      </c>
      <c r="W23" s="24">
        <v>1644.4614490639999</v>
      </c>
      <c r="X23" s="86">
        <v>0</v>
      </c>
      <c r="Y23" s="24">
        <v>571.67469105700695</v>
      </c>
      <c r="Z23" s="24">
        <v>62.979673778188001</v>
      </c>
      <c r="AA23" s="24">
        <v>4013.5438687628098</v>
      </c>
      <c r="AB23" s="24">
        <v>75966.799682710698</v>
      </c>
      <c r="AC23" s="24">
        <v>1211.0761070036101</v>
      </c>
      <c r="AD23" s="24">
        <v>441.70136384261701</v>
      </c>
      <c r="AE23" s="24">
        <v>551.01562771655199</v>
      </c>
      <c r="AF23" s="24">
        <v>334.44219740375303</v>
      </c>
      <c r="AG23" s="86">
        <v>0</v>
      </c>
      <c r="AH23" s="24">
        <v>624.59170668777995</v>
      </c>
      <c r="AI23" s="24">
        <v>624.59170668777995</v>
      </c>
      <c r="AJ23" s="24">
        <v>0</v>
      </c>
      <c r="AK23" s="24">
        <v>213.74043689882399</v>
      </c>
      <c r="AL23" s="24">
        <v>32.182481984522497</v>
      </c>
      <c r="AM23" s="86">
        <v>2504.0143416238602</v>
      </c>
      <c r="AN23" s="24">
        <v>177.85038047784499</v>
      </c>
      <c r="AO23" s="24">
        <v>0</v>
      </c>
      <c r="AP23" s="24">
        <v>93.915416960810603</v>
      </c>
      <c r="AQ23" s="24">
        <v>585.709981209896</v>
      </c>
      <c r="AR23" s="24">
        <v>0</v>
      </c>
      <c r="AS23" s="24">
        <v>1143.0208933408201</v>
      </c>
      <c r="AT23" s="24">
        <v>127.002305178546</v>
      </c>
      <c r="AU23" s="24">
        <v>1270.02319851937</v>
      </c>
      <c r="AV23" s="24">
        <v>0.197942309478087</v>
      </c>
      <c r="AW23" s="24">
        <v>441.32901933145303</v>
      </c>
      <c r="AX23" s="24">
        <v>1.1540363384535599</v>
      </c>
      <c r="AY23" s="24">
        <v>1110.21321801369</v>
      </c>
      <c r="AZ23" s="24">
        <v>1.04912420674944</v>
      </c>
      <c r="BA23" s="24">
        <v>31.106523528276998</v>
      </c>
      <c r="BB23" s="24">
        <v>585.41114714198295</v>
      </c>
      <c r="BC23" s="24">
        <v>0.944211740053021</v>
      </c>
      <c r="BD23" s="24">
        <v>0</v>
      </c>
      <c r="BE23" s="24">
        <v>101.455522212117</v>
      </c>
      <c r="BF23" s="24">
        <v>10501.489764780999</v>
      </c>
      <c r="BG23" s="24">
        <v>10491.5391766022</v>
      </c>
      <c r="BH23" s="24">
        <v>9.9505881787889994</v>
      </c>
      <c r="BI23" s="24">
        <v>1.1855104173900499</v>
      </c>
      <c r="BJ23" s="24">
        <v>0</v>
      </c>
      <c r="BK23" s="24">
        <v>257.03536355208701</v>
      </c>
      <c r="BL23" s="24">
        <v>9.8617653875449793</v>
      </c>
      <c r="BM23" s="24">
        <v>3878.6118547925698</v>
      </c>
      <c r="BN23" s="24">
        <v>15.7368592553889</v>
      </c>
      <c r="BO23" s="24">
        <v>19.9333558323825</v>
      </c>
      <c r="BP23" s="24">
        <v>5541.4727936969803</v>
      </c>
      <c r="BQ23" s="24">
        <v>161.00103204713099</v>
      </c>
      <c r="BR23" s="24">
        <v>3.5670214485468699</v>
      </c>
      <c r="BS23" s="24">
        <v>43.014087051703903</v>
      </c>
      <c r="BT23" s="24">
        <v>0</v>
      </c>
      <c r="BU23" s="24">
        <v>316.28596635085398</v>
      </c>
      <c r="BV23" s="24">
        <v>50.174525867745899</v>
      </c>
      <c r="BW23" s="24">
        <v>0</v>
      </c>
      <c r="BX23" s="24">
        <v>0</v>
      </c>
      <c r="BY23" s="24">
        <v>174.099172305689</v>
      </c>
      <c r="BZ23" s="86">
        <v>0</v>
      </c>
      <c r="CA23" s="24">
        <v>4.4804661077878496</v>
      </c>
      <c r="CB23" s="24">
        <v>10422.313735015399</v>
      </c>
      <c r="CC23" s="24">
        <v>62.103208457991798</v>
      </c>
    </row>
    <row r="24" spans="1:81" x14ac:dyDescent="0.3">
      <c r="A24" s="86" t="s">
        <v>23</v>
      </c>
      <c r="B24" s="86">
        <v>236925.63146999999</v>
      </c>
      <c r="C24" s="86">
        <v>1727.8479657</v>
      </c>
      <c r="D24" s="86">
        <v>2653.0834968999998</v>
      </c>
      <c r="E24" s="86">
        <v>37897.685591000001</v>
      </c>
      <c r="F24" s="86">
        <v>37897.046135999997</v>
      </c>
      <c r="G24" s="86">
        <v>1035.8657034</v>
      </c>
      <c r="H24" s="86">
        <v>37182.324847999997</v>
      </c>
      <c r="I24" s="86">
        <v>869.57396657000004</v>
      </c>
      <c r="J24" s="86">
        <v>1714.7807912000001</v>
      </c>
      <c r="K24" s="86"/>
      <c r="L24" s="86">
        <v>1526.7079298000001</v>
      </c>
      <c r="M24" s="86">
        <v>83.612029524999997</v>
      </c>
      <c r="N24" s="86">
        <v>152.17761755999999</v>
      </c>
      <c r="O24" s="86">
        <v>209.89590362000001</v>
      </c>
      <c r="P24" s="24"/>
      <c r="Q24" s="24" t="s">
        <v>23</v>
      </c>
      <c r="R24" s="86">
        <v>0</v>
      </c>
      <c r="S24" s="24">
        <v>2375.38688839719</v>
      </c>
      <c r="T24" s="24">
        <v>84.993748479001098</v>
      </c>
      <c r="U24" s="24">
        <v>881.55482168445599</v>
      </c>
      <c r="V24" s="24">
        <v>881.55482168445599</v>
      </c>
      <c r="W24" s="24">
        <v>6646.9970321528399</v>
      </c>
      <c r="X24" s="86">
        <v>0</v>
      </c>
      <c r="Y24" s="24">
        <v>1722.1106591369501</v>
      </c>
      <c r="Z24" s="24">
        <v>153.90102091243</v>
      </c>
      <c r="AA24" s="24">
        <v>13529.784915798</v>
      </c>
      <c r="AB24" s="24">
        <v>238565.737527891</v>
      </c>
      <c r="AC24" s="24">
        <v>3746.05756708629</v>
      </c>
      <c r="AD24" s="24">
        <v>1420.1470685609299</v>
      </c>
      <c r="AE24" s="24">
        <v>2227.23389009211</v>
      </c>
      <c r="AF24" s="24">
        <v>196.38882216189401</v>
      </c>
      <c r="AG24" s="86">
        <v>0</v>
      </c>
      <c r="AH24" s="24">
        <v>1546.5999125170999</v>
      </c>
      <c r="AI24" s="24">
        <v>1546.5999125170999</v>
      </c>
      <c r="AJ24" s="24">
        <v>0</v>
      </c>
      <c r="AK24" s="24">
        <v>863.91877926634299</v>
      </c>
      <c r="AL24" s="24">
        <v>130.08333248130299</v>
      </c>
      <c r="AM24" s="86">
        <v>10121.357044104099</v>
      </c>
      <c r="AN24" s="24">
        <v>718.88062779295296</v>
      </c>
      <c r="AO24" s="24">
        <v>0</v>
      </c>
      <c r="AP24" s="24">
        <v>212.86294828775701</v>
      </c>
      <c r="AQ24" s="24">
        <v>1747.92575878657</v>
      </c>
      <c r="AR24" s="24">
        <v>0</v>
      </c>
      <c r="AS24" s="24">
        <v>2413.6842515826402</v>
      </c>
      <c r="AT24" s="24">
        <v>268.18719360725697</v>
      </c>
      <c r="AU24" s="24">
        <v>2681.8714451899</v>
      </c>
      <c r="AV24" s="24">
        <v>0.80009305901726302</v>
      </c>
      <c r="AW24" s="24">
        <v>1673.60080971866</v>
      </c>
      <c r="AX24" s="24">
        <v>4.1973891263634204</v>
      </c>
      <c r="AY24" s="24">
        <v>4388.3175096960204</v>
      </c>
      <c r="AZ24" s="24">
        <v>3.8158088294008299</v>
      </c>
      <c r="BA24" s="24">
        <v>113.138758177879</v>
      </c>
      <c r="BB24" s="24">
        <v>2129.2211152741702</v>
      </c>
      <c r="BC24" s="24">
        <v>3.4342290003692701</v>
      </c>
      <c r="BD24" s="24">
        <v>0</v>
      </c>
      <c r="BE24" s="24">
        <v>369.00785775999299</v>
      </c>
      <c r="BF24" s="24">
        <v>38159.815157374898</v>
      </c>
      <c r="BG24" s="24">
        <v>38159.176203258801</v>
      </c>
      <c r="BH24" s="24">
        <v>0.63895411604188002</v>
      </c>
      <c r="BI24" s="24">
        <v>4.3118647002540804</v>
      </c>
      <c r="BJ24" s="24">
        <v>0</v>
      </c>
      <c r="BK24" s="24">
        <v>934.87318460402196</v>
      </c>
      <c r="BL24" s="24">
        <v>35.868595341192801</v>
      </c>
      <c r="BM24" s="24">
        <v>14107.046688922301</v>
      </c>
      <c r="BN24" s="24">
        <v>57.237124693640098</v>
      </c>
      <c r="BO24" s="24">
        <v>72.500372079234097</v>
      </c>
      <c r="BP24" s="24">
        <v>20155.101307781701</v>
      </c>
      <c r="BQ24" s="24">
        <v>554.630596228993</v>
      </c>
      <c r="BR24" s="24">
        <v>12.9737498016391</v>
      </c>
      <c r="BS24" s="24">
        <v>156.44815716661901</v>
      </c>
      <c r="BT24" s="24">
        <v>0</v>
      </c>
      <c r="BU24" s="24">
        <v>1040.20647245798</v>
      </c>
      <c r="BV24" s="24">
        <v>202.80799481002299</v>
      </c>
      <c r="BW24" s="24">
        <v>0</v>
      </c>
      <c r="BX24" s="24">
        <v>0</v>
      </c>
      <c r="BY24" s="24">
        <v>700.53051448046597</v>
      </c>
      <c r="BZ24" s="86">
        <v>0</v>
      </c>
      <c r="CA24" s="24">
        <v>2.63098861720841</v>
      </c>
      <c r="CB24" s="24">
        <v>37389.826165555998</v>
      </c>
      <c r="CC24" s="24">
        <v>248.25202750394101</v>
      </c>
    </row>
    <row r="25" spans="1:81" x14ac:dyDescent="0.3">
      <c r="A25" s="86" t="s">
        <v>24</v>
      </c>
      <c r="B25" s="86">
        <v>23475.016184</v>
      </c>
      <c r="C25" s="86">
        <v>188.03593534999999</v>
      </c>
      <c r="D25" s="86">
        <v>361.28667557</v>
      </c>
      <c r="E25" s="86">
        <v>3085.6112441</v>
      </c>
      <c r="F25" s="86">
        <v>3083.8446557000002</v>
      </c>
      <c r="G25" s="86">
        <v>72.920296359000005</v>
      </c>
      <c r="H25" s="86">
        <v>3537.1701538000002</v>
      </c>
      <c r="I25" s="86">
        <v>98.369686793</v>
      </c>
      <c r="J25" s="86">
        <v>172.5609905</v>
      </c>
      <c r="K25" s="86"/>
      <c r="L25" s="86">
        <v>207.19567226999999</v>
      </c>
      <c r="M25" s="86">
        <v>10.013814358999999</v>
      </c>
      <c r="N25" s="86">
        <v>26.590339996000001</v>
      </c>
      <c r="O25" s="86">
        <v>25.321701809</v>
      </c>
      <c r="P25" s="24"/>
      <c r="Q25" s="24" t="s">
        <v>24</v>
      </c>
      <c r="R25" s="86">
        <v>0</v>
      </c>
      <c r="S25" s="24">
        <v>205.356754932314</v>
      </c>
      <c r="T25" s="24">
        <v>10.1143494241991</v>
      </c>
      <c r="U25" s="24">
        <v>99.239624272742702</v>
      </c>
      <c r="V25" s="24">
        <v>99.239624272742702</v>
      </c>
      <c r="W25" s="24">
        <v>574.64590697562801</v>
      </c>
      <c r="X25" s="86">
        <v>0</v>
      </c>
      <c r="Y25" s="24">
        <v>173.071302984249</v>
      </c>
      <c r="Z25" s="24">
        <v>26.711595976183499</v>
      </c>
      <c r="AA25" s="24">
        <v>1364.35490062447</v>
      </c>
      <c r="AB25" s="24">
        <v>23592.135341232399</v>
      </c>
      <c r="AC25" s="24">
        <v>406.923380972171</v>
      </c>
      <c r="AD25" s="24">
        <v>149.17571025721199</v>
      </c>
      <c r="AE25" s="24">
        <v>192.548656586455</v>
      </c>
      <c r="AF25" s="24">
        <v>100.500786626105</v>
      </c>
      <c r="AG25" s="86">
        <v>0</v>
      </c>
      <c r="AH25" s="24">
        <v>208.628035895008</v>
      </c>
      <c r="AI25" s="24">
        <v>208.628035895008</v>
      </c>
      <c r="AJ25" s="24">
        <v>0</v>
      </c>
      <c r="AK25" s="24">
        <v>74.689746373918197</v>
      </c>
      <c r="AL25" s="24">
        <v>11.245948485320501</v>
      </c>
      <c r="AM25" s="86">
        <v>875.01089471211696</v>
      </c>
      <c r="AN25" s="24">
        <v>62.148615350020101</v>
      </c>
      <c r="AO25" s="24">
        <v>0</v>
      </c>
      <c r="AP25" s="24">
        <v>25.536544020363898</v>
      </c>
      <c r="AQ25" s="24">
        <v>189.48984814828199</v>
      </c>
      <c r="AR25" s="24">
        <v>0</v>
      </c>
      <c r="AS25" s="24">
        <v>327.00578382909703</v>
      </c>
      <c r="AT25" s="24">
        <v>36.333974610250301</v>
      </c>
      <c r="AU25" s="24">
        <v>363.33975843934797</v>
      </c>
      <c r="AV25" s="24">
        <v>6.9169571156167398E-2</v>
      </c>
      <c r="AW25" s="24">
        <v>152.657307978956</v>
      </c>
      <c r="AX25" s="24">
        <v>0.34130126636794</v>
      </c>
      <c r="AY25" s="24">
        <v>386.55090223040298</v>
      </c>
      <c r="AZ25" s="24">
        <v>0.31027376856980599</v>
      </c>
      <c r="BA25" s="24">
        <v>9.1996234104399797</v>
      </c>
      <c r="BB25" s="24">
        <v>173.13284131241099</v>
      </c>
      <c r="BC25" s="24">
        <v>0.279246452123877</v>
      </c>
      <c r="BD25" s="24">
        <v>0</v>
      </c>
      <c r="BE25" s="24">
        <v>30.005031142159499</v>
      </c>
      <c r="BF25" s="24">
        <v>3104.5933039954898</v>
      </c>
      <c r="BG25" s="24">
        <v>3102.82759848565</v>
      </c>
      <c r="BH25" s="24">
        <v>1.7657055098394401</v>
      </c>
      <c r="BI25" s="24">
        <v>0.35060950321048001</v>
      </c>
      <c r="BJ25" s="24">
        <v>0</v>
      </c>
      <c r="BK25" s="24">
        <v>76.017101518323102</v>
      </c>
      <c r="BL25" s="24">
        <v>2.9165742900290401</v>
      </c>
      <c r="BM25" s="24">
        <v>1147.08266426362</v>
      </c>
      <c r="BN25" s="24">
        <v>4.6541092701047697</v>
      </c>
      <c r="BO25" s="24">
        <v>5.8952041572556899</v>
      </c>
      <c r="BP25" s="24">
        <v>1638.8668513698899</v>
      </c>
      <c r="BQ25" s="24">
        <v>54.898753537894102</v>
      </c>
      <c r="BR25" s="24">
        <v>1.0549309574122101</v>
      </c>
      <c r="BS25" s="24">
        <v>12.721235803722401</v>
      </c>
      <c r="BT25" s="24">
        <v>0</v>
      </c>
      <c r="BU25" s="24">
        <v>73.233226323627406</v>
      </c>
      <c r="BV25" s="24">
        <v>17.5331508379805</v>
      </c>
      <c r="BW25" s="24">
        <v>0</v>
      </c>
      <c r="BX25" s="24">
        <v>0</v>
      </c>
      <c r="BY25" s="24">
        <v>60.792625202996398</v>
      </c>
      <c r="BZ25" s="86">
        <v>0</v>
      </c>
      <c r="CA25" s="24">
        <v>1.3463922402648101</v>
      </c>
      <c r="CB25" s="24">
        <v>3551.8213478617899</v>
      </c>
      <c r="CC25" s="24">
        <v>21.6622706026447</v>
      </c>
    </row>
    <row r="26" spans="1:81" x14ac:dyDescent="0.3">
      <c r="A26" s="86" t="s">
        <v>25</v>
      </c>
      <c r="B26" s="86">
        <v>107553.93593000001</v>
      </c>
      <c r="C26" s="86">
        <v>837.15849771000001</v>
      </c>
      <c r="D26" s="86">
        <v>1684.3415941000001</v>
      </c>
      <c r="E26" s="86">
        <v>13959.517861</v>
      </c>
      <c r="F26" s="86">
        <v>13956.914311</v>
      </c>
      <c r="G26" s="86">
        <v>406.10336590999998</v>
      </c>
      <c r="H26" s="86">
        <v>14127.013575000001</v>
      </c>
      <c r="I26" s="86">
        <v>456.18202936</v>
      </c>
      <c r="J26" s="86">
        <v>797.60072754999999</v>
      </c>
      <c r="K26" s="86"/>
      <c r="L26" s="86">
        <v>963.62627799999996</v>
      </c>
      <c r="M26" s="86">
        <v>41.641553571999999</v>
      </c>
      <c r="N26" s="86">
        <v>102.134277</v>
      </c>
      <c r="O26" s="86">
        <v>121.23234625000001</v>
      </c>
      <c r="P26" s="24"/>
      <c r="Q26" s="24" t="s">
        <v>25</v>
      </c>
      <c r="R26" s="86">
        <v>0</v>
      </c>
      <c r="S26" s="24">
        <v>766.06969312423496</v>
      </c>
      <c r="T26" s="24">
        <v>42.0913147031224</v>
      </c>
      <c r="U26" s="24">
        <v>460.03909742899401</v>
      </c>
      <c r="V26" s="24">
        <v>460.03909742899401</v>
      </c>
      <c r="W26" s="24">
        <v>2143.67806594181</v>
      </c>
      <c r="X26" s="86">
        <v>0</v>
      </c>
      <c r="Y26" s="24">
        <v>799.802837891384</v>
      </c>
      <c r="Z26" s="24">
        <v>102.672294856964</v>
      </c>
      <c r="AA26" s="24">
        <v>5581.6620261161997</v>
      </c>
      <c r="AB26" s="24">
        <v>108069.750126142</v>
      </c>
      <c r="AC26" s="24">
        <v>1727.9485096742401</v>
      </c>
      <c r="AD26" s="24">
        <v>623.21626417530297</v>
      </c>
      <c r="AE26" s="24">
        <v>718.28985696567395</v>
      </c>
      <c r="AF26" s="24">
        <v>586.00493768713295</v>
      </c>
      <c r="AG26" s="86">
        <v>0</v>
      </c>
      <c r="AH26" s="24">
        <v>969.91942743244203</v>
      </c>
      <c r="AI26" s="24">
        <v>969.91942743244203</v>
      </c>
      <c r="AJ26" s="24">
        <v>0</v>
      </c>
      <c r="AK26" s="24">
        <v>278.63091344708602</v>
      </c>
      <c r="AL26" s="24">
        <v>41.952274934808301</v>
      </c>
      <c r="AM26" s="86">
        <v>3264.1690319907002</v>
      </c>
      <c r="AN26" s="24">
        <v>231.84125715460601</v>
      </c>
      <c r="AO26" s="24">
        <v>0</v>
      </c>
      <c r="AP26" s="24">
        <v>122.181192469783</v>
      </c>
      <c r="AQ26" s="24">
        <v>843.61862878590796</v>
      </c>
      <c r="AR26" s="24">
        <v>0</v>
      </c>
      <c r="AS26" s="24">
        <v>1523.98687215274</v>
      </c>
      <c r="AT26" s="24">
        <v>169.331844197881</v>
      </c>
      <c r="AU26" s="24">
        <v>1693.31871635063</v>
      </c>
      <c r="AV26" s="24">
        <v>0.25803255007845899</v>
      </c>
      <c r="AW26" s="24">
        <v>589.62439738303897</v>
      </c>
      <c r="AX26" s="24">
        <v>1.54451829842593</v>
      </c>
      <c r="AY26" s="24">
        <v>1460.12934385313</v>
      </c>
      <c r="AZ26" s="24">
        <v>1.40410714258195</v>
      </c>
      <c r="BA26" s="24">
        <v>41.631780529490797</v>
      </c>
      <c r="BB26" s="24">
        <v>783.49181566043399</v>
      </c>
      <c r="BC26" s="24">
        <v>1.2636968510600199</v>
      </c>
      <c r="BD26" s="24">
        <v>0</v>
      </c>
      <c r="BE26" s="24">
        <v>135.784186145989</v>
      </c>
      <c r="BF26" s="24">
        <v>14044.074098713199</v>
      </c>
      <c r="BG26" s="24">
        <v>14041.472387866301</v>
      </c>
      <c r="BH26" s="24">
        <v>2.6017108468504202</v>
      </c>
      <c r="BI26" s="24">
        <v>1.5866412716941101</v>
      </c>
      <c r="BJ26" s="24">
        <v>0</v>
      </c>
      <c r="BK26" s="24">
        <v>344.00623903182401</v>
      </c>
      <c r="BL26" s="24">
        <v>13.198607210046699</v>
      </c>
      <c r="BM26" s="24">
        <v>5190.9849793916601</v>
      </c>
      <c r="BN26" s="24">
        <v>21.061612132859501</v>
      </c>
      <c r="BO26" s="24">
        <v>26.678039841731302</v>
      </c>
      <c r="BP26" s="24">
        <v>7416.4938106962099</v>
      </c>
      <c r="BQ26" s="24">
        <v>222.361170319569</v>
      </c>
      <c r="BR26" s="24">
        <v>4.7739659245764798</v>
      </c>
      <c r="BS26" s="24">
        <v>57.568387737750903</v>
      </c>
      <c r="BT26" s="24">
        <v>0</v>
      </c>
      <c r="BU26" s="24">
        <v>407.44533639649899</v>
      </c>
      <c r="BV26" s="24">
        <v>65.406236083899003</v>
      </c>
      <c r="BW26" s="24">
        <v>0</v>
      </c>
      <c r="BX26" s="24">
        <v>0</v>
      </c>
      <c r="BY26" s="24">
        <v>227.36507805818599</v>
      </c>
      <c r="BZ26" s="86">
        <v>0</v>
      </c>
      <c r="CA26" s="24">
        <v>7.8506100887745296</v>
      </c>
      <c r="CB26" s="24">
        <v>14192.919878635001</v>
      </c>
      <c r="CC26" s="24">
        <v>81.316108020000797</v>
      </c>
    </row>
    <row r="27" spans="1:81" x14ac:dyDescent="0.3">
      <c r="A27" s="86" t="s">
        <v>26</v>
      </c>
      <c r="B27" s="86">
        <v>11928.887009</v>
      </c>
      <c r="C27" s="86">
        <v>83.691810329999996</v>
      </c>
      <c r="D27" s="86">
        <v>193.64719009999999</v>
      </c>
      <c r="E27" s="86">
        <v>1728.667946</v>
      </c>
      <c r="F27" s="86">
        <v>1725.8126809</v>
      </c>
      <c r="G27" s="86">
        <v>52.772875898999999</v>
      </c>
      <c r="H27" s="86">
        <v>1889.1349551999999</v>
      </c>
      <c r="I27" s="86">
        <v>39.688423638000003</v>
      </c>
      <c r="J27" s="86">
        <v>97.491960704999997</v>
      </c>
      <c r="K27" s="86"/>
      <c r="L27" s="86">
        <v>78.021058769000007</v>
      </c>
      <c r="M27" s="86">
        <v>3.6455950242999999</v>
      </c>
      <c r="N27" s="86">
        <v>9.3286846549</v>
      </c>
      <c r="O27" s="86">
        <v>13.550473876</v>
      </c>
      <c r="P27" s="24"/>
      <c r="Q27" s="24" t="s">
        <v>26</v>
      </c>
      <c r="R27" s="86">
        <v>0</v>
      </c>
      <c r="S27" s="24">
        <v>115.09342960943199</v>
      </c>
      <c r="T27" s="24">
        <v>3.6714163769374202</v>
      </c>
      <c r="U27" s="24">
        <v>39.910758426191101</v>
      </c>
      <c r="V27" s="24">
        <v>39.910758426191101</v>
      </c>
      <c r="W27" s="24">
        <v>322.06369402106498</v>
      </c>
      <c r="X27" s="86">
        <v>0</v>
      </c>
      <c r="Y27" s="24">
        <v>97.611835522134697</v>
      </c>
      <c r="Z27" s="24">
        <v>9.3593319057294604</v>
      </c>
      <c r="AA27" s="24">
        <v>720.09159088332899</v>
      </c>
      <c r="AB27" s="24">
        <v>11958.108084948401</v>
      </c>
      <c r="AC27" s="24">
        <v>209.04496375291001</v>
      </c>
      <c r="AD27" s="24">
        <v>77.562177958993004</v>
      </c>
      <c r="AE27" s="24">
        <v>107.91502821770899</v>
      </c>
      <c r="AF27" s="24">
        <v>37.204931001791202</v>
      </c>
      <c r="AG27" s="86">
        <v>0</v>
      </c>
      <c r="AH27" s="24">
        <v>78.385583609532802</v>
      </c>
      <c r="AI27" s="24">
        <v>78.385583609532802</v>
      </c>
      <c r="AJ27" s="24">
        <v>0</v>
      </c>
      <c r="AK27" s="24">
        <v>41.859706248356197</v>
      </c>
      <c r="AL27" s="24">
        <v>6.30286048591429</v>
      </c>
      <c r="AM27" s="86">
        <v>490.40458219589198</v>
      </c>
      <c r="AN27" s="24">
        <v>34.8315441781224</v>
      </c>
      <c r="AO27" s="24">
        <v>0</v>
      </c>
      <c r="AP27" s="24">
        <v>13.6037658384433</v>
      </c>
      <c r="AQ27" s="24">
        <v>84.060567916907701</v>
      </c>
      <c r="AR27" s="24">
        <v>0</v>
      </c>
      <c r="AS27" s="24">
        <v>174.729683826562</v>
      </c>
      <c r="AT27" s="24">
        <v>19.414410512872202</v>
      </c>
      <c r="AU27" s="24">
        <v>194.14409433943399</v>
      </c>
      <c r="AV27" s="24">
        <v>3.8766491593576799E-2</v>
      </c>
      <c r="AW27" s="24">
        <v>83.732753784139902</v>
      </c>
      <c r="AX27" s="24">
        <v>0.190360410302198</v>
      </c>
      <c r="AY27" s="24">
        <v>215.002710497051</v>
      </c>
      <c r="AZ27" s="24">
        <v>0.17305489540722099</v>
      </c>
      <c r="BA27" s="24">
        <v>5.1310776328973597</v>
      </c>
      <c r="BB27" s="24">
        <v>96.564646675154293</v>
      </c>
      <c r="BC27" s="24">
        <v>0.15574946626101599</v>
      </c>
      <c r="BD27" s="24">
        <v>0</v>
      </c>
      <c r="BE27" s="24">
        <v>16.735273997255199</v>
      </c>
      <c r="BF27" s="24">
        <v>1733.4524374709999</v>
      </c>
      <c r="BG27" s="24">
        <v>1730.59853323365</v>
      </c>
      <c r="BH27" s="24">
        <v>2.8539042373496</v>
      </c>
      <c r="BI27" s="24">
        <v>0.195552076048435</v>
      </c>
      <c r="BJ27" s="24">
        <v>0</v>
      </c>
      <c r="BK27" s="24">
        <v>42.398446887569698</v>
      </c>
      <c r="BL27" s="24">
        <v>1.6267160590177301</v>
      </c>
      <c r="BM27" s="24">
        <v>639.78409846944101</v>
      </c>
      <c r="BN27" s="24">
        <v>2.5958237895247298</v>
      </c>
      <c r="BO27" s="24">
        <v>3.2880426825840301</v>
      </c>
      <c r="BP27" s="24">
        <v>914.07605164327003</v>
      </c>
      <c r="BQ27" s="24">
        <v>29.1772514881056</v>
      </c>
      <c r="BR27" s="24">
        <v>0.58838666369042703</v>
      </c>
      <c r="BS27" s="24">
        <v>7.0952518852273698</v>
      </c>
      <c r="BT27" s="24">
        <v>0</v>
      </c>
      <c r="BU27" s="24">
        <v>52.846702923879903</v>
      </c>
      <c r="BV27" s="24">
        <v>9.8265547004899094</v>
      </c>
      <c r="BW27" s="24">
        <v>0</v>
      </c>
      <c r="BX27" s="24">
        <v>0</v>
      </c>
      <c r="BY27" s="24">
        <v>34.018815329376203</v>
      </c>
      <c r="BZ27" s="86">
        <v>0</v>
      </c>
      <c r="CA27" s="24">
        <v>0.49842815035097798</v>
      </c>
      <c r="CB27" s="24">
        <v>1892.76771262752</v>
      </c>
      <c r="CC27" s="24">
        <v>12.094864959601599</v>
      </c>
    </row>
    <row r="28" spans="1:81" x14ac:dyDescent="0.3">
      <c r="A28" s="86" t="s">
        <v>27</v>
      </c>
      <c r="B28" s="86">
        <v>10709.162694000001</v>
      </c>
      <c r="C28" s="86">
        <v>78.627734496000002</v>
      </c>
      <c r="D28" s="86">
        <v>192.52566519000001</v>
      </c>
      <c r="E28" s="86">
        <v>1498.8948727</v>
      </c>
      <c r="F28" s="86">
        <v>1494.5844728</v>
      </c>
      <c r="G28" s="86">
        <v>41.841024503</v>
      </c>
      <c r="H28" s="86">
        <v>1534.7443691999999</v>
      </c>
      <c r="I28" s="86">
        <v>41.922356284999999</v>
      </c>
      <c r="J28" s="86">
        <v>81.263812103999996</v>
      </c>
      <c r="K28" s="86"/>
      <c r="L28" s="86">
        <v>85.501707467000003</v>
      </c>
      <c r="M28" s="86">
        <v>3.8082660949</v>
      </c>
      <c r="N28" s="86">
        <v>8.7798298545000009</v>
      </c>
      <c r="O28" s="86">
        <v>12.329670549999999</v>
      </c>
      <c r="P28" s="24"/>
      <c r="Q28" s="24" t="s">
        <v>27</v>
      </c>
      <c r="R28" s="86">
        <v>0</v>
      </c>
      <c r="S28" s="24">
        <v>88.182273660529901</v>
      </c>
      <c r="T28" s="24">
        <v>3.8572490186492701</v>
      </c>
      <c r="U28" s="24">
        <v>42.344418016918297</v>
      </c>
      <c r="V28" s="24">
        <v>42.344418016918297</v>
      </c>
      <c r="W28" s="24">
        <v>246.75877386759001</v>
      </c>
      <c r="X28" s="86">
        <v>0</v>
      </c>
      <c r="Y28" s="24">
        <v>81.511085247574002</v>
      </c>
      <c r="Z28" s="24">
        <v>8.8399128336968893</v>
      </c>
      <c r="AA28" s="24">
        <v>597.898881896425</v>
      </c>
      <c r="AB28" s="24">
        <v>10766.0567629138</v>
      </c>
      <c r="AC28" s="24">
        <v>179.870755703854</v>
      </c>
      <c r="AD28" s="24">
        <v>65.689191329421007</v>
      </c>
      <c r="AE28" s="24">
        <v>82.682324535231302</v>
      </c>
      <c r="AF28" s="24">
        <v>48.317758651318698</v>
      </c>
      <c r="AG28" s="86">
        <v>0</v>
      </c>
      <c r="AH28" s="24">
        <v>86.196942343548301</v>
      </c>
      <c r="AI28" s="24">
        <v>86.196942343548301</v>
      </c>
      <c r="AJ28" s="24">
        <v>0</v>
      </c>
      <c r="AK28" s="24">
        <v>32.072684508504402</v>
      </c>
      <c r="AL28" s="24">
        <v>4.8291261969169303</v>
      </c>
      <c r="AM28" s="86">
        <v>375.73856091365599</v>
      </c>
      <c r="AN28" s="24">
        <v>26.687253241457899</v>
      </c>
      <c r="AO28" s="24">
        <v>0</v>
      </c>
      <c r="AP28" s="24">
        <v>12.432980052695299</v>
      </c>
      <c r="AQ28" s="24">
        <v>79.335094515231106</v>
      </c>
      <c r="AR28" s="24">
        <v>0</v>
      </c>
      <c r="AS28" s="24">
        <v>174.14856672431699</v>
      </c>
      <c r="AT28" s="24">
        <v>19.3498480686298</v>
      </c>
      <c r="AU28" s="24">
        <v>193.49841479294699</v>
      </c>
      <c r="AV28" s="24">
        <v>2.9702149584738002E-2</v>
      </c>
      <c r="AW28" s="24">
        <v>66.045207786460296</v>
      </c>
      <c r="AX28" s="24">
        <v>0.16541164393150201</v>
      </c>
      <c r="AY28" s="24">
        <v>166.432164094651</v>
      </c>
      <c r="AZ28" s="24">
        <v>0.15037418817550899</v>
      </c>
      <c r="BA28" s="24">
        <v>4.4585931826474097</v>
      </c>
      <c r="BB28" s="24">
        <v>83.908784392378493</v>
      </c>
      <c r="BC28" s="24">
        <v>0.13533675137926601</v>
      </c>
      <c r="BD28" s="24">
        <v>0</v>
      </c>
      <c r="BE28" s="24">
        <v>14.541934359364401</v>
      </c>
      <c r="BF28" s="24">
        <v>1508.09233431392</v>
      </c>
      <c r="BG28" s="24">
        <v>1503.78455218566</v>
      </c>
      <c r="BH28" s="24">
        <v>4.3077821282604898</v>
      </c>
      <c r="BI28" s="24">
        <v>0.16992278073380801</v>
      </c>
      <c r="BJ28" s="24">
        <v>0</v>
      </c>
      <c r="BK28" s="24">
        <v>36.841669925318399</v>
      </c>
      <c r="BL28" s="24">
        <v>1.4135171583524799</v>
      </c>
      <c r="BM28" s="24">
        <v>555.93330392587995</v>
      </c>
      <c r="BN28" s="24">
        <v>2.2556134102746399</v>
      </c>
      <c r="BO28" s="24">
        <v>2.85710932180316</v>
      </c>
      <c r="BP28" s="24">
        <v>794.27636921906799</v>
      </c>
      <c r="BQ28" s="24">
        <v>24.003596106158501</v>
      </c>
      <c r="BR28" s="24">
        <v>0.51127210062996997</v>
      </c>
      <c r="BS28" s="24">
        <v>6.1653398257246304</v>
      </c>
      <c r="BT28" s="24">
        <v>0</v>
      </c>
      <c r="BU28" s="24">
        <v>41.990151532399601</v>
      </c>
      <c r="BV28" s="24">
        <v>7.5289100154668702</v>
      </c>
      <c r="BW28" s="24">
        <v>0</v>
      </c>
      <c r="BX28" s="24">
        <v>0</v>
      </c>
      <c r="BY28" s="24">
        <v>26.1192090380457</v>
      </c>
      <c r="BZ28" s="86">
        <v>0</v>
      </c>
      <c r="CA28" s="24">
        <v>0.647304675356972</v>
      </c>
      <c r="CB28" s="24">
        <v>1541.9377597954101</v>
      </c>
      <c r="CC28" s="24">
        <v>9.3143827916959001</v>
      </c>
    </row>
    <row r="29" spans="1:81" x14ac:dyDescent="0.3">
      <c r="A29" s="86" t="s">
        <v>28</v>
      </c>
      <c r="B29" s="86">
        <v>9487.9954395000004</v>
      </c>
      <c r="C29" s="86">
        <v>48.458731243999999</v>
      </c>
      <c r="D29" s="86">
        <v>183.32898632999999</v>
      </c>
      <c r="E29" s="86">
        <v>1342.7704916</v>
      </c>
      <c r="F29" s="86">
        <v>1339.185322</v>
      </c>
      <c r="G29" s="86">
        <v>24.416138235999998</v>
      </c>
      <c r="H29" s="86">
        <v>3811.0448566999999</v>
      </c>
      <c r="I29" s="86">
        <v>46.581855795000003</v>
      </c>
      <c r="J29" s="86">
        <v>56.091877578999998</v>
      </c>
      <c r="K29" s="86"/>
      <c r="L29" s="86">
        <v>86.832741745000007</v>
      </c>
      <c r="M29" s="86">
        <v>5.0784159686999999</v>
      </c>
      <c r="N29" s="86">
        <v>9.0913614387999999</v>
      </c>
      <c r="O29" s="86">
        <v>13.501072396</v>
      </c>
      <c r="P29" s="24"/>
      <c r="Q29" s="24" t="s">
        <v>28</v>
      </c>
      <c r="R29" s="86">
        <v>0</v>
      </c>
      <c r="S29" s="24">
        <v>260.66409619700499</v>
      </c>
      <c r="T29" s="24">
        <v>5.1202880889523001</v>
      </c>
      <c r="U29" s="24">
        <v>46.658043670400303</v>
      </c>
      <c r="V29" s="24">
        <v>46.658043670400303</v>
      </c>
      <c r="W29" s="24">
        <v>729.41098387879902</v>
      </c>
      <c r="X29" s="86">
        <v>0</v>
      </c>
      <c r="Y29" s="24">
        <v>56.236192340622502</v>
      </c>
      <c r="Z29" s="24">
        <v>9.1447124860326898</v>
      </c>
      <c r="AA29" s="24">
        <v>1476.0193210954201</v>
      </c>
      <c r="AB29" s="24">
        <v>9538.6534562321904</v>
      </c>
      <c r="AC29" s="24">
        <v>407.372154509273</v>
      </c>
      <c r="AD29" s="24">
        <v>154.66353600794599</v>
      </c>
      <c r="AE29" s="24">
        <v>244.40652674962499</v>
      </c>
      <c r="AF29" s="24">
        <v>17.8274205576841</v>
      </c>
      <c r="AG29" s="86">
        <v>0</v>
      </c>
      <c r="AH29" s="24">
        <v>86.473425207640503</v>
      </c>
      <c r="AI29" s="24">
        <v>86.473425207640503</v>
      </c>
      <c r="AJ29" s="24">
        <v>0</v>
      </c>
      <c r="AK29" s="24">
        <v>94.802433449469802</v>
      </c>
      <c r="AL29" s="24">
        <v>14.2747788828624</v>
      </c>
      <c r="AM29" s="86">
        <v>1110.67153913225</v>
      </c>
      <c r="AN29" s="24">
        <v>78.88677578523</v>
      </c>
      <c r="AO29" s="24">
        <v>0</v>
      </c>
      <c r="AP29" s="24">
        <v>12.294948658918701</v>
      </c>
      <c r="AQ29" s="24">
        <v>49.072434955053197</v>
      </c>
      <c r="AR29" s="24">
        <v>0</v>
      </c>
      <c r="AS29" s="24">
        <v>165.791284138295</v>
      </c>
      <c r="AT29" s="24">
        <v>18.421255845566201</v>
      </c>
      <c r="AU29" s="24">
        <v>184.212539983862</v>
      </c>
      <c r="AV29" s="24">
        <v>8.7798643162963902E-2</v>
      </c>
      <c r="AW29" s="24">
        <v>183.298118774985</v>
      </c>
      <c r="AX29" s="24">
        <v>0.14819351417847501</v>
      </c>
      <c r="AY29" s="24">
        <v>481.23435616049102</v>
      </c>
      <c r="AZ29" s="24">
        <v>0.13472127391877001</v>
      </c>
      <c r="BA29" s="24">
        <v>3.99448451374306</v>
      </c>
      <c r="BB29" s="24">
        <v>75.174390266593804</v>
      </c>
      <c r="BC29" s="24">
        <v>0.12124915751472901</v>
      </c>
      <c r="BD29" s="24">
        <v>0</v>
      </c>
      <c r="BE29" s="24">
        <v>13.0282223298445</v>
      </c>
      <c r="BF29" s="24">
        <v>1350.8360455962199</v>
      </c>
      <c r="BG29" s="24">
        <v>1347.25093508491</v>
      </c>
      <c r="BH29" s="24">
        <v>3.5851105113069499</v>
      </c>
      <c r="BI29" s="24">
        <v>0.15223491026637301</v>
      </c>
      <c r="BJ29" s="24">
        <v>0</v>
      </c>
      <c r="BK29" s="24">
        <v>33.006680777019</v>
      </c>
      <c r="BL29" s="24">
        <v>1.2663802831836899</v>
      </c>
      <c r="BM29" s="24">
        <v>498.06466501650601</v>
      </c>
      <c r="BN29" s="24">
        <v>2.0208183765163601</v>
      </c>
      <c r="BO29" s="24">
        <v>2.5597002730424299</v>
      </c>
      <c r="BP29" s="24">
        <v>711.59757165296901</v>
      </c>
      <c r="BQ29" s="24">
        <v>60.552863814046297</v>
      </c>
      <c r="BR29" s="24">
        <v>0.45805231219651898</v>
      </c>
      <c r="BS29" s="24">
        <v>5.5235704274210899</v>
      </c>
      <c r="BT29" s="24">
        <v>0</v>
      </c>
      <c r="BU29" s="24">
        <v>24.552211548824101</v>
      </c>
      <c r="BV29" s="24">
        <v>22.255212355725799</v>
      </c>
      <c r="BW29" s="24">
        <v>0</v>
      </c>
      <c r="BX29" s="24">
        <v>0</v>
      </c>
      <c r="BY29" s="24">
        <v>76.862917361243106</v>
      </c>
      <c r="BZ29" s="86">
        <v>0</v>
      </c>
      <c r="CA29" s="24">
        <v>0.238831122886734</v>
      </c>
      <c r="CB29" s="24">
        <v>3817.3889333708098</v>
      </c>
      <c r="CC29" s="24">
        <v>27.2331819079713</v>
      </c>
    </row>
    <row r="30" spans="1:81" x14ac:dyDescent="0.3">
      <c r="A30" s="86" t="s">
        <v>29</v>
      </c>
      <c r="B30" s="86">
        <v>32557.346033000002</v>
      </c>
      <c r="C30" s="86">
        <v>232.67487299999999</v>
      </c>
      <c r="D30" s="86">
        <v>496.85908997000001</v>
      </c>
      <c r="E30" s="86">
        <v>4433.4166845999998</v>
      </c>
      <c r="F30" s="86">
        <v>4433.4166845999998</v>
      </c>
      <c r="G30" s="86">
        <v>149.35642374</v>
      </c>
      <c r="H30" s="86">
        <v>4567.5410996999999</v>
      </c>
      <c r="I30" s="86">
        <v>116.26615906000001</v>
      </c>
      <c r="J30" s="86">
        <v>263.13867811</v>
      </c>
      <c r="K30" s="86"/>
      <c r="L30" s="86">
        <v>239.83967663000001</v>
      </c>
      <c r="M30" s="86">
        <v>9.9283398009999999</v>
      </c>
      <c r="N30" s="86">
        <v>25.759468501000001</v>
      </c>
      <c r="O30" s="86">
        <v>37.316975585000002</v>
      </c>
      <c r="P30" s="24"/>
      <c r="Q30" s="24" t="s">
        <v>29</v>
      </c>
      <c r="R30" s="86">
        <v>0</v>
      </c>
      <c r="S30" s="24">
        <v>260.49366169943301</v>
      </c>
      <c r="T30" s="24">
        <v>9.9941713875376994</v>
      </c>
      <c r="U30" s="24">
        <v>116.818743874232</v>
      </c>
      <c r="V30" s="24">
        <v>116.818743874232</v>
      </c>
      <c r="W30" s="24">
        <v>728.93455123431204</v>
      </c>
      <c r="X30" s="86">
        <v>0</v>
      </c>
      <c r="Y30" s="24">
        <v>263.37715370332899</v>
      </c>
      <c r="Z30" s="24">
        <v>25.830600394443799</v>
      </c>
      <c r="AA30" s="24">
        <v>1787.0128787034801</v>
      </c>
      <c r="AB30" s="24">
        <v>32625.835448337399</v>
      </c>
      <c r="AC30" s="24">
        <v>540.21910242659396</v>
      </c>
      <c r="AD30" s="24">
        <v>196.86869551057001</v>
      </c>
      <c r="AE30" s="24">
        <v>244.24672600927201</v>
      </c>
      <c r="AF30" s="24">
        <v>151.65508030434501</v>
      </c>
      <c r="AG30" s="86">
        <v>0</v>
      </c>
      <c r="AH30" s="24">
        <v>240.71090055679699</v>
      </c>
      <c r="AI30" s="24">
        <v>240.71090055679699</v>
      </c>
      <c r="AJ30" s="24">
        <v>0</v>
      </c>
      <c r="AK30" s="24">
        <v>94.744034391430603</v>
      </c>
      <c r="AL30" s="24">
        <v>14.265417139657499</v>
      </c>
      <c r="AM30" s="86">
        <v>1109.94572250222</v>
      </c>
      <c r="AN30" s="24">
        <v>78.835047375805303</v>
      </c>
      <c r="AO30" s="24">
        <v>0</v>
      </c>
      <c r="AP30" s="24">
        <v>37.445616163493</v>
      </c>
      <c r="AQ30" s="24">
        <v>233.58409790726199</v>
      </c>
      <c r="AR30" s="24">
        <v>0</v>
      </c>
      <c r="AS30" s="24">
        <v>448.21204117131498</v>
      </c>
      <c r="AT30" s="24">
        <v>49.801328796000803</v>
      </c>
      <c r="AU30" s="24">
        <v>498.01336996731601</v>
      </c>
      <c r="AV30" s="24">
        <v>8.7741196948670899E-2</v>
      </c>
      <c r="AW30" s="24">
        <v>195.95158899276299</v>
      </c>
      <c r="AX30" s="24">
        <v>0.48896224827350498</v>
      </c>
      <c r="AY30" s="24">
        <v>492.41279299194701</v>
      </c>
      <c r="AZ30" s="24">
        <v>0.44451117015823599</v>
      </c>
      <c r="BA30" s="24">
        <v>13.1797607433985</v>
      </c>
      <c r="BB30" s="24">
        <v>248.03731741596201</v>
      </c>
      <c r="BC30" s="24">
        <v>0.400060368392334</v>
      </c>
      <c r="BD30" s="24">
        <v>0</v>
      </c>
      <c r="BE30" s="24">
        <v>42.986468008179102</v>
      </c>
      <c r="BF30" s="24">
        <v>4445.2403838554401</v>
      </c>
      <c r="BG30" s="24">
        <v>4445.2403838554401</v>
      </c>
      <c r="BH30" s="24">
        <v>0</v>
      </c>
      <c r="BI30" s="24">
        <v>0.50229765979375696</v>
      </c>
      <c r="BJ30" s="24">
        <v>0</v>
      </c>
      <c r="BK30" s="24">
        <v>108.90527290464399</v>
      </c>
      <c r="BL30" s="24">
        <v>4.1784072818664297</v>
      </c>
      <c r="BM30" s="24">
        <v>1643.3585626966899</v>
      </c>
      <c r="BN30" s="24">
        <v>6.6676706669532599</v>
      </c>
      <c r="BO30" s="24">
        <v>8.4457160005952403</v>
      </c>
      <c r="BP30" s="24">
        <v>2347.90907863335</v>
      </c>
      <c r="BQ30" s="24">
        <v>71.649915847127104</v>
      </c>
      <c r="BR30" s="24">
        <v>1.5113378450922299</v>
      </c>
      <c r="BS30" s="24">
        <v>18.2249602120846</v>
      </c>
      <c r="BT30" s="24">
        <v>0</v>
      </c>
      <c r="BU30" s="24">
        <v>149.51005844232401</v>
      </c>
      <c r="BV30" s="24">
        <v>22.240677051896899</v>
      </c>
      <c r="BW30" s="24">
        <v>0</v>
      </c>
      <c r="BX30" s="24">
        <v>0</v>
      </c>
      <c r="BY30" s="24">
        <v>77.181726046879703</v>
      </c>
      <c r="BZ30" s="86">
        <v>0</v>
      </c>
      <c r="CA30" s="24">
        <v>2.0316971866644602</v>
      </c>
      <c r="CB30" s="24">
        <v>4576.3743611280997</v>
      </c>
      <c r="CC30" s="24">
        <v>27.536452168098499</v>
      </c>
    </row>
    <row r="31" spans="1:81" x14ac:dyDescent="0.3">
      <c r="A31" s="86" t="s">
        <v>30</v>
      </c>
      <c r="B31" s="86">
        <v>40626.098644999998</v>
      </c>
      <c r="C31" s="86">
        <v>338.50115199999999</v>
      </c>
      <c r="D31" s="86">
        <v>776.51822628000002</v>
      </c>
      <c r="E31" s="86">
        <v>5533.2475072999996</v>
      </c>
      <c r="F31" s="86">
        <v>5522.7202418999996</v>
      </c>
      <c r="G31" s="86">
        <v>136.75777163999999</v>
      </c>
      <c r="H31" s="86">
        <v>5653.4611051000002</v>
      </c>
      <c r="I31" s="86">
        <v>186.78876557999999</v>
      </c>
      <c r="J31" s="86">
        <v>281.79637163000001</v>
      </c>
      <c r="K31" s="86"/>
      <c r="L31" s="86">
        <v>382.02717319999999</v>
      </c>
      <c r="M31" s="86">
        <v>18.471436974</v>
      </c>
      <c r="N31" s="86">
        <v>40.499254039999997</v>
      </c>
      <c r="O31" s="86">
        <v>56.511163439000001</v>
      </c>
      <c r="P31" s="24"/>
      <c r="Q31" s="24" t="s">
        <v>30</v>
      </c>
      <c r="R31" s="86">
        <v>0</v>
      </c>
      <c r="S31" s="24">
        <v>316.83754756862101</v>
      </c>
      <c r="T31" s="24">
        <v>18.648595996905001</v>
      </c>
      <c r="U31" s="24">
        <v>188.30510838928399</v>
      </c>
      <c r="V31" s="24">
        <v>188.30510838928399</v>
      </c>
      <c r="W31" s="24">
        <v>886.59994072502104</v>
      </c>
      <c r="X31" s="86">
        <v>0</v>
      </c>
      <c r="Y31" s="24">
        <v>282.621264894055</v>
      </c>
      <c r="Z31" s="24">
        <v>40.7061070769008</v>
      </c>
      <c r="AA31" s="24">
        <v>2174.2066045721799</v>
      </c>
      <c r="AB31" s="24">
        <v>40824.723885557803</v>
      </c>
      <c r="AC31" s="24">
        <v>657.35201364771001</v>
      </c>
      <c r="AD31" s="24">
        <v>239.54135412910199</v>
      </c>
      <c r="AE31" s="24">
        <v>297.076197125112</v>
      </c>
      <c r="AF31" s="24">
        <v>184.744927494731</v>
      </c>
      <c r="AG31" s="86">
        <v>0</v>
      </c>
      <c r="AH31" s="24">
        <v>384.480126918645</v>
      </c>
      <c r="AI31" s="24">
        <v>384.480126918645</v>
      </c>
      <c r="AJ31" s="24">
        <v>0</v>
      </c>
      <c r="AK31" s="24">
        <v>115.236929471202</v>
      </c>
      <c r="AL31" s="24">
        <v>17.350973333673998</v>
      </c>
      <c r="AM31" s="86">
        <v>1350.0219615460701</v>
      </c>
      <c r="AN31" s="24">
        <v>95.886852543024801</v>
      </c>
      <c r="AO31" s="24">
        <v>0</v>
      </c>
      <c r="AP31" s="24">
        <v>56.875355262928601</v>
      </c>
      <c r="AQ31" s="24">
        <v>341.03272147884502</v>
      </c>
      <c r="AR31" s="24">
        <v>0</v>
      </c>
      <c r="AS31" s="24">
        <v>701.86797596593703</v>
      </c>
      <c r="AT31" s="24">
        <v>77.985298419637999</v>
      </c>
      <c r="AU31" s="24">
        <v>779.85327438557499</v>
      </c>
      <c r="AV31" s="24">
        <v>0.106719306120496</v>
      </c>
      <c r="AW31" s="24">
        <v>238.36261583497</v>
      </c>
      <c r="AX31" s="24">
        <v>0.61108256002102002</v>
      </c>
      <c r="AY31" s="24">
        <v>598.94445692025101</v>
      </c>
      <c r="AZ31" s="24">
        <v>0.55552951570311904</v>
      </c>
      <c r="BA31" s="24">
        <v>16.471453329783099</v>
      </c>
      <c r="BB31" s="24">
        <v>309.985542872601</v>
      </c>
      <c r="BC31" s="24">
        <v>0.49997662436858298</v>
      </c>
      <c r="BD31" s="24">
        <v>0</v>
      </c>
      <c r="BE31" s="24">
        <v>53.722490351913898</v>
      </c>
      <c r="BF31" s="24">
        <v>5565.9714514058196</v>
      </c>
      <c r="BG31" s="24">
        <v>5555.4556096162196</v>
      </c>
      <c r="BH31" s="24">
        <v>10.5158417896019</v>
      </c>
      <c r="BI31" s="24">
        <v>0.62774874757615695</v>
      </c>
      <c r="BJ31" s="24">
        <v>0</v>
      </c>
      <c r="BK31" s="24">
        <v>136.10477377059999</v>
      </c>
      <c r="BL31" s="24">
        <v>5.2219788489135803</v>
      </c>
      <c r="BM31" s="24">
        <v>2053.7934915420601</v>
      </c>
      <c r="BN31" s="24">
        <v>8.3329479078665507</v>
      </c>
      <c r="BO31" s="24">
        <v>10.555064863293101</v>
      </c>
      <c r="BP31" s="24">
        <v>2934.3080118817502</v>
      </c>
      <c r="BQ31" s="24">
        <v>87.171456839504899</v>
      </c>
      <c r="BR31" s="24">
        <v>1.8888011786315999</v>
      </c>
      <c r="BS31" s="24">
        <v>22.776715621129998</v>
      </c>
      <c r="BT31" s="24">
        <v>0</v>
      </c>
      <c r="BU31" s="24">
        <v>137.275368560061</v>
      </c>
      <c r="BV31" s="24">
        <v>27.0512595316664</v>
      </c>
      <c r="BW31" s="24">
        <v>0</v>
      </c>
      <c r="BX31" s="24">
        <v>0</v>
      </c>
      <c r="BY31" s="24">
        <v>93.876583198441395</v>
      </c>
      <c r="BZ31" s="86">
        <v>0</v>
      </c>
      <c r="CA31" s="24">
        <v>2.4749966083251298</v>
      </c>
      <c r="CB31" s="24">
        <v>5678.4096484334696</v>
      </c>
      <c r="CC31" s="24">
        <v>33.493143209511501</v>
      </c>
    </row>
    <row r="32" spans="1:81" x14ac:dyDescent="0.3">
      <c r="A32" s="86" t="s">
        <v>31</v>
      </c>
      <c r="B32" s="86">
        <v>25088.408630999998</v>
      </c>
      <c r="C32" s="86">
        <v>208.44038717000001</v>
      </c>
      <c r="D32" s="86">
        <v>398.14789883999998</v>
      </c>
      <c r="E32" s="86">
        <v>3465.8704769000001</v>
      </c>
      <c r="F32" s="86">
        <v>3463.2629571000002</v>
      </c>
      <c r="G32" s="86">
        <v>84.382056078999994</v>
      </c>
      <c r="H32" s="86">
        <v>3747.5143917999999</v>
      </c>
      <c r="I32" s="86">
        <v>109.82984973000001</v>
      </c>
      <c r="J32" s="86">
        <v>180.27332738000001</v>
      </c>
      <c r="K32" s="86"/>
      <c r="L32" s="86">
        <v>218.36934689</v>
      </c>
      <c r="M32" s="86">
        <v>11.294323817</v>
      </c>
      <c r="N32" s="86">
        <v>26.080474913</v>
      </c>
      <c r="O32" s="86">
        <v>29.733042307000002</v>
      </c>
      <c r="P32" s="24"/>
      <c r="Q32" s="24" t="s">
        <v>31</v>
      </c>
      <c r="R32" s="86">
        <v>0</v>
      </c>
      <c r="S32" s="24">
        <v>220.921424814668</v>
      </c>
      <c r="T32" s="24">
        <v>11.440852849669</v>
      </c>
      <c r="U32" s="24">
        <v>111.10224184270299</v>
      </c>
      <c r="V32" s="24">
        <v>111.10224184270299</v>
      </c>
      <c r="W32" s="24">
        <v>618.19993240992699</v>
      </c>
      <c r="X32" s="86">
        <v>0</v>
      </c>
      <c r="Y32" s="24">
        <v>181.06589658729899</v>
      </c>
      <c r="Z32" s="24">
        <v>26.264361852750898</v>
      </c>
      <c r="AA32" s="24">
        <v>1417.37399948604</v>
      </c>
      <c r="AB32" s="24">
        <v>25263.680554770999</v>
      </c>
      <c r="AC32" s="24">
        <v>416.26419517443702</v>
      </c>
      <c r="AD32" s="24">
        <v>153.648660852744</v>
      </c>
      <c r="AE32" s="24">
        <v>207.142471717782</v>
      </c>
      <c r="AF32" s="24">
        <v>86.499703784712494</v>
      </c>
      <c r="AG32" s="86">
        <v>0</v>
      </c>
      <c r="AH32" s="24">
        <v>220.48780922657099</v>
      </c>
      <c r="AI32" s="24">
        <v>220.48780922657099</v>
      </c>
      <c r="AJ32" s="24">
        <v>0</v>
      </c>
      <c r="AK32" s="24">
        <v>80.3500584719324</v>
      </c>
      <c r="AL32" s="24">
        <v>12.0983169533968</v>
      </c>
      <c r="AM32" s="86">
        <v>941.33035148050396</v>
      </c>
      <c r="AN32" s="24">
        <v>66.859030221694596</v>
      </c>
      <c r="AO32" s="24">
        <v>0</v>
      </c>
      <c r="AP32" s="24">
        <v>30.047418989553499</v>
      </c>
      <c r="AQ32" s="24">
        <v>210.57591955543799</v>
      </c>
      <c r="AR32" s="24">
        <v>0</v>
      </c>
      <c r="AS32" s="24">
        <v>361.085486780314</v>
      </c>
      <c r="AT32" s="24">
        <v>40.120631769925602</v>
      </c>
      <c r="AU32" s="24">
        <v>401.20611855023998</v>
      </c>
      <c r="AV32" s="24">
        <v>7.4412198859188997E-2</v>
      </c>
      <c r="AW32" s="24">
        <v>162.16443570647601</v>
      </c>
      <c r="AX32" s="24">
        <v>0.38402943691749702</v>
      </c>
      <c r="AY32" s="24">
        <v>413.99231525461403</v>
      </c>
      <c r="AZ32" s="24">
        <v>0.34911745417968698</v>
      </c>
      <c r="BA32" s="24">
        <v>10.351337255907</v>
      </c>
      <c r="BB32" s="24">
        <v>194.80759359336801</v>
      </c>
      <c r="BC32" s="24">
        <v>0.31420564925566402</v>
      </c>
      <c r="BD32" s="24">
        <v>0</v>
      </c>
      <c r="BE32" s="24">
        <v>33.761411318749701</v>
      </c>
      <c r="BF32" s="24">
        <v>3493.8816320117999</v>
      </c>
      <c r="BG32" s="24">
        <v>3491.2747691619202</v>
      </c>
      <c r="BH32" s="24">
        <v>2.60686284988387</v>
      </c>
      <c r="BI32" s="24">
        <v>0.394502846211081</v>
      </c>
      <c r="BJ32" s="24">
        <v>0</v>
      </c>
      <c r="BK32" s="24">
        <v>85.533794694577196</v>
      </c>
      <c r="BL32" s="24">
        <v>3.28170308349454</v>
      </c>
      <c r="BM32" s="24">
        <v>1290.68762166482</v>
      </c>
      <c r="BN32" s="24">
        <v>5.2367655207041501</v>
      </c>
      <c r="BO32" s="24">
        <v>6.6332335834476996</v>
      </c>
      <c r="BP32" s="24">
        <v>1844.0386385908</v>
      </c>
      <c r="BQ32" s="24">
        <v>57.260827180618598</v>
      </c>
      <c r="BR32" s="24">
        <v>1.1869987892216001</v>
      </c>
      <c r="BS32" s="24">
        <v>14.3138156802636</v>
      </c>
      <c r="BT32" s="24">
        <v>0</v>
      </c>
      <c r="BU32" s="24">
        <v>84.850570296466501</v>
      </c>
      <c r="BV32" s="24">
        <v>18.862037086026501</v>
      </c>
      <c r="BW32" s="24">
        <v>0</v>
      </c>
      <c r="BX32" s="24">
        <v>0</v>
      </c>
      <c r="BY32" s="24">
        <v>65.340609975959296</v>
      </c>
      <c r="BZ32" s="86">
        <v>0</v>
      </c>
      <c r="CA32" s="24">
        <v>1.1588218961704599</v>
      </c>
      <c r="CB32" s="24">
        <v>3769.65473580361</v>
      </c>
      <c r="CC32" s="24">
        <v>23.252237727850499</v>
      </c>
    </row>
    <row r="33" spans="1:81" x14ac:dyDescent="0.3">
      <c r="A33" s="86" t="s">
        <v>32</v>
      </c>
      <c r="B33" s="86">
        <v>63539.050428000002</v>
      </c>
      <c r="C33" s="86">
        <v>477.38940537000002</v>
      </c>
      <c r="D33" s="86">
        <v>1095.6380145000001</v>
      </c>
      <c r="E33" s="86">
        <v>8730.6447693999999</v>
      </c>
      <c r="F33" s="86">
        <v>8719.5485752000004</v>
      </c>
      <c r="G33" s="86">
        <v>260.51788886999998</v>
      </c>
      <c r="H33" s="86">
        <v>9010.3263014999993</v>
      </c>
      <c r="I33" s="86">
        <v>248.57527482</v>
      </c>
      <c r="J33" s="86">
        <v>486.89757880000002</v>
      </c>
      <c r="K33" s="86"/>
      <c r="L33" s="86">
        <v>510.35126458000002</v>
      </c>
      <c r="M33" s="86">
        <v>22.688629835</v>
      </c>
      <c r="N33" s="86">
        <v>54.400842816999997</v>
      </c>
      <c r="O33" s="86">
        <v>78.889909110999994</v>
      </c>
      <c r="P33" s="24"/>
      <c r="Q33" s="24" t="s">
        <v>32</v>
      </c>
      <c r="R33" s="86">
        <v>0</v>
      </c>
      <c r="S33" s="24">
        <v>514.16750511967905</v>
      </c>
      <c r="T33" s="24">
        <v>22.902074958430401</v>
      </c>
      <c r="U33" s="24">
        <v>250.39492635503601</v>
      </c>
      <c r="V33" s="24">
        <v>250.39492635503601</v>
      </c>
      <c r="W33" s="24">
        <v>1438.78500623073</v>
      </c>
      <c r="X33" s="86">
        <v>0</v>
      </c>
      <c r="Y33" s="24">
        <v>487.84263416895902</v>
      </c>
      <c r="Z33" s="24">
        <v>54.647806147571202</v>
      </c>
      <c r="AA33" s="24">
        <v>3502.53359744299</v>
      </c>
      <c r="AB33" s="24">
        <v>63775.078141437698</v>
      </c>
      <c r="AC33" s="24">
        <v>1055.75206288452</v>
      </c>
      <c r="AD33" s="24">
        <v>385.23263200777399</v>
      </c>
      <c r="AE33" s="24">
        <v>482.09880052865998</v>
      </c>
      <c r="AF33" s="24">
        <v>288.73968837640302</v>
      </c>
      <c r="AG33" s="86">
        <v>0</v>
      </c>
      <c r="AH33" s="24">
        <v>513.287508739288</v>
      </c>
      <c r="AI33" s="24">
        <v>513.287508739288</v>
      </c>
      <c r="AJ33" s="24">
        <v>0</v>
      </c>
      <c r="AK33" s="24">
        <v>187.00731973900699</v>
      </c>
      <c r="AL33" s="24">
        <v>28.157359735011699</v>
      </c>
      <c r="AM33" s="86">
        <v>2190.8320792862401</v>
      </c>
      <c r="AN33" s="24">
        <v>155.606323636176</v>
      </c>
      <c r="AO33" s="24">
        <v>0</v>
      </c>
      <c r="AP33" s="24">
        <v>79.322720535417602</v>
      </c>
      <c r="AQ33" s="24">
        <v>480.41576929458103</v>
      </c>
      <c r="AR33" s="24">
        <v>0</v>
      </c>
      <c r="AS33" s="24">
        <v>989.63719394755299</v>
      </c>
      <c r="AT33" s="24">
        <v>109.959702129668</v>
      </c>
      <c r="AU33" s="24">
        <v>1099.59689607722</v>
      </c>
      <c r="AV33" s="24">
        <v>0.17318524090958401</v>
      </c>
      <c r="AW33" s="24">
        <v>385.76149795774501</v>
      </c>
      <c r="AX33" s="24">
        <v>0.96343387637950395</v>
      </c>
      <c r="AY33" s="24">
        <v>971.02399265789995</v>
      </c>
      <c r="AZ33" s="24">
        <v>0.87584914628529698</v>
      </c>
      <c r="BA33" s="24">
        <v>25.9689213001515</v>
      </c>
      <c r="BB33" s="24">
        <v>488.72366506657198</v>
      </c>
      <c r="BC33" s="24">
        <v>0.78826401565966497</v>
      </c>
      <c r="BD33" s="24">
        <v>0</v>
      </c>
      <c r="BE33" s="24">
        <v>84.698942998845396</v>
      </c>
      <c r="BF33" s="24">
        <v>8769.82389808679</v>
      </c>
      <c r="BG33" s="24">
        <v>8758.7385144415002</v>
      </c>
      <c r="BH33" s="24">
        <v>11.085383645287299</v>
      </c>
      <c r="BI33" s="24">
        <v>0.98970912831565905</v>
      </c>
      <c r="BJ33" s="24">
        <v>0</v>
      </c>
      <c r="BK33" s="24">
        <v>214.58297926459599</v>
      </c>
      <c r="BL33" s="24">
        <v>8.2329791789151798</v>
      </c>
      <c r="BM33" s="24">
        <v>3238.0135373344401</v>
      </c>
      <c r="BN33" s="24">
        <v>13.1377341392185</v>
      </c>
      <c r="BO33" s="24">
        <v>16.641125057876099</v>
      </c>
      <c r="BP33" s="24">
        <v>4626.2336839196796</v>
      </c>
      <c r="BQ33" s="24">
        <v>140.54201399556601</v>
      </c>
      <c r="BR33" s="24">
        <v>2.97788613823051</v>
      </c>
      <c r="BS33" s="24">
        <v>35.909803876328198</v>
      </c>
      <c r="BT33" s="24">
        <v>0</v>
      </c>
      <c r="BU33" s="24">
        <v>261.10768742669802</v>
      </c>
      <c r="BV33" s="24">
        <v>43.899081427344399</v>
      </c>
      <c r="BW33" s="24">
        <v>0</v>
      </c>
      <c r="BX33" s="24">
        <v>0</v>
      </c>
      <c r="BY33" s="24">
        <v>152.31347181743101</v>
      </c>
      <c r="BZ33" s="86">
        <v>0</v>
      </c>
      <c r="CA33" s="24">
        <v>3.8681972103639399</v>
      </c>
      <c r="CB33" s="24">
        <v>9040.1853155870394</v>
      </c>
      <c r="CC33" s="24">
        <v>54.326537012347501</v>
      </c>
    </row>
    <row r="34" spans="1:81" x14ac:dyDescent="0.3">
      <c r="A34" s="86" t="s">
        <v>33</v>
      </c>
      <c r="B34" s="86">
        <v>67833.322864999995</v>
      </c>
      <c r="C34" s="86">
        <v>528.32494362</v>
      </c>
      <c r="D34" s="86">
        <v>1075.3826438000001</v>
      </c>
      <c r="E34" s="86">
        <v>8957.0877727000006</v>
      </c>
      <c r="F34" s="86">
        <v>8948.8715890999993</v>
      </c>
      <c r="G34" s="86">
        <v>218.28116420999999</v>
      </c>
      <c r="H34" s="86">
        <v>10357.457871000001</v>
      </c>
      <c r="I34" s="86">
        <v>272.58563616999999</v>
      </c>
      <c r="J34" s="86">
        <v>508.36291767</v>
      </c>
      <c r="K34" s="86"/>
      <c r="L34" s="86">
        <v>579.28569068000002</v>
      </c>
      <c r="M34" s="86">
        <v>27.390779476999999</v>
      </c>
      <c r="N34" s="86">
        <v>74.927473113999994</v>
      </c>
      <c r="O34" s="86">
        <v>73.900477170000002</v>
      </c>
      <c r="P34" s="24"/>
      <c r="Q34" s="24" t="s">
        <v>33</v>
      </c>
      <c r="R34" s="86">
        <v>0</v>
      </c>
      <c r="S34" s="24">
        <v>604.22242678304895</v>
      </c>
      <c r="T34" s="24">
        <v>27.6627495184918</v>
      </c>
      <c r="U34" s="24">
        <v>274.92746547346098</v>
      </c>
      <c r="V34" s="24">
        <v>274.92746547346098</v>
      </c>
      <c r="W34" s="24">
        <v>1690.7832510738999</v>
      </c>
      <c r="X34" s="86">
        <v>0</v>
      </c>
      <c r="Y34" s="24">
        <v>509.61711212168598</v>
      </c>
      <c r="Z34" s="24">
        <v>75.238672350928695</v>
      </c>
      <c r="AA34" s="24">
        <v>4006.7894945510898</v>
      </c>
      <c r="AB34" s="24">
        <v>68138.451523823605</v>
      </c>
      <c r="AC34" s="24">
        <v>1194.06715855122</v>
      </c>
      <c r="AD34" s="24">
        <v>437.89526316356398</v>
      </c>
      <c r="AE34" s="24">
        <v>566.53699775827999</v>
      </c>
      <c r="AF34" s="24">
        <v>292.46066657235298</v>
      </c>
      <c r="AG34" s="86">
        <v>0</v>
      </c>
      <c r="AH34" s="24">
        <v>583.08561181757898</v>
      </c>
      <c r="AI34" s="24">
        <v>583.08561181757898</v>
      </c>
      <c r="AJ34" s="24">
        <v>0</v>
      </c>
      <c r="AK34" s="24">
        <v>219.760006850379</v>
      </c>
      <c r="AL34" s="24">
        <v>33.089021680112097</v>
      </c>
      <c r="AM34" s="86">
        <v>2574.5491773010399</v>
      </c>
      <c r="AN34" s="24">
        <v>182.86021223641399</v>
      </c>
      <c r="AO34" s="24">
        <v>0</v>
      </c>
      <c r="AP34" s="24">
        <v>74.474605907090606</v>
      </c>
      <c r="AQ34" s="24">
        <v>532.21409341754998</v>
      </c>
      <c r="AR34" s="24">
        <v>0</v>
      </c>
      <c r="AS34" s="24">
        <v>972.64596661562905</v>
      </c>
      <c r="AT34" s="24">
        <v>108.071765040427</v>
      </c>
      <c r="AU34" s="24">
        <v>1080.7177316560501</v>
      </c>
      <c r="AV34" s="24">
        <v>0.20351805392116701</v>
      </c>
      <c r="AW34" s="24">
        <v>448.85510076079203</v>
      </c>
      <c r="AX34" s="24">
        <v>0.98988252572518298</v>
      </c>
      <c r="AY34" s="24">
        <v>1137.0723278775499</v>
      </c>
      <c r="AZ34" s="24">
        <v>0.89989318948174801</v>
      </c>
      <c r="BA34" s="24">
        <v>26.6818350235067</v>
      </c>
      <c r="BB34" s="24">
        <v>502.14034729851102</v>
      </c>
      <c r="BC34" s="24">
        <v>0.80990400822324005</v>
      </c>
      <c r="BD34" s="24">
        <v>0</v>
      </c>
      <c r="BE34" s="24">
        <v>87.024156674768605</v>
      </c>
      <c r="BF34" s="24">
        <v>9007.3972431624297</v>
      </c>
      <c r="BG34" s="24">
        <v>8999.1882054264497</v>
      </c>
      <c r="BH34" s="24">
        <v>8.2090377359744693</v>
      </c>
      <c r="BI34" s="24">
        <v>1.0168791947618101</v>
      </c>
      <c r="BJ34" s="24">
        <v>0</v>
      </c>
      <c r="BK34" s="24">
        <v>220.473794321996</v>
      </c>
      <c r="BL34" s="24">
        <v>8.45899421308774</v>
      </c>
      <c r="BM34" s="24">
        <v>3326.9052035803002</v>
      </c>
      <c r="BN34" s="24">
        <v>13.4983970466883</v>
      </c>
      <c r="BO34" s="24">
        <v>17.097968415593201</v>
      </c>
      <c r="BP34" s="24">
        <v>4753.2356889388602</v>
      </c>
      <c r="BQ34" s="24">
        <v>161.25901574653301</v>
      </c>
      <c r="BR34" s="24">
        <v>3.0596368175179198</v>
      </c>
      <c r="BS34" s="24">
        <v>36.895624177427898</v>
      </c>
      <c r="BT34" s="24">
        <v>0</v>
      </c>
      <c r="BU34" s="24">
        <v>219.09010970331201</v>
      </c>
      <c r="BV34" s="24">
        <v>51.587864939065902</v>
      </c>
      <c r="BW34" s="24">
        <v>0</v>
      </c>
      <c r="BX34" s="24">
        <v>0</v>
      </c>
      <c r="BY34" s="24">
        <v>178.861493745453</v>
      </c>
      <c r="BZ34" s="86">
        <v>0</v>
      </c>
      <c r="CA34" s="24">
        <v>3.9180463718745999</v>
      </c>
      <c r="CB34" s="24">
        <v>10395.060145505</v>
      </c>
      <c r="CC34" s="24">
        <v>63.729249936098697</v>
      </c>
    </row>
    <row r="35" spans="1:81" x14ac:dyDescent="0.3">
      <c r="A35" s="86" t="s">
        <v>34</v>
      </c>
      <c r="B35" s="86">
        <v>2142.4427194</v>
      </c>
      <c r="C35" s="86">
        <v>13.11180074</v>
      </c>
      <c r="D35" s="86">
        <v>42.353286715000003</v>
      </c>
      <c r="E35" s="86">
        <v>325.79078973999998</v>
      </c>
      <c r="F35" s="86">
        <v>323.99658112999998</v>
      </c>
      <c r="G35" s="86">
        <v>9.6907960886000009</v>
      </c>
      <c r="H35" s="86">
        <v>343.09414644999998</v>
      </c>
      <c r="I35" s="86">
        <v>6.3849894503</v>
      </c>
      <c r="J35" s="86">
        <v>17.875461677000001</v>
      </c>
      <c r="K35" s="86"/>
      <c r="L35" s="86">
        <v>12.528309749</v>
      </c>
      <c r="M35" s="86">
        <v>0.51540586860000004</v>
      </c>
      <c r="N35" s="86">
        <v>1.2296624446</v>
      </c>
      <c r="O35" s="86">
        <v>2.2781016803999998</v>
      </c>
      <c r="P35" s="24"/>
      <c r="Q35" s="24" t="s">
        <v>34</v>
      </c>
      <c r="R35" s="86">
        <v>0</v>
      </c>
      <c r="S35" s="24">
        <v>20.915473609956098</v>
      </c>
      <c r="T35" s="24">
        <v>0.51919053334241305</v>
      </c>
      <c r="U35" s="24">
        <v>6.4169962201727397</v>
      </c>
      <c r="V35" s="24">
        <v>6.4169962201727397</v>
      </c>
      <c r="W35" s="24">
        <v>58.5273464095471</v>
      </c>
      <c r="X35" s="86">
        <v>0</v>
      </c>
      <c r="Y35" s="24">
        <v>17.889579548703399</v>
      </c>
      <c r="Z35" s="24">
        <v>1.2340481408203501</v>
      </c>
      <c r="AA35" s="24">
        <v>133.05781609240401</v>
      </c>
      <c r="AB35" s="24">
        <v>2146.3931160942898</v>
      </c>
      <c r="AC35" s="24">
        <v>38.926999628934603</v>
      </c>
      <c r="AD35" s="24">
        <v>14.393220372525001</v>
      </c>
      <c r="AE35" s="24">
        <v>19.610968357372599</v>
      </c>
      <c r="AF35" s="24">
        <v>7.7042988959130598</v>
      </c>
      <c r="AG35" s="86">
        <v>0</v>
      </c>
      <c r="AH35" s="24">
        <v>12.579920713888299</v>
      </c>
      <c r="AI35" s="24">
        <v>12.579920713888299</v>
      </c>
      <c r="AJ35" s="24">
        <v>0</v>
      </c>
      <c r="AK35" s="24">
        <v>7.6070353067135104</v>
      </c>
      <c r="AL35" s="24">
        <v>1.14539384814714</v>
      </c>
      <c r="AM35" s="86">
        <v>89.119350598806406</v>
      </c>
      <c r="AN35" s="24">
        <v>6.32980207731433</v>
      </c>
      <c r="AO35" s="24">
        <v>0</v>
      </c>
      <c r="AP35" s="24">
        <v>2.2855145289319601</v>
      </c>
      <c r="AQ35" s="24">
        <v>13.1647614532868</v>
      </c>
      <c r="AR35" s="24">
        <v>0</v>
      </c>
      <c r="AS35" s="24">
        <v>38.1713785538781</v>
      </c>
      <c r="AT35" s="24">
        <v>4.2412627226861099</v>
      </c>
      <c r="AU35" s="24">
        <v>42.412641276564301</v>
      </c>
      <c r="AV35" s="24">
        <v>7.0448858276660198E-3</v>
      </c>
      <c r="AW35" s="24">
        <v>15.3064499285151</v>
      </c>
      <c r="AX35" s="24">
        <v>3.5710724637201798E-2</v>
      </c>
      <c r="AY35" s="24">
        <v>39.152583848482898</v>
      </c>
      <c r="AZ35" s="24">
        <v>3.2464310576122798E-2</v>
      </c>
      <c r="BA35" s="24">
        <v>0.96256721671985201</v>
      </c>
      <c r="BB35" s="24">
        <v>18.115087167666999</v>
      </c>
      <c r="BC35" s="24">
        <v>2.92178948615773E-2</v>
      </c>
      <c r="BD35" s="24">
        <v>0</v>
      </c>
      <c r="BE35" s="24">
        <v>3.13946223306161</v>
      </c>
      <c r="BF35" s="24">
        <v>326.44532381136901</v>
      </c>
      <c r="BG35" s="24">
        <v>324.65238258880999</v>
      </c>
      <c r="BH35" s="24">
        <v>1.79294122255879</v>
      </c>
      <c r="BI35" s="24">
        <v>3.6684660868510799E-2</v>
      </c>
      <c r="BJ35" s="24">
        <v>0</v>
      </c>
      <c r="BK35" s="24">
        <v>7.9537582290271498</v>
      </c>
      <c r="BL35" s="24">
        <v>0.305164526860563</v>
      </c>
      <c r="BM35" s="24">
        <v>120.020583130232</v>
      </c>
      <c r="BN35" s="24">
        <v>0.486964679420404</v>
      </c>
      <c r="BO35" s="24">
        <v>0.61682196387726795</v>
      </c>
      <c r="BP35" s="24">
        <v>171.47648040256399</v>
      </c>
      <c r="BQ35" s="24">
        <v>5.3807489677353901</v>
      </c>
      <c r="BR35" s="24">
        <v>0.11037866024019299</v>
      </c>
      <c r="BS35" s="24">
        <v>1.33103678819645</v>
      </c>
      <c r="BT35" s="24">
        <v>0</v>
      </c>
      <c r="BU35" s="24">
        <v>9.7001415880553594</v>
      </c>
      <c r="BV35" s="24">
        <v>1.7857406867135199</v>
      </c>
      <c r="BW35" s="24">
        <v>0</v>
      </c>
      <c r="BX35" s="24">
        <v>0</v>
      </c>
      <c r="BY35" s="24">
        <v>6.1847102804383001</v>
      </c>
      <c r="BZ35" s="86">
        <v>0</v>
      </c>
      <c r="CA35" s="24">
        <v>0.10321333079159201</v>
      </c>
      <c r="CB35" s="24">
        <v>343.57590660118899</v>
      </c>
      <c r="CC35" s="24">
        <v>2.2002162718754099</v>
      </c>
    </row>
    <row r="36" spans="1:81" x14ac:dyDescent="0.3">
      <c r="A36" s="86" t="s">
        <v>35</v>
      </c>
      <c r="B36" s="86">
        <v>86689.999205</v>
      </c>
      <c r="C36" s="86">
        <v>677.17996483000002</v>
      </c>
      <c r="D36" s="86">
        <v>1516.2415774000001</v>
      </c>
      <c r="E36" s="86">
        <v>11735.556157000001</v>
      </c>
      <c r="F36" s="86">
        <v>11715.381762999999</v>
      </c>
      <c r="G36" s="86">
        <v>320.73482235</v>
      </c>
      <c r="H36" s="86">
        <v>11864.339695999999</v>
      </c>
      <c r="I36" s="86">
        <v>369.74435999999997</v>
      </c>
      <c r="J36" s="86">
        <v>633.14518636000003</v>
      </c>
      <c r="K36" s="86"/>
      <c r="L36" s="86">
        <v>762.57384807999995</v>
      </c>
      <c r="M36" s="86">
        <v>34.551601183000002</v>
      </c>
      <c r="N36" s="86">
        <v>79.007835979000006</v>
      </c>
      <c r="O36" s="86">
        <v>104.89026801999999</v>
      </c>
      <c r="P36" s="24"/>
      <c r="Q36" s="24" t="s">
        <v>35</v>
      </c>
      <c r="R36" s="86">
        <v>0</v>
      </c>
      <c r="S36" s="24">
        <v>661.79280720934696</v>
      </c>
      <c r="T36" s="24">
        <v>34.9162967872184</v>
      </c>
      <c r="U36" s="24">
        <v>372.862035988466</v>
      </c>
      <c r="V36" s="24">
        <v>372.862035988466</v>
      </c>
      <c r="W36" s="24">
        <v>1851.8811702601799</v>
      </c>
      <c r="X36" s="86">
        <v>0</v>
      </c>
      <c r="Y36" s="24">
        <v>634.855027506346</v>
      </c>
      <c r="Z36" s="24">
        <v>79.438377545498298</v>
      </c>
      <c r="AA36" s="24">
        <v>4623.5418042173396</v>
      </c>
      <c r="AB36" s="24">
        <v>87100.766801699603</v>
      </c>
      <c r="AC36" s="24">
        <v>1408.1061752893299</v>
      </c>
      <c r="AD36" s="24">
        <v>511.485479082464</v>
      </c>
      <c r="AE36" s="24">
        <v>620.51645756653102</v>
      </c>
      <c r="AF36" s="24">
        <v>421.14190046807801</v>
      </c>
      <c r="AG36" s="86">
        <v>0</v>
      </c>
      <c r="AH36" s="24">
        <v>767.63257463125296</v>
      </c>
      <c r="AI36" s="24">
        <v>767.63257463125296</v>
      </c>
      <c r="AJ36" s="24">
        <v>0</v>
      </c>
      <c r="AK36" s="24">
        <v>240.70144796661901</v>
      </c>
      <c r="AL36" s="24">
        <v>36.241750677891801</v>
      </c>
      <c r="AM36" s="86">
        <v>2819.8516186634201</v>
      </c>
      <c r="AN36" s="24">
        <v>200.28315997764</v>
      </c>
      <c r="AO36" s="24">
        <v>0</v>
      </c>
      <c r="AP36" s="24">
        <v>105.648969996669</v>
      </c>
      <c r="AQ36" s="24">
        <v>682.39369434106504</v>
      </c>
      <c r="AR36" s="24">
        <v>0</v>
      </c>
      <c r="AS36" s="24">
        <v>1370.9130188387101</v>
      </c>
      <c r="AT36" s="24">
        <v>152.32367499870401</v>
      </c>
      <c r="AU36" s="24">
        <v>1523.23669383742</v>
      </c>
      <c r="AV36" s="24">
        <v>0.22290928948823099</v>
      </c>
      <c r="AW36" s="24">
        <v>501.24358738569799</v>
      </c>
      <c r="AX36" s="24">
        <v>1.2960944526309399</v>
      </c>
      <c r="AY36" s="24">
        <v>1254.0697052078599</v>
      </c>
      <c r="AZ36" s="24">
        <v>1.17826755450101</v>
      </c>
      <c r="BA36" s="24">
        <v>34.9356278699493</v>
      </c>
      <c r="BB36" s="24">
        <v>657.47326149241803</v>
      </c>
      <c r="BC36" s="24">
        <v>1.06044098481566</v>
      </c>
      <c r="BD36" s="24">
        <v>0</v>
      </c>
      <c r="BE36" s="24">
        <v>113.944356872743</v>
      </c>
      <c r="BF36" s="24">
        <v>11803.1672231763</v>
      </c>
      <c r="BG36" s="24">
        <v>11783.012211748201</v>
      </c>
      <c r="BH36" s="24">
        <v>20.1550114280438</v>
      </c>
      <c r="BI36" s="24">
        <v>1.33144207127542</v>
      </c>
      <c r="BJ36" s="24">
        <v>0</v>
      </c>
      <c r="BK36" s="24">
        <v>288.67555438857499</v>
      </c>
      <c r="BL36" s="24">
        <v>11.0757162155458</v>
      </c>
      <c r="BM36" s="24">
        <v>4356.05570466883</v>
      </c>
      <c r="BN36" s="24">
        <v>17.6740121408532</v>
      </c>
      <c r="BO36" s="24">
        <v>22.387082989467402</v>
      </c>
      <c r="BP36" s="24">
        <v>6223.6095574772498</v>
      </c>
      <c r="BQ36" s="24">
        <v>185.01264255201301</v>
      </c>
      <c r="BR36" s="24">
        <v>4.0061099709540997</v>
      </c>
      <c r="BS36" s="24">
        <v>48.308982598477698</v>
      </c>
      <c r="BT36" s="24">
        <v>0</v>
      </c>
      <c r="BU36" s="24">
        <v>321.79553997387501</v>
      </c>
      <c r="BV36" s="24">
        <v>56.503149741982597</v>
      </c>
      <c r="BW36" s="24">
        <v>0</v>
      </c>
      <c r="BX36" s="24">
        <v>0</v>
      </c>
      <c r="BY36" s="24">
        <v>196.181500008211</v>
      </c>
      <c r="BZ36" s="86">
        <v>0</v>
      </c>
      <c r="CA36" s="24">
        <v>5.6419665540987696</v>
      </c>
      <c r="CB36" s="24">
        <v>11916.479917811601</v>
      </c>
      <c r="CC36" s="24">
        <v>70.043250117745998</v>
      </c>
    </row>
    <row r="37" spans="1:81" x14ac:dyDescent="0.3">
      <c r="A37" s="86" t="s">
        <v>36</v>
      </c>
      <c r="B37" s="86">
        <v>25004.580948999999</v>
      </c>
      <c r="C37" s="86">
        <v>204.79635006999999</v>
      </c>
      <c r="D37" s="86">
        <v>395.38912231</v>
      </c>
      <c r="E37" s="86">
        <v>3388.4756434999999</v>
      </c>
      <c r="F37" s="86">
        <v>3385.7807206000002</v>
      </c>
      <c r="G37" s="86">
        <v>80.816916774999996</v>
      </c>
      <c r="H37" s="86">
        <v>3754.6555266999999</v>
      </c>
      <c r="I37" s="86">
        <v>107.75599078</v>
      </c>
      <c r="J37" s="86">
        <v>180.97771983999999</v>
      </c>
      <c r="K37" s="86"/>
      <c r="L37" s="86">
        <v>219.39437340999999</v>
      </c>
      <c r="M37" s="86">
        <v>11.053424057999999</v>
      </c>
      <c r="N37" s="86">
        <v>27.001556815000001</v>
      </c>
      <c r="O37" s="86">
        <v>28.629816809000001</v>
      </c>
      <c r="P37" s="24"/>
      <c r="Q37" s="24" t="s">
        <v>36</v>
      </c>
      <c r="R37" s="86">
        <v>0</v>
      </c>
      <c r="S37" s="24">
        <v>220.07494845873799</v>
      </c>
      <c r="T37" s="24">
        <v>11.190842191394999</v>
      </c>
      <c r="U37" s="24">
        <v>108.94622052151099</v>
      </c>
      <c r="V37" s="24">
        <v>108.94622052151099</v>
      </c>
      <c r="W37" s="24">
        <v>615.83173728371798</v>
      </c>
      <c r="X37" s="86">
        <v>0</v>
      </c>
      <c r="Y37" s="24">
        <v>181.68787808880899</v>
      </c>
      <c r="Z37" s="24">
        <v>27.1694271231875</v>
      </c>
      <c r="AA37" s="24">
        <v>1431.7865953225501</v>
      </c>
      <c r="AB37" s="24">
        <v>25165.880484002701</v>
      </c>
      <c r="AC37" s="24">
        <v>423.13616816861202</v>
      </c>
      <c r="AD37" s="24">
        <v>155.75094570116201</v>
      </c>
      <c r="AE37" s="24">
        <v>206.34897258770999</v>
      </c>
      <c r="AF37" s="24">
        <v>94.681160023422805</v>
      </c>
      <c r="AG37" s="86">
        <v>0</v>
      </c>
      <c r="AH37" s="24">
        <v>221.36100589132599</v>
      </c>
      <c r="AI37" s="24">
        <v>221.36100589132599</v>
      </c>
      <c r="AJ37" s="24">
        <v>0</v>
      </c>
      <c r="AK37" s="24">
        <v>80.042546589747403</v>
      </c>
      <c r="AL37" s="24">
        <v>12.0519631789054</v>
      </c>
      <c r="AM37" s="86">
        <v>937.72425594125605</v>
      </c>
      <c r="AN37" s="24">
        <v>66.602937150660495</v>
      </c>
      <c r="AO37" s="24">
        <v>0</v>
      </c>
      <c r="AP37" s="24">
        <v>28.923381055610999</v>
      </c>
      <c r="AQ37" s="24">
        <v>206.787811079878</v>
      </c>
      <c r="AR37" s="24">
        <v>0</v>
      </c>
      <c r="AS37" s="24">
        <v>358.38602415648398</v>
      </c>
      <c r="AT37" s="24">
        <v>39.820669060004299</v>
      </c>
      <c r="AU37" s="24">
        <v>398.20669321648802</v>
      </c>
      <c r="AV37" s="24">
        <v>7.4127093146708706E-2</v>
      </c>
      <c r="AW37" s="24">
        <v>162.35568593334301</v>
      </c>
      <c r="AX37" s="24">
        <v>0.37528616412308302</v>
      </c>
      <c r="AY37" s="24">
        <v>413.13744586449099</v>
      </c>
      <c r="AZ37" s="24">
        <v>0.34116914973241302</v>
      </c>
      <c r="BA37" s="24">
        <v>10.1156649552186</v>
      </c>
      <c r="BB37" s="24">
        <v>190.37234918015599</v>
      </c>
      <c r="BC37" s="24">
        <v>0.30705225858011298</v>
      </c>
      <c r="BD37" s="24">
        <v>0</v>
      </c>
      <c r="BE37" s="24">
        <v>32.992759900130601</v>
      </c>
      <c r="BF37" s="24">
        <v>3414.4817413988799</v>
      </c>
      <c r="BG37" s="24">
        <v>3411.7883770878002</v>
      </c>
      <c r="BH37" s="24">
        <v>2.69336431108428</v>
      </c>
      <c r="BI37" s="24">
        <v>0.38552113989979903</v>
      </c>
      <c r="BJ37" s="24">
        <v>0</v>
      </c>
      <c r="BK37" s="24">
        <v>83.586429475795896</v>
      </c>
      <c r="BL37" s="24">
        <v>3.20698917740041</v>
      </c>
      <c r="BM37" s="24">
        <v>1261.3022508639301</v>
      </c>
      <c r="BN37" s="24">
        <v>5.1175357386861497</v>
      </c>
      <c r="BO37" s="24">
        <v>6.4822134830271603</v>
      </c>
      <c r="BP37" s="24">
        <v>1802.0552480475301</v>
      </c>
      <c r="BQ37" s="24">
        <v>57.7498596634398</v>
      </c>
      <c r="BR37" s="24">
        <v>1.1599747374570699</v>
      </c>
      <c r="BS37" s="24">
        <v>13.987932816129</v>
      </c>
      <c r="BT37" s="24">
        <v>0</v>
      </c>
      <c r="BU37" s="24">
        <v>81.247259218792095</v>
      </c>
      <c r="BV37" s="24">
        <v>18.789785127007899</v>
      </c>
      <c r="BW37" s="24">
        <v>0</v>
      </c>
      <c r="BX37" s="24">
        <v>0</v>
      </c>
      <c r="BY37" s="24">
        <v>65.113826193932596</v>
      </c>
      <c r="BZ37" s="86">
        <v>0</v>
      </c>
      <c r="CA37" s="24">
        <v>1.26842754847502</v>
      </c>
      <c r="CB37" s="24">
        <v>3774.8863632665798</v>
      </c>
      <c r="CC37" s="24">
        <v>23.183603161546799</v>
      </c>
    </row>
    <row r="38" spans="1:81" x14ac:dyDescent="0.3">
      <c r="A38" s="86" t="s">
        <v>37</v>
      </c>
      <c r="B38" s="86">
        <v>60217.751847</v>
      </c>
      <c r="C38" s="86">
        <v>494.13505630999998</v>
      </c>
      <c r="D38" s="86">
        <v>925.97468244000004</v>
      </c>
      <c r="E38" s="86">
        <v>9406.9235829000008</v>
      </c>
      <c r="F38" s="86">
        <v>9405.8075430999997</v>
      </c>
      <c r="G38" s="86">
        <v>207.68263329999999</v>
      </c>
      <c r="H38" s="86">
        <v>10101.728161999999</v>
      </c>
      <c r="I38" s="86">
        <v>245.28962733</v>
      </c>
      <c r="J38" s="86">
        <v>516.26972939999996</v>
      </c>
      <c r="K38" s="86"/>
      <c r="L38" s="86">
        <v>491.95178186999999</v>
      </c>
      <c r="M38" s="86">
        <v>24.661686951</v>
      </c>
      <c r="N38" s="86">
        <v>74.837047953999999</v>
      </c>
      <c r="O38" s="86">
        <v>65.745123128000003</v>
      </c>
      <c r="P38" s="24"/>
      <c r="Q38" s="24" t="s">
        <v>37</v>
      </c>
      <c r="R38" s="86">
        <v>0</v>
      </c>
      <c r="S38" s="24">
        <v>561.860765276488</v>
      </c>
      <c r="T38" s="24">
        <v>24.892922778590499</v>
      </c>
      <c r="U38" s="24">
        <v>246.294460625509</v>
      </c>
      <c r="V38" s="24">
        <v>246.294460625509</v>
      </c>
      <c r="W38" s="24">
        <v>1572.24372644603</v>
      </c>
      <c r="X38" s="86">
        <v>0</v>
      </c>
      <c r="Y38" s="24">
        <v>517.23378506475899</v>
      </c>
      <c r="Z38" s="24">
        <v>75.130721574277203</v>
      </c>
      <c r="AA38" s="24">
        <v>4232.7764814413304</v>
      </c>
      <c r="AB38" s="24">
        <v>60497.106647971399</v>
      </c>
      <c r="AC38" s="24">
        <v>1326.6469091679101</v>
      </c>
      <c r="AD38" s="24">
        <v>475.93808533949499</v>
      </c>
      <c r="AE38" s="24">
        <v>526.81735301638003</v>
      </c>
      <c r="AF38" s="24">
        <v>489.43341591291301</v>
      </c>
      <c r="AG38" s="86">
        <v>0</v>
      </c>
      <c r="AH38" s="24">
        <v>491.77711854188698</v>
      </c>
      <c r="AI38" s="24">
        <v>491.77711854188698</v>
      </c>
      <c r="AJ38" s="24">
        <v>0</v>
      </c>
      <c r="AK38" s="24">
        <v>204.358494490038</v>
      </c>
      <c r="AL38" s="24">
        <v>30.769168447265798</v>
      </c>
      <c r="AM38" s="86">
        <v>2394.0490565750301</v>
      </c>
      <c r="AN38" s="24">
        <v>170.03995812455199</v>
      </c>
      <c r="AO38" s="24">
        <v>0</v>
      </c>
      <c r="AP38" s="24">
        <v>61.464963640387403</v>
      </c>
      <c r="AQ38" s="24">
        <v>497.51579913622902</v>
      </c>
      <c r="AR38" s="24">
        <v>0</v>
      </c>
      <c r="AS38" s="24">
        <v>837.76698948880301</v>
      </c>
      <c r="AT38" s="24">
        <v>93.085172363299606</v>
      </c>
      <c r="AU38" s="24">
        <v>930.85216185210299</v>
      </c>
      <c r="AV38" s="24">
        <v>0.18924963959584501</v>
      </c>
      <c r="AW38" s="24">
        <v>438.14157989536301</v>
      </c>
      <c r="AX38" s="24">
        <v>1.03950722300302</v>
      </c>
      <c r="AY38" s="24">
        <v>1076.0278781337599</v>
      </c>
      <c r="AZ38" s="24">
        <v>0.94500628857399505</v>
      </c>
      <c r="BA38" s="24">
        <v>28.019433035268399</v>
      </c>
      <c r="BB38" s="24">
        <v>527.31349848046398</v>
      </c>
      <c r="BC38" s="24">
        <v>0.85050571680528098</v>
      </c>
      <c r="BD38" s="24">
        <v>0</v>
      </c>
      <c r="BE38" s="24">
        <v>91.386832415659299</v>
      </c>
      <c r="BF38" s="24">
        <v>9451.4487012796508</v>
      </c>
      <c r="BG38" s="24">
        <v>9450.3326908080398</v>
      </c>
      <c r="BH38" s="24">
        <v>1.1160104716050201</v>
      </c>
      <c r="BI38" s="24">
        <v>1.0678571931855101</v>
      </c>
      <c r="BJ38" s="24">
        <v>0</v>
      </c>
      <c r="BK38" s="24">
        <v>231.52656855106699</v>
      </c>
      <c r="BL38" s="24">
        <v>8.8830579026328707</v>
      </c>
      <c r="BM38" s="24">
        <v>3493.68844043938</v>
      </c>
      <c r="BN38" s="24">
        <v>14.1750940240413</v>
      </c>
      <c r="BO38" s="24">
        <v>17.9551234999476</v>
      </c>
      <c r="BP38" s="24">
        <v>4991.5234836775298</v>
      </c>
      <c r="BQ38" s="24">
        <v>168.049292138352</v>
      </c>
      <c r="BR38" s="24">
        <v>3.2130230999189799</v>
      </c>
      <c r="BS38" s="24">
        <v>38.745259260569703</v>
      </c>
      <c r="BT38" s="24">
        <v>0</v>
      </c>
      <c r="BU38" s="24">
        <v>208.431831147119</v>
      </c>
      <c r="BV38" s="24">
        <v>47.971055986083201</v>
      </c>
      <c r="BW38" s="24">
        <v>0</v>
      </c>
      <c r="BX38" s="24">
        <v>0</v>
      </c>
      <c r="BY38" s="24">
        <v>166.92142618732399</v>
      </c>
      <c r="BZ38" s="86">
        <v>0</v>
      </c>
      <c r="CA38" s="24">
        <v>6.55685822128547</v>
      </c>
      <c r="CB38" s="24">
        <v>10137.084529506101</v>
      </c>
      <c r="CC38" s="24">
        <v>59.782980255973001</v>
      </c>
    </row>
    <row r="39" spans="1:81" x14ac:dyDescent="0.3">
      <c r="A39" s="86" t="s">
        <v>129</v>
      </c>
      <c r="B39" s="86">
        <v>99150.766138000006</v>
      </c>
      <c r="C39" s="86">
        <v>760.43339630000003</v>
      </c>
      <c r="D39" s="86">
        <v>1644.6473567999999</v>
      </c>
      <c r="E39" s="86">
        <v>13473.374331999999</v>
      </c>
      <c r="F39" s="86">
        <v>13457.873618</v>
      </c>
      <c r="G39" s="86">
        <v>384.61878866000001</v>
      </c>
      <c r="H39" s="86">
        <v>13902.89732</v>
      </c>
      <c r="I39" s="86">
        <v>403.27135864000002</v>
      </c>
      <c r="J39" s="86">
        <v>746.38123894</v>
      </c>
      <c r="K39" s="86"/>
      <c r="L39" s="86">
        <v>828.28395412999998</v>
      </c>
      <c r="M39" s="86">
        <v>37.465768773999997</v>
      </c>
      <c r="N39" s="86">
        <v>89.331583636999994</v>
      </c>
      <c r="O39" s="86">
        <v>116.50754219</v>
      </c>
      <c r="P39" s="24"/>
      <c r="Q39" s="24" t="s">
        <v>129</v>
      </c>
      <c r="R39" s="86">
        <v>0</v>
      </c>
      <c r="S39" s="24">
        <v>787.16174723289396</v>
      </c>
      <c r="T39" s="24">
        <v>37.8337140470584</v>
      </c>
      <c r="U39" s="24">
        <v>406.41181281685601</v>
      </c>
      <c r="V39" s="24">
        <v>406.41181281685601</v>
      </c>
      <c r="W39" s="24">
        <v>2202.6994752894998</v>
      </c>
      <c r="X39" s="86">
        <v>0</v>
      </c>
      <c r="Y39" s="24">
        <v>748.03800959038006</v>
      </c>
      <c r="Z39" s="24">
        <v>89.758047808855196</v>
      </c>
      <c r="AA39" s="24">
        <v>5410.3394926154997</v>
      </c>
      <c r="AB39" s="24">
        <v>99559.899519581901</v>
      </c>
      <c r="AC39" s="24">
        <v>1636.84601503971</v>
      </c>
      <c r="AD39" s="24">
        <v>596.30032313603601</v>
      </c>
      <c r="AE39" s="24">
        <v>738.06653722442502</v>
      </c>
      <c r="AF39" s="24">
        <v>462.70490624756297</v>
      </c>
      <c r="AG39" s="86">
        <v>0</v>
      </c>
      <c r="AH39" s="24">
        <v>833.35935798355797</v>
      </c>
      <c r="AI39" s="24">
        <v>833.35935798355797</v>
      </c>
      <c r="AJ39" s="24">
        <v>0</v>
      </c>
      <c r="AK39" s="24">
        <v>286.29838448934601</v>
      </c>
      <c r="AL39" s="24">
        <v>43.107341693023002</v>
      </c>
      <c r="AM39" s="86">
        <v>3354.0406495156399</v>
      </c>
      <c r="AN39" s="24">
        <v>238.22444319595601</v>
      </c>
      <c r="AO39" s="24">
        <v>0</v>
      </c>
      <c r="AP39" s="24">
        <v>117.268027419319</v>
      </c>
      <c r="AQ39" s="24">
        <v>765.66581840936396</v>
      </c>
      <c r="AR39" s="24">
        <v>0</v>
      </c>
      <c r="AS39" s="24">
        <v>1486.4721087617099</v>
      </c>
      <c r="AT39" s="24">
        <v>165.1635736019</v>
      </c>
      <c r="AU39" s="24">
        <v>1651.6356823636099</v>
      </c>
      <c r="AV39" s="24">
        <v>0.26513692984951098</v>
      </c>
      <c r="AW39" s="24">
        <v>592.55101335533504</v>
      </c>
      <c r="AX39" s="24">
        <v>1.4877841783318699</v>
      </c>
      <c r="AY39" s="24">
        <v>1488.3574654830099</v>
      </c>
      <c r="AZ39" s="24">
        <v>1.3525316445047</v>
      </c>
      <c r="BA39" s="24">
        <v>40.102557639180503</v>
      </c>
      <c r="BB39" s="24">
        <v>754.71251909919101</v>
      </c>
      <c r="BC39" s="24">
        <v>1.21727810225036</v>
      </c>
      <c r="BD39" s="24">
        <v>0</v>
      </c>
      <c r="BE39" s="24">
        <v>130.79651782315599</v>
      </c>
      <c r="BF39" s="24">
        <v>13541.184280645</v>
      </c>
      <c r="BG39" s="24">
        <v>13525.699240046901</v>
      </c>
      <c r="BH39" s="24">
        <v>15.4850405981359</v>
      </c>
      <c r="BI39" s="24">
        <v>1.5283608455386699</v>
      </c>
      <c r="BJ39" s="24">
        <v>0</v>
      </c>
      <c r="BK39" s="24">
        <v>331.37019856589302</v>
      </c>
      <c r="BL39" s="24">
        <v>12.713794641115101</v>
      </c>
      <c r="BM39" s="24">
        <v>5000.3088256970696</v>
      </c>
      <c r="BN39" s="24">
        <v>20.287965745024401</v>
      </c>
      <c r="BO39" s="24">
        <v>25.698096523641802</v>
      </c>
      <c r="BP39" s="24">
        <v>7144.0704110958604</v>
      </c>
      <c r="BQ39" s="24">
        <v>216.88109936405999</v>
      </c>
      <c r="BR39" s="24">
        <v>4.5986071332749097</v>
      </c>
      <c r="BS39" s="24">
        <v>55.453791312907498</v>
      </c>
      <c r="BT39" s="24">
        <v>0</v>
      </c>
      <c r="BU39" s="24">
        <v>385.659272669632</v>
      </c>
      <c r="BV39" s="24">
        <v>67.207038233091794</v>
      </c>
      <c r="BW39" s="24">
        <v>0</v>
      </c>
      <c r="BX39" s="24">
        <v>0</v>
      </c>
      <c r="BY39" s="24">
        <v>233.24045239304101</v>
      </c>
      <c r="BZ39" s="86">
        <v>0</v>
      </c>
      <c r="CA39" s="24">
        <v>6.1987803508019601</v>
      </c>
      <c r="CB39" s="24">
        <v>13954.673501810499</v>
      </c>
      <c r="CC39" s="24">
        <v>83.220448614066896</v>
      </c>
    </row>
    <row r="40" spans="1:81" x14ac:dyDescent="0.3">
      <c r="A40" s="86" t="s">
        <v>39</v>
      </c>
      <c r="B40" s="86">
        <v>6165.5158493999998</v>
      </c>
      <c r="C40" s="86">
        <v>48.760712859999998</v>
      </c>
      <c r="D40" s="86">
        <v>116.83574508</v>
      </c>
      <c r="E40" s="86">
        <v>841.07742160999999</v>
      </c>
      <c r="F40" s="86">
        <v>838.63983660999997</v>
      </c>
      <c r="G40" s="86">
        <v>20.307395864</v>
      </c>
      <c r="H40" s="86">
        <v>881.59528159000001</v>
      </c>
      <c r="I40" s="86">
        <v>26.80809228</v>
      </c>
      <c r="J40" s="86">
        <v>44.005295185999998</v>
      </c>
      <c r="K40" s="86"/>
      <c r="L40" s="86">
        <v>55.569237549999997</v>
      </c>
      <c r="M40" s="86">
        <v>2.6044812759</v>
      </c>
      <c r="N40" s="86">
        <v>6.0231793506000004</v>
      </c>
      <c r="O40" s="86">
        <v>7.6856285015000001</v>
      </c>
      <c r="P40" s="24"/>
      <c r="Q40" s="24" t="s">
        <v>39</v>
      </c>
      <c r="R40" s="86">
        <v>0</v>
      </c>
      <c r="S40" s="24">
        <v>49.903997618806699</v>
      </c>
      <c r="T40" s="24">
        <v>2.6362247538213901</v>
      </c>
      <c r="U40" s="24">
        <v>27.080568046423501</v>
      </c>
      <c r="V40" s="24">
        <v>27.080568046423501</v>
      </c>
      <c r="W40" s="24">
        <v>139.645409449395</v>
      </c>
      <c r="X40" s="86">
        <v>0</v>
      </c>
      <c r="Y40" s="24">
        <v>44.157210643541397</v>
      </c>
      <c r="Z40" s="24">
        <v>6.0608474428493402</v>
      </c>
      <c r="AA40" s="24">
        <v>342.866022936864</v>
      </c>
      <c r="AB40" s="24">
        <v>6201.5056800983202</v>
      </c>
      <c r="AC40" s="24">
        <v>103.713966279498</v>
      </c>
      <c r="AD40" s="24">
        <v>37.785524034768699</v>
      </c>
      <c r="AE40" s="24">
        <v>46.7914554072619</v>
      </c>
      <c r="AF40" s="24">
        <v>29.2762109449665</v>
      </c>
      <c r="AG40" s="86">
        <v>0</v>
      </c>
      <c r="AH40" s="24">
        <v>56.013141156224997</v>
      </c>
      <c r="AI40" s="24">
        <v>56.013141156224997</v>
      </c>
      <c r="AJ40" s="24">
        <v>0</v>
      </c>
      <c r="AK40" s="24">
        <v>18.150583513952501</v>
      </c>
      <c r="AL40" s="24">
        <v>2.7328929271005298</v>
      </c>
      <c r="AM40" s="86">
        <v>212.637424077822</v>
      </c>
      <c r="AN40" s="24">
        <v>15.1028077472797</v>
      </c>
      <c r="AO40" s="24">
        <v>0</v>
      </c>
      <c r="AP40" s="24">
        <v>7.7520077190021297</v>
      </c>
      <c r="AQ40" s="24">
        <v>49.216433424273902</v>
      </c>
      <c r="AR40" s="24">
        <v>0</v>
      </c>
      <c r="AS40" s="24">
        <v>105.700906796298</v>
      </c>
      <c r="AT40" s="24">
        <v>11.744537746325101</v>
      </c>
      <c r="AU40" s="24">
        <v>117.44544454262299</v>
      </c>
      <c r="AV40" s="24">
        <v>1.68089796821486E-2</v>
      </c>
      <c r="AW40" s="24">
        <v>37.560620760682703</v>
      </c>
      <c r="AX40" s="24">
        <v>9.2894790037313102E-2</v>
      </c>
      <c r="AY40" s="24">
        <v>94.353018646703802</v>
      </c>
      <c r="AZ40" s="24">
        <v>8.4449744539426802E-2</v>
      </c>
      <c r="BA40" s="24">
        <v>2.50393553023914</v>
      </c>
      <c r="BB40" s="24">
        <v>47.122944526199099</v>
      </c>
      <c r="BC40" s="24">
        <v>7.6004801997387406E-2</v>
      </c>
      <c r="BD40" s="24">
        <v>0</v>
      </c>
      <c r="BE40" s="24">
        <v>8.16670904942211</v>
      </c>
      <c r="BF40" s="24">
        <v>846.95654361932702</v>
      </c>
      <c r="BG40" s="24">
        <v>844.52146631337496</v>
      </c>
      <c r="BH40" s="24">
        <v>2.43507730595192</v>
      </c>
      <c r="BI40" s="24">
        <v>9.5428152912581193E-2</v>
      </c>
      <c r="BJ40" s="24">
        <v>0</v>
      </c>
      <c r="BK40" s="24">
        <v>20.6901871503607</v>
      </c>
      <c r="BL40" s="24">
        <v>0.79382702932698301</v>
      </c>
      <c r="BM40" s="24">
        <v>312.210685472092</v>
      </c>
      <c r="BN40" s="24">
        <v>1.2667463769793299</v>
      </c>
      <c r="BO40" s="24">
        <v>1.6045440764562799</v>
      </c>
      <c r="BP40" s="24">
        <v>446.06354062291501</v>
      </c>
      <c r="BQ40" s="24">
        <v>13.7448595586355</v>
      </c>
      <c r="BR40" s="24">
        <v>0.28712891207416202</v>
      </c>
      <c r="BS40" s="24">
        <v>3.4624400778231501</v>
      </c>
      <c r="BT40" s="24">
        <v>0</v>
      </c>
      <c r="BU40" s="24">
        <v>20.4023711467892</v>
      </c>
      <c r="BV40" s="24">
        <v>4.2607490464820499</v>
      </c>
      <c r="BW40" s="24">
        <v>0</v>
      </c>
      <c r="BX40" s="24">
        <v>0</v>
      </c>
      <c r="BY40" s="24">
        <v>14.786667627623901</v>
      </c>
      <c r="BZ40" s="86">
        <v>0</v>
      </c>
      <c r="CA40" s="24">
        <v>0.39220886433836499</v>
      </c>
      <c r="CB40" s="24">
        <v>886.10407601536497</v>
      </c>
      <c r="CC40" s="24">
        <v>5.2758205032446499</v>
      </c>
    </row>
    <row r="41" spans="1:81" x14ac:dyDescent="0.3">
      <c r="A41" s="86" t="s">
        <v>40</v>
      </c>
      <c r="B41" s="86">
        <v>16753.694972000001</v>
      </c>
      <c r="C41" s="86">
        <v>131.53374954</v>
      </c>
      <c r="D41" s="86">
        <v>272.65698153</v>
      </c>
      <c r="E41" s="86">
        <v>2224.8450053000001</v>
      </c>
      <c r="F41" s="86">
        <v>2221.3213993999998</v>
      </c>
      <c r="G41" s="86">
        <v>50.54374791</v>
      </c>
      <c r="H41" s="86">
        <v>2577.2929920000001</v>
      </c>
      <c r="I41" s="86">
        <v>68.830877127999997</v>
      </c>
      <c r="J41" s="86">
        <v>123.53602026</v>
      </c>
      <c r="K41" s="86"/>
      <c r="L41" s="86">
        <v>145.69510546000001</v>
      </c>
      <c r="M41" s="86">
        <v>7.0084894308000001</v>
      </c>
      <c r="N41" s="86">
        <v>18.789635272000002</v>
      </c>
      <c r="O41" s="86">
        <v>17.933570830000001</v>
      </c>
      <c r="P41" s="24"/>
      <c r="Q41" s="24" t="s">
        <v>40</v>
      </c>
      <c r="R41" s="86">
        <v>0</v>
      </c>
      <c r="S41" s="24">
        <v>150.69141607251899</v>
      </c>
      <c r="T41" s="24">
        <v>7.0824749400828599</v>
      </c>
      <c r="U41" s="24">
        <v>69.470063408247498</v>
      </c>
      <c r="V41" s="24">
        <v>69.470063408247498</v>
      </c>
      <c r="W41" s="24">
        <v>421.67657299050899</v>
      </c>
      <c r="X41" s="86">
        <v>0</v>
      </c>
      <c r="Y41" s="24">
        <v>123.89877603974401</v>
      </c>
      <c r="Z41" s="24">
        <v>18.877225596604902</v>
      </c>
      <c r="AA41" s="24">
        <v>995.98614488128806</v>
      </c>
      <c r="AB41" s="24">
        <v>16838.631071457301</v>
      </c>
      <c r="AC41" s="24">
        <v>296.39069708992798</v>
      </c>
      <c r="AD41" s="24">
        <v>108.76294513235899</v>
      </c>
      <c r="AE41" s="24">
        <v>141.29270496380801</v>
      </c>
      <c r="AF41" s="24">
        <v>71.524994216591296</v>
      </c>
      <c r="AG41" s="86">
        <v>0</v>
      </c>
      <c r="AH41" s="24">
        <v>146.74214343841001</v>
      </c>
      <c r="AI41" s="24">
        <v>146.74214343841001</v>
      </c>
      <c r="AJ41" s="24">
        <v>0</v>
      </c>
      <c r="AK41" s="24">
        <v>54.807436209957103</v>
      </c>
      <c r="AL41" s="24">
        <v>8.2523099046066601</v>
      </c>
      <c r="AM41" s="86">
        <v>642.08512491378099</v>
      </c>
      <c r="AN41" s="24">
        <v>45.604813645128601</v>
      </c>
      <c r="AO41" s="24">
        <v>0</v>
      </c>
      <c r="AP41" s="24">
        <v>18.091236314990599</v>
      </c>
      <c r="AQ41" s="24">
        <v>132.60004718364999</v>
      </c>
      <c r="AR41" s="24">
        <v>0</v>
      </c>
      <c r="AS41" s="24">
        <v>246.72537619757799</v>
      </c>
      <c r="AT41" s="24">
        <v>27.413950821276799</v>
      </c>
      <c r="AU41" s="24">
        <v>274.139327018855</v>
      </c>
      <c r="AV41" s="24">
        <v>5.0756829260848603E-2</v>
      </c>
      <c r="AW41" s="24">
        <v>111.808218711189</v>
      </c>
      <c r="AX41" s="24">
        <v>0.245860180889234</v>
      </c>
      <c r="AY41" s="24">
        <v>283.46111270805397</v>
      </c>
      <c r="AZ41" s="24">
        <v>0.223509286308746</v>
      </c>
      <c r="BA41" s="24">
        <v>6.6270479346549998</v>
      </c>
      <c r="BB41" s="24">
        <v>124.718159991622</v>
      </c>
      <c r="BC41" s="24">
        <v>0.20115830905493301</v>
      </c>
      <c r="BD41" s="24">
        <v>0</v>
      </c>
      <c r="BE41" s="24">
        <v>21.614453688057001</v>
      </c>
      <c r="BF41" s="24">
        <v>2238.6774538735599</v>
      </c>
      <c r="BG41" s="24">
        <v>2235.1562590684298</v>
      </c>
      <c r="BH41" s="24">
        <v>3.5211948051246398</v>
      </c>
      <c r="BI41" s="24">
        <v>0.25256546768299698</v>
      </c>
      <c r="BJ41" s="24">
        <v>0</v>
      </c>
      <c r="BK41" s="24">
        <v>54.759764177097203</v>
      </c>
      <c r="BL41" s="24">
        <v>2.1009869113797</v>
      </c>
      <c r="BM41" s="24">
        <v>826.313782899849</v>
      </c>
      <c r="BN41" s="24">
        <v>3.3526374910299399</v>
      </c>
      <c r="BO41" s="24">
        <v>4.2466771686039797</v>
      </c>
      <c r="BP41" s="24">
        <v>1180.57584446391</v>
      </c>
      <c r="BQ41" s="24">
        <v>40.0998883161921</v>
      </c>
      <c r="BR41" s="24">
        <v>0.75993140318677999</v>
      </c>
      <c r="BS41" s="24">
        <v>9.1638796951007802</v>
      </c>
      <c r="BT41" s="24">
        <v>0</v>
      </c>
      <c r="BU41" s="24">
        <v>50.771354923196398</v>
      </c>
      <c r="BV41" s="24">
        <v>12.8658677380093</v>
      </c>
      <c r="BW41" s="24">
        <v>0</v>
      </c>
      <c r="BX41" s="24">
        <v>0</v>
      </c>
      <c r="BY41" s="24">
        <v>44.603675541965899</v>
      </c>
      <c r="BZ41" s="86">
        <v>0</v>
      </c>
      <c r="CA41" s="24">
        <v>0.95820833072941503</v>
      </c>
      <c r="CB41" s="24">
        <v>2587.8253952611599</v>
      </c>
      <c r="CC41" s="24">
        <v>15.890499697749</v>
      </c>
    </row>
    <row r="42" spans="1:81" x14ac:dyDescent="0.3">
      <c r="A42" s="86" t="s">
        <v>41</v>
      </c>
      <c r="B42" s="86">
        <v>6911.0262407</v>
      </c>
      <c r="C42" s="86">
        <v>47.532427691999999</v>
      </c>
      <c r="D42" s="86">
        <v>113.93103062</v>
      </c>
      <c r="E42" s="86">
        <v>977.98413567</v>
      </c>
      <c r="F42" s="86">
        <v>976.02904259000002</v>
      </c>
      <c r="G42" s="86">
        <v>31.347241910000001</v>
      </c>
      <c r="H42" s="86">
        <v>996.69575993000001</v>
      </c>
      <c r="I42" s="86">
        <v>24.015807696</v>
      </c>
      <c r="J42" s="86">
        <v>55.854690419999997</v>
      </c>
      <c r="K42" s="86"/>
      <c r="L42" s="86">
        <v>48.443819894000001</v>
      </c>
      <c r="M42" s="86">
        <v>2.0210091670999999</v>
      </c>
      <c r="N42" s="86">
        <v>4.9010795575000001</v>
      </c>
      <c r="O42" s="86">
        <v>7.5207331345000004</v>
      </c>
      <c r="P42" s="24"/>
      <c r="Q42" s="24" t="s">
        <v>41</v>
      </c>
      <c r="R42" s="86">
        <v>0</v>
      </c>
      <c r="S42" s="24">
        <v>57.958093694355298</v>
      </c>
      <c r="T42" s="24">
        <v>2.0396316555859402</v>
      </c>
      <c r="U42" s="24">
        <v>24.174793232817599</v>
      </c>
      <c r="V42" s="24">
        <v>24.174793232817599</v>
      </c>
      <c r="W42" s="24">
        <v>162.18299857071</v>
      </c>
      <c r="X42" s="86">
        <v>0</v>
      </c>
      <c r="Y42" s="24">
        <v>55.939409734387297</v>
      </c>
      <c r="Z42" s="24">
        <v>4.9232330829909996</v>
      </c>
      <c r="AA42" s="24">
        <v>388.626843283874</v>
      </c>
      <c r="AB42" s="24">
        <v>6931.8795511389599</v>
      </c>
      <c r="AC42" s="24">
        <v>116.36692659389399</v>
      </c>
      <c r="AD42" s="24">
        <v>42.585276657489999</v>
      </c>
      <c r="AE42" s="24">
        <v>54.343221454187002</v>
      </c>
      <c r="AF42" s="24">
        <v>29.893184176569999</v>
      </c>
      <c r="AG42" s="86">
        <v>0</v>
      </c>
      <c r="AH42" s="24">
        <v>48.702729704440202</v>
      </c>
      <c r="AI42" s="24">
        <v>48.702729704440202</v>
      </c>
      <c r="AJ42" s="24">
        <v>0</v>
      </c>
      <c r="AK42" s="24">
        <v>21.079819069602099</v>
      </c>
      <c r="AL42" s="24">
        <v>3.1739590285046702</v>
      </c>
      <c r="AM42" s="86">
        <v>246.95529806758</v>
      </c>
      <c r="AN42" s="24">
        <v>17.540275132375399</v>
      </c>
      <c r="AO42" s="24">
        <v>0</v>
      </c>
      <c r="AP42" s="24">
        <v>7.5590300175095804</v>
      </c>
      <c r="AQ42" s="24">
        <v>47.797400632175297</v>
      </c>
      <c r="AR42" s="24">
        <v>0</v>
      </c>
      <c r="AS42" s="24">
        <v>102.854553171624</v>
      </c>
      <c r="AT42" s="24">
        <v>11.4282812693551</v>
      </c>
      <c r="AU42" s="24">
        <v>114.282834440979</v>
      </c>
      <c r="AV42" s="24">
        <v>1.9521809889084502E-2</v>
      </c>
      <c r="AW42" s="24">
        <v>43.230561809245003</v>
      </c>
      <c r="AX42" s="24">
        <v>0.107737946824517</v>
      </c>
      <c r="AY42" s="24">
        <v>109.227977953514</v>
      </c>
      <c r="AZ42" s="24">
        <v>9.7943636623180397E-2</v>
      </c>
      <c r="BA42" s="24">
        <v>2.9040288802173699</v>
      </c>
      <c r="BB42" s="24">
        <v>54.652533591274</v>
      </c>
      <c r="BC42" s="24">
        <v>8.8149283067951903E-2</v>
      </c>
      <c r="BD42" s="24">
        <v>0</v>
      </c>
      <c r="BE42" s="24">
        <v>9.4716374279777504</v>
      </c>
      <c r="BF42" s="24">
        <v>981.41795239608405</v>
      </c>
      <c r="BG42" s="24">
        <v>979.46412479502999</v>
      </c>
      <c r="BH42" s="24">
        <v>1.9538276010538</v>
      </c>
      <c r="BI42" s="24">
        <v>0.11067626894183601</v>
      </c>
      <c r="BJ42" s="24">
        <v>0</v>
      </c>
      <c r="BK42" s="24">
        <v>23.9961849810126</v>
      </c>
      <c r="BL42" s="24">
        <v>0.92066993975870304</v>
      </c>
      <c r="BM42" s="24">
        <v>362.09758135330702</v>
      </c>
      <c r="BN42" s="24">
        <v>1.4691539237311</v>
      </c>
      <c r="BO42" s="24">
        <v>1.8609289268451299</v>
      </c>
      <c r="BP42" s="24">
        <v>517.33820151347197</v>
      </c>
      <c r="BQ42" s="24">
        <v>15.6213467918839</v>
      </c>
      <c r="BR42" s="24">
        <v>0.333008238672376</v>
      </c>
      <c r="BS42" s="24">
        <v>4.0156888833038398</v>
      </c>
      <c r="BT42" s="24">
        <v>0</v>
      </c>
      <c r="BU42" s="24">
        <v>31.399055820367401</v>
      </c>
      <c r="BV42" s="24">
        <v>4.9484013151046904</v>
      </c>
      <c r="BW42" s="24">
        <v>0</v>
      </c>
      <c r="BX42" s="24">
        <v>0</v>
      </c>
      <c r="BY42" s="24">
        <v>17.161792477452501</v>
      </c>
      <c r="BZ42" s="86">
        <v>0</v>
      </c>
      <c r="CA42" s="24">
        <v>0.40047404921249302</v>
      </c>
      <c r="CB42" s="24">
        <v>999.34755020199805</v>
      </c>
      <c r="CC42" s="24">
        <v>6.1174353877768004</v>
      </c>
    </row>
    <row r="43" spans="1:81" x14ac:dyDescent="0.3">
      <c r="A43" s="86" t="s">
        <v>42</v>
      </c>
      <c r="B43" s="86">
        <v>32729.037843999999</v>
      </c>
      <c r="C43" s="86">
        <v>256.36159559999999</v>
      </c>
      <c r="D43" s="86">
        <v>525.72161009000001</v>
      </c>
      <c r="E43" s="86">
        <v>4387.9258755999999</v>
      </c>
      <c r="F43" s="86">
        <v>4382.8144960999998</v>
      </c>
      <c r="G43" s="86">
        <v>106.65593758</v>
      </c>
      <c r="H43" s="86">
        <v>5006.8164270999996</v>
      </c>
      <c r="I43" s="86">
        <v>132.63697028000001</v>
      </c>
      <c r="J43" s="86">
        <v>244.01844933999999</v>
      </c>
      <c r="K43" s="86"/>
      <c r="L43" s="86">
        <v>277.52851188</v>
      </c>
      <c r="M43" s="86">
        <v>13.371316801000001</v>
      </c>
      <c r="N43" s="86">
        <v>35.295386209999997</v>
      </c>
      <c r="O43" s="86">
        <v>36.164269939</v>
      </c>
      <c r="P43" s="24"/>
      <c r="Q43" s="24" t="s">
        <v>42</v>
      </c>
      <c r="R43" s="86">
        <v>0</v>
      </c>
      <c r="S43" s="24">
        <v>293.60057787687498</v>
      </c>
      <c r="T43" s="24">
        <v>13.5094863661079</v>
      </c>
      <c r="U43" s="24">
        <v>133.827049936664</v>
      </c>
      <c r="V43" s="24">
        <v>133.827049936664</v>
      </c>
      <c r="W43" s="24">
        <v>821.57714283837299</v>
      </c>
      <c r="X43" s="86">
        <v>0</v>
      </c>
      <c r="Y43" s="24">
        <v>244.65887032483201</v>
      </c>
      <c r="Z43" s="24">
        <v>35.454409499339299</v>
      </c>
      <c r="AA43" s="24">
        <v>1927.6917709197601</v>
      </c>
      <c r="AB43" s="24">
        <v>32884.382094853798</v>
      </c>
      <c r="AC43" s="24">
        <v>571.993866094954</v>
      </c>
      <c r="AD43" s="24">
        <v>210.16705982958001</v>
      </c>
      <c r="AE43" s="24">
        <v>275.28861783847401</v>
      </c>
      <c r="AF43" s="24">
        <v>133.84499944571499</v>
      </c>
      <c r="AG43" s="86">
        <v>0</v>
      </c>
      <c r="AH43" s="24">
        <v>279.46272883789698</v>
      </c>
      <c r="AI43" s="24">
        <v>279.46272883789698</v>
      </c>
      <c r="AJ43" s="24">
        <v>0</v>
      </c>
      <c r="AK43" s="24">
        <v>106.78444037157</v>
      </c>
      <c r="AL43" s="24">
        <v>16.078446109006698</v>
      </c>
      <c r="AM43" s="86">
        <v>1251.0117665800001</v>
      </c>
      <c r="AN43" s="24">
        <v>88.854498078250799</v>
      </c>
      <c r="AO43" s="24">
        <v>0</v>
      </c>
      <c r="AP43" s="24">
        <v>36.455759162150002</v>
      </c>
      <c r="AQ43" s="24">
        <v>258.33873371352001</v>
      </c>
      <c r="AR43" s="24">
        <v>0</v>
      </c>
      <c r="AS43" s="24">
        <v>475.58516840666402</v>
      </c>
      <c r="AT43" s="24">
        <v>52.842828417136502</v>
      </c>
      <c r="AU43" s="24">
        <v>528.42799682380098</v>
      </c>
      <c r="AV43" s="24">
        <v>9.8892457104473697E-2</v>
      </c>
      <c r="AW43" s="24">
        <v>217.31644788111501</v>
      </c>
      <c r="AX43" s="24">
        <v>0.48490696120416399</v>
      </c>
      <c r="AY43" s="24">
        <v>551.81064255779995</v>
      </c>
      <c r="AZ43" s="24">
        <v>0.44082436184460699</v>
      </c>
      <c r="BA43" s="24">
        <v>13.070443192954</v>
      </c>
      <c r="BB43" s="24">
        <v>245.97999218241</v>
      </c>
      <c r="BC43" s="24">
        <v>0.396741965310272</v>
      </c>
      <c r="BD43" s="24">
        <v>0</v>
      </c>
      <c r="BE43" s="24">
        <v>42.629924953565101</v>
      </c>
      <c r="BF43" s="24">
        <v>4413.4767816946796</v>
      </c>
      <c r="BG43" s="24">
        <v>4408.3701700170304</v>
      </c>
      <c r="BH43" s="24">
        <v>5.1066116776511903</v>
      </c>
      <c r="BI43" s="24">
        <v>0.49813168780347999</v>
      </c>
      <c r="BJ43" s="24">
        <v>0</v>
      </c>
      <c r="BK43" s="24">
        <v>108.001979171833</v>
      </c>
      <c r="BL43" s="24">
        <v>4.1437502389259002</v>
      </c>
      <c r="BM43" s="24">
        <v>1629.72808939742</v>
      </c>
      <c r="BN43" s="24">
        <v>6.6123655008625501</v>
      </c>
      <c r="BO43" s="24">
        <v>8.3756632563368996</v>
      </c>
      <c r="BP43" s="24">
        <v>2328.4347533303498</v>
      </c>
      <c r="BQ43" s="24">
        <v>77.670396275585702</v>
      </c>
      <c r="BR43" s="24">
        <v>1.49880290679409</v>
      </c>
      <c r="BS43" s="24">
        <v>18.073800909406501</v>
      </c>
      <c r="BT43" s="24">
        <v>0</v>
      </c>
      <c r="BU43" s="24">
        <v>107.06728437352901</v>
      </c>
      <c r="BV43" s="24">
        <v>25.067316221694298</v>
      </c>
      <c r="BW43" s="24">
        <v>0</v>
      </c>
      <c r="BX43" s="24">
        <v>0</v>
      </c>
      <c r="BY43" s="24">
        <v>86.888637987021099</v>
      </c>
      <c r="BZ43" s="86">
        <v>0</v>
      </c>
      <c r="CA43" s="24">
        <v>1.79309927998786</v>
      </c>
      <c r="CB43" s="24">
        <v>5025.9628405452004</v>
      </c>
      <c r="CC43" s="24">
        <v>30.9471470503372</v>
      </c>
    </row>
    <row r="44" spans="1:81" x14ac:dyDescent="0.3">
      <c r="A44" s="86" t="s">
        <v>43</v>
      </c>
      <c r="B44" s="86">
        <v>21152.878840000001</v>
      </c>
      <c r="C44" s="86">
        <v>160.83752920000001</v>
      </c>
      <c r="D44" s="86">
        <v>425.33388894000001</v>
      </c>
      <c r="E44" s="86">
        <v>3325.7045361999999</v>
      </c>
      <c r="F44" s="86">
        <v>3313.9247983999999</v>
      </c>
      <c r="G44" s="86">
        <v>62.658842266000001</v>
      </c>
      <c r="H44" s="86">
        <v>3621.710834</v>
      </c>
      <c r="I44" s="86">
        <v>82.821289691000004</v>
      </c>
      <c r="J44" s="86">
        <v>165.88467623</v>
      </c>
      <c r="K44" s="86"/>
      <c r="L44" s="86">
        <v>185.64628157000001</v>
      </c>
      <c r="M44" s="86">
        <v>8.3534627902</v>
      </c>
      <c r="N44" s="86">
        <v>24.569308869</v>
      </c>
      <c r="O44" s="86">
        <v>24.574510938</v>
      </c>
      <c r="P44" s="24"/>
      <c r="Q44" s="24" t="s">
        <v>43</v>
      </c>
      <c r="R44" s="86">
        <v>0</v>
      </c>
      <c r="S44" s="24">
        <v>215.734389416461</v>
      </c>
      <c r="T44" s="24">
        <v>8.3562511155710393</v>
      </c>
      <c r="U44" s="24">
        <v>82.844425406247794</v>
      </c>
      <c r="V44" s="24">
        <v>82.844425406247794</v>
      </c>
      <c r="W44" s="24">
        <v>603.68528428560603</v>
      </c>
      <c r="X44" s="86">
        <v>0</v>
      </c>
      <c r="Y44" s="24">
        <v>165.887042683662</v>
      </c>
      <c r="Z44" s="24">
        <v>24.571069132677199</v>
      </c>
      <c r="AA44" s="24">
        <v>1396.1071470760201</v>
      </c>
      <c r="AB44" s="24">
        <v>21155.122538865999</v>
      </c>
      <c r="AC44" s="24">
        <v>411.61607616586298</v>
      </c>
      <c r="AD44" s="24">
        <v>151.670140154168</v>
      </c>
      <c r="AE44" s="24">
        <v>202.278969066153</v>
      </c>
      <c r="AF44" s="24">
        <v>89.622275318791694</v>
      </c>
      <c r="AG44" s="86">
        <v>0</v>
      </c>
      <c r="AH44" s="24">
        <v>185.67886427587899</v>
      </c>
      <c r="AI44" s="24">
        <v>185.67886427587899</v>
      </c>
      <c r="AJ44" s="24">
        <v>0</v>
      </c>
      <c r="AK44" s="24">
        <v>78.463543386006094</v>
      </c>
      <c r="AL44" s="24">
        <v>11.8142546104161</v>
      </c>
      <c r="AM44" s="86">
        <v>919.22896924410998</v>
      </c>
      <c r="AN44" s="24">
        <v>65.289254795419197</v>
      </c>
      <c r="AO44" s="24">
        <v>0</v>
      </c>
      <c r="AP44" s="24">
        <v>24.5796979137113</v>
      </c>
      <c r="AQ44" s="24">
        <v>160.874106305608</v>
      </c>
      <c r="AR44" s="24">
        <v>0</v>
      </c>
      <c r="AS44" s="24">
        <v>382.82910097583499</v>
      </c>
      <c r="AT44" s="24">
        <v>42.536555691814399</v>
      </c>
      <c r="AU44" s="24">
        <v>425.36565666765</v>
      </c>
      <c r="AV44" s="24">
        <v>7.2665034721641097E-2</v>
      </c>
      <c r="AW44" s="24">
        <v>158.84879151064601</v>
      </c>
      <c r="AX44" s="24">
        <v>0.36457226141231303</v>
      </c>
      <c r="AY44" s="24">
        <v>404.71470518988502</v>
      </c>
      <c r="AZ44" s="24">
        <v>0.33142941885702398</v>
      </c>
      <c r="BA44" s="24">
        <v>9.8268831554258398</v>
      </c>
      <c r="BB44" s="24">
        <v>184.93759844629199</v>
      </c>
      <c r="BC44" s="24">
        <v>0.29828637968433103</v>
      </c>
      <c r="BD44" s="24">
        <v>0</v>
      </c>
      <c r="BE44" s="24">
        <v>32.050876690175599</v>
      </c>
      <c r="BF44" s="24">
        <v>3326.1670248946798</v>
      </c>
      <c r="BG44" s="24">
        <v>3314.3882154421299</v>
      </c>
      <c r="BH44" s="24">
        <v>11.7788094525473</v>
      </c>
      <c r="BI44" s="24">
        <v>0.374515303759277</v>
      </c>
      <c r="BJ44" s="24">
        <v>0</v>
      </c>
      <c r="BK44" s="24">
        <v>81.200196420961504</v>
      </c>
      <c r="BL44" s="24">
        <v>3.1154356852728999</v>
      </c>
      <c r="BM44" s="24">
        <v>1225.29432149021</v>
      </c>
      <c r="BN44" s="24">
        <v>4.9714407646139396</v>
      </c>
      <c r="BO44" s="24">
        <v>6.2971592559003904</v>
      </c>
      <c r="BP44" s="24">
        <v>1750.6100375035901</v>
      </c>
      <c r="BQ44" s="24">
        <v>56.345214959054303</v>
      </c>
      <c r="BR44" s="24">
        <v>1.1268595145346301</v>
      </c>
      <c r="BS44" s="24">
        <v>13.588603151437599</v>
      </c>
      <c r="BT44" s="24">
        <v>0</v>
      </c>
      <c r="BU44" s="24">
        <v>62.664398059668102</v>
      </c>
      <c r="BV44" s="24">
        <v>18.419159176678601</v>
      </c>
      <c r="BW44" s="24">
        <v>0</v>
      </c>
      <c r="BX44" s="24">
        <v>0</v>
      </c>
      <c r="BY44" s="24">
        <v>63.820693931181502</v>
      </c>
      <c r="BZ44" s="86">
        <v>0</v>
      </c>
      <c r="CA44" s="24">
        <v>1.20065495725789</v>
      </c>
      <c r="CB44" s="24">
        <v>3621.9064858053198</v>
      </c>
      <c r="CC44" s="24">
        <v>22.718675244644</v>
      </c>
    </row>
    <row r="45" spans="1:81" x14ac:dyDescent="0.3">
      <c r="A45" s="86" t="s">
        <v>44</v>
      </c>
      <c r="B45" s="86">
        <v>3828.5951083</v>
      </c>
      <c r="C45" s="86">
        <v>26.832503296999999</v>
      </c>
      <c r="D45" s="86">
        <v>106.56383787999999</v>
      </c>
      <c r="E45" s="86">
        <v>597.38046938000002</v>
      </c>
      <c r="F45" s="86">
        <v>590.58691699999997</v>
      </c>
      <c r="G45" s="86">
        <v>7.5340439440999996</v>
      </c>
      <c r="H45" s="86">
        <v>708.20297700000003</v>
      </c>
      <c r="I45" s="86">
        <v>14.824262600999999</v>
      </c>
      <c r="J45" s="86">
        <v>26.672913446999999</v>
      </c>
      <c r="K45" s="86"/>
      <c r="L45" s="86">
        <v>30.346230844000001</v>
      </c>
      <c r="M45" s="86">
        <v>1.6000333918</v>
      </c>
      <c r="N45" s="86">
        <v>3.6565307872999999</v>
      </c>
      <c r="O45" s="86">
        <v>4.7085341990999998</v>
      </c>
      <c r="P45" s="24"/>
      <c r="Q45" s="24" t="s">
        <v>44</v>
      </c>
      <c r="R45" s="86">
        <v>0</v>
      </c>
      <c r="S45" s="24">
        <v>44.3258390120155</v>
      </c>
      <c r="T45" s="24">
        <v>1.6221287189123399</v>
      </c>
      <c r="U45" s="24">
        <v>15.016198231507399</v>
      </c>
      <c r="V45" s="24">
        <v>15.016198231507399</v>
      </c>
      <c r="W45" s="24">
        <v>124.036116141817</v>
      </c>
      <c r="X45" s="86">
        <v>0</v>
      </c>
      <c r="Y45" s="24">
        <v>26.790475593517801</v>
      </c>
      <c r="Z45" s="24">
        <v>3.6842099084886502</v>
      </c>
      <c r="AA45" s="24">
        <v>270.83059708053901</v>
      </c>
      <c r="AB45" s="24">
        <v>3854.7564804695799</v>
      </c>
      <c r="AC45" s="24">
        <v>77.736746280484198</v>
      </c>
      <c r="AD45" s="24">
        <v>28.9902995571275</v>
      </c>
      <c r="AE45" s="24">
        <v>41.561225900695497</v>
      </c>
      <c r="AF45" s="24">
        <v>11.5410090537366</v>
      </c>
      <c r="AG45" s="86">
        <v>0</v>
      </c>
      <c r="AH45" s="24">
        <v>30.665491093872099</v>
      </c>
      <c r="AI45" s="24">
        <v>30.665491093872099</v>
      </c>
      <c r="AJ45" s="24">
        <v>0</v>
      </c>
      <c r="AK45" s="24">
        <v>16.121329804456099</v>
      </c>
      <c r="AL45" s="24">
        <v>2.4274140628587899</v>
      </c>
      <c r="AM45" s="86">
        <v>188.869281394631</v>
      </c>
      <c r="AN45" s="24">
        <v>13.4146487037422</v>
      </c>
      <c r="AO45" s="24">
        <v>0</v>
      </c>
      <c r="AP45" s="24">
        <v>4.7557323509966496</v>
      </c>
      <c r="AQ45" s="24">
        <v>27.154767129857699</v>
      </c>
      <c r="AR45" s="24">
        <v>0</v>
      </c>
      <c r="AS45" s="24">
        <v>96.306727796469303</v>
      </c>
      <c r="AT45" s="24">
        <v>10.7007452118035</v>
      </c>
      <c r="AU45" s="24">
        <v>107.007473008272</v>
      </c>
      <c r="AV45" s="24">
        <v>1.49301177364656E-2</v>
      </c>
      <c r="AW45" s="24">
        <v>31.9818793092285</v>
      </c>
      <c r="AX45" s="24">
        <v>6.5420963194938203E-2</v>
      </c>
      <c r="AY45" s="24">
        <v>82.564433487832105</v>
      </c>
      <c r="AZ45" s="24">
        <v>5.94735971891069E-2</v>
      </c>
      <c r="BA45" s="24">
        <v>1.76339107712319</v>
      </c>
      <c r="BB45" s="24">
        <v>33.186259962962303</v>
      </c>
      <c r="BC45" s="24">
        <v>5.3526198397239703E-2</v>
      </c>
      <c r="BD45" s="24">
        <v>0</v>
      </c>
      <c r="BE45" s="24">
        <v>5.7513941440830596</v>
      </c>
      <c r="BF45" s="24">
        <v>601.54426533947696</v>
      </c>
      <c r="BG45" s="24">
        <v>594.75286830051596</v>
      </c>
      <c r="BH45" s="24">
        <v>6.79139703896118</v>
      </c>
      <c r="BI45" s="24">
        <v>6.7205192963948807E-2</v>
      </c>
      <c r="BJ45" s="24">
        <v>0</v>
      </c>
      <c r="BK45" s="24">
        <v>14.571027737120801</v>
      </c>
      <c r="BL45" s="24">
        <v>0.55905204973627198</v>
      </c>
      <c r="BM45" s="24">
        <v>219.87386926701799</v>
      </c>
      <c r="BN45" s="24">
        <v>0.89210371553762302</v>
      </c>
      <c r="BO45" s="24">
        <v>1.12999760747807</v>
      </c>
      <c r="BP45" s="24">
        <v>314.13951756256898</v>
      </c>
      <c r="BQ45" s="24">
        <v>11.005049853597701</v>
      </c>
      <c r="BR45" s="24">
        <v>0.20221018878177999</v>
      </c>
      <c r="BS45" s="24">
        <v>2.4384190363597198</v>
      </c>
      <c r="BT45" s="24">
        <v>0</v>
      </c>
      <c r="BU45" s="24">
        <v>7.6051626744269303</v>
      </c>
      <c r="BV45" s="24">
        <v>3.7844936666024598</v>
      </c>
      <c r="BW45" s="24">
        <v>0</v>
      </c>
      <c r="BX45" s="24">
        <v>0</v>
      </c>
      <c r="BY45" s="24">
        <v>13.093956708648101</v>
      </c>
      <c r="BZ45" s="86">
        <v>0</v>
      </c>
      <c r="CA45" s="24">
        <v>0.154612838707503</v>
      </c>
      <c r="CB45" s="24">
        <v>711.45042479317794</v>
      </c>
      <c r="CC45" s="24">
        <v>4.65139797969141</v>
      </c>
    </row>
    <row r="46" spans="1:81" x14ac:dyDescent="0.3">
      <c r="A46" s="86" t="s">
        <v>45</v>
      </c>
      <c r="B46" s="86">
        <v>37722.564559999999</v>
      </c>
      <c r="C46" s="86">
        <v>255.12222704999999</v>
      </c>
      <c r="D46" s="86">
        <v>760.29383814000005</v>
      </c>
      <c r="E46" s="86">
        <v>4804.5443271000004</v>
      </c>
      <c r="F46" s="86">
        <v>4802.3444693000001</v>
      </c>
      <c r="G46" s="86">
        <v>172.36131924</v>
      </c>
      <c r="H46" s="86">
        <v>5289.4869047000002</v>
      </c>
      <c r="I46" s="86">
        <v>124.13894147000001</v>
      </c>
      <c r="J46" s="86">
        <v>310.24492350000003</v>
      </c>
      <c r="K46" s="86"/>
      <c r="L46" s="86">
        <v>294.25205625000001</v>
      </c>
      <c r="M46" s="86">
        <v>9.8598239187000001</v>
      </c>
      <c r="N46" s="86">
        <v>33.053327752999998</v>
      </c>
      <c r="O46" s="86">
        <v>57.740091804000002</v>
      </c>
      <c r="P46" s="24"/>
      <c r="Q46" s="24" t="s">
        <v>45</v>
      </c>
      <c r="R46" s="86">
        <v>0</v>
      </c>
      <c r="S46" s="24">
        <v>289.40025154897501</v>
      </c>
      <c r="T46" s="24">
        <v>9.8562091903653997</v>
      </c>
      <c r="U46" s="24">
        <v>124.078253658552</v>
      </c>
      <c r="V46" s="24">
        <v>124.078253658552</v>
      </c>
      <c r="W46" s="24">
        <v>809.82334320309496</v>
      </c>
      <c r="X46" s="86">
        <v>0</v>
      </c>
      <c r="Y46" s="24">
        <v>310.04311183142698</v>
      </c>
      <c r="Z46" s="24">
        <v>33.028318926600598</v>
      </c>
      <c r="AA46" s="24">
        <v>2137.0230682383999</v>
      </c>
      <c r="AB46" s="24">
        <v>37701.160560194403</v>
      </c>
      <c r="AC46" s="24">
        <v>664.90027829924099</v>
      </c>
      <c r="AD46" s="24">
        <v>239.288826382829</v>
      </c>
      <c r="AE46" s="24">
        <v>271.35028078385801</v>
      </c>
      <c r="AF46" s="24">
        <v>233.57101055301001</v>
      </c>
      <c r="AG46" s="86">
        <v>0</v>
      </c>
      <c r="AH46" s="24">
        <v>294.05638255143998</v>
      </c>
      <c r="AI46" s="24">
        <v>294.05638255143998</v>
      </c>
      <c r="AJ46" s="24">
        <v>0</v>
      </c>
      <c r="AK46" s="24">
        <v>105.259524994137</v>
      </c>
      <c r="AL46" s="24">
        <v>15.848423151731099</v>
      </c>
      <c r="AM46" s="86">
        <v>1233.1147207761701</v>
      </c>
      <c r="AN46" s="24">
        <v>87.5833453332055</v>
      </c>
      <c r="AO46" s="24">
        <v>0</v>
      </c>
      <c r="AP46" s="24">
        <v>57.6989608725697</v>
      </c>
      <c r="AQ46" s="24">
        <v>254.98968756990001</v>
      </c>
      <c r="AR46" s="24">
        <v>0</v>
      </c>
      <c r="AS46" s="24">
        <v>683.74561716606797</v>
      </c>
      <c r="AT46" s="24">
        <v>75.971701926067993</v>
      </c>
      <c r="AU46" s="24">
        <v>759.71731909213599</v>
      </c>
      <c r="AV46" s="24">
        <v>9.7477687511786398E-2</v>
      </c>
      <c r="AW46" s="24">
        <v>223.907861921228</v>
      </c>
      <c r="AX46" s="24">
        <v>0.52802825664004505</v>
      </c>
      <c r="AY46" s="24">
        <v>552.64433768514698</v>
      </c>
      <c r="AZ46" s="24">
        <v>0.48002568957820002</v>
      </c>
      <c r="BA46" s="24">
        <v>14.232764141823299</v>
      </c>
      <c r="BB46" s="24">
        <v>267.854297987731</v>
      </c>
      <c r="BC46" s="24">
        <v>0.43202323693623601</v>
      </c>
      <c r="BD46" s="24">
        <v>0</v>
      </c>
      <c r="BE46" s="24">
        <v>46.420874860144203</v>
      </c>
      <c r="BF46" s="24">
        <v>4802.5912764539898</v>
      </c>
      <c r="BG46" s="24">
        <v>4800.3935557454097</v>
      </c>
      <c r="BH46" s="24">
        <v>2.1977207085875499</v>
      </c>
      <c r="BI46" s="24">
        <v>0.54242888727216498</v>
      </c>
      <c r="BJ46" s="24">
        <v>0</v>
      </c>
      <c r="BK46" s="24">
        <v>117.606273648704</v>
      </c>
      <c r="BL46" s="24">
        <v>4.5122387905443704</v>
      </c>
      <c r="BM46" s="24">
        <v>1774.6552527874601</v>
      </c>
      <c r="BN46" s="24">
        <v>7.2003830125057098</v>
      </c>
      <c r="BO46" s="24">
        <v>9.1204886862106296</v>
      </c>
      <c r="BP46" s="24">
        <v>2535.4953328152401</v>
      </c>
      <c r="BQ46" s="24">
        <v>85.016664832777394</v>
      </c>
      <c r="BR46" s="24">
        <v>1.63208804290194</v>
      </c>
      <c r="BS46" s="24">
        <v>19.681054901701401</v>
      </c>
      <c r="BT46" s="24">
        <v>0</v>
      </c>
      <c r="BU46" s="24">
        <v>172.262611537889</v>
      </c>
      <c r="BV46" s="24">
        <v>24.708690368633398</v>
      </c>
      <c r="BW46" s="24">
        <v>0</v>
      </c>
      <c r="BX46" s="24">
        <v>0</v>
      </c>
      <c r="BY46" s="24">
        <v>85.925943242210295</v>
      </c>
      <c r="BZ46" s="86">
        <v>0</v>
      </c>
      <c r="CA46" s="24">
        <v>3.1291122431037501</v>
      </c>
      <c r="CB46" s="24">
        <v>5286.8339680440004</v>
      </c>
      <c r="CC46" s="24">
        <v>30.748277137706101</v>
      </c>
    </row>
    <row r="47" spans="1:81" x14ac:dyDescent="0.3">
      <c r="A47" s="86" t="s">
        <v>46</v>
      </c>
      <c r="B47" s="86">
        <v>64787.900672999996</v>
      </c>
      <c r="C47" s="86">
        <v>500.75331073000001</v>
      </c>
      <c r="D47" s="86">
        <v>1033.1246374</v>
      </c>
      <c r="E47" s="86">
        <v>8551.3769670000001</v>
      </c>
      <c r="F47" s="86">
        <v>8546.9468359999992</v>
      </c>
      <c r="G47" s="86">
        <v>221.05727361999999</v>
      </c>
      <c r="H47" s="86">
        <v>9860.5353718999995</v>
      </c>
      <c r="I47" s="86">
        <v>254.80954381000001</v>
      </c>
      <c r="J47" s="86">
        <v>491.87334880999998</v>
      </c>
      <c r="K47" s="86"/>
      <c r="L47" s="86">
        <v>543.23649092000005</v>
      </c>
      <c r="M47" s="86">
        <v>25.303768915999999</v>
      </c>
      <c r="N47" s="86">
        <v>70.109875492</v>
      </c>
      <c r="O47" s="86">
        <v>73.942286140999997</v>
      </c>
      <c r="P47" s="24"/>
      <c r="Q47" s="24" t="s">
        <v>46</v>
      </c>
      <c r="R47" s="86">
        <v>0</v>
      </c>
      <c r="S47" s="24">
        <v>574.71341870856998</v>
      </c>
      <c r="T47" s="24">
        <v>25.506275141059401</v>
      </c>
      <c r="U47" s="24">
        <v>256.54469767159401</v>
      </c>
      <c r="V47" s="24">
        <v>256.54469767159401</v>
      </c>
      <c r="W47" s="24">
        <v>1608.2093230835101</v>
      </c>
      <c r="X47" s="86">
        <v>0</v>
      </c>
      <c r="Y47" s="24">
        <v>492.721798959262</v>
      </c>
      <c r="Z47" s="24">
        <v>70.330387892580902</v>
      </c>
      <c r="AA47" s="24">
        <v>3813.10667028945</v>
      </c>
      <c r="AB47" s="24">
        <v>65007.402268903301</v>
      </c>
      <c r="AC47" s="24">
        <v>1136.60518471756</v>
      </c>
      <c r="AD47" s="24">
        <v>416.78090889395401</v>
      </c>
      <c r="AE47" s="24">
        <v>538.86845959911398</v>
      </c>
      <c r="AF47" s="24">
        <v>279.035806558253</v>
      </c>
      <c r="AG47" s="86">
        <v>0</v>
      </c>
      <c r="AH47" s="24">
        <v>546.01282230768095</v>
      </c>
      <c r="AI47" s="24">
        <v>546.01282230768095</v>
      </c>
      <c r="AJ47" s="24">
        <v>0</v>
      </c>
      <c r="AK47" s="24">
        <v>209.02743212269101</v>
      </c>
      <c r="AL47" s="24">
        <v>31.473029347076999</v>
      </c>
      <c r="AM47" s="86">
        <v>2448.8137049531401</v>
      </c>
      <c r="AN47" s="24">
        <v>173.929741064658</v>
      </c>
      <c r="AO47" s="24">
        <v>0</v>
      </c>
      <c r="AP47" s="24">
        <v>74.360763538745999</v>
      </c>
      <c r="AQ47" s="24">
        <v>503.61551362143399</v>
      </c>
      <c r="AR47" s="24">
        <v>0</v>
      </c>
      <c r="AS47" s="24">
        <v>933.24539279758199</v>
      </c>
      <c r="AT47" s="24">
        <v>103.69394615887001</v>
      </c>
      <c r="AU47" s="24">
        <v>1036.93933895645</v>
      </c>
      <c r="AV47" s="24">
        <v>0.19357868970723799</v>
      </c>
      <c r="AW47" s="24">
        <v>427.015724385689</v>
      </c>
      <c r="AX47" s="24">
        <v>0.94419323333141003</v>
      </c>
      <c r="AY47" s="24">
        <v>1081.6138887187999</v>
      </c>
      <c r="AZ47" s="24">
        <v>0.85835753717667296</v>
      </c>
      <c r="BA47" s="24">
        <v>25.450305512262499</v>
      </c>
      <c r="BB47" s="24">
        <v>478.963539367951</v>
      </c>
      <c r="BC47" s="24">
        <v>0.77252207095967995</v>
      </c>
      <c r="BD47" s="24">
        <v>0</v>
      </c>
      <c r="BE47" s="24">
        <v>83.007471458104902</v>
      </c>
      <c r="BF47" s="24">
        <v>8588.2470983865005</v>
      </c>
      <c r="BG47" s="24">
        <v>8583.8216339149003</v>
      </c>
      <c r="BH47" s="24">
        <v>4.4254644716037497</v>
      </c>
      <c r="BI47" s="24">
        <v>0.96994386924267095</v>
      </c>
      <c r="BJ47" s="24">
        <v>0</v>
      </c>
      <c r="BK47" s="24">
        <v>210.29762418137699</v>
      </c>
      <c r="BL47" s="24">
        <v>8.0685611913189899</v>
      </c>
      <c r="BM47" s="24">
        <v>3173.3487038493499</v>
      </c>
      <c r="BN47" s="24">
        <v>12.875361406006601</v>
      </c>
      <c r="BO47" s="24">
        <v>16.308794993071899</v>
      </c>
      <c r="BP47" s="24">
        <v>4533.8451722988402</v>
      </c>
      <c r="BQ47" s="24">
        <v>153.45491464846501</v>
      </c>
      <c r="BR47" s="24">
        <v>2.9184163625421702</v>
      </c>
      <c r="BS47" s="24">
        <v>35.192666583350601</v>
      </c>
      <c r="BT47" s="24">
        <v>0</v>
      </c>
      <c r="BU47" s="24">
        <v>221.62759407970401</v>
      </c>
      <c r="BV47" s="24">
        <v>49.068425890580698</v>
      </c>
      <c r="BW47" s="24">
        <v>0</v>
      </c>
      <c r="BX47" s="24">
        <v>0</v>
      </c>
      <c r="BY47" s="24">
        <v>170.12867903816399</v>
      </c>
      <c r="BZ47" s="86">
        <v>0</v>
      </c>
      <c r="CA47" s="24">
        <v>3.7381952768035198</v>
      </c>
      <c r="CB47" s="24">
        <v>9887.3062988678303</v>
      </c>
      <c r="CC47" s="24">
        <v>60.618890065041597</v>
      </c>
    </row>
    <row r="48" spans="1:81" x14ac:dyDescent="0.3">
      <c r="A48" s="86" t="s">
        <v>47</v>
      </c>
      <c r="B48" s="86">
        <v>88663.865147000004</v>
      </c>
      <c r="C48" s="86">
        <v>655.96569924000005</v>
      </c>
      <c r="D48" s="86">
        <v>1381.1342884000001</v>
      </c>
      <c r="E48" s="86">
        <v>10621.736316</v>
      </c>
      <c r="F48" s="86">
        <v>10614.377146000001</v>
      </c>
      <c r="G48" s="86">
        <v>224.83763446</v>
      </c>
      <c r="H48" s="86">
        <v>13803.344096999999</v>
      </c>
      <c r="I48" s="86">
        <v>338.92961480000002</v>
      </c>
      <c r="J48" s="86">
        <v>668.23751935999996</v>
      </c>
      <c r="K48" s="86"/>
      <c r="L48" s="86">
        <v>805.48968988000001</v>
      </c>
      <c r="M48" s="86">
        <v>33.950157220000001</v>
      </c>
      <c r="N48" s="86">
        <v>115.88197649</v>
      </c>
      <c r="O48" s="86">
        <v>84.534049738999997</v>
      </c>
      <c r="P48" s="24"/>
      <c r="Q48" s="24" t="s">
        <v>47</v>
      </c>
      <c r="R48" s="86">
        <v>0</v>
      </c>
      <c r="S48" s="24">
        <v>784.34572344895503</v>
      </c>
      <c r="T48" s="24">
        <v>34.199645679948198</v>
      </c>
      <c r="U48" s="24">
        <v>341.09848328971901</v>
      </c>
      <c r="V48" s="24">
        <v>341.09848328971901</v>
      </c>
      <c r="W48" s="24">
        <v>2194.8187400940801</v>
      </c>
      <c r="X48" s="86">
        <v>0</v>
      </c>
      <c r="Y48" s="24">
        <v>669.61115834512998</v>
      </c>
      <c r="Z48" s="24">
        <v>116.197458141166</v>
      </c>
      <c r="AA48" s="24">
        <v>5523.3641326632496</v>
      </c>
      <c r="AB48" s="24">
        <v>88964.385866124299</v>
      </c>
      <c r="AC48" s="24">
        <v>1687.4768715176799</v>
      </c>
      <c r="AD48" s="24">
        <v>612.11965410553296</v>
      </c>
      <c r="AE48" s="24">
        <v>735.42590734827002</v>
      </c>
      <c r="AF48" s="24">
        <v>517.84554925031603</v>
      </c>
      <c r="AG48" s="86">
        <v>0</v>
      </c>
      <c r="AH48" s="24">
        <v>809.10904988519599</v>
      </c>
      <c r="AI48" s="24">
        <v>809.10904988519599</v>
      </c>
      <c r="AJ48" s="24">
        <v>0</v>
      </c>
      <c r="AK48" s="24">
        <v>285.27490861750198</v>
      </c>
      <c r="AL48" s="24">
        <v>42.953107665114899</v>
      </c>
      <c r="AM48" s="86">
        <v>3342.04144764176</v>
      </c>
      <c r="AN48" s="24">
        <v>237.37220466749099</v>
      </c>
      <c r="AO48" s="24">
        <v>0</v>
      </c>
      <c r="AP48" s="24">
        <v>85.071161896781902</v>
      </c>
      <c r="AQ48" s="24">
        <v>659.61120542832998</v>
      </c>
      <c r="AR48" s="24">
        <v>0</v>
      </c>
      <c r="AS48" s="24">
        <v>1247.7452989068299</v>
      </c>
      <c r="AT48" s="24">
        <v>138.638362254887</v>
      </c>
      <c r="AU48" s="24">
        <v>1386.3836611617201</v>
      </c>
      <c r="AV48" s="24">
        <v>0.264188406564838</v>
      </c>
      <c r="AW48" s="24">
        <v>595.85148671743298</v>
      </c>
      <c r="AX48" s="24">
        <v>1.1728321027133299</v>
      </c>
      <c r="AY48" s="24">
        <v>1487.9093088683001</v>
      </c>
      <c r="AZ48" s="24">
        <v>1.06621095619967</v>
      </c>
      <c r="BA48" s="24">
        <v>31.613163337136299</v>
      </c>
      <c r="BB48" s="24">
        <v>594.94576861941005</v>
      </c>
      <c r="BC48" s="24">
        <v>0.95958973858694796</v>
      </c>
      <c r="BD48" s="24">
        <v>0</v>
      </c>
      <c r="BE48" s="24">
        <v>103.10794498476</v>
      </c>
      <c r="BF48" s="24">
        <v>10669.7727637266</v>
      </c>
      <c r="BG48" s="24">
        <v>10662.413857445101</v>
      </c>
      <c r="BH48" s="24">
        <v>7.3589062815192001</v>
      </c>
      <c r="BI48" s="24">
        <v>1.2048188090631999</v>
      </c>
      <c r="BJ48" s="24">
        <v>0</v>
      </c>
      <c r="BK48" s="24">
        <v>261.22167866973098</v>
      </c>
      <c r="BL48" s="24">
        <v>10.022382960256101</v>
      </c>
      <c r="BM48" s="24">
        <v>3941.7823101682602</v>
      </c>
      <c r="BN48" s="24">
        <v>15.993163872528701</v>
      </c>
      <c r="BO48" s="24">
        <v>20.258011846536199</v>
      </c>
      <c r="BP48" s="24">
        <v>5631.7262098138699</v>
      </c>
      <c r="BQ48" s="24">
        <v>220.83104755191999</v>
      </c>
      <c r="BR48" s="24">
        <v>3.6251162350567898</v>
      </c>
      <c r="BS48" s="24">
        <v>43.714655331051503</v>
      </c>
      <c r="BT48" s="24">
        <v>0</v>
      </c>
      <c r="BU48" s="24">
        <v>225.64530089717101</v>
      </c>
      <c r="BV48" s="24">
        <v>66.966597829151496</v>
      </c>
      <c r="BW48" s="24">
        <v>0</v>
      </c>
      <c r="BX48" s="24">
        <v>0</v>
      </c>
      <c r="BY48" s="24">
        <v>232.56247246966399</v>
      </c>
      <c r="BZ48" s="86">
        <v>0</v>
      </c>
      <c r="CA48" s="24">
        <v>6.93748940190493</v>
      </c>
      <c r="CB48" s="24">
        <v>13841.3763780265</v>
      </c>
      <c r="CC48" s="24">
        <v>83.058950939411005</v>
      </c>
    </row>
    <row r="49" spans="1:82" x14ac:dyDescent="0.3">
      <c r="A49" s="86" t="s">
        <v>48</v>
      </c>
      <c r="B49" s="86">
        <v>73434.014762000006</v>
      </c>
      <c r="C49" s="86">
        <v>565.52381955999999</v>
      </c>
      <c r="D49" s="86">
        <v>1104.0444038000001</v>
      </c>
      <c r="E49" s="86">
        <v>9871.8880675</v>
      </c>
      <c r="F49" s="86">
        <v>9870.6867918000007</v>
      </c>
      <c r="G49" s="86">
        <v>270.28708740000002</v>
      </c>
      <c r="H49" s="86">
        <v>11105.249277999999</v>
      </c>
      <c r="I49" s="86">
        <v>284.93544467999999</v>
      </c>
      <c r="J49" s="86">
        <v>564.66712985000004</v>
      </c>
      <c r="K49" s="86"/>
      <c r="L49" s="86">
        <v>591.29286965999995</v>
      </c>
      <c r="M49" s="86">
        <v>27.957746915000001</v>
      </c>
      <c r="N49" s="86">
        <v>74.779189676000001</v>
      </c>
      <c r="O49" s="86">
        <v>81.433758491000006</v>
      </c>
      <c r="P49" s="24"/>
      <c r="Q49" s="24" t="s">
        <v>48</v>
      </c>
      <c r="R49" s="86">
        <v>0</v>
      </c>
      <c r="S49" s="24">
        <v>651.68508107450896</v>
      </c>
      <c r="T49" s="24">
        <v>28.157032644103701</v>
      </c>
      <c r="U49" s="24">
        <v>286.63604938612002</v>
      </c>
      <c r="V49" s="24">
        <v>286.63604938612002</v>
      </c>
      <c r="W49" s="24">
        <v>1823.5977534537601</v>
      </c>
      <c r="X49" s="86">
        <v>0</v>
      </c>
      <c r="Y49" s="24">
        <v>565.43937803257302</v>
      </c>
      <c r="Z49" s="24">
        <v>74.989886321361297</v>
      </c>
      <c r="AA49" s="24">
        <v>4267.1002490588799</v>
      </c>
      <c r="AB49" s="24">
        <v>73645.134770085497</v>
      </c>
      <c r="AC49" s="24">
        <v>1264.63830118842</v>
      </c>
      <c r="AD49" s="24">
        <v>464.91155240061801</v>
      </c>
      <c r="AE49" s="24">
        <v>611.03939445546303</v>
      </c>
      <c r="AF49" s="24">
        <v>292.08216297032402</v>
      </c>
      <c r="AG49" s="86">
        <v>0</v>
      </c>
      <c r="AH49" s="24">
        <v>593.99543951492501</v>
      </c>
      <c r="AI49" s="24">
        <v>593.99543951492501</v>
      </c>
      <c r="AJ49" s="24">
        <v>0</v>
      </c>
      <c r="AK49" s="24">
        <v>237.02186847284199</v>
      </c>
      <c r="AL49" s="24">
        <v>35.688222372173001</v>
      </c>
      <c r="AM49" s="86">
        <v>2776.7845703275698</v>
      </c>
      <c r="AN49" s="24">
        <v>197.22421230016101</v>
      </c>
      <c r="AO49" s="24">
        <v>0</v>
      </c>
      <c r="AP49" s="24">
        <v>81.842669783013207</v>
      </c>
      <c r="AQ49" s="24">
        <v>568.31420655764805</v>
      </c>
      <c r="AR49" s="24">
        <v>0</v>
      </c>
      <c r="AS49" s="24">
        <v>996.971993520615</v>
      </c>
      <c r="AT49" s="24">
        <v>110.77471343882399</v>
      </c>
      <c r="AU49" s="24">
        <v>1107.74670695944</v>
      </c>
      <c r="AV49" s="24">
        <v>0.21950476700131699</v>
      </c>
      <c r="AW49" s="24">
        <v>481.88474484079802</v>
      </c>
      <c r="AX49" s="24">
        <v>1.08969597667509</v>
      </c>
      <c r="AY49" s="24">
        <v>1224.3862426355499</v>
      </c>
      <c r="AZ49" s="24">
        <v>0.99063263523977896</v>
      </c>
      <c r="BA49" s="24">
        <v>29.372264852262699</v>
      </c>
      <c r="BB49" s="24">
        <v>552.77315708482797</v>
      </c>
      <c r="BC49" s="24">
        <v>0.89156946223758105</v>
      </c>
      <c r="BD49" s="24">
        <v>0</v>
      </c>
      <c r="BE49" s="24">
        <v>95.799164912338696</v>
      </c>
      <c r="BF49" s="24">
        <v>9907.8111677512697</v>
      </c>
      <c r="BG49" s="24">
        <v>9906.6111858893091</v>
      </c>
      <c r="BH49" s="24">
        <v>1.1999818619553799</v>
      </c>
      <c r="BI49" s="24">
        <v>1.11941524187458</v>
      </c>
      <c r="BJ49" s="24">
        <v>0</v>
      </c>
      <c r="BK49" s="24">
        <v>242.70505462502101</v>
      </c>
      <c r="BL49" s="24">
        <v>9.3119494364435003</v>
      </c>
      <c r="BM49" s="24">
        <v>3662.3699400893902</v>
      </c>
      <c r="BN49" s="24">
        <v>14.8594921664269</v>
      </c>
      <c r="BO49" s="24">
        <v>18.8220310102129</v>
      </c>
      <c r="BP49" s="24">
        <v>5232.5227163147501</v>
      </c>
      <c r="BQ49" s="24">
        <v>171.983225927278</v>
      </c>
      <c r="BR49" s="24">
        <v>3.3681517429190202</v>
      </c>
      <c r="BS49" s="24">
        <v>40.615950338685003</v>
      </c>
      <c r="BT49" s="24">
        <v>0</v>
      </c>
      <c r="BU49" s="24">
        <v>270.818645631045</v>
      </c>
      <c r="BV49" s="24">
        <v>55.640192606443001</v>
      </c>
      <c r="BW49" s="24">
        <v>0</v>
      </c>
      <c r="BX49" s="24">
        <v>0</v>
      </c>
      <c r="BY49" s="24">
        <v>192.84702981931599</v>
      </c>
      <c r="BZ49" s="86">
        <v>0</v>
      </c>
      <c r="CA49" s="24">
        <v>3.9129755013150298</v>
      </c>
      <c r="CB49" s="24">
        <v>11130.984009104999</v>
      </c>
      <c r="CC49" s="24">
        <v>68.679266229209006</v>
      </c>
    </row>
    <row r="50" spans="1:82" x14ac:dyDescent="0.3">
      <c r="A50" s="86" t="s">
        <v>49</v>
      </c>
      <c r="B50" s="86">
        <v>87951.746784999996</v>
      </c>
      <c r="C50" s="86">
        <v>646.08715672999995</v>
      </c>
      <c r="D50" s="86">
        <v>1371.8859849999999</v>
      </c>
      <c r="E50" s="86">
        <v>12246.602364</v>
      </c>
      <c r="F50" s="86">
        <v>12243.687725</v>
      </c>
      <c r="G50" s="86">
        <v>409.84906821999999</v>
      </c>
      <c r="H50" s="86">
        <v>12115.964382</v>
      </c>
      <c r="I50" s="86">
        <v>329.25677870999999</v>
      </c>
      <c r="J50" s="86">
        <v>696.03869038000005</v>
      </c>
      <c r="K50" s="86"/>
      <c r="L50" s="86">
        <v>657.11723890999997</v>
      </c>
      <c r="M50" s="86">
        <v>28.506692018999999</v>
      </c>
      <c r="N50" s="86">
        <v>65.437465824</v>
      </c>
      <c r="O50" s="86">
        <v>104.98115660000001</v>
      </c>
      <c r="P50" s="24"/>
      <c r="Q50" s="24" t="s">
        <v>49</v>
      </c>
      <c r="R50" s="86">
        <v>0</v>
      </c>
      <c r="S50" s="24">
        <v>692.681318851063</v>
      </c>
      <c r="T50" s="24">
        <v>28.7576404856216</v>
      </c>
      <c r="U50" s="24">
        <v>331.39527696899597</v>
      </c>
      <c r="V50" s="24">
        <v>331.39527696899597</v>
      </c>
      <c r="W50" s="24">
        <v>1938.31642056127</v>
      </c>
      <c r="X50" s="86">
        <v>0</v>
      </c>
      <c r="Y50" s="24">
        <v>697.17497048803205</v>
      </c>
      <c r="Z50" s="24">
        <v>65.733935588122407</v>
      </c>
      <c r="AA50" s="24">
        <v>4689.4325839966696</v>
      </c>
      <c r="AB50" s="24">
        <v>88232.7240547205</v>
      </c>
      <c r="AC50" s="24">
        <v>1409.8619838453501</v>
      </c>
      <c r="AD50" s="24">
        <v>515.028873951116</v>
      </c>
      <c r="AE50" s="24">
        <v>649.47860384166495</v>
      </c>
      <c r="AF50" s="24">
        <v>376.48321668753903</v>
      </c>
      <c r="AG50" s="86">
        <v>0</v>
      </c>
      <c r="AH50" s="24">
        <v>660.58808378286096</v>
      </c>
      <c r="AI50" s="24">
        <v>660.58808378286096</v>
      </c>
      <c r="AJ50" s="24">
        <v>0</v>
      </c>
      <c r="AK50" s="24">
        <v>251.93410336926999</v>
      </c>
      <c r="AL50" s="24">
        <v>37.933294151374596</v>
      </c>
      <c r="AM50" s="86">
        <v>2951.4654723618501</v>
      </c>
      <c r="AN50" s="24">
        <v>209.63115982739399</v>
      </c>
      <c r="AO50" s="24">
        <v>0</v>
      </c>
      <c r="AP50" s="24">
        <v>105.492003812557</v>
      </c>
      <c r="AQ50" s="24">
        <v>649.64653662537398</v>
      </c>
      <c r="AR50" s="24">
        <v>0</v>
      </c>
      <c r="AS50" s="24">
        <v>1239.0007249333701</v>
      </c>
      <c r="AT50" s="24">
        <v>137.66676705018401</v>
      </c>
      <c r="AU50" s="24">
        <v>1376.66749198355</v>
      </c>
      <c r="AV50" s="24">
        <v>0.23331334871349599</v>
      </c>
      <c r="AW50" s="24">
        <v>518.50038891726103</v>
      </c>
      <c r="AX50" s="24">
        <v>1.35188756056416</v>
      </c>
      <c r="AY50" s="24">
        <v>1307.07934729918</v>
      </c>
      <c r="AZ50" s="24">
        <v>1.22898856412143</v>
      </c>
      <c r="BA50" s="24">
        <v>36.4395079569437</v>
      </c>
      <c r="BB50" s="24">
        <v>685.77555217954398</v>
      </c>
      <c r="BC50" s="24">
        <v>1.1060893785246599</v>
      </c>
      <c r="BD50" s="24">
        <v>0</v>
      </c>
      <c r="BE50" s="24">
        <v>118.849330334154</v>
      </c>
      <c r="BF50" s="24">
        <v>12293.1475208191</v>
      </c>
      <c r="BG50" s="24">
        <v>12290.2352007711</v>
      </c>
      <c r="BH50" s="24">
        <v>2.9123200479658502</v>
      </c>
      <c r="BI50" s="24">
        <v>1.3887573357570899</v>
      </c>
      <c r="BJ50" s="24">
        <v>0</v>
      </c>
      <c r="BK50" s="24">
        <v>301.10217961220599</v>
      </c>
      <c r="BL50" s="24">
        <v>11.552494662539599</v>
      </c>
      <c r="BM50" s="24">
        <v>4543.5707200196202</v>
      </c>
      <c r="BN50" s="24">
        <v>18.434826816029801</v>
      </c>
      <c r="BO50" s="24">
        <v>23.350779024201199</v>
      </c>
      <c r="BP50" s="24">
        <v>6491.51699340498</v>
      </c>
      <c r="BQ50" s="24">
        <v>188.29627908630599</v>
      </c>
      <c r="BR50" s="24">
        <v>4.1785610373639299</v>
      </c>
      <c r="BS50" s="24">
        <v>50.388532884637598</v>
      </c>
      <c r="BT50" s="24">
        <v>0</v>
      </c>
      <c r="BU50" s="24">
        <v>410.532923444863</v>
      </c>
      <c r="BV50" s="24">
        <v>59.140385949841701</v>
      </c>
      <c r="BW50" s="24">
        <v>0</v>
      </c>
      <c r="BX50" s="24">
        <v>0</v>
      </c>
      <c r="BY50" s="24">
        <v>205.160664704266</v>
      </c>
      <c r="BZ50" s="86">
        <v>0</v>
      </c>
      <c r="CA50" s="24">
        <v>5.0436809053856404</v>
      </c>
      <c r="CB50" s="24">
        <v>12152.1266387835</v>
      </c>
      <c r="CC50" s="24">
        <v>73.158125913117999</v>
      </c>
    </row>
    <row r="51" spans="1:82" x14ac:dyDescent="0.3">
      <c r="A51" s="86" t="s">
        <v>50</v>
      </c>
      <c r="B51" s="86">
        <v>4337.9002708999997</v>
      </c>
      <c r="C51" s="86">
        <v>30.643092876000001</v>
      </c>
      <c r="D51" s="86">
        <v>73.401011256999993</v>
      </c>
      <c r="E51" s="86">
        <v>631.19588543999998</v>
      </c>
      <c r="F51" s="86">
        <v>629.63057884</v>
      </c>
      <c r="G51" s="86">
        <v>18.017924260000001</v>
      </c>
      <c r="H51" s="86">
        <v>694.78900089000001</v>
      </c>
      <c r="I51" s="86">
        <v>14.834964285</v>
      </c>
      <c r="J51" s="86">
        <v>34.844985434000002</v>
      </c>
      <c r="K51" s="86"/>
      <c r="L51" s="86">
        <v>29.240408543000001</v>
      </c>
      <c r="M51" s="86">
        <v>1.3945869027</v>
      </c>
      <c r="N51" s="86">
        <v>3.5081238128000001</v>
      </c>
      <c r="O51" s="86">
        <v>4.8448743656</v>
      </c>
      <c r="P51" s="24"/>
      <c r="Q51" s="24" t="s">
        <v>50</v>
      </c>
      <c r="R51" s="86">
        <v>0</v>
      </c>
      <c r="S51" s="24">
        <v>42.403660475430797</v>
      </c>
      <c r="T51" s="24">
        <v>1.4068979789007301</v>
      </c>
      <c r="U51" s="24">
        <v>14.941388308535499</v>
      </c>
      <c r="V51" s="24">
        <v>14.941388308535499</v>
      </c>
      <c r="W51" s="24">
        <v>118.657327922551</v>
      </c>
      <c r="X51" s="86">
        <v>0</v>
      </c>
      <c r="Y51" s="24">
        <v>34.906274498725899</v>
      </c>
      <c r="Z51" s="24">
        <v>3.5231217065612399</v>
      </c>
      <c r="AA51" s="24">
        <v>264.93935078637497</v>
      </c>
      <c r="AB51" s="24">
        <v>4352.1723941643604</v>
      </c>
      <c r="AC51" s="24">
        <v>76.863292555101097</v>
      </c>
      <c r="AD51" s="24">
        <v>28.5269037621071</v>
      </c>
      <c r="AE51" s="24">
        <v>39.758945447794403</v>
      </c>
      <c r="AF51" s="24">
        <v>13.5516775034282</v>
      </c>
      <c r="AG51" s="86">
        <v>0</v>
      </c>
      <c r="AH51" s="24">
        <v>29.416160900165401</v>
      </c>
      <c r="AI51" s="24">
        <v>29.416160900165401</v>
      </c>
      <c r="AJ51" s="24">
        <v>0</v>
      </c>
      <c r="AK51" s="24">
        <v>15.4223109531539</v>
      </c>
      <c r="AL51" s="24">
        <v>2.3221513290872799</v>
      </c>
      <c r="AM51" s="86">
        <v>180.67910185966201</v>
      </c>
      <c r="AN51" s="24">
        <v>12.8329205556308</v>
      </c>
      <c r="AO51" s="24">
        <v>0</v>
      </c>
      <c r="AP51" s="24">
        <v>4.8707548084881003</v>
      </c>
      <c r="AQ51" s="24">
        <v>30.820606433748299</v>
      </c>
      <c r="AR51" s="24">
        <v>0</v>
      </c>
      <c r="AS51" s="24">
        <v>66.281031273885603</v>
      </c>
      <c r="AT51" s="24">
        <v>7.3645634306122796</v>
      </c>
      <c r="AU51" s="24">
        <v>73.645594704497896</v>
      </c>
      <c r="AV51" s="24">
        <v>1.4282680857626601E-2</v>
      </c>
      <c r="AW51" s="24">
        <v>30.834673070636001</v>
      </c>
      <c r="AX51" s="24">
        <v>6.9511444082518997E-2</v>
      </c>
      <c r="AY51" s="24">
        <v>79.199691218912307</v>
      </c>
      <c r="AZ51" s="24">
        <v>6.3192246234230004E-2</v>
      </c>
      <c r="BA51" s="24">
        <v>1.8736504384441901</v>
      </c>
      <c r="BB51" s="24">
        <v>35.261260263342002</v>
      </c>
      <c r="BC51" s="24">
        <v>5.6872981530779201E-2</v>
      </c>
      <c r="BD51" s="24">
        <v>0</v>
      </c>
      <c r="BE51" s="24">
        <v>6.1110055955510703</v>
      </c>
      <c r="BF51" s="24">
        <v>633.50503194282203</v>
      </c>
      <c r="BG51" s="24">
        <v>631.94031934495104</v>
      </c>
      <c r="BH51" s="24">
        <v>1.56471259787143</v>
      </c>
      <c r="BI51" s="24">
        <v>7.1407234797753502E-2</v>
      </c>
      <c r="BJ51" s="24">
        <v>0</v>
      </c>
      <c r="BK51" s="24">
        <v>15.4821014567039</v>
      </c>
      <c r="BL51" s="24">
        <v>0.59400690829323599</v>
      </c>
      <c r="BM51" s="24">
        <v>233.621707093922</v>
      </c>
      <c r="BN51" s="24">
        <v>0.94788317741144301</v>
      </c>
      <c r="BO51" s="24">
        <v>1.2006525192766599</v>
      </c>
      <c r="BP51" s="24">
        <v>333.781333190032</v>
      </c>
      <c r="BQ51" s="24">
        <v>10.736775682723099</v>
      </c>
      <c r="BR51" s="24">
        <v>0.21485355324437599</v>
      </c>
      <c r="BS51" s="24">
        <v>2.5908812420840199</v>
      </c>
      <c r="BT51" s="24">
        <v>0</v>
      </c>
      <c r="BU51" s="24">
        <v>18.0550915881545</v>
      </c>
      <c r="BV51" s="24">
        <v>3.6203818615380601</v>
      </c>
      <c r="BW51" s="24">
        <v>0</v>
      </c>
      <c r="BX51" s="24">
        <v>0</v>
      </c>
      <c r="BY51" s="24">
        <v>12.5330663082855</v>
      </c>
      <c r="BZ51" s="86">
        <v>0</v>
      </c>
      <c r="CA51" s="24">
        <v>0.181549506787784</v>
      </c>
      <c r="CB51" s="24">
        <v>696.57100133930805</v>
      </c>
      <c r="CC51" s="24">
        <v>4.4557194281421602</v>
      </c>
    </row>
    <row r="52" spans="1:82" s="26" customFormat="1" x14ac:dyDescent="0.3">
      <c r="A52" s="86"/>
      <c r="B52" s="86"/>
      <c r="C52" s="86"/>
      <c r="D52" s="86"/>
      <c r="E52" s="86"/>
      <c r="F52" s="86"/>
      <c r="G52" s="86"/>
      <c r="H52" s="86"/>
      <c r="I52" s="86"/>
      <c r="J52" s="86"/>
      <c r="K52" s="86"/>
      <c r="L52" s="86"/>
      <c r="M52" s="86"/>
      <c r="N52" s="86"/>
      <c r="O52" s="86"/>
      <c r="P52" s="24"/>
      <c r="R52" s="85"/>
      <c r="S52" s="24"/>
      <c r="T52" s="24"/>
      <c r="U52" s="24"/>
      <c r="V52" s="24"/>
      <c r="W52" s="24"/>
      <c r="X52" s="86"/>
      <c r="Y52" s="24"/>
      <c r="Z52" s="24"/>
      <c r="AA52" s="24"/>
      <c r="AB52" s="24"/>
      <c r="AC52" s="24"/>
      <c r="AD52" s="24"/>
      <c r="AE52" s="24"/>
      <c r="AF52" s="24"/>
      <c r="AG52" s="86"/>
      <c r="AH52" s="24"/>
      <c r="AI52" s="24"/>
      <c r="AJ52" s="24"/>
      <c r="AK52" s="24"/>
      <c r="AL52" s="24"/>
      <c r="AM52" s="86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24"/>
      <c r="BY52" s="24"/>
      <c r="BZ52" s="86"/>
      <c r="CA52" s="24"/>
      <c r="CB52" s="24"/>
      <c r="CC52" s="24"/>
    </row>
    <row r="53" spans="1:82" s="26" customFormat="1" x14ac:dyDescent="0.3">
      <c r="A53" s="86"/>
      <c r="B53" s="86"/>
      <c r="C53" s="86"/>
      <c r="D53" s="86"/>
      <c r="E53" s="86"/>
      <c r="F53" s="86"/>
      <c r="G53" s="86"/>
      <c r="H53" s="86"/>
      <c r="I53" s="86"/>
      <c r="J53" s="86"/>
      <c r="K53" s="86"/>
      <c r="L53" s="86"/>
      <c r="M53" s="86"/>
      <c r="N53" s="86"/>
      <c r="O53" s="86"/>
      <c r="P53" s="24"/>
      <c r="R53" s="85"/>
      <c r="S53" s="24"/>
      <c r="T53" s="24"/>
      <c r="U53" s="24"/>
      <c r="V53" s="24"/>
      <c r="W53" s="24"/>
      <c r="X53" s="86"/>
      <c r="Y53" s="24"/>
      <c r="Z53" s="24"/>
      <c r="AA53" s="24"/>
      <c r="AB53" s="24"/>
      <c r="AC53" s="24"/>
      <c r="AD53" s="24"/>
      <c r="AE53" s="24"/>
      <c r="AF53" s="24"/>
      <c r="AG53" s="86"/>
      <c r="AH53" s="24"/>
      <c r="AI53" s="24"/>
      <c r="AJ53" s="24"/>
      <c r="AK53" s="24"/>
      <c r="AL53" s="24"/>
      <c r="AM53" s="86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24"/>
      <c r="BY53" s="24"/>
      <c r="BZ53" s="86"/>
      <c r="CA53" s="24"/>
      <c r="CB53" s="24"/>
      <c r="CC53" s="24"/>
    </row>
    <row r="54" spans="1:82" x14ac:dyDescent="0.3">
      <c r="A54" s="85" t="s">
        <v>51</v>
      </c>
      <c r="B54" s="86">
        <v>573.35048043999996</v>
      </c>
      <c r="C54" s="86">
        <v>2.4725993843</v>
      </c>
      <c r="D54" s="86">
        <v>8.0434090343999998</v>
      </c>
      <c r="E54" s="86">
        <v>78.738646025999998</v>
      </c>
      <c r="F54" s="86">
        <v>78.738646025999998</v>
      </c>
      <c r="G54" s="86">
        <v>1.4081801722</v>
      </c>
      <c r="H54" s="86">
        <v>107.19999718</v>
      </c>
      <c r="I54" s="86">
        <v>2.3912210895000001</v>
      </c>
      <c r="J54" s="86">
        <v>4.6147195829000003</v>
      </c>
      <c r="K54" s="86"/>
      <c r="L54" s="86">
        <v>4.9819277189999998</v>
      </c>
      <c r="M54" s="86">
        <v>0.26254014170000001</v>
      </c>
      <c r="N54" s="86">
        <v>0.69263383670000001</v>
      </c>
      <c r="O54" s="86">
        <v>0.60203850439999995</v>
      </c>
      <c r="P54" s="24"/>
      <c r="Q54" s="26" t="s">
        <v>51</v>
      </c>
      <c r="R54" s="85">
        <v>0</v>
      </c>
      <c r="S54" s="24">
        <v>0</v>
      </c>
      <c r="T54" s="24">
        <v>0</v>
      </c>
      <c r="U54" s="24">
        <v>0</v>
      </c>
      <c r="V54" s="24">
        <v>0</v>
      </c>
      <c r="W54" s="24">
        <v>0</v>
      </c>
      <c r="X54" s="86">
        <v>0</v>
      </c>
      <c r="Y54" s="24">
        <v>0</v>
      </c>
      <c r="Z54" s="24">
        <v>0</v>
      </c>
      <c r="AA54" s="24">
        <v>0</v>
      </c>
      <c r="AB54" s="24">
        <v>0</v>
      </c>
      <c r="AC54" s="24">
        <v>0</v>
      </c>
      <c r="AD54" s="24">
        <v>0</v>
      </c>
      <c r="AE54" s="24">
        <v>0</v>
      </c>
      <c r="AF54" s="24">
        <v>0</v>
      </c>
      <c r="AG54" s="86">
        <v>0</v>
      </c>
      <c r="AH54" s="24">
        <v>0</v>
      </c>
      <c r="AI54" s="24">
        <v>0</v>
      </c>
      <c r="AJ54" s="24">
        <v>0</v>
      </c>
      <c r="AK54" s="24">
        <v>0</v>
      </c>
      <c r="AL54" s="24">
        <v>0</v>
      </c>
      <c r="AM54" s="86">
        <v>0</v>
      </c>
      <c r="AN54" s="24">
        <v>0</v>
      </c>
      <c r="AO54" s="24">
        <v>0</v>
      </c>
      <c r="AP54" s="24">
        <v>0</v>
      </c>
      <c r="AQ54" s="24">
        <v>0</v>
      </c>
      <c r="AR54" s="24">
        <v>0</v>
      </c>
      <c r="AS54" s="24">
        <v>0</v>
      </c>
      <c r="AT54" s="24">
        <v>0</v>
      </c>
      <c r="AU54" s="24">
        <v>0</v>
      </c>
      <c r="AV54" s="24">
        <v>0</v>
      </c>
      <c r="AW54" s="24">
        <v>0</v>
      </c>
      <c r="AX54" s="24">
        <v>0</v>
      </c>
      <c r="AY54" s="24">
        <v>0</v>
      </c>
      <c r="AZ54" s="24">
        <v>0</v>
      </c>
      <c r="BA54" s="24">
        <v>0</v>
      </c>
      <c r="BB54" s="24">
        <v>0</v>
      </c>
      <c r="BC54" s="24">
        <v>0</v>
      </c>
      <c r="BD54" s="24">
        <v>0</v>
      </c>
      <c r="BE54" s="24">
        <v>0</v>
      </c>
      <c r="BF54" s="24">
        <v>0</v>
      </c>
      <c r="BG54" s="24">
        <v>0</v>
      </c>
      <c r="BH54" s="24">
        <v>0</v>
      </c>
      <c r="BI54" s="24">
        <v>0</v>
      </c>
      <c r="BJ54" s="24">
        <v>0</v>
      </c>
      <c r="BK54" s="24">
        <v>0</v>
      </c>
      <c r="BL54" s="24">
        <v>0</v>
      </c>
      <c r="BM54" s="24">
        <v>0</v>
      </c>
      <c r="BN54" s="24">
        <v>0</v>
      </c>
      <c r="BO54" s="24">
        <v>0</v>
      </c>
      <c r="BP54" s="24">
        <v>0</v>
      </c>
      <c r="BQ54" s="24">
        <v>0</v>
      </c>
      <c r="BR54" s="24">
        <v>0</v>
      </c>
      <c r="BS54" s="24">
        <v>0</v>
      </c>
      <c r="BT54" s="24">
        <v>0</v>
      </c>
      <c r="BU54" s="24">
        <v>0</v>
      </c>
      <c r="BV54" s="24">
        <v>0</v>
      </c>
      <c r="BW54" s="24">
        <v>0</v>
      </c>
      <c r="BX54" s="24">
        <v>0</v>
      </c>
      <c r="BY54" s="24">
        <v>0</v>
      </c>
      <c r="BZ54" s="86">
        <v>0</v>
      </c>
      <c r="CA54" s="24">
        <v>0</v>
      </c>
      <c r="CB54" s="24">
        <v>0</v>
      </c>
      <c r="CC54" s="24">
        <v>0</v>
      </c>
    </row>
    <row r="55" spans="1:82" s="26" customFormat="1" x14ac:dyDescent="0.3">
      <c r="A55" s="85" t="s">
        <v>1</v>
      </c>
      <c r="B55" s="86">
        <v>230738.12257000001</v>
      </c>
      <c r="C55" s="86">
        <v>408.50815287</v>
      </c>
      <c r="D55" s="86">
        <v>5059.5749918000001</v>
      </c>
      <c r="E55" s="86">
        <v>37830.252410000001</v>
      </c>
      <c r="F55" s="86">
        <v>37086.252410000001</v>
      </c>
      <c r="G55" s="86">
        <v>688.90465173999996</v>
      </c>
      <c r="H55" s="86">
        <v>8411.9874411000001</v>
      </c>
      <c r="I55" s="86">
        <v>916.45262057000002</v>
      </c>
      <c r="J55" s="86">
        <v>2259.4437290000001</v>
      </c>
      <c r="K55" s="86"/>
      <c r="L55" s="86">
        <v>2453.6328078000001</v>
      </c>
      <c r="M55" s="86">
        <v>104.15460160000001</v>
      </c>
      <c r="N55" s="86">
        <v>434.24373317999999</v>
      </c>
      <c r="O55" s="86">
        <v>201.87352791999999</v>
      </c>
      <c r="P55" s="24"/>
      <c r="Q55" s="26" t="s">
        <v>1</v>
      </c>
      <c r="R55" s="85">
        <v>0</v>
      </c>
      <c r="S55" s="24">
        <v>0</v>
      </c>
      <c r="T55" s="24">
        <v>0</v>
      </c>
      <c r="U55" s="24">
        <v>0</v>
      </c>
      <c r="V55" s="24">
        <v>0</v>
      </c>
      <c r="W55" s="24">
        <v>0</v>
      </c>
      <c r="X55" s="86">
        <v>0</v>
      </c>
      <c r="Y55" s="24">
        <v>0</v>
      </c>
      <c r="Z55" s="24">
        <v>0</v>
      </c>
      <c r="AA55" s="24">
        <v>0</v>
      </c>
      <c r="AB55" s="24">
        <v>0</v>
      </c>
      <c r="AC55" s="24">
        <v>0</v>
      </c>
      <c r="AD55" s="24">
        <v>0</v>
      </c>
      <c r="AE55" s="24">
        <v>0</v>
      </c>
      <c r="AF55" s="24">
        <v>0</v>
      </c>
      <c r="AG55" s="86">
        <v>0</v>
      </c>
      <c r="AH55" s="24">
        <v>0</v>
      </c>
      <c r="AI55" s="24">
        <v>0</v>
      </c>
      <c r="AJ55" s="24">
        <v>0</v>
      </c>
      <c r="AK55" s="24">
        <v>0</v>
      </c>
      <c r="AL55" s="24">
        <v>0</v>
      </c>
      <c r="AM55" s="86">
        <v>0</v>
      </c>
      <c r="AN55" s="24">
        <v>0</v>
      </c>
      <c r="AO55" s="24">
        <v>0</v>
      </c>
      <c r="AP55" s="24">
        <v>0</v>
      </c>
      <c r="AQ55" s="24">
        <v>0</v>
      </c>
      <c r="AR55" s="24">
        <v>0</v>
      </c>
      <c r="AS55" s="24">
        <v>0</v>
      </c>
      <c r="AT55" s="24">
        <v>0</v>
      </c>
      <c r="AU55" s="24">
        <v>0</v>
      </c>
      <c r="AV55" s="24">
        <v>0</v>
      </c>
      <c r="AW55" s="24">
        <v>0</v>
      </c>
      <c r="AX55" s="24">
        <v>0</v>
      </c>
      <c r="AY55" s="24">
        <v>0</v>
      </c>
      <c r="AZ55" s="24">
        <v>0</v>
      </c>
      <c r="BA55" s="24">
        <v>0</v>
      </c>
      <c r="BB55" s="24">
        <v>0</v>
      </c>
      <c r="BC55" s="24">
        <v>0</v>
      </c>
      <c r="BD55" s="24">
        <v>0</v>
      </c>
      <c r="BE55" s="24">
        <v>0</v>
      </c>
      <c r="BF55" s="24">
        <v>0</v>
      </c>
      <c r="BG55" s="24">
        <v>0</v>
      </c>
      <c r="BH55" s="24">
        <v>0</v>
      </c>
      <c r="BI55" s="24">
        <v>0</v>
      </c>
      <c r="BJ55" s="24">
        <v>0</v>
      </c>
      <c r="BK55" s="24">
        <v>0</v>
      </c>
      <c r="BL55" s="24">
        <v>0</v>
      </c>
      <c r="BM55" s="24">
        <v>0</v>
      </c>
      <c r="BN55" s="24">
        <v>0</v>
      </c>
      <c r="BO55" s="24">
        <v>0</v>
      </c>
      <c r="BP55" s="24">
        <v>0</v>
      </c>
      <c r="BQ55" s="24">
        <v>0</v>
      </c>
      <c r="BR55" s="24">
        <v>0</v>
      </c>
      <c r="BS55" s="24">
        <v>0</v>
      </c>
      <c r="BT55" s="24">
        <v>0</v>
      </c>
      <c r="BU55" s="24">
        <v>0</v>
      </c>
      <c r="BV55" s="24">
        <v>0</v>
      </c>
      <c r="BW55" s="24">
        <v>0</v>
      </c>
      <c r="BX55" s="24">
        <v>0</v>
      </c>
      <c r="BY55" s="24">
        <v>0</v>
      </c>
      <c r="BZ55" s="86">
        <v>0</v>
      </c>
      <c r="CA55" s="24">
        <v>0</v>
      </c>
      <c r="CB55" s="24">
        <v>0</v>
      </c>
      <c r="CC55" s="24">
        <v>0</v>
      </c>
      <c r="CD55"/>
    </row>
    <row r="56" spans="1:82" s="26" customFormat="1" x14ac:dyDescent="0.3">
      <c r="A56" s="85" t="s">
        <v>11</v>
      </c>
      <c r="B56" s="86">
        <v>1335.2773076999999</v>
      </c>
      <c r="C56" s="86">
        <v>10.488510904</v>
      </c>
      <c r="D56" s="86">
        <v>26.545604604000001</v>
      </c>
      <c r="E56" s="86">
        <v>186.26798819000001</v>
      </c>
      <c r="F56" s="86">
        <v>185.3390101</v>
      </c>
      <c r="G56" s="86">
        <v>3.2974931365</v>
      </c>
      <c r="H56" s="86">
        <v>216.42452947999999</v>
      </c>
      <c r="I56" s="86">
        <v>5.6854291283</v>
      </c>
      <c r="J56" s="86">
        <v>9.3883434045000005</v>
      </c>
      <c r="K56" s="86"/>
      <c r="L56" s="86">
        <v>11.840574695999999</v>
      </c>
      <c r="M56" s="86">
        <v>0.59983996090000002</v>
      </c>
      <c r="N56" s="86">
        <v>1.4858158859999999</v>
      </c>
      <c r="O56" s="86">
        <v>1.5032186096</v>
      </c>
      <c r="P56" s="24"/>
      <c r="Q56" s="26" t="s">
        <v>11</v>
      </c>
      <c r="R56" s="85">
        <v>0</v>
      </c>
      <c r="S56" s="24">
        <v>0</v>
      </c>
      <c r="T56" s="24">
        <v>0</v>
      </c>
      <c r="U56" s="24">
        <v>0</v>
      </c>
      <c r="V56" s="24">
        <v>0</v>
      </c>
      <c r="W56" s="24">
        <v>0</v>
      </c>
      <c r="X56" s="86">
        <v>0</v>
      </c>
      <c r="Y56" s="24">
        <v>0</v>
      </c>
      <c r="Z56" s="24">
        <v>0</v>
      </c>
      <c r="AA56" s="24">
        <v>0</v>
      </c>
      <c r="AB56" s="24">
        <v>0</v>
      </c>
      <c r="AC56" s="24">
        <v>0</v>
      </c>
      <c r="AD56" s="24">
        <v>0</v>
      </c>
      <c r="AE56" s="24">
        <v>0</v>
      </c>
      <c r="AF56" s="24">
        <v>0</v>
      </c>
      <c r="AG56" s="86">
        <v>0</v>
      </c>
      <c r="AH56" s="24">
        <v>0</v>
      </c>
      <c r="AI56" s="24">
        <v>0</v>
      </c>
      <c r="AJ56" s="24">
        <v>0</v>
      </c>
      <c r="AK56" s="24">
        <v>0</v>
      </c>
      <c r="AL56" s="24">
        <v>0</v>
      </c>
      <c r="AM56" s="86">
        <v>0</v>
      </c>
      <c r="AN56" s="24">
        <v>0</v>
      </c>
      <c r="AO56" s="24">
        <v>0</v>
      </c>
      <c r="AP56" s="24">
        <v>0</v>
      </c>
      <c r="AQ56" s="24">
        <v>0</v>
      </c>
      <c r="AR56" s="24">
        <v>0</v>
      </c>
      <c r="AS56" s="24">
        <v>0</v>
      </c>
      <c r="AT56" s="24">
        <v>0</v>
      </c>
      <c r="AU56" s="24">
        <v>0</v>
      </c>
      <c r="AV56" s="24">
        <v>0</v>
      </c>
      <c r="AW56" s="24">
        <v>0</v>
      </c>
      <c r="AX56" s="24">
        <v>0</v>
      </c>
      <c r="AY56" s="24">
        <v>0</v>
      </c>
      <c r="AZ56" s="24">
        <v>0</v>
      </c>
      <c r="BA56" s="24">
        <v>0</v>
      </c>
      <c r="BB56" s="24">
        <v>0</v>
      </c>
      <c r="BC56" s="24">
        <v>0</v>
      </c>
      <c r="BD56" s="24">
        <v>0</v>
      </c>
      <c r="BE56" s="24">
        <v>0</v>
      </c>
      <c r="BF56" s="24">
        <v>0</v>
      </c>
      <c r="BG56" s="24">
        <v>0</v>
      </c>
      <c r="BH56" s="24">
        <v>0</v>
      </c>
      <c r="BI56" s="24">
        <v>0</v>
      </c>
      <c r="BJ56" s="24">
        <v>0</v>
      </c>
      <c r="BK56" s="24">
        <v>0</v>
      </c>
      <c r="BL56" s="24">
        <v>0</v>
      </c>
      <c r="BM56" s="24">
        <v>0</v>
      </c>
      <c r="BN56" s="24">
        <v>0</v>
      </c>
      <c r="BO56" s="24">
        <v>0</v>
      </c>
      <c r="BP56" s="24">
        <v>0</v>
      </c>
      <c r="BQ56" s="24">
        <v>0</v>
      </c>
      <c r="BR56" s="24">
        <v>0</v>
      </c>
      <c r="BS56" s="24">
        <v>0</v>
      </c>
      <c r="BT56" s="24">
        <v>0</v>
      </c>
      <c r="BU56" s="24">
        <v>0</v>
      </c>
      <c r="BV56" s="24">
        <v>0</v>
      </c>
      <c r="BW56" s="24">
        <v>0</v>
      </c>
      <c r="BX56" s="24">
        <v>0</v>
      </c>
      <c r="BY56" s="24">
        <v>0</v>
      </c>
      <c r="BZ56" s="86">
        <v>0</v>
      </c>
      <c r="CA56" s="24">
        <v>0</v>
      </c>
      <c r="CB56" s="24">
        <v>0</v>
      </c>
      <c r="CC56" s="24">
        <v>0</v>
      </c>
      <c r="CD56"/>
    </row>
    <row r="57" spans="1:82" s="26" customFormat="1" x14ac:dyDescent="0.3">
      <c r="A57" s="85" t="s">
        <v>58</v>
      </c>
      <c r="B57" s="86">
        <v>4840.3852358000004</v>
      </c>
      <c r="C57" s="86">
        <v>43.137058621000001</v>
      </c>
      <c r="D57" s="86">
        <v>77.922433427000001</v>
      </c>
      <c r="E57" s="86">
        <v>635.65915412000004</v>
      </c>
      <c r="F57" s="86">
        <v>635.45208760000003</v>
      </c>
      <c r="G57" s="86">
        <v>12.693650672</v>
      </c>
      <c r="H57" s="86">
        <v>703.93851431999997</v>
      </c>
      <c r="I57" s="85">
        <v>23.680933854999999</v>
      </c>
      <c r="J57" s="85">
        <v>32.310972993</v>
      </c>
      <c r="K57" s="85"/>
      <c r="L57" s="85">
        <v>48.580951096</v>
      </c>
      <c r="M57" s="85">
        <v>2.5302891765000002</v>
      </c>
      <c r="N57" s="85">
        <v>5.9664848466000002</v>
      </c>
      <c r="O57" s="85">
        <v>5.8707894728000003</v>
      </c>
      <c r="P57" s="24"/>
      <c r="Q57" s="26" t="s">
        <v>58</v>
      </c>
      <c r="R57" s="85">
        <v>0</v>
      </c>
      <c r="S57" s="24">
        <v>0</v>
      </c>
      <c r="T57" s="24">
        <v>0</v>
      </c>
      <c r="U57" s="24">
        <v>0</v>
      </c>
      <c r="V57" s="24">
        <v>0</v>
      </c>
      <c r="W57" s="24">
        <v>0</v>
      </c>
      <c r="X57" s="86">
        <v>0</v>
      </c>
      <c r="Y57" s="24">
        <v>0</v>
      </c>
      <c r="Z57" s="24">
        <v>0</v>
      </c>
      <c r="AA57" s="24">
        <v>0</v>
      </c>
      <c r="AB57" s="24">
        <v>0</v>
      </c>
      <c r="AC57" s="24">
        <v>0</v>
      </c>
      <c r="AD57" s="24">
        <v>0</v>
      </c>
      <c r="AE57" s="24">
        <v>0</v>
      </c>
      <c r="AF57" s="24">
        <v>0</v>
      </c>
      <c r="AG57" s="86">
        <v>0</v>
      </c>
      <c r="AH57" s="24">
        <v>0</v>
      </c>
      <c r="AI57" s="24">
        <v>0</v>
      </c>
      <c r="AJ57" s="24">
        <v>0</v>
      </c>
      <c r="AK57" s="24">
        <v>0</v>
      </c>
      <c r="AL57" s="24">
        <v>0</v>
      </c>
      <c r="AM57" s="86">
        <v>0</v>
      </c>
      <c r="AN57" s="24">
        <v>0</v>
      </c>
      <c r="AO57" s="24">
        <v>0</v>
      </c>
      <c r="AP57" s="24">
        <v>0</v>
      </c>
      <c r="AQ57" s="24">
        <v>0</v>
      </c>
      <c r="AR57" s="24">
        <v>0</v>
      </c>
      <c r="AS57" s="24">
        <v>0</v>
      </c>
      <c r="AT57" s="24">
        <v>0</v>
      </c>
      <c r="AU57" s="24">
        <v>0</v>
      </c>
      <c r="AV57" s="24">
        <v>0</v>
      </c>
      <c r="AW57" s="24">
        <v>0</v>
      </c>
      <c r="AX57" s="24">
        <v>0</v>
      </c>
      <c r="AY57" s="24">
        <v>0</v>
      </c>
      <c r="AZ57" s="24">
        <v>0</v>
      </c>
      <c r="BA57" s="24">
        <v>0</v>
      </c>
      <c r="BB57" s="24">
        <v>0</v>
      </c>
      <c r="BC57" s="24">
        <v>0</v>
      </c>
      <c r="BD57" s="24">
        <v>0</v>
      </c>
      <c r="BE57" s="24">
        <v>0</v>
      </c>
      <c r="BF57" s="24">
        <v>0</v>
      </c>
      <c r="BG57" s="24">
        <v>0</v>
      </c>
      <c r="BH57" s="24">
        <v>0</v>
      </c>
      <c r="BI57" s="24">
        <v>0</v>
      </c>
      <c r="BJ57" s="24">
        <v>0</v>
      </c>
      <c r="BK57" s="24">
        <v>0</v>
      </c>
      <c r="BL57" s="24">
        <v>0</v>
      </c>
      <c r="BM57" s="24">
        <v>0</v>
      </c>
      <c r="BN57" s="24">
        <v>0</v>
      </c>
      <c r="BO57" s="24">
        <v>0</v>
      </c>
      <c r="BP57" s="24">
        <v>0</v>
      </c>
      <c r="BQ57" s="24">
        <v>0</v>
      </c>
      <c r="BR57" s="24">
        <v>0</v>
      </c>
      <c r="BS57" s="24">
        <v>0</v>
      </c>
      <c r="BT57" s="24">
        <v>0</v>
      </c>
      <c r="BU57" s="24">
        <v>0</v>
      </c>
      <c r="BV57" s="24">
        <v>0</v>
      </c>
      <c r="BW57" s="24">
        <v>0</v>
      </c>
      <c r="BX57" s="24">
        <v>0</v>
      </c>
      <c r="BY57" s="24">
        <v>0</v>
      </c>
      <c r="BZ57" s="86">
        <v>0</v>
      </c>
      <c r="CA57" s="24">
        <v>0</v>
      </c>
      <c r="CB57" s="24">
        <v>0</v>
      </c>
      <c r="CC57" s="24">
        <v>0</v>
      </c>
    </row>
    <row r="58" spans="1:82" s="26" customFormat="1" x14ac:dyDescent="0.3">
      <c r="A58" s="85" t="s">
        <v>74</v>
      </c>
      <c r="B58" s="86">
        <v>338.95992443</v>
      </c>
      <c r="C58" s="86">
        <v>2.8182417287999999</v>
      </c>
      <c r="D58" s="86">
        <v>5.4933364362999999</v>
      </c>
      <c r="E58" s="86">
        <v>44.759529493999999</v>
      </c>
      <c r="F58" s="86">
        <v>44.693649344000001</v>
      </c>
      <c r="G58" s="86">
        <v>0.90719872739999996</v>
      </c>
      <c r="H58" s="86">
        <v>51.209672959999999</v>
      </c>
      <c r="I58" s="85">
        <v>1.5214912929</v>
      </c>
      <c r="J58" s="85">
        <v>2.3768736888999999</v>
      </c>
      <c r="K58" s="85"/>
      <c r="L58" s="85">
        <v>3.1780081243999998</v>
      </c>
      <c r="M58" s="85">
        <v>0.15957700759999999</v>
      </c>
      <c r="N58" s="85">
        <v>0.40310163370000002</v>
      </c>
      <c r="O58" s="85">
        <v>0.36761753759999999</v>
      </c>
      <c r="P58" s="24"/>
      <c r="Q58" s="26" t="s">
        <v>175</v>
      </c>
      <c r="R58" s="85">
        <v>0</v>
      </c>
      <c r="S58" s="24">
        <v>0</v>
      </c>
      <c r="T58" s="24">
        <v>0</v>
      </c>
      <c r="U58" s="24">
        <v>0</v>
      </c>
      <c r="V58" s="24">
        <v>0</v>
      </c>
      <c r="W58" s="24">
        <v>0</v>
      </c>
      <c r="X58" s="86">
        <v>0</v>
      </c>
      <c r="Y58" s="24">
        <v>0</v>
      </c>
      <c r="Z58" s="24">
        <v>0</v>
      </c>
      <c r="AA58" s="24">
        <v>0</v>
      </c>
      <c r="AB58" s="24">
        <v>0</v>
      </c>
      <c r="AC58" s="24">
        <v>0</v>
      </c>
      <c r="AD58" s="24">
        <v>0</v>
      </c>
      <c r="AE58" s="24">
        <v>0</v>
      </c>
      <c r="AF58" s="24">
        <v>0</v>
      </c>
      <c r="AG58" s="86">
        <v>0</v>
      </c>
      <c r="AH58" s="24">
        <v>0</v>
      </c>
      <c r="AI58" s="24">
        <v>0</v>
      </c>
      <c r="AJ58" s="24">
        <v>0</v>
      </c>
      <c r="AK58" s="24">
        <v>0</v>
      </c>
      <c r="AL58" s="24">
        <v>0</v>
      </c>
      <c r="AM58" s="86">
        <v>0</v>
      </c>
      <c r="AN58" s="24">
        <v>0</v>
      </c>
      <c r="AO58" s="24">
        <v>0</v>
      </c>
      <c r="AP58" s="24">
        <v>0</v>
      </c>
      <c r="AQ58" s="24">
        <v>0</v>
      </c>
      <c r="AR58" s="24">
        <v>0</v>
      </c>
      <c r="AS58" s="24">
        <v>0</v>
      </c>
      <c r="AT58" s="24">
        <v>0</v>
      </c>
      <c r="AU58" s="24">
        <v>0</v>
      </c>
      <c r="AV58" s="24">
        <v>0</v>
      </c>
      <c r="AW58" s="24">
        <v>0</v>
      </c>
      <c r="AX58" s="24">
        <v>0</v>
      </c>
      <c r="AY58" s="24">
        <v>0</v>
      </c>
      <c r="AZ58" s="24">
        <v>0</v>
      </c>
      <c r="BA58" s="24">
        <v>0</v>
      </c>
      <c r="BB58" s="24">
        <v>0</v>
      </c>
      <c r="BC58" s="24">
        <v>0</v>
      </c>
      <c r="BD58" s="24">
        <v>0</v>
      </c>
      <c r="BE58" s="24">
        <v>0</v>
      </c>
      <c r="BF58" s="24">
        <v>0</v>
      </c>
      <c r="BG58" s="24">
        <v>0</v>
      </c>
      <c r="BH58" s="24">
        <v>0</v>
      </c>
      <c r="BI58" s="24">
        <v>0</v>
      </c>
      <c r="BJ58" s="24">
        <v>0</v>
      </c>
      <c r="BK58" s="24">
        <v>0</v>
      </c>
      <c r="BL58" s="24">
        <v>0</v>
      </c>
      <c r="BM58" s="24">
        <v>0</v>
      </c>
      <c r="BN58" s="24">
        <v>0</v>
      </c>
      <c r="BO58" s="24">
        <v>0</v>
      </c>
      <c r="BP58" s="24">
        <v>0</v>
      </c>
      <c r="BQ58" s="24">
        <v>0</v>
      </c>
      <c r="BR58" s="24">
        <v>0</v>
      </c>
      <c r="BS58" s="24">
        <v>0</v>
      </c>
      <c r="BT58" s="24">
        <v>0</v>
      </c>
      <c r="BU58" s="24">
        <v>0</v>
      </c>
      <c r="BV58" s="24">
        <v>0</v>
      </c>
      <c r="BW58" s="24">
        <v>0</v>
      </c>
      <c r="BX58" s="24">
        <v>0</v>
      </c>
      <c r="BY58" s="24">
        <v>0</v>
      </c>
      <c r="BZ58" s="86">
        <v>0</v>
      </c>
      <c r="CA58" s="24">
        <v>0</v>
      </c>
      <c r="CB58" s="24">
        <v>0</v>
      </c>
      <c r="CC58" s="24">
        <v>0</v>
      </c>
    </row>
    <row r="59" spans="1:82" s="26" customFormat="1" x14ac:dyDescent="0.3">
      <c r="A59" s="85" t="s">
        <v>233</v>
      </c>
      <c r="B59" s="86"/>
      <c r="C59" s="86"/>
      <c r="D59" s="86"/>
      <c r="E59" s="86"/>
      <c r="F59" s="86"/>
      <c r="G59" s="86"/>
      <c r="H59" s="86"/>
      <c r="I59" s="85"/>
      <c r="J59" s="85"/>
      <c r="K59" s="85"/>
      <c r="L59" s="85"/>
      <c r="M59" s="85"/>
      <c r="N59" s="85"/>
      <c r="O59" s="85"/>
      <c r="P59" s="24"/>
      <c r="R59" s="85"/>
      <c r="S59" s="24"/>
      <c r="T59" s="24"/>
      <c r="U59" s="24"/>
      <c r="V59" s="24"/>
      <c r="W59" s="24"/>
      <c r="X59" s="86"/>
      <c r="Y59" s="24"/>
      <c r="Z59" s="24"/>
      <c r="AA59" s="24"/>
      <c r="AB59" s="24"/>
      <c r="AC59" s="24"/>
      <c r="AD59" s="24"/>
      <c r="AE59" s="24"/>
      <c r="AF59" s="24"/>
      <c r="AG59" s="86"/>
      <c r="AH59" s="24"/>
      <c r="AI59" s="24"/>
      <c r="AJ59" s="24"/>
      <c r="AK59" s="24"/>
      <c r="AL59" s="24"/>
      <c r="AM59" s="86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  <c r="BD59" s="24"/>
      <c r="BE59" s="24"/>
      <c r="BF59" s="24"/>
      <c r="BG59" s="24"/>
      <c r="BH59" s="24"/>
      <c r="BI59" s="24"/>
      <c r="BJ59" s="24"/>
      <c r="BK59" s="24"/>
      <c r="BL59" s="24"/>
      <c r="BM59" s="24"/>
      <c r="BN59" s="24"/>
      <c r="BO59" s="24"/>
      <c r="BP59" s="24"/>
      <c r="BQ59" s="24"/>
      <c r="BR59" s="24"/>
      <c r="BS59" s="24"/>
      <c r="BT59" s="24"/>
      <c r="BU59" s="24"/>
      <c r="BV59" s="24"/>
      <c r="BW59" s="24"/>
      <c r="BX59" s="24"/>
      <c r="BY59" s="24"/>
      <c r="BZ59" s="86"/>
      <c r="CA59" s="24"/>
      <c r="CB59" s="24"/>
      <c r="CC59" s="24"/>
    </row>
    <row r="60" spans="1:82" x14ac:dyDescent="0.3">
      <c r="S60" s="24"/>
    </row>
    <row r="61" spans="1:82" x14ac:dyDescent="0.3">
      <c r="A61" s="1" t="s">
        <v>55</v>
      </c>
      <c r="B61" s="1">
        <f>SUM(B3:B56)</f>
        <v>2393182.9784584399</v>
      </c>
      <c r="C61" s="1">
        <f t="shared" ref="C61:O61" si="0">SUM(C3:C56)</f>
        <v>16830.273460253298</v>
      </c>
      <c r="D61" s="1">
        <f t="shared" si="0"/>
        <v>39188.818881120402</v>
      </c>
      <c r="E61" s="1">
        <f t="shared" si="0"/>
        <v>338235.8056229261</v>
      </c>
      <c r="F61" s="1">
        <f t="shared" si="0"/>
        <v>336630.00964246609</v>
      </c>
      <c r="G61" s="1">
        <f t="shared" si="0"/>
        <v>8682.1380490703996</v>
      </c>
      <c r="H61" s="1">
        <f t="shared" si="0"/>
        <v>332418.52411797992</v>
      </c>
      <c r="I61" s="1">
        <f t="shared" si="0"/>
        <v>9331.4727138120979</v>
      </c>
      <c r="J61" s="1">
        <f t="shared" si="0"/>
        <v>17868.4555503884</v>
      </c>
      <c r="K61" s="1">
        <f t="shared" si="0"/>
        <v>0</v>
      </c>
      <c r="L61" s="1">
        <f t="shared" si="0"/>
        <v>19546.465962049995</v>
      </c>
      <c r="M61" s="1">
        <f t="shared" si="0"/>
        <v>918.00165037290003</v>
      </c>
      <c r="N61" s="1">
        <f t="shared" si="0"/>
        <v>2407.4148777425999</v>
      </c>
      <c r="O61" s="1">
        <f t="shared" si="0"/>
        <v>2579.8414049375992</v>
      </c>
      <c r="S61" s="1">
        <f t="shared" ref="S61:CC61" si="1">SUM(S3:S56)</f>
        <v>18855.969421621307</v>
      </c>
      <c r="T61" s="1">
        <f t="shared" si="1"/>
        <v>821.04647538200663</v>
      </c>
      <c r="U61" s="1">
        <f t="shared" si="1"/>
        <v>10216.68734274167</v>
      </c>
      <c r="V61" s="1">
        <f t="shared" si="1"/>
        <v>10216.68734274167</v>
      </c>
      <c r="W61" s="1">
        <f t="shared" si="1"/>
        <v>52765.199471967033</v>
      </c>
      <c r="X61" s="1"/>
      <c r="Y61" s="1">
        <f t="shared" si="1"/>
        <v>16020.161620066885</v>
      </c>
      <c r="Z61" s="1">
        <f t="shared" si="1"/>
        <v>1980.6177998291728</v>
      </c>
      <c r="AA61" s="1">
        <f t="shared" si="1"/>
        <v>123233.30447046774</v>
      </c>
      <c r="AB61" s="1">
        <f t="shared" si="1"/>
        <v>2169773.1732368534</v>
      </c>
      <c r="AC61" s="1">
        <f t="shared" si="1"/>
        <v>36493.226054603452</v>
      </c>
      <c r="AD61" s="1">
        <f t="shared" si="1"/>
        <v>13420.944187986421</v>
      </c>
      <c r="AE61" s="1">
        <f t="shared" si="1"/>
        <v>17680.922328773344</v>
      </c>
      <c r="AF61" s="1">
        <f t="shared" si="1"/>
        <v>8351.5281082112706</v>
      </c>
      <c r="AG61" s="1"/>
      <c r="AH61" s="1">
        <f t="shared" si="1"/>
        <v>18362.427099288067</v>
      </c>
      <c r="AI61" s="1">
        <f t="shared" si="1"/>
        <v>18362.427099288067</v>
      </c>
      <c r="AJ61" s="1">
        <f t="shared" si="1"/>
        <v>0</v>
      </c>
      <c r="AK61" s="1">
        <f t="shared" si="1"/>
        <v>6856.9649575324956</v>
      </c>
      <c r="AL61" s="1">
        <f t="shared" si="1"/>
        <v>1032.6155591855768</v>
      </c>
      <c r="AM61" s="1"/>
      <c r="AN61" s="1">
        <f t="shared" si="1"/>
        <v>5706.1924994716992</v>
      </c>
      <c r="AO61" s="1">
        <f t="shared" si="1"/>
        <v>0</v>
      </c>
      <c r="AP61" s="1">
        <f t="shared" si="1"/>
        <v>2613.1203082806132</v>
      </c>
      <c r="AQ61" s="1">
        <f t="shared" si="1"/>
        <v>16524.59466532266</v>
      </c>
      <c r="AR61" s="1">
        <f t="shared" si="1"/>
        <v>0</v>
      </c>
      <c r="AS61" s="1">
        <f t="shared" si="1"/>
        <v>30828.985313577054</v>
      </c>
      <c r="AT61" s="1">
        <f t="shared" si="1"/>
        <v>3425.4429666532806</v>
      </c>
      <c r="AU61" s="1">
        <f t="shared" si="1"/>
        <v>34254.42828023035</v>
      </c>
      <c r="AV61" s="1">
        <f t="shared" si="1"/>
        <v>6.3514616605625616</v>
      </c>
      <c r="AW61" s="1">
        <f t="shared" si="1"/>
        <v>13932.875977643133</v>
      </c>
      <c r="AX61" s="1">
        <f t="shared" si="1"/>
        <v>33.085670703723324</v>
      </c>
      <c r="AY61" s="1">
        <f t="shared" si="1"/>
        <v>35418.102965223719</v>
      </c>
      <c r="AZ61" s="1">
        <f t="shared" si="1"/>
        <v>30.077882356386493</v>
      </c>
      <c r="BA61" s="1">
        <f t="shared" si="1"/>
        <v>891.80924507032125</v>
      </c>
      <c r="BB61" s="1">
        <f t="shared" si="1"/>
        <v>16783.457370433782</v>
      </c>
      <c r="BC61" s="1">
        <f t="shared" si="1"/>
        <v>27.070096186062791</v>
      </c>
      <c r="BD61" s="1">
        <f t="shared" si="1"/>
        <v>0</v>
      </c>
      <c r="BE61" s="1">
        <f t="shared" si="1"/>
        <v>2908.6815261375732</v>
      </c>
      <c r="BF61" s="1">
        <f t="shared" si="1"/>
        <v>301648.07971824077</v>
      </c>
      <c r="BG61" s="1">
        <f t="shared" si="1"/>
        <v>300787.40099414234</v>
      </c>
      <c r="BH61" s="1">
        <f t="shared" si="1"/>
        <v>860.67872409814493</v>
      </c>
      <c r="BI61" s="1">
        <f t="shared" si="1"/>
        <v>33.988008272919146</v>
      </c>
      <c r="BJ61" s="1">
        <f t="shared" si="1"/>
        <v>0</v>
      </c>
      <c r="BK61" s="1">
        <f t="shared" si="1"/>
        <v>7369.0809414572541</v>
      </c>
      <c r="BL61" s="1">
        <f t="shared" si="1"/>
        <v>282.73208460754142</v>
      </c>
      <c r="BM61" s="1">
        <f t="shared" si="1"/>
        <v>111197.93973156722</v>
      </c>
      <c r="BN61" s="1">
        <f t="shared" si="1"/>
        <v>451.16821291764097</v>
      </c>
      <c r="BO61" s="1">
        <f t="shared" si="1"/>
        <v>571.47976473023607</v>
      </c>
      <c r="BP61" s="1">
        <f t="shared" si="1"/>
        <v>158871.37241963824</v>
      </c>
      <c r="BQ61" s="1">
        <f t="shared" si="1"/>
        <v>4967.2642067941888</v>
      </c>
      <c r="BR61" s="1">
        <f t="shared" si="1"/>
        <v>102.26479952833098</v>
      </c>
      <c r="BS61" s="1">
        <f t="shared" si="1"/>
        <v>1233.1932405353471</v>
      </c>
      <c r="BT61" s="1">
        <f t="shared" si="1"/>
        <v>0</v>
      </c>
      <c r="BU61" s="1">
        <f t="shared" si="1"/>
        <v>8012.5665415221638</v>
      </c>
      <c r="BV61" s="1">
        <f t="shared" si="1"/>
        <v>1609.9167632180254</v>
      </c>
      <c r="BW61" s="1">
        <f t="shared" si="1"/>
        <v>0</v>
      </c>
      <c r="BX61" s="1">
        <f t="shared" si="1"/>
        <v>0</v>
      </c>
      <c r="BY61" s="1">
        <f t="shared" si="1"/>
        <v>5579.0432297007046</v>
      </c>
      <c r="BZ61" s="1"/>
      <c r="CA61" s="1">
        <f t="shared" si="1"/>
        <v>111.88402227163188</v>
      </c>
      <c r="CB61" s="1">
        <f t="shared" si="1"/>
        <v>324845.56166332104</v>
      </c>
      <c r="CC61" s="1">
        <f t="shared" si="1"/>
        <v>1986.9507867311243</v>
      </c>
    </row>
    <row r="62" spans="1:82" x14ac:dyDescent="0.3">
      <c r="A62" s="85" t="s">
        <v>56</v>
      </c>
      <c r="B62" s="86">
        <f>SUM(B2:B51)</f>
        <v>2160536.2281002998</v>
      </c>
      <c r="C62" s="86">
        <f t="shared" ref="C62:O62" si="2">SUM(C2:C51)</f>
        <v>16408.804197095</v>
      </c>
      <c r="D62" s="86">
        <f t="shared" si="2"/>
        <v>34094.654875682005</v>
      </c>
      <c r="E62" s="86">
        <f t="shared" si="2"/>
        <v>300140.54657871008</v>
      </c>
      <c r="F62" s="86">
        <f t="shared" si="2"/>
        <v>299279.67957634007</v>
      </c>
      <c r="G62" s="86">
        <f t="shared" si="2"/>
        <v>7988.5277240216983</v>
      </c>
      <c r="H62" s="86">
        <f t="shared" si="2"/>
        <v>323682.9121502199</v>
      </c>
      <c r="I62" s="86">
        <f t="shared" si="2"/>
        <v>8406.9434430242982</v>
      </c>
      <c r="J62" s="86">
        <f t="shared" si="2"/>
        <v>15595.008758401003</v>
      </c>
      <c r="K62" s="86">
        <f t="shared" si="2"/>
        <v>0</v>
      </c>
      <c r="L62" s="86">
        <f t="shared" si="2"/>
        <v>17076.010651834993</v>
      </c>
      <c r="M62" s="86">
        <f t="shared" si="2"/>
        <v>812.98466867030004</v>
      </c>
      <c r="N62" s="86">
        <f t="shared" si="2"/>
        <v>1970.9926948398997</v>
      </c>
      <c r="O62" s="86">
        <f t="shared" si="2"/>
        <v>2375.8626199035994</v>
      </c>
      <c r="S62" s="24">
        <f>SUM(S2:S51)</f>
        <v>18855.969421621307</v>
      </c>
      <c r="T62" s="86">
        <f t="shared" ref="T62:CC62" si="3">SUM(T2:T51)</f>
        <v>821.04647538200663</v>
      </c>
      <c r="U62" s="86">
        <f t="shared" si="3"/>
        <v>10216.68734274167</v>
      </c>
      <c r="V62" s="86">
        <f t="shared" si="3"/>
        <v>10216.68734274167</v>
      </c>
      <c r="W62" s="86">
        <f t="shared" si="3"/>
        <v>52765.199471967033</v>
      </c>
      <c r="Y62" s="86">
        <f t="shared" si="3"/>
        <v>16020.161620066885</v>
      </c>
      <c r="Z62" s="86">
        <f t="shared" si="3"/>
        <v>1980.6177998291728</v>
      </c>
      <c r="AA62" s="86">
        <f t="shared" si="3"/>
        <v>123233.30447046774</v>
      </c>
      <c r="AB62" s="86">
        <f t="shared" si="3"/>
        <v>2169773.1732368534</v>
      </c>
      <c r="AC62" s="86">
        <f t="shared" si="3"/>
        <v>36493.226054603452</v>
      </c>
      <c r="AD62" s="86">
        <f t="shared" si="3"/>
        <v>13420.944187986421</v>
      </c>
      <c r="AE62" s="86">
        <f t="shared" si="3"/>
        <v>17680.922328773344</v>
      </c>
      <c r="AF62" s="86">
        <f t="shared" si="3"/>
        <v>8351.5281082112706</v>
      </c>
      <c r="AH62" s="86">
        <f t="shared" si="3"/>
        <v>18362.427099288067</v>
      </c>
      <c r="AI62" s="86">
        <f t="shared" si="3"/>
        <v>18362.427099288067</v>
      </c>
      <c r="AJ62" s="86">
        <f t="shared" si="3"/>
        <v>0</v>
      </c>
      <c r="AK62" s="86">
        <f t="shared" si="3"/>
        <v>6856.9649575324956</v>
      </c>
      <c r="AL62" s="86">
        <f t="shared" si="3"/>
        <v>1032.6155591855768</v>
      </c>
      <c r="AN62" s="86">
        <f t="shared" si="3"/>
        <v>5706.1924994716992</v>
      </c>
      <c r="AO62" s="86">
        <f t="shared" si="3"/>
        <v>0</v>
      </c>
      <c r="AP62" s="86">
        <f t="shared" si="3"/>
        <v>2613.1203082806132</v>
      </c>
      <c r="AQ62" s="86">
        <f t="shared" si="3"/>
        <v>16524.59466532266</v>
      </c>
      <c r="AR62" s="86">
        <f t="shared" si="3"/>
        <v>0</v>
      </c>
      <c r="AS62" s="86">
        <f t="shared" si="3"/>
        <v>30828.985313577054</v>
      </c>
      <c r="AT62" s="86">
        <f t="shared" si="3"/>
        <v>3425.4429666532806</v>
      </c>
      <c r="AU62" s="86">
        <f t="shared" si="3"/>
        <v>34254.42828023035</v>
      </c>
      <c r="AV62" s="86">
        <f t="shared" si="3"/>
        <v>6.3514616605625616</v>
      </c>
      <c r="AW62" s="86">
        <f t="shared" si="3"/>
        <v>13932.875977643133</v>
      </c>
      <c r="AX62" s="86">
        <f t="shared" si="3"/>
        <v>33.085670703723324</v>
      </c>
      <c r="AY62" s="86">
        <f t="shared" si="3"/>
        <v>35418.102965223719</v>
      </c>
      <c r="AZ62" s="86">
        <f t="shared" si="3"/>
        <v>30.077882356386493</v>
      </c>
      <c r="BA62" s="86">
        <f t="shared" si="3"/>
        <v>891.80924507032125</v>
      </c>
      <c r="BB62" s="86">
        <f t="shared" si="3"/>
        <v>16783.457370433782</v>
      </c>
      <c r="BC62" s="86">
        <f t="shared" si="3"/>
        <v>27.070096186062791</v>
      </c>
      <c r="BD62" s="86">
        <f t="shared" si="3"/>
        <v>0</v>
      </c>
      <c r="BE62" s="86">
        <f t="shared" si="3"/>
        <v>2908.6815261375732</v>
      </c>
      <c r="BF62" s="86">
        <f t="shared" si="3"/>
        <v>301648.07971824077</v>
      </c>
      <c r="BG62" s="86">
        <f t="shared" si="3"/>
        <v>300787.40099414234</v>
      </c>
      <c r="BH62" s="86">
        <f t="shared" si="3"/>
        <v>860.67872409814493</v>
      </c>
      <c r="BI62" s="86">
        <f t="shared" si="3"/>
        <v>33.988008272919146</v>
      </c>
      <c r="BJ62" s="86">
        <f t="shared" si="3"/>
        <v>0</v>
      </c>
      <c r="BK62" s="86">
        <f t="shared" si="3"/>
        <v>7369.0809414572541</v>
      </c>
      <c r="BL62" s="86">
        <f t="shared" si="3"/>
        <v>282.73208460754142</v>
      </c>
      <c r="BM62" s="86">
        <f t="shared" si="3"/>
        <v>111197.93973156722</v>
      </c>
      <c r="BN62" s="86">
        <f t="shared" si="3"/>
        <v>451.16821291764097</v>
      </c>
      <c r="BO62" s="86">
        <f t="shared" si="3"/>
        <v>571.47976473023607</v>
      </c>
      <c r="BP62" s="86">
        <f t="shared" si="3"/>
        <v>158871.37241963824</v>
      </c>
      <c r="BQ62" s="86">
        <f t="shared" si="3"/>
        <v>4967.2642067941888</v>
      </c>
      <c r="BR62" s="86">
        <f t="shared" si="3"/>
        <v>102.26479952833098</v>
      </c>
      <c r="BS62" s="86">
        <f t="shared" si="3"/>
        <v>1233.1932405353471</v>
      </c>
      <c r="BT62" s="86">
        <f t="shared" si="3"/>
        <v>0</v>
      </c>
      <c r="BU62" s="86">
        <f t="shared" si="3"/>
        <v>8012.5665415221638</v>
      </c>
      <c r="BV62" s="86">
        <f t="shared" si="3"/>
        <v>1609.9167632180254</v>
      </c>
      <c r="BW62" s="86">
        <f t="shared" si="3"/>
        <v>0</v>
      </c>
      <c r="BX62" s="86">
        <f t="shared" si="3"/>
        <v>0</v>
      </c>
      <c r="BY62" s="86">
        <f t="shared" si="3"/>
        <v>5579.0432297007046</v>
      </c>
      <c r="CA62" s="86">
        <f t="shared" si="3"/>
        <v>111.88402227163188</v>
      </c>
      <c r="CB62" s="86">
        <f t="shared" si="3"/>
        <v>324845.56166332104</v>
      </c>
      <c r="CC62" s="86">
        <f t="shared" si="3"/>
        <v>1986.9507867311243</v>
      </c>
    </row>
    <row r="63" spans="1:82" x14ac:dyDescent="0.3">
      <c r="A63" s="85" t="s">
        <v>237</v>
      </c>
      <c r="B63" s="86">
        <f>+B3+B5+B8+B9+B11+B12+B14+B15+B16+B17+B18+B19+B20+B21+B22+B23+B24+B25+B26+B28+B30+B31+B33+B34+B35+B36+B37+B39+B40+B41+B42+B43+B44+B46+B47+B49+B50+B10</f>
        <v>1775472.2449915998</v>
      </c>
      <c r="C63" s="86">
        <f t="shared" ref="C63:O63" si="4">+C3+C5+C8+C9+C11+C12+C14+C15+C16+C17+C18+C19+C20+C21+C22+C23+C24+C25+C26+C28+C30+C31+C33+C34+C35+C36+C37+C39+C40+C41+C42+C43+C44+C46+C47+C49+C50+C10</f>
        <v>13592.214920183002</v>
      </c>
      <c r="D63" s="86">
        <f t="shared" si="4"/>
        <v>27824.108822614995</v>
      </c>
      <c r="E63" s="86">
        <f t="shared" si="4"/>
        <v>246520.47740829005</v>
      </c>
      <c r="F63" s="86">
        <f t="shared" si="4"/>
        <v>246319.391512</v>
      </c>
      <c r="G63" s="86">
        <f t="shared" si="4"/>
        <v>6799.0409818685994</v>
      </c>
      <c r="H63" s="86">
        <f t="shared" si="4"/>
        <v>259905.51104802999</v>
      </c>
      <c r="I63" s="86">
        <f t="shared" si="4"/>
        <v>7060.3028195172992</v>
      </c>
      <c r="J63" s="86">
        <f t="shared" si="4"/>
        <v>13346.326442083</v>
      </c>
      <c r="K63" s="86">
        <f t="shared" si="4"/>
        <v>0</v>
      </c>
      <c r="L63" s="86">
        <f t="shared" si="4"/>
        <v>14346.280732844996</v>
      </c>
      <c r="M63" s="86">
        <f t="shared" si="4"/>
        <v>673.32569192630001</v>
      </c>
      <c r="N63" s="86">
        <f t="shared" si="4"/>
        <v>1624.4434530060998</v>
      </c>
      <c r="O63" s="86">
        <f t="shared" si="4"/>
        <v>2003.6573021549</v>
      </c>
      <c r="S63" s="24"/>
    </row>
    <row r="64" spans="1:82" x14ac:dyDescent="0.3">
      <c r="S64" s="24"/>
    </row>
    <row r="65" spans="19:19" x14ac:dyDescent="0.3">
      <c r="S65" s="24"/>
    </row>
    <row r="66" spans="19:19" x14ac:dyDescent="0.3">
      <c r="S66" s="24"/>
    </row>
    <row r="67" spans="19:19" x14ac:dyDescent="0.3">
      <c r="S67" s="24"/>
    </row>
    <row r="68" spans="19:19" x14ac:dyDescent="0.3">
      <c r="S68" s="24"/>
    </row>
    <row r="69" spans="19:19" x14ac:dyDescent="0.3">
      <c r="S69" s="24"/>
    </row>
    <row r="70" spans="19:19" x14ac:dyDescent="0.3">
      <c r="S70" s="24"/>
    </row>
    <row r="71" spans="19:19" x14ac:dyDescent="0.3">
      <c r="S71" s="24"/>
    </row>
    <row r="72" spans="19:19" x14ac:dyDescent="0.3">
      <c r="S72" s="24"/>
    </row>
    <row r="73" spans="19:19" x14ac:dyDescent="0.3">
      <c r="S73" s="24"/>
    </row>
    <row r="74" spans="19:19" x14ac:dyDescent="0.3">
      <c r="S74" s="24"/>
    </row>
    <row r="75" spans="19:19" x14ac:dyDescent="0.3">
      <c r="S75" s="24"/>
    </row>
    <row r="76" spans="19:19" x14ac:dyDescent="0.3">
      <c r="S76" s="24"/>
    </row>
    <row r="77" spans="19:19" x14ac:dyDescent="0.3">
      <c r="S77" s="24"/>
    </row>
    <row r="78" spans="19:19" x14ac:dyDescent="0.3">
      <c r="S78" s="24"/>
    </row>
    <row r="79" spans="19:19" x14ac:dyDescent="0.3">
      <c r="S79" s="24"/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6"/>
  <dimension ref="A1:BU55"/>
  <sheetViews>
    <sheetView zoomScale="85" zoomScaleNormal="85" workbookViewId="0">
      <pane xSplit="1" ySplit="2" topLeftCell="B3" activePane="bottomRight" state="frozen"/>
      <selection activeCell="BS20" sqref="BS20"/>
      <selection pane="topRight" activeCell="BS20" sqref="BS20"/>
      <selection pane="bottomLeft" activeCell="BS20" sqref="BS20"/>
      <selection pane="bottomRight" activeCell="B3" sqref="B3"/>
    </sheetView>
  </sheetViews>
  <sheetFormatPr defaultRowHeight="14.4" x14ac:dyDescent="0.3"/>
  <cols>
    <col min="1" max="1" width="17.88671875" customWidth="1"/>
    <col min="2" max="8" width="9.109375" style="24"/>
    <col min="10" max="10" width="20.6640625" customWidth="1"/>
    <col min="11" max="11" width="9" style="85" customWidth="1"/>
    <col min="12" max="12" width="7.6640625" style="24" bestFit="1" customWidth="1"/>
    <col min="13" max="13" width="6.6640625" style="24" bestFit="1" customWidth="1"/>
    <col min="14" max="14" width="14.5546875" style="24" bestFit="1" customWidth="1"/>
    <col min="15" max="15" width="6.6640625" style="24" bestFit="1" customWidth="1"/>
    <col min="16" max="16" width="6.6640625" style="86" customWidth="1"/>
    <col min="17" max="17" width="6.6640625" style="24" bestFit="1" customWidth="1"/>
    <col min="18" max="19" width="9.33203125" style="24" bestFit="1" customWidth="1"/>
    <col min="20" max="20" width="6.6640625" style="24" bestFit="1" customWidth="1"/>
    <col min="21" max="21" width="7.6640625" style="24" bestFit="1" customWidth="1"/>
    <col min="22" max="23" width="6.6640625" style="24" bestFit="1" customWidth="1"/>
    <col min="24" max="24" width="6.6640625" style="86" customWidth="1"/>
    <col min="25" max="25" width="6.6640625" style="24" bestFit="1" customWidth="1"/>
    <col min="26" max="26" width="15.44140625" style="24" bestFit="1" customWidth="1"/>
    <col min="27" max="27" width="6.5546875" style="24" bestFit="1" customWidth="1"/>
    <col min="28" max="28" width="6.6640625" style="24" bestFit="1" customWidth="1"/>
    <col min="29" max="29" width="5.109375" style="24" bestFit="1" customWidth="1"/>
    <col min="30" max="30" width="5.109375" style="86" customWidth="1"/>
    <col min="31" max="31" width="5.6640625" style="24" bestFit="1" customWidth="1"/>
    <col min="32" max="32" width="6.6640625" style="24" bestFit="1" customWidth="1"/>
    <col min="33" max="33" width="6.6640625" style="24" customWidth="1"/>
    <col min="34" max="34" width="7.6640625" style="24" bestFit="1" customWidth="1"/>
    <col min="35" max="35" width="10" style="24" bestFit="1" customWidth="1"/>
    <col min="36" max="36" width="7.6640625" style="24" bestFit="1" customWidth="1"/>
    <col min="37" max="37" width="6.6640625" style="24" bestFit="1" customWidth="1"/>
    <col min="38" max="38" width="7.6640625" style="24" bestFit="1" customWidth="1"/>
    <col min="39" max="39" width="6" style="24" bestFit="1" customWidth="1"/>
    <col min="40" max="40" width="6.6640625" style="24" bestFit="1" customWidth="1"/>
    <col min="41" max="41" width="5.6640625" style="24" bestFit="1" customWidth="1"/>
    <col min="42" max="42" width="7.6640625" style="24" bestFit="1" customWidth="1"/>
    <col min="43" max="43" width="4.5546875" style="24" bestFit="1" customWidth="1"/>
    <col min="44" max="44" width="5.6640625" style="24" bestFit="1" customWidth="1"/>
    <col min="45" max="45" width="6.6640625" style="24" bestFit="1" customWidth="1"/>
    <col min="46" max="46" width="5.6640625" style="24" bestFit="1" customWidth="1"/>
    <col min="47" max="47" width="5.88671875" style="24" bestFit="1" customWidth="1"/>
    <col min="48" max="48" width="5.6640625" style="24" bestFit="1" customWidth="1"/>
    <col min="49" max="50" width="7.6640625" style="24" bestFit="1" customWidth="1"/>
    <col min="51" max="51" width="6.6640625" style="24" bestFit="1" customWidth="1"/>
    <col min="52" max="52" width="5.109375" style="24" bestFit="1" customWidth="1"/>
    <col min="53" max="53" width="5.33203125" style="24" bestFit="1" customWidth="1"/>
    <col min="54" max="54" width="8.6640625" style="24" bestFit="1" customWidth="1"/>
    <col min="55" max="55" width="4.88671875" style="24" bestFit="1" customWidth="1"/>
    <col min="56" max="56" width="7.88671875" style="24" bestFit="1" customWidth="1"/>
    <col min="57" max="57" width="5.88671875" style="24" bestFit="1" customWidth="1"/>
    <col min="58" max="58" width="6" style="24" bestFit="1" customWidth="1"/>
    <col min="59" max="60" width="6.6640625" style="24" bestFit="1" customWidth="1"/>
    <col min="61" max="62" width="5.6640625" style="24" bestFit="1" customWidth="1"/>
    <col min="63" max="63" width="3.88671875" style="24" bestFit="1" customWidth="1"/>
    <col min="64" max="64" width="6.6640625" style="24" bestFit="1" customWidth="1"/>
    <col min="65" max="65" width="6.6640625" style="24" customWidth="1"/>
    <col min="66" max="66" width="5.33203125" style="24" bestFit="1" customWidth="1"/>
    <col min="67" max="67" width="6.6640625" style="24" bestFit="1" customWidth="1"/>
    <col min="68" max="68" width="7.6640625" style="24" bestFit="1" customWidth="1"/>
    <col min="69" max="69" width="7.6640625" style="86" customWidth="1"/>
    <col min="70" max="70" width="7.6640625" style="24" bestFit="1" customWidth="1"/>
    <col min="71" max="71" width="9.33203125" style="24" bestFit="1" customWidth="1"/>
    <col min="72" max="72" width="6.6640625" style="24" bestFit="1" customWidth="1"/>
    <col min="73" max="73" width="7.6640625" style="24" customWidth="1"/>
  </cols>
  <sheetData>
    <row r="1" spans="1:72" x14ac:dyDescent="0.3">
      <c r="B1" s="86" t="s">
        <v>453</v>
      </c>
      <c r="C1" s="86"/>
      <c r="D1" s="86"/>
      <c r="E1" s="86"/>
      <c r="F1" s="86"/>
      <c r="G1" s="86"/>
      <c r="H1" s="86"/>
      <c r="J1" s="26" t="s">
        <v>446</v>
      </c>
    </row>
    <row r="2" spans="1:72" x14ac:dyDescent="0.3">
      <c r="A2" s="5" t="s">
        <v>52</v>
      </c>
      <c r="B2" s="86" t="s">
        <v>59</v>
      </c>
      <c r="C2" s="86" t="s">
        <v>57</v>
      </c>
      <c r="D2" s="86" t="s">
        <v>60</v>
      </c>
      <c r="E2" s="86" t="s">
        <v>54</v>
      </c>
      <c r="F2" s="86" t="s">
        <v>53</v>
      </c>
      <c r="G2" s="86" t="s">
        <v>61</v>
      </c>
      <c r="H2" s="86" t="s">
        <v>62</v>
      </c>
      <c r="J2" s="15" t="s">
        <v>224</v>
      </c>
      <c r="K2" s="86" t="s">
        <v>442</v>
      </c>
      <c r="L2" s="24" t="s">
        <v>357</v>
      </c>
      <c r="M2" s="24" t="s">
        <v>130</v>
      </c>
      <c r="N2" s="24" t="s">
        <v>131</v>
      </c>
      <c r="O2" s="24" t="s">
        <v>132</v>
      </c>
      <c r="P2" s="86" t="s">
        <v>331</v>
      </c>
      <c r="Q2" s="24" t="s">
        <v>358</v>
      </c>
      <c r="R2" s="24" t="s">
        <v>133</v>
      </c>
      <c r="S2" s="24" t="s">
        <v>59</v>
      </c>
      <c r="T2" s="24" t="s">
        <v>135</v>
      </c>
      <c r="U2" s="24" t="s">
        <v>136</v>
      </c>
      <c r="V2" s="24" t="s">
        <v>359</v>
      </c>
      <c r="W2" s="24" t="s">
        <v>137</v>
      </c>
      <c r="X2" s="86" t="s">
        <v>444</v>
      </c>
      <c r="Y2" s="24" t="s">
        <v>138</v>
      </c>
      <c r="Z2" s="24" t="s">
        <v>139</v>
      </c>
      <c r="AA2" s="24" t="s">
        <v>140</v>
      </c>
      <c r="AB2" s="24" t="s">
        <v>141</v>
      </c>
      <c r="AC2" s="24" t="s">
        <v>142</v>
      </c>
      <c r="AD2" s="86" t="s">
        <v>445</v>
      </c>
      <c r="AE2" s="24" t="s">
        <v>360</v>
      </c>
      <c r="AF2" s="24" t="s">
        <v>143</v>
      </c>
      <c r="AG2" s="24" t="s">
        <v>365</v>
      </c>
      <c r="AH2" s="24" t="s">
        <v>57</v>
      </c>
      <c r="AI2" s="24" t="s">
        <v>127</v>
      </c>
      <c r="AJ2" s="24" t="s">
        <v>144</v>
      </c>
      <c r="AK2" s="24" t="s">
        <v>145</v>
      </c>
      <c r="AL2" s="24" t="s">
        <v>60</v>
      </c>
      <c r="AM2" s="24" t="s">
        <v>146</v>
      </c>
      <c r="AN2" s="24" t="s">
        <v>147</v>
      </c>
      <c r="AO2" s="24" t="s">
        <v>148</v>
      </c>
      <c r="AP2" s="24" t="s">
        <v>149</v>
      </c>
      <c r="AQ2" s="24" t="s">
        <v>150</v>
      </c>
      <c r="AR2" s="24" t="s">
        <v>151</v>
      </c>
      <c r="AS2" s="24" t="s">
        <v>152</v>
      </c>
      <c r="AT2" s="24" t="s">
        <v>153</v>
      </c>
      <c r="AU2" s="24" t="s">
        <v>154</v>
      </c>
      <c r="AV2" s="24" t="s">
        <v>155</v>
      </c>
      <c r="AW2" s="24" t="s">
        <v>54</v>
      </c>
      <c r="AX2" s="24" t="s">
        <v>53</v>
      </c>
      <c r="AY2" s="24" t="s">
        <v>156</v>
      </c>
      <c r="AZ2" s="24" t="s">
        <v>157</v>
      </c>
      <c r="BA2" s="24" t="s">
        <v>158</v>
      </c>
      <c r="BB2" s="24" t="s">
        <v>159</v>
      </c>
      <c r="BC2" s="24" t="s">
        <v>160</v>
      </c>
      <c r="BD2" s="24" t="s">
        <v>161</v>
      </c>
      <c r="BE2" s="24" t="s">
        <v>162</v>
      </c>
      <c r="BF2" s="24" t="s">
        <v>163</v>
      </c>
      <c r="BG2" s="24" t="s">
        <v>164</v>
      </c>
      <c r="BH2" s="24" t="s">
        <v>361</v>
      </c>
      <c r="BI2" s="24" t="s">
        <v>165</v>
      </c>
      <c r="BJ2" s="24" t="s">
        <v>166</v>
      </c>
      <c r="BK2" s="24" t="s">
        <v>167</v>
      </c>
      <c r="BL2" s="24" t="s">
        <v>61</v>
      </c>
      <c r="BM2" s="24" t="s">
        <v>366</v>
      </c>
      <c r="BN2" s="24" t="s">
        <v>168</v>
      </c>
      <c r="BO2" s="24" t="s">
        <v>169</v>
      </c>
      <c r="BP2" s="24" t="s">
        <v>170</v>
      </c>
      <c r="BQ2" s="86" t="s">
        <v>171</v>
      </c>
      <c r="BR2" s="24" t="s">
        <v>172</v>
      </c>
      <c r="BS2" s="24" t="s">
        <v>173</v>
      </c>
      <c r="BT2" s="24" t="s">
        <v>367</v>
      </c>
    </row>
    <row r="3" spans="1:72" x14ac:dyDescent="0.3">
      <c r="A3" s="23" t="s">
        <v>120</v>
      </c>
      <c r="B3" s="86">
        <v>158751.84690999999</v>
      </c>
      <c r="C3" s="86">
        <v>123.48812837</v>
      </c>
      <c r="D3" s="86">
        <v>6914.8597785000002</v>
      </c>
      <c r="E3" s="86">
        <v>7565.9295098000002</v>
      </c>
      <c r="F3" s="86">
        <v>6673.1595821000001</v>
      </c>
      <c r="G3" s="86">
        <v>437.15290057999999</v>
      </c>
      <c r="H3" s="86">
        <v>39586.886673000001</v>
      </c>
      <c r="J3" t="s">
        <v>120</v>
      </c>
      <c r="K3" s="85">
        <v>3.5073975680902998</v>
      </c>
      <c r="L3" s="24">
        <v>182.79759050017299</v>
      </c>
      <c r="M3" s="24">
        <v>280.11281180938698</v>
      </c>
      <c r="N3" s="24">
        <v>280.06853996249799</v>
      </c>
      <c r="O3" s="24">
        <v>252.32796737710501</v>
      </c>
      <c r="P3" s="86">
        <v>0.32349832789122401</v>
      </c>
      <c r="Q3" s="24">
        <v>793.22850837159001</v>
      </c>
      <c r="R3" s="24">
        <v>12296.242415906299</v>
      </c>
      <c r="S3" s="24">
        <v>48181.228520753597</v>
      </c>
      <c r="T3" s="24">
        <v>974.12920222291996</v>
      </c>
      <c r="U3" s="24">
        <v>414.20894779014202</v>
      </c>
      <c r="V3" s="24">
        <v>379.94025824963899</v>
      </c>
      <c r="W3" s="24">
        <v>442.75491515626902</v>
      </c>
      <c r="X3" s="86">
        <v>2.1821920814111699</v>
      </c>
      <c r="Y3" s="24">
        <v>254.059326749229</v>
      </c>
      <c r="Z3" s="24">
        <v>254.059326749229</v>
      </c>
      <c r="AA3" s="24">
        <v>14.148641853646099</v>
      </c>
      <c r="AB3" s="24">
        <v>269.92426519838801</v>
      </c>
      <c r="AC3" s="24">
        <v>5.0667401392229703</v>
      </c>
      <c r="AD3" s="86">
        <v>726.17873573924805</v>
      </c>
      <c r="AE3" s="24">
        <v>30.095433796193699</v>
      </c>
      <c r="AF3" s="24">
        <v>16.7654484181285</v>
      </c>
      <c r="AG3" s="24">
        <v>31.357904601613701</v>
      </c>
      <c r="AH3" s="24">
        <v>33.482906242938199</v>
      </c>
      <c r="AI3" s="24">
        <v>0</v>
      </c>
      <c r="AJ3" s="24">
        <v>1929.0199650567299</v>
      </c>
      <c r="AK3" s="24">
        <v>200.17929198564801</v>
      </c>
      <c r="AL3" s="24">
        <v>2143.3478988960301</v>
      </c>
      <c r="AM3" s="24">
        <v>4.32412742619201E-2</v>
      </c>
      <c r="AN3" s="24">
        <v>480.33242537630002</v>
      </c>
      <c r="AO3" s="24">
        <v>2.9598326581678398</v>
      </c>
      <c r="AP3" s="24">
        <v>4396.4946303774796</v>
      </c>
      <c r="AQ3" s="24">
        <v>4.9015175515468101</v>
      </c>
      <c r="AR3" s="24">
        <v>8.5608971709188193</v>
      </c>
      <c r="AS3" s="24">
        <v>144.37342967531399</v>
      </c>
      <c r="AT3" s="24">
        <v>1.27870469639599</v>
      </c>
      <c r="AU3" s="24">
        <v>0.95684697057380896</v>
      </c>
      <c r="AV3" s="24">
        <v>63.860503866355799</v>
      </c>
      <c r="AW3" s="24">
        <v>2385.9649351253502</v>
      </c>
      <c r="AX3" s="24">
        <v>2019.99473544172</v>
      </c>
      <c r="AY3" s="24">
        <v>365.970199683636</v>
      </c>
      <c r="AZ3" s="24">
        <v>1.1442236478777701</v>
      </c>
      <c r="BA3" s="24">
        <v>5.2730408571570297E-2</v>
      </c>
      <c r="BB3" s="24">
        <v>216.79822362583201</v>
      </c>
      <c r="BC3" s="24">
        <v>2.3898450260972099</v>
      </c>
      <c r="BD3" s="24">
        <v>525.34262394109101</v>
      </c>
      <c r="BE3" s="24">
        <v>2.2716879137110899</v>
      </c>
      <c r="BF3" s="24">
        <v>2.9471558722862499</v>
      </c>
      <c r="BG3" s="24">
        <v>908.12252407171604</v>
      </c>
      <c r="BH3" s="24">
        <v>125.078456992124</v>
      </c>
      <c r="BI3" s="24">
        <v>86.087379310724899</v>
      </c>
      <c r="BJ3" s="24">
        <v>47.835863908684502</v>
      </c>
      <c r="BK3" s="24">
        <v>0.110745125856358</v>
      </c>
      <c r="BL3" s="24">
        <v>101.328462000584</v>
      </c>
      <c r="BM3" s="24">
        <v>3238.8068457743002</v>
      </c>
      <c r="BN3" s="24">
        <v>0</v>
      </c>
      <c r="BO3" s="24">
        <v>8.3252349090207591</v>
      </c>
      <c r="BP3" s="24">
        <v>1187.3205840563901</v>
      </c>
      <c r="BQ3" s="86">
        <v>0</v>
      </c>
      <c r="BR3" s="24">
        <v>192.488862401825</v>
      </c>
      <c r="BS3" s="24">
        <v>12075.0029530911</v>
      </c>
      <c r="BT3" s="24">
        <v>1299.8648405650399</v>
      </c>
    </row>
    <row r="4" spans="1:72" x14ac:dyDescent="0.3">
      <c r="A4" s="5" t="s">
        <v>76</v>
      </c>
      <c r="B4" s="86">
        <v>23789.170289000002</v>
      </c>
      <c r="C4" s="86">
        <v>44.430648322000003</v>
      </c>
      <c r="D4" s="86">
        <v>1023.4616131</v>
      </c>
      <c r="E4" s="86">
        <v>2683.0993343999999</v>
      </c>
      <c r="F4" s="86">
        <v>2578.5389931999998</v>
      </c>
      <c r="G4" s="86">
        <v>65.952784070999996</v>
      </c>
      <c r="H4" s="86">
        <v>6292.2638190999996</v>
      </c>
      <c r="J4" t="s">
        <v>76</v>
      </c>
      <c r="K4" s="85">
        <v>1.05055932679662</v>
      </c>
      <c r="L4" s="24">
        <v>208.77545327987099</v>
      </c>
      <c r="M4" s="24">
        <v>242.22605589186301</v>
      </c>
      <c r="N4" s="24">
        <v>242.18081285166701</v>
      </c>
      <c r="O4" s="24">
        <v>282.33238223184799</v>
      </c>
      <c r="P4" s="86">
        <v>0.29744969209411498</v>
      </c>
      <c r="Q4" s="24">
        <v>676.40239816083897</v>
      </c>
      <c r="R4" s="24">
        <v>8502.8577742015095</v>
      </c>
      <c r="S4" s="24">
        <v>23750.604451793199</v>
      </c>
      <c r="T4" s="24">
        <v>735.54631411729804</v>
      </c>
      <c r="U4" s="24">
        <v>288.17601129912902</v>
      </c>
      <c r="V4" s="24">
        <v>146.35839736470501</v>
      </c>
      <c r="W4" s="24">
        <v>602.88679158632397</v>
      </c>
      <c r="X4" s="86">
        <v>0.330399618820857</v>
      </c>
      <c r="Y4" s="24">
        <v>178.17329470108001</v>
      </c>
      <c r="Z4" s="24">
        <v>178.17329470108001</v>
      </c>
      <c r="AA4" s="24">
        <v>3.6985317349823799</v>
      </c>
      <c r="AB4" s="24">
        <v>114.096054520302</v>
      </c>
      <c r="AC4" s="24">
        <v>5.7990434852681698</v>
      </c>
      <c r="AD4" s="86">
        <v>721.82220828119796</v>
      </c>
      <c r="AE4" s="24">
        <v>33.456319116607901</v>
      </c>
      <c r="AF4" s="24">
        <v>13.4467369923664</v>
      </c>
      <c r="AG4" s="24">
        <v>33.576135791580498</v>
      </c>
      <c r="AH4" s="24">
        <v>44.420775034860597</v>
      </c>
      <c r="AI4" s="24">
        <v>0</v>
      </c>
      <c r="AJ4" s="24">
        <v>919.44241317922899</v>
      </c>
      <c r="AK4" s="24">
        <v>98.461925406614995</v>
      </c>
      <c r="AL4" s="24">
        <v>1021.60287032082</v>
      </c>
      <c r="AM4" s="24">
        <v>4.9893442688867098E-2</v>
      </c>
      <c r="AN4" s="24">
        <v>194.51676934142401</v>
      </c>
      <c r="AO4" s="24">
        <v>0.87137137408576903</v>
      </c>
      <c r="AP4" s="24">
        <v>1501.43102646538</v>
      </c>
      <c r="AQ4" s="24">
        <v>6.6252180095570097</v>
      </c>
      <c r="AR4" s="24">
        <v>12.255786526452701</v>
      </c>
      <c r="AS4" s="24">
        <v>140.93050447262601</v>
      </c>
      <c r="AT4" s="24">
        <v>0.45776168036288001</v>
      </c>
      <c r="AU4" s="24">
        <v>0.73068322007087805</v>
      </c>
      <c r="AV4" s="24">
        <v>99.497192413895803</v>
      </c>
      <c r="AW4" s="24">
        <v>2682.5393850566302</v>
      </c>
      <c r="AX4" s="24">
        <v>2578.18199907692</v>
      </c>
      <c r="AY4" s="24">
        <v>104.357385979706</v>
      </c>
      <c r="AZ4" s="24">
        <v>1.6312521040361001</v>
      </c>
      <c r="BA4" s="24">
        <v>1.50722505332429E-2</v>
      </c>
      <c r="BB4" s="24">
        <v>225.02660659071699</v>
      </c>
      <c r="BC4" s="24">
        <v>3.4021966853508299</v>
      </c>
      <c r="BD4" s="24">
        <v>699.94751059596399</v>
      </c>
      <c r="BE4" s="24">
        <v>2.71329254782651</v>
      </c>
      <c r="BF4" s="24">
        <v>3.3942256540837801</v>
      </c>
      <c r="BG4" s="24">
        <v>1178.55467418442</v>
      </c>
      <c r="BH4" s="24">
        <v>129.91767929143401</v>
      </c>
      <c r="BI4" s="24">
        <v>129.779997795377</v>
      </c>
      <c r="BJ4" s="24">
        <v>72.314043552307396</v>
      </c>
      <c r="BK4" s="24">
        <v>3.46094192474522E-2</v>
      </c>
      <c r="BL4" s="24">
        <v>65.9429315960911</v>
      </c>
      <c r="BM4" s="24">
        <v>1053.0641293434701</v>
      </c>
      <c r="BN4" s="24">
        <v>0</v>
      </c>
      <c r="BO4" s="24">
        <v>7.5831452888661</v>
      </c>
      <c r="BP4" s="24">
        <v>299.850213900141</v>
      </c>
      <c r="BQ4" s="86">
        <v>0</v>
      </c>
      <c r="BR4" s="24">
        <v>115.819843582069</v>
      </c>
      <c r="BS4" s="24">
        <v>6285.8531446176903</v>
      </c>
      <c r="BT4" s="24">
        <v>259.71115097030901</v>
      </c>
    </row>
    <row r="5" spans="1:72" x14ac:dyDescent="0.3">
      <c r="A5" s="5" t="s">
        <v>70</v>
      </c>
      <c r="B5" s="86">
        <v>105941.44919</v>
      </c>
      <c r="C5" s="86">
        <v>242.30267807000001</v>
      </c>
      <c r="D5" s="86">
        <v>6373.5531005000003</v>
      </c>
      <c r="E5" s="86">
        <v>14075.301298</v>
      </c>
      <c r="F5" s="86">
        <v>12577.570684</v>
      </c>
      <c r="G5" s="86">
        <v>295.24059784000002</v>
      </c>
      <c r="H5" s="86">
        <v>28916.394294000002</v>
      </c>
      <c r="J5" t="s">
        <v>70</v>
      </c>
      <c r="K5" s="85">
        <v>9.2186183088565095</v>
      </c>
      <c r="L5" s="24">
        <v>1443.0229651641</v>
      </c>
      <c r="M5" s="24">
        <v>1256.96316419801</v>
      </c>
      <c r="N5" s="24">
        <v>1256.4933397239299</v>
      </c>
      <c r="O5" s="24">
        <v>1525.3083743613399</v>
      </c>
      <c r="P5" s="86">
        <v>3.0348140500845999</v>
      </c>
      <c r="Q5" s="24">
        <v>2659.52505565621</v>
      </c>
      <c r="R5" s="24">
        <v>37234.341263832401</v>
      </c>
      <c r="S5" s="24">
        <v>105733.170995993</v>
      </c>
      <c r="T5" s="24">
        <v>2970.0380137386501</v>
      </c>
      <c r="U5" s="24">
        <v>1175.6594248320901</v>
      </c>
      <c r="V5" s="24">
        <v>583.94117858826996</v>
      </c>
      <c r="W5" s="24">
        <v>3048.1880892837899</v>
      </c>
      <c r="X5" s="86">
        <v>3.3903071735643699</v>
      </c>
      <c r="Y5" s="24">
        <v>893.82728067351297</v>
      </c>
      <c r="Z5" s="24">
        <v>893.82728067351297</v>
      </c>
      <c r="AA5" s="24">
        <v>26.0030251822946</v>
      </c>
      <c r="AB5" s="24">
        <v>504.32961421209598</v>
      </c>
      <c r="AC5" s="24">
        <v>33.112544060737299</v>
      </c>
      <c r="AD5" s="86">
        <v>4489.7642551294302</v>
      </c>
      <c r="AE5" s="24">
        <v>194.39361542133</v>
      </c>
      <c r="AF5" s="24">
        <v>100.745302240226</v>
      </c>
      <c r="AG5" s="24">
        <v>194.489246899303</v>
      </c>
      <c r="AH5" s="24">
        <v>242.01949459040799</v>
      </c>
      <c r="AI5" s="24">
        <v>0</v>
      </c>
      <c r="AJ5" s="24">
        <v>5724.91307550279</v>
      </c>
      <c r="AK5" s="24">
        <v>610.06735539057502</v>
      </c>
      <c r="AL5" s="24">
        <v>6360.9834560756599</v>
      </c>
      <c r="AM5" s="24">
        <v>0.30685582843300901</v>
      </c>
      <c r="AN5" s="24">
        <v>747.89518925577397</v>
      </c>
      <c r="AO5" s="24">
        <v>10.837915088983999</v>
      </c>
      <c r="AP5" s="24">
        <v>6517.5573773640399</v>
      </c>
      <c r="AQ5" s="24">
        <v>27.699446639880399</v>
      </c>
      <c r="AR5" s="24">
        <v>56.027561081808003</v>
      </c>
      <c r="AS5" s="24">
        <v>727.73170918831295</v>
      </c>
      <c r="AT5" s="24">
        <v>6.0220161268098504</v>
      </c>
      <c r="AU5" s="24">
        <v>4.9314459233783596</v>
      </c>
      <c r="AV5" s="24">
        <v>401.25563584053901</v>
      </c>
      <c r="AW5" s="24">
        <v>14063.602424466801</v>
      </c>
      <c r="AX5" s="24">
        <v>12568.9597630472</v>
      </c>
      <c r="AY5" s="24">
        <v>1494.64266141966</v>
      </c>
      <c r="AZ5" s="24">
        <v>6.9427676824462399</v>
      </c>
      <c r="BA5" s="24">
        <v>0.28322360929689</v>
      </c>
      <c r="BB5" s="24">
        <v>1029.2117212035</v>
      </c>
      <c r="BC5" s="24">
        <v>16.456161863346502</v>
      </c>
      <c r="BD5" s="24">
        <v>3585.4281062848199</v>
      </c>
      <c r="BE5" s="24">
        <v>14.5641991435043</v>
      </c>
      <c r="BF5" s="24">
        <v>18.9029287300826</v>
      </c>
      <c r="BG5" s="24">
        <v>5857.1969098915897</v>
      </c>
      <c r="BH5" s="24">
        <v>840.21666557890501</v>
      </c>
      <c r="BI5" s="24">
        <v>508.46218158368902</v>
      </c>
      <c r="BJ5" s="24">
        <v>296.618090135969</v>
      </c>
      <c r="BK5" s="24">
        <v>0.38774302926084497</v>
      </c>
      <c r="BL5" s="24">
        <v>294.92840379856301</v>
      </c>
      <c r="BM5" s="24">
        <v>4639.6258700488397</v>
      </c>
      <c r="BN5" s="24">
        <v>0</v>
      </c>
      <c r="BO5" s="24">
        <v>53.980441946879601</v>
      </c>
      <c r="BP5" s="24">
        <v>981.36547046258397</v>
      </c>
      <c r="BQ5" s="86">
        <v>0</v>
      </c>
      <c r="BR5" s="24">
        <v>725.84689305048005</v>
      </c>
      <c r="BS5" s="24">
        <v>28843.407842942699</v>
      </c>
      <c r="BT5" s="24">
        <v>594.70677252930795</v>
      </c>
    </row>
    <row r="6" spans="1:72" x14ac:dyDescent="0.3">
      <c r="A6" s="5" t="s">
        <v>121</v>
      </c>
      <c r="B6" s="86">
        <v>69750.330981999999</v>
      </c>
      <c r="C6" s="86">
        <v>158.21049704999999</v>
      </c>
      <c r="D6" s="86">
        <v>6698.4019613999999</v>
      </c>
      <c r="E6" s="86">
        <v>13489.282004000001</v>
      </c>
      <c r="F6" s="86">
        <v>9164.840005</v>
      </c>
      <c r="G6" s="86">
        <v>926.09992678000003</v>
      </c>
      <c r="H6" s="86">
        <v>25638.571005000002</v>
      </c>
      <c r="J6" t="s">
        <v>121</v>
      </c>
      <c r="K6" s="85">
        <v>9.9434192751864394</v>
      </c>
      <c r="L6" s="24">
        <v>1076.60248790224</v>
      </c>
      <c r="M6" s="24">
        <v>746.36476588025403</v>
      </c>
      <c r="N6" s="24">
        <v>745.78081162472802</v>
      </c>
      <c r="O6" s="24">
        <v>896.90690654607397</v>
      </c>
      <c r="P6" s="86">
        <v>3.76428725016837</v>
      </c>
      <c r="Q6" s="24">
        <v>2343.4438059463</v>
      </c>
      <c r="R6" s="24">
        <v>45094.864831203296</v>
      </c>
      <c r="S6" s="24">
        <v>69598.984375623506</v>
      </c>
      <c r="T6" s="24">
        <v>2120.5203435820599</v>
      </c>
      <c r="U6" s="24">
        <v>1166.7346807341301</v>
      </c>
      <c r="V6" s="24">
        <v>373.95942142760202</v>
      </c>
      <c r="W6" s="24">
        <v>2097.4605151750502</v>
      </c>
      <c r="X6" s="86">
        <v>4.2332513310405</v>
      </c>
      <c r="Y6" s="24">
        <v>548.03364114331805</v>
      </c>
      <c r="Z6" s="24">
        <v>548.03364114331805</v>
      </c>
      <c r="AA6" s="24">
        <v>35.217228018540801</v>
      </c>
      <c r="AB6" s="24">
        <v>366.10159924381401</v>
      </c>
      <c r="AC6" s="24">
        <v>21.6321153852852</v>
      </c>
      <c r="AD6" s="86">
        <v>3242.5830714823501</v>
      </c>
      <c r="AE6" s="24">
        <v>123.527609012494</v>
      </c>
      <c r="AF6" s="24">
        <v>82.719256478667404</v>
      </c>
      <c r="AG6" s="24">
        <v>124.14583171887701</v>
      </c>
      <c r="AH6" s="24">
        <v>157.96488786741401</v>
      </c>
      <c r="AI6" s="24">
        <v>0</v>
      </c>
      <c r="AJ6" s="24">
        <v>6014.4380090058703</v>
      </c>
      <c r="AK6" s="24">
        <v>633.11240287262297</v>
      </c>
      <c r="AL6" s="24">
        <v>6682.7676398970398</v>
      </c>
      <c r="AM6" s="24">
        <v>0.22108984929645001</v>
      </c>
      <c r="AN6" s="24">
        <v>833.48296728340904</v>
      </c>
      <c r="AO6" s="24">
        <v>9.5953378858777292</v>
      </c>
      <c r="AP6" s="24">
        <v>8734.4556383472009</v>
      </c>
      <c r="AQ6" s="24">
        <v>19.626514217055998</v>
      </c>
      <c r="AR6" s="24">
        <v>44.887976653053101</v>
      </c>
      <c r="AS6" s="24">
        <v>528.54621295546099</v>
      </c>
      <c r="AT6" s="24">
        <v>7.3583509427514704</v>
      </c>
      <c r="AU6" s="24">
        <v>4.84311094209008</v>
      </c>
      <c r="AV6" s="24">
        <v>267.65064303311902</v>
      </c>
      <c r="AW6" s="24">
        <v>13476.523961942699</v>
      </c>
      <c r="AX6" s="24">
        <v>9157.3592098800109</v>
      </c>
      <c r="AY6" s="24">
        <v>4319.1647520626902</v>
      </c>
      <c r="AZ6" s="24">
        <v>4.7692974420873302</v>
      </c>
      <c r="BA6" s="24">
        <v>0.37911898896035401</v>
      </c>
      <c r="BB6" s="24">
        <v>838.53067037043195</v>
      </c>
      <c r="BC6" s="24">
        <v>11.1831617586269</v>
      </c>
      <c r="BD6" s="24">
        <v>2537.6374058213</v>
      </c>
      <c r="BE6" s="24">
        <v>12.155570473497599</v>
      </c>
      <c r="BF6" s="24">
        <v>12.4553485782943</v>
      </c>
      <c r="BG6" s="24">
        <v>4310.49460099097</v>
      </c>
      <c r="BH6" s="24">
        <v>913.851038450592</v>
      </c>
      <c r="BI6" s="24">
        <v>340.02199882052702</v>
      </c>
      <c r="BJ6" s="24">
        <v>206.87484217662299</v>
      </c>
      <c r="BK6" s="24">
        <v>0.34904782927407202</v>
      </c>
      <c r="BL6" s="24">
        <v>925.63543180277497</v>
      </c>
      <c r="BM6" s="24">
        <v>6189.8817561719598</v>
      </c>
      <c r="BN6" s="24">
        <v>0</v>
      </c>
      <c r="BO6" s="24">
        <v>43.0114563576116</v>
      </c>
      <c r="BP6" s="24">
        <v>828.73215520957694</v>
      </c>
      <c r="BQ6" s="86">
        <v>0</v>
      </c>
      <c r="BR6" s="24">
        <v>680.51183301972503</v>
      </c>
      <c r="BS6" s="24">
        <v>25566.473978295398</v>
      </c>
      <c r="BT6" s="24">
        <v>508.96922993215298</v>
      </c>
    </row>
    <row r="7" spans="1:72" x14ac:dyDescent="0.3">
      <c r="A7" s="5" t="s">
        <v>122</v>
      </c>
      <c r="B7" s="86">
        <v>877580.09516999999</v>
      </c>
      <c r="C7" s="86">
        <v>1610.4004405000001</v>
      </c>
      <c r="D7" s="86">
        <v>58637.518021999997</v>
      </c>
      <c r="E7" s="86">
        <v>105944.07794</v>
      </c>
      <c r="F7" s="86">
        <v>93662.528133999993</v>
      </c>
      <c r="G7" s="86">
        <v>3647.8480899000001</v>
      </c>
      <c r="H7" s="86">
        <v>238976.13892999999</v>
      </c>
      <c r="J7" t="s">
        <v>122</v>
      </c>
      <c r="K7" s="85">
        <v>178.97146265778099</v>
      </c>
      <c r="L7" s="24">
        <v>13585.9509924334</v>
      </c>
      <c r="M7" s="24">
        <v>10986.166656522701</v>
      </c>
      <c r="N7" s="24">
        <v>10979.3767527571</v>
      </c>
      <c r="O7" s="24">
        <v>13247.7905847318</v>
      </c>
      <c r="P7" s="86">
        <v>43.705890155175197</v>
      </c>
      <c r="Q7" s="24">
        <v>14649.4723281962</v>
      </c>
      <c r="R7" s="24">
        <v>333645.87446702499</v>
      </c>
      <c r="S7" s="24">
        <v>870431.10869998904</v>
      </c>
      <c r="T7" s="24">
        <v>18587.616537587201</v>
      </c>
      <c r="U7" s="24">
        <v>8135.7089208707202</v>
      </c>
      <c r="V7" s="24">
        <v>5334.5901817453896</v>
      </c>
      <c r="W7" s="24">
        <v>18702.102302279502</v>
      </c>
      <c r="X7" s="86">
        <v>99.062206316793194</v>
      </c>
      <c r="Y7" s="24">
        <v>8004.82759618623</v>
      </c>
      <c r="Z7" s="24">
        <v>8004.82759618623</v>
      </c>
      <c r="AA7" s="24">
        <v>296.05726461526598</v>
      </c>
      <c r="AB7" s="24">
        <v>4810.9877782205403</v>
      </c>
      <c r="AC7" s="24">
        <v>306.94804442928603</v>
      </c>
      <c r="AD7" s="86">
        <v>39975.513952749199</v>
      </c>
      <c r="AE7" s="24">
        <v>1751.5863003786401</v>
      </c>
      <c r="AF7" s="24">
        <v>962.57229912377295</v>
      </c>
      <c r="AG7" s="24">
        <v>1653.1507983681699</v>
      </c>
      <c r="AH7" s="24">
        <v>1601.9884304744801</v>
      </c>
      <c r="AI7" s="24">
        <v>0</v>
      </c>
      <c r="AJ7" s="24">
        <v>52040.945049796901</v>
      </c>
      <c r="AK7" s="24">
        <v>5486.5853811515799</v>
      </c>
      <c r="AL7" s="24">
        <v>57823.5876955637</v>
      </c>
      <c r="AM7" s="24">
        <v>2.8522030475702298</v>
      </c>
      <c r="AN7" s="24">
        <v>6267.3349883375504</v>
      </c>
      <c r="AO7" s="24">
        <v>62.939032267949798</v>
      </c>
      <c r="AP7" s="24">
        <v>61317.774851088798</v>
      </c>
      <c r="AQ7" s="24">
        <v>133.66431268153599</v>
      </c>
      <c r="AR7" s="24">
        <v>368.54242992333297</v>
      </c>
      <c r="AS7" s="24">
        <v>6296.1445621345101</v>
      </c>
      <c r="AT7" s="24">
        <v>181.06632082761399</v>
      </c>
      <c r="AU7" s="24">
        <v>60.419913578818097</v>
      </c>
      <c r="AV7" s="24">
        <v>1934.8220650639</v>
      </c>
      <c r="AW7" s="24">
        <v>105210.61459375</v>
      </c>
      <c r="AX7" s="24">
        <v>93135.540935345998</v>
      </c>
      <c r="AY7" s="24">
        <v>12075.073658404801</v>
      </c>
      <c r="AZ7" s="24">
        <v>33.375409095168003</v>
      </c>
      <c r="BA7" s="24">
        <v>9.9131319845455792</v>
      </c>
      <c r="BB7" s="24">
        <v>6548.9702959153801</v>
      </c>
      <c r="BC7" s="24">
        <v>107.009126116503</v>
      </c>
      <c r="BD7" s="24">
        <v>28416.8729304386</v>
      </c>
      <c r="BE7" s="24">
        <v>133.764454365978</v>
      </c>
      <c r="BF7" s="24">
        <v>175.031163985295</v>
      </c>
      <c r="BG7" s="24">
        <v>44687.084338695997</v>
      </c>
      <c r="BH7" s="24">
        <v>6860.4530989414498</v>
      </c>
      <c r="BI7" s="24">
        <v>1980.85444929093</v>
      </c>
      <c r="BJ7" s="24">
        <v>2002.31260878431</v>
      </c>
      <c r="BK7" s="24">
        <v>2.75439019549485</v>
      </c>
      <c r="BL7" s="24">
        <v>3627.3961051825099</v>
      </c>
      <c r="BM7" s="24">
        <v>43274.401845024797</v>
      </c>
      <c r="BN7" s="24">
        <v>0</v>
      </c>
      <c r="BO7" s="24">
        <v>474.94113759014198</v>
      </c>
      <c r="BP7" s="24">
        <v>9764.0855504154006</v>
      </c>
      <c r="BQ7" s="86">
        <v>0</v>
      </c>
      <c r="BR7" s="24">
        <v>7183.6126595082596</v>
      </c>
      <c r="BS7" s="24">
        <v>237391.882137601</v>
      </c>
      <c r="BT7" s="24">
        <v>6178.1175971637404</v>
      </c>
    </row>
    <row r="8" spans="1:72" x14ac:dyDescent="0.3">
      <c r="A8" s="5" t="s">
        <v>71</v>
      </c>
      <c r="B8" s="86">
        <v>917533.98005000001</v>
      </c>
      <c r="C8" s="86">
        <v>1303.5415456999999</v>
      </c>
      <c r="D8" s="86">
        <v>106565.39225</v>
      </c>
      <c r="E8" s="86">
        <v>89445.869751000006</v>
      </c>
      <c r="F8" s="86">
        <v>69580.600686000005</v>
      </c>
      <c r="G8" s="86">
        <v>3575.4725499000001</v>
      </c>
      <c r="H8" s="86">
        <v>274713.38097</v>
      </c>
      <c r="J8" t="s">
        <v>71</v>
      </c>
      <c r="K8" s="85">
        <v>400.88226495940597</v>
      </c>
      <c r="L8" s="24">
        <v>19630.061374708599</v>
      </c>
      <c r="M8" s="24">
        <v>6510.7808862768197</v>
      </c>
      <c r="N8" s="24">
        <v>6505.6998359822001</v>
      </c>
      <c r="O8" s="24">
        <v>7395.8321072107701</v>
      </c>
      <c r="P8" s="86">
        <v>35.971058218301202</v>
      </c>
      <c r="Q8" s="24">
        <v>9942.16875081338</v>
      </c>
      <c r="R8" s="24">
        <v>492319.32325480902</v>
      </c>
      <c r="S8" s="24">
        <v>914816.61711822799</v>
      </c>
      <c r="T8" s="24">
        <v>12822.1483057447</v>
      </c>
      <c r="U8" s="24">
        <v>7398.6869172595298</v>
      </c>
      <c r="V8" s="24">
        <v>4276.1984286337401</v>
      </c>
      <c r="W8" s="24">
        <v>23903.5762138588</v>
      </c>
      <c r="X8" s="86">
        <v>255.69343653168801</v>
      </c>
      <c r="Y8" s="24">
        <v>5373.0944028554204</v>
      </c>
      <c r="Z8" s="24">
        <v>5373.0944028554204</v>
      </c>
      <c r="AA8" s="24">
        <v>576.62320011904797</v>
      </c>
      <c r="AB8" s="24">
        <v>7094.7564038029604</v>
      </c>
      <c r="AC8" s="24">
        <v>188.07120263997601</v>
      </c>
      <c r="AD8" s="86">
        <v>44701.560597655</v>
      </c>
      <c r="AE8" s="24">
        <v>1322.1476072637799</v>
      </c>
      <c r="AF8" s="24">
        <v>1680.9754668154701</v>
      </c>
      <c r="AG8" s="24">
        <v>1120.7699548724399</v>
      </c>
      <c r="AH8" s="24">
        <v>1300.1071064887501</v>
      </c>
      <c r="AI8" s="24">
        <v>0</v>
      </c>
      <c r="AJ8" s="24">
        <v>95688.5630071044</v>
      </c>
      <c r="AK8" s="24">
        <v>10055.705083748</v>
      </c>
      <c r="AL8" s="24">
        <v>106320.89129097101</v>
      </c>
      <c r="AM8" s="24">
        <v>2.82873679910933</v>
      </c>
      <c r="AN8" s="24">
        <v>5959.5546131494602</v>
      </c>
      <c r="AO8" s="24">
        <v>124.619405043182</v>
      </c>
      <c r="AP8" s="24">
        <v>92923.682910355594</v>
      </c>
      <c r="AQ8" s="24">
        <v>137.42009048870901</v>
      </c>
      <c r="AR8" s="24">
        <v>320.90170639946598</v>
      </c>
      <c r="AS8" s="24">
        <v>6369.9522237470801</v>
      </c>
      <c r="AT8" s="24">
        <v>478.51433598439002</v>
      </c>
      <c r="AU8" s="24">
        <v>82.101484151523593</v>
      </c>
      <c r="AV8" s="24">
        <v>1208.0804097995399</v>
      </c>
      <c r="AW8" s="24">
        <v>89241.986006079504</v>
      </c>
      <c r="AX8" s="24">
        <v>69424.864149898</v>
      </c>
      <c r="AY8" s="24">
        <v>19817.121856181398</v>
      </c>
      <c r="AZ8" s="24">
        <v>26.878261986254099</v>
      </c>
      <c r="BA8" s="24">
        <v>25.9794042329954</v>
      </c>
      <c r="BB8" s="24">
        <v>6253.4768290921802</v>
      </c>
      <c r="BC8" s="24">
        <v>109.51366498454</v>
      </c>
      <c r="BD8" s="24">
        <v>18488.919557752801</v>
      </c>
      <c r="BE8" s="24">
        <v>122.915929203525</v>
      </c>
      <c r="BF8" s="24">
        <v>218.01125613849399</v>
      </c>
      <c r="BG8" s="24">
        <v>31267.196306266</v>
      </c>
      <c r="BH8" s="24">
        <v>10171.0252932524</v>
      </c>
      <c r="BI8" s="24">
        <v>1306.20261776815</v>
      </c>
      <c r="BJ8" s="24">
        <v>2877.1682603878999</v>
      </c>
      <c r="BK8" s="24">
        <v>7.01240647111669</v>
      </c>
      <c r="BL8" s="24">
        <v>3569.3074579495901</v>
      </c>
      <c r="BM8" s="24">
        <v>70844.028831255797</v>
      </c>
      <c r="BN8" s="24">
        <v>0</v>
      </c>
      <c r="BO8" s="24">
        <v>827.11243727156</v>
      </c>
      <c r="BP8" s="24">
        <v>16309.8244650866</v>
      </c>
      <c r="BQ8" s="86">
        <v>0</v>
      </c>
      <c r="BR8" s="24">
        <v>11541.5627912366</v>
      </c>
      <c r="BS8" s="24">
        <v>273712.18452134897</v>
      </c>
      <c r="BT8" s="24">
        <v>11038.768310629501</v>
      </c>
    </row>
    <row r="9" spans="1:72" x14ac:dyDescent="0.3">
      <c r="A9" s="5" t="s">
        <v>123</v>
      </c>
      <c r="B9" s="86">
        <v>119514.29642</v>
      </c>
      <c r="C9" s="86">
        <v>158.84955475000001</v>
      </c>
      <c r="D9" s="86">
        <v>25270.278943000001</v>
      </c>
      <c r="E9" s="86">
        <v>13088.015305000001</v>
      </c>
      <c r="F9" s="86">
        <v>8319.7032454</v>
      </c>
      <c r="G9" s="86">
        <v>210.19819810999999</v>
      </c>
      <c r="H9" s="86">
        <v>33927.027759999997</v>
      </c>
      <c r="J9" t="s">
        <v>123</v>
      </c>
      <c r="K9" s="85">
        <v>216.670491553365</v>
      </c>
      <c r="L9" s="24">
        <v>1817.63411249105</v>
      </c>
      <c r="M9" s="24">
        <v>573.206811875526</v>
      </c>
      <c r="N9" s="24">
        <v>572.37512077534302</v>
      </c>
      <c r="O9" s="24">
        <v>568.92250936688697</v>
      </c>
      <c r="P9" s="86">
        <v>6.2071797113686698</v>
      </c>
      <c r="Q9" s="24">
        <v>1121.2100447676501</v>
      </c>
      <c r="R9" s="24">
        <v>67362.863132696802</v>
      </c>
      <c r="S9" s="24">
        <v>113842.223669924</v>
      </c>
      <c r="T9" s="24">
        <v>1557.8734056406299</v>
      </c>
      <c r="U9" s="24">
        <v>932.159036387838</v>
      </c>
      <c r="V9" s="24">
        <v>572.33995057755499</v>
      </c>
      <c r="W9" s="24">
        <v>1595.42395302418</v>
      </c>
      <c r="X9" s="86">
        <v>160.26774274018001</v>
      </c>
      <c r="Y9" s="24">
        <v>647.58671525543298</v>
      </c>
      <c r="Z9" s="24">
        <v>647.58671525543298</v>
      </c>
      <c r="AA9" s="24">
        <v>165.58568053925001</v>
      </c>
      <c r="AB9" s="24">
        <v>1856.8285364374401</v>
      </c>
      <c r="AC9" s="24">
        <v>22.326632693629101</v>
      </c>
      <c r="AD9" s="86">
        <v>3777.86253264576</v>
      </c>
      <c r="AE9" s="24">
        <v>158.030395756102</v>
      </c>
      <c r="AF9" s="24">
        <v>243.67432653317701</v>
      </c>
      <c r="AG9" s="24">
        <v>90.474804108516906</v>
      </c>
      <c r="AH9" s="24">
        <v>156.335934125894</v>
      </c>
      <c r="AI9" s="24">
        <v>0</v>
      </c>
      <c r="AJ9" s="24">
        <v>21869.378910586001</v>
      </c>
      <c r="AK9" s="24">
        <v>2264.5940684645302</v>
      </c>
      <c r="AL9" s="24">
        <v>24299.558659589798</v>
      </c>
      <c r="AM9" s="24">
        <v>0.25645674591731499</v>
      </c>
      <c r="AN9" s="24">
        <v>1001.12805188578</v>
      </c>
      <c r="AO9" s="24">
        <v>16.389336794589799</v>
      </c>
      <c r="AP9" s="24">
        <v>11877.4251391094</v>
      </c>
      <c r="AQ9" s="24">
        <v>18.560360345464201</v>
      </c>
      <c r="AR9" s="24">
        <v>39.335039159597997</v>
      </c>
      <c r="AS9" s="24">
        <v>1134.7084360962699</v>
      </c>
      <c r="AT9" s="24">
        <v>45.1468430364258</v>
      </c>
      <c r="AU9" s="24">
        <v>12.673485231788399</v>
      </c>
      <c r="AV9" s="24">
        <v>98.194748700650905</v>
      </c>
      <c r="AW9" s="24">
        <v>12946.143273764401</v>
      </c>
      <c r="AX9" s="24">
        <v>8204.9445739402599</v>
      </c>
      <c r="AY9" s="24">
        <v>4741.19869982418</v>
      </c>
      <c r="AZ9" s="24">
        <v>2.5947509052729001</v>
      </c>
      <c r="BA9" s="24">
        <v>3.1414919779317398</v>
      </c>
      <c r="BB9" s="24">
        <v>880.49372961413405</v>
      </c>
      <c r="BC9" s="24">
        <v>11.283812232345101</v>
      </c>
      <c r="BD9" s="24">
        <v>2048.8119486102601</v>
      </c>
      <c r="BE9" s="24">
        <v>19.7090315646753</v>
      </c>
      <c r="BF9" s="24">
        <v>37.513585431857798</v>
      </c>
      <c r="BG9" s="24">
        <v>3478.1747615976901</v>
      </c>
      <c r="BH9" s="24">
        <v>978.88607279176802</v>
      </c>
      <c r="BI9" s="24">
        <v>126.670242343072</v>
      </c>
      <c r="BJ9" s="24">
        <v>229.581912509576</v>
      </c>
      <c r="BK9" s="24">
        <v>1.96105778865391</v>
      </c>
      <c r="BL9" s="24">
        <v>205.134672200267</v>
      </c>
      <c r="BM9" s="24">
        <v>9181.3283407430808</v>
      </c>
      <c r="BN9" s="24">
        <v>0</v>
      </c>
      <c r="BO9" s="24">
        <v>82.551750557163103</v>
      </c>
      <c r="BP9" s="24">
        <v>2866.5537811345998</v>
      </c>
      <c r="BQ9" s="86">
        <v>0</v>
      </c>
      <c r="BR9" s="24">
        <v>1103.5713710411801</v>
      </c>
      <c r="BS9" s="24">
        <v>32478.2180481379</v>
      </c>
      <c r="BT9" s="24">
        <v>1779.78236643132</v>
      </c>
    </row>
    <row r="10" spans="1:72" x14ac:dyDescent="0.3">
      <c r="A10" s="5" t="s">
        <v>124</v>
      </c>
      <c r="B10" s="86">
        <v>124032.13794</v>
      </c>
      <c r="C10" s="86">
        <v>188.95509264</v>
      </c>
      <c r="D10" s="86">
        <v>48959.378558999997</v>
      </c>
      <c r="E10" s="86">
        <v>16067.310649999999</v>
      </c>
      <c r="F10" s="86">
        <v>8615.3487127000008</v>
      </c>
      <c r="G10" s="86">
        <v>8516.7149516999998</v>
      </c>
      <c r="H10" s="86">
        <v>37820.528268000002</v>
      </c>
      <c r="J10" t="s">
        <v>124</v>
      </c>
      <c r="K10" s="85">
        <v>165.580577933585</v>
      </c>
      <c r="L10" s="24">
        <v>1305.6667015526</v>
      </c>
      <c r="M10" s="24">
        <v>548.66111503860805</v>
      </c>
      <c r="N10" s="24">
        <v>547.93567248618501</v>
      </c>
      <c r="O10" s="24">
        <v>437.41481269531499</v>
      </c>
      <c r="P10" s="86">
        <v>7.3817036506820397</v>
      </c>
      <c r="Q10" s="24">
        <v>1255.9392157695499</v>
      </c>
      <c r="R10" s="24">
        <v>51152.764086524701</v>
      </c>
      <c r="S10" s="24">
        <v>115475.51711062199</v>
      </c>
      <c r="T10" s="24">
        <v>1730.79930458539</v>
      </c>
      <c r="U10" s="24">
        <v>1692.78219125448</v>
      </c>
      <c r="V10" s="24">
        <v>665.77938567866499</v>
      </c>
      <c r="W10" s="24">
        <v>1355.3312006461699</v>
      </c>
      <c r="X10" s="86">
        <v>121.70858539052099</v>
      </c>
      <c r="Y10" s="24">
        <v>750.38852587950703</v>
      </c>
      <c r="Z10" s="24">
        <v>750.38852587950703</v>
      </c>
      <c r="AA10" s="24">
        <v>342.42159449285299</v>
      </c>
      <c r="AB10" s="24">
        <v>3352.73204689561</v>
      </c>
      <c r="AC10" s="24">
        <v>20.407875275318698</v>
      </c>
      <c r="AD10" s="86">
        <v>3325.18562642184</v>
      </c>
      <c r="AE10" s="24">
        <v>144.05223908243599</v>
      </c>
      <c r="AF10" s="24">
        <v>208.573515273731</v>
      </c>
      <c r="AG10" s="24">
        <v>70.610479617156102</v>
      </c>
      <c r="AH10" s="24">
        <v>186.27074565827201</v>
      </c>
      <c r="AI10" s="24">
        <v>0</v>
      </c>
      <c r="AJ10" s="24">
        <v>43471.896329634998</v>
      </c>
      <c r="AK10" s="24">
        <v>4487.6153044858502</v>
      </c>
      <c r="AL10" s="24">
        <v>48301.9332286137</v>
      </c>
      <c r="AM10" s="24">
        <v>0.20272612440792001</v>
      </c>
      <c r="AN10" s="24">
        <v>1375.37097332958</v>
      </c>
      <c r="AO10" s="24">
        <v>8.3100709337125096</v>
      </c>
      <c r="AP10" s="24">
        <v>12938.7818142462</v>
      </c>
      <c r="AQ10" s="24">
        <v>21.756468526265198</v>
      </c>
      <c r="AR10" s="24">
        <v>37.481032424477803</v>
      </c>
      <c r="AS10" s="24">
        <v>2224.3522713669199</v>
      </c>
      <c r="AT10" s="24">
        <v>56.748775056906801</v>
      </c>
      <c r="AU10" s="24">
        <v>11.2193910834063</v>
      </c>
      <c r="AV10" s="24">
        <v>58.334328940623898</v>
      </c>
      <c r="AW10" s="24">
        <v>15876.423888512199</v>
      </c>
      <c r="AX10" s="24">
        <v>8486.2299655527695</v>
      </c>
      <c r="AY10" s="24">
        <v>7390.19392295948</v>
      </c>
      <c r="AZ10" s="24">
        <v>1.63927699421837</v>
      </c>
      <c r="BA10" s="24">
        <v>5.8630377486400196</v>
      </c>
      <c r="BB10" s="24">
        <v>1212.9909742775701</v>
      </c>
      <c r="BC10" s="24">
        <v>9.6524198482117693</v>
      </c>
      <c r="BD10" s="24">
        <v>1584.91499716154</v>
      </c>
      <c r="BE10" s="24">
        <v>15.9803775415158</v>
      </c>
      <c r="BF10" s="24">
        <v>32.3926777889845</v>
      </c>
      <c r="BG10" s="24">
        <v>2978.3658895374101</v>
      </c>
      <c r="BH10" s="24">
        <v>1114.3073806555401</v>
      </c>
      <c r="BI10" s="24">
        <v>108.63944663988001</v>
      </c>
      <c r="BJ10" s="24">
        <v>116.155396418591</v>
      </c>
      <c r="BK10" s="24">
        <v>1.4331332638877401</v>
      </c>
      <c r="BL10" s="24">
        <v>8524.7538475614001</v>
      </c>
      <c r="BM10" s="24">
        <v>9694.5761615126594</v>
      </c>
      <c r="BN10" s="24">
        <v>0</v>
      </c>
      <c r="BO10" s="24">
        <v>75.072947941378999</v>
      </c>
      <c r="BP10" s="24">
        <v>3622.6530568825501</v>
      </c>
      <c r="BQ10" s="86">
        <v>0</v>
      </c>
      <c r="BR10" s="24">
        <v>1118.1381847186601</v>
      </c>
      <c r="BS10" s="24">
        <v>35733.671429752401</v>
      </c>
      <c r="BT10" s="24">
        <v>1793.3378552560901</v>
      </c>
    </row>
    <row r="11" spans="1:72" x14ac:dyDescent="0.3">
      <c r="A11" s="5" t="s">
        <v>125</v>
      </c>
      <c r="B11" s="86">
        <v>271695.25933999999</v>
      </c>
      <c r="C11" s="86">
        <v>579.65252209000005</v>
      </c>
      <c r="D11" s="86">
        <v>116655.7314</v>
      </c>
      <c r="E11" s="86">
        <v>36132.924688999999</v>
      </c>
      <c r="F11" s="86">
        <v>22541.892185000001</v>
      </c>
      <c r="G11" s="86">
        <v>1811.3695563000001</v>
      </c>
      <c r="H11" s="86">
        <v>102089.41118</v>
      </c>
      <c r="J11" t="s">
        <v>125</v>
      </c>
      <c r="K11" s="85">
        <v>320.94473444159598</v>
      </c>
      <c r="L11" s="24">
        <v>6495.5254365283699</v>
      </c>
      <c r="M11" s="24">
        <v>1309.0814954749201</v>
      </c>
      <c r="N11" s="24">
        <v>1306.90473078066</v>
      </c>
      <c r="O11" s="24">
        <v>1276.5166495312401</v>
      </c>
      <c r="P11" s="86">
        <v>17.970791626382699</v>
      </c>
      <c r="Q11" s="24">
        <v>1911.30997400248</v>
      </c>
      <c r="R11" s="24">
        <v>102717.748422501</v>
      </c>
      <c r="S11" s="24">
        <v>220550.90115026099</v>
      </c>
      <c r="T11" s="24">
        <v>3123.0498558511199</v>
      </c>
      <c r="U11" s="24">
        <v>1727.7791913897399</v>
      </c>
      <c r="V11" s="24">
        <v>1147.3462953385399</v>
      </c>
      <c r="W11" s="24">
        <v>6350.9241257583699</v>
      </c>
      <c r="X11" s="86">
        <v>226.076168799638</v>
      </c>
      <c r="Y11" s="24">
        <v>1493.87848736366</v>
      </c>
      <c r="Z11" s="24">
        <v>1493.87848736366</v>
      </c>
      <c r="AA11" s="24">
        <v>613.97550841339</v>
      </c>
      <c r="AB11" s="24">
        <v>3575.4305361376</v>
      </c>
      <c r="AC11" s="24">
        <v>51.176941045321598</v>
      </c>
      <c r="AD11" s="86">
        <v>15055.104813812901</v>
      </c>
      <c r="AE11" s="24">
        <v>399.34405512216301</v>
      </c>
      <c r="AF11" s="24">
        <v>750.96693960063101</v>
      </c>
      <c r="AG11" s="24">
        <v>290.46605566097202</v>
      </c>
      <c r="AH11" s="24">
        <v>456.44167694571598</v>
      </c>
      <c r="AI11" s="24">
        <v>0</v>
      </c>
      <c r="AJ11" s="24">
        <v>81990.104863947199</v>
      </c>
      <c r="AK11" s="24">
        <v>8496.4633482696408</v>
      </c>
      <c r="AL11" s="24">
        <v>91100.543720630303</v>
      </c>
      <c r="AM11" s="24">
        <v>0.88670781897848705</v>
      </c>
      <c r="AN11" s="24">
        <v>2076.6159003951798</v>
      </c>
      <c r="AO11" s="24">
        <v>49.895850129797097</v>
      </c>
      <c r="AP11" s="24">
        <v>35381.141168157497</v>
      </c>
      <c r="AQ11" s="24">
        <v>44.950200345023298</v>
      </c>
      <c r="AR11" s="24">
        <v>97.087783197473499</v>
      </c>
      <c r="AS11" s="24">
        <v>3580.7047471023002</v>
      </c>
      <c r="AT11" s="24">
        <v>70.335521310427197</v>
      </c>
      <c r="AU11" s="24">
        <v>39.381476435346698</v>
      </c>
      <c r="AV11" s="24">
        <v>138.55232571085301</v>
      </c>
      <c r="AW11" s="24">
        <v>31094.7873240849</v>
      </c>
      <c r="AX11" s="24">
        <v>18464.131772019999</v>
      </c>
      <c r="AY11" s="24">
        <v>12630.6555520649</v>
      </c>
      <c r="AZ11" s="24">
        <v>5.9990727359910103</v>
      </c>
      <c r="BA11" s="24">
        <v>5.29830729123608</v>
      </c>
      <c r="BB11" s="24">
        <v>2141.6916613480098</v>
      </c>
      <c r="BC11" s="24">
        <v>32.203263281469603</v>
      </c>
      <c r="BD11" s="24">
        <v>4081.2904459399101</v>
      </c>
      <c r="BE11" s="24">
        <v>47.0539225185601</v>
      </c>
      <c r="BF11" s="24">
        <v>80.720583122516302</v>
      </c>
      <c r="BG11" s="24">
        <v>7420.8493956579896</v>
      </c>
      <c r="BH11" s="24">
        <v>3474.7552923718899</v>
      </c>
      <c r="BI11" s="24">
        <v>222.08042791712799</v>
      </c>
      <c r="BJ11" s="24">
        <v>402.370922468956</v>
      </c>
      <c r="BK11" s="24">
        <v>3.6658655070354902</v>
      </c>
      <c r="BL11" s="24">
        <v>1636.24091668182</v>
      </c>
      <c r="BM11" s="24">
        <v>28599.3369837358</v>
      </c>
      <c r="BN11" s="24">
        <v>0</v>
      </c>
      <c r="BO11" s="24">
        <v>314.47342701874402</v>
      </c>
      <c r="BP11" s="24">
        <v>5645.0474674488596</v>
      </c>
      <c r="BQ11" s="86">
        <v>0</v>
      </c>
      <c r="BR11" s="24">
        <v>4123.7591841068697</v>
      </c>
      <c r="BS11" s="24">
        <v>90188.533540567805</v>
      </c>
      <c r="BT11" s="24">
        <v>3370.4120168951199</v>
      </c>
    </row>
    <row r="12" spans="1:72" x14ac:dyDescent="0.3">
      <c r="A12" s="5" t="s">
        <v>72</v>
      </c>
      <c r="B12" s="86">
        <v>249069.42134</v>
      </c>
      <c r="C12" s="86">
        <v>684.98851114000001</v>
      </c>
      <c r="D12" s="86">
        <v>35737.301896999998</v>
      </c>
      <c r="E12" s="86">
        <v>25110.459956999999</v>
      </c>
      <c r="F12" s="86">
        <v>20290.902166</v>
      </c>
      <c r="G12" s="86">
        <v>798.51738710999996</v>
      </c>
      <c r="H12" s="86">
        <v>92990.912482999993</v>
      </c>
      <c r="J12" t="s">
        <v>72</v>
      </c>
      <c r="K12" s="85">
        <v>72.393326942575001</v>
      </c>
      <c r="L12" s="24">
        <v>5569.5781447754598</v>
      </c>
      <c r="M12" s="24">
        <v>1776.21216096992</v>
      </c>
      <c r="N12" s="24">
        <v>1772.7299279446399</v>
      </c>
      <c r="O12" s="24">
        <v>2058.0152136741599</v>
      </c>
      <c r="P12" s="86">
        <v>22.508117643014302</v>
      </c>
      <c r="Q12" s="24">
        <v>2236.8185921629602</v>
      </c>
      <c r="R12" s="24">
        <v>155410.25157676701</v>
      </c>
      <c r="S12" s="24">
        <v>225583.75554445901</v>
      </c>
      <c r="T12" s="24">
        <v>3145.3767053899701</v>
      </c>
      <c r="U12" s="24">
        <v>2148.3175429478001</v>
      </c>
      <c r="V12" s="24">
        <v>1135.28157695596</v>
      </c>
      <c r="W12" s="24">
        <v>5642.1617524025396</v>
      </c>
      <c r="X12" s="86">
        <v>35.836163844750502</v>
      </c>
      <c r="Y12" s="24">
        <v>1479.60508511736</v>
      </c>
      <c r="Z12" s="24">
        <v>1479.60508511736</v>
      </c>
      <c r="AA12" s="24">
        <v>161.906882278697</v>
      </c>
      <c r="AB12" s="24">
        <v>2370.4694597540702</v>
      </c>
      <c r="AC12" s="24">
        <v>65.067192828949999</v>
      </c>
      <c r="AD12" s="86">
        <v>14072.7181286535</v>
      </c>
      <c r="AE12" s="24">
        <v>390.43155085412502</v>
      </c>
      <c r="AF12" s="24">
        <v>506.67545529434398</v>
      </c>
      <c r="AG12" s="24">
        <v>341.51360802278799</v>
      </c>
      <c r="AH12" s="24">
        <v>606.10050706305799</v>
      </c>
      <c r="AI12" s="24">
        <v>0</v>
      </c>
      <c r="AJ12" s="24">
        <v>26476.2204994571</v>
      </c>
      <c r="AK12" s="24">
        <v>2779.8711572611901</v>
      </c>
      <c r="AL12" s="24">
        <v>29417.998538996999</v>
      </c>
      <c r="AM12" s="24">
        <v>0.90884124017703005</v>
      </c>
      <c r="AN12" s="24">
        <v>1718.9776210144501</v>
      </c>
      <c r="AO12" s="24">
        <v>28.3048770167055</v>
      </c>
      <c r="AP12" s="24">
        <v>33728.668285546999</v>
      </c>
      <c r="AQ12" s="24">
        <v>28.011602297216101</v>
      </c>
      <c r="AR12" s="24">
        <v>82.986433781422605</v>
      </c>
      <c r="AS12" s="24">
        <v>1730.5500000551101</v>
      </c>
      <c r="AT12" s="24">
        <v>29.9104118674801</v>
      </c>
      <c r="AU12" s="24">
        <v>23.517530161984599</v>
      </c>
      <c r="AV12" s="24">
        <v>222.27479515093401</v>
      </c>
      <c r="AW12" s="24">
        <v>22787.963306675301</v>
      </c>
      <c r="AX12" s="24">
        <v>18416.840797154098</v>
      </c>
      <c r="AY12" s="24">
        <v>4371.1225095212103</v>
      </c>
      <c r="AZ12" s="24">
        <v>6.8301894321444996</v>
      </c>
      <c r="BA12" s="24">
        <v>1.5354224111950701</v>
      </c>
      <c r="BB12" s="24">
        <v>1476.9991444964301</v>
      </c>
      <c r="BC12" s="24">
        <v>29.1583927886814</v>
      </c>
      <c r="BD12" s="24">
        <v>5250.58787964968</v>
      </c>
      <c r="BE12" s="24">
        <v>31.653408087655698</v>
      </c>
      <c r="BF12" s="24">
        <v>46.4978797048011</v>
      </c>
      <c r="BG12" s="24">
        <v>8908.0223484735707</v>
      </c>
      <c r="BH12" s="24">
        <v>2924.1367883364901</v>
      </c>
      <c r="BI12" s="24">
        <v>210.03665009893101</v>
      </c>
      <c r="BJ12" s="24">
        <v>308.56067527571599</v>
      </c>
      <c r="BK12" s="24">
        <v>1.40315640448199</v>
      </c>
      <c r="BL12" s="24">
        <v>704.02002220054499</v>
      </c>
      <c r="BM12" s="24">
        <v>28063.836825107399</v>
      </c>
      <c r="BN12" s="24">
        <v>0</v>
      </c>
      <c r="BO12" s="24">
        <v>245.60428097964501</v>
      </c>
      <c r="BP12" s="24">
        <v>4940.6595898320602</v>
      </c>
      <c r="BQ12" s="86">
        <v>0</v>
      </c>
      <c r="BR12" s="24">
        <v>3695.2384243059601</v>
      </c>
      <c r="BS12" s="24">
        <v>84849.833436950503</v>
      </c>
      <c r="BT12" s="24">
        <v>3130.4082805447601</v>
      </c>
    </row>
    <row r="13" spans="1:72" x14ac:dyDescent="0.3">
      <c r="A13" s="5" t="s">
        <v>85</v>
      </c>
      <c r="B13" s="86">
        <v>1236.0937068000001</v>
      </c>
      <c r="C13" s="86">
        <v>2.5215103301999999</v>
      </c>
      <c r="D13" s="86">
        <v>87.559681280000007</v>
      </c>
      <c r="E13" s="86">
        <v>79.826440861999998</v>
      </c>
      <c r="F13" s="86">
        <v>44.866751354000002</v>
      </c>
      <c r="G13" s="86">
        <v>9.5351342248000002</v>
      </c>
      <c r="H13" s="86">
        <v>821.28280160999998</v>
      </c>
      <c r="J13" t="s">
        <v>85</v>
      </c>
      <c r="K13" s="85">
        <v>0</v>
      </c>
      <c r="L13" s="24">
        <v>0</v>
      </c>
      <c r="M13" s="24">
        <v>0</v>
      </c>
      <c r="N13" s="24">
        <v>0</v>
      </c>
      <c r="O13" s="24">
        <v>0</v>
      </c>
      <c r="P13" s="86">
        <v>0</v>
      </c>
      <c r="Q13" s="24">
        <v>0</v>
      </c>
      <c r="R13" s="24">
        <v>0</v>
      </c>
      <c r="S13" s="24">
        <v>0</v>
      </c>
      <c r="T13" s="24">
        <v>0</v>
      </c>
      <c r="U13" s="24">
        <v>0</v>
      </c>
      <c r="V13" s="24">
        <v>0</v>
      </c>
      <c r="W13" s="24">
        <v>0</v>
      </c>
      <c r="X13" s="86">
        <v>0</v>
      </c>
      <c r="Y13" s="24">
        <v>0</v>
      </c>
      <c r="Z13" s="24">
        <v>0</v>
      </c>
      <c r="AA13" s="24">
        <v>0</v>
      </c>
      <c r="AB13" s="24">
        <v>0</v>
      </c>
      <c r="AC13" s="24">
        <v>0</v>
      </c>
      <c r="AD13" s="86">
        <v>0</v>
      </c>
      <c r="AE13" s="24">
        <v>0</v>
      </c>
      <c r="AF13" s="24">
        <v>0</v>
      </c>
      <c r="AG13" s="24">
        <v>0</v>
      </c>
      <c r="AH13" s="24">
        <v>0</v>
      </c>
      <c r="AI13" s="24">
        <v>0</v>
      </c>
      <c r="AJ13" s="24">
        <v>0</v>
      </c>
      <c r="AK13" s="24">
        <v>0</v>
      </c>
      <c r="AL13" s="24">
        <v>0</v>
      </c>
      <c r="AM13" s="24">
        <v>0</v>
      </c>
      <c r="AN13" s="24">
        <v>0</v>
      </c>
      <c r="AO13" s="24">
        <v>0</v>
      </c>
      <c r="AP13" s="24">
        <v>0</v>
      </c>
      <c r="AQ13" s="24">
        <v>0</v>
      </c>
      <c r="AR13" s="24">
        <v>0</v>
      </c>
      <c r="AS13" s="24">
        <v>0</v>
      </c>
      <c r="AT13" s="24">
        <v>0</v>
      </c>
      <c r="AU13" s="24">
        <v>0</v>
      </c>
      <c r="AV13" s="24">
        <v>0</v>
      </c>
      <c r="AW13" s="24">
        <v>0</v>
      </c>
      <c r="AX13" s="24">
        <v>0</v>
      </c>
      <c r="AY13" s="24">
        <v>0</v>
      </c>
      <c r="AZ13" s="24">
        <v>0</v>
      </c>
      <c r="BA13" s="24">
        <v>0</v>
      </c>
      <c r="BB13" s="24">
        <v>0</v>
      </c>
      <c r="BC13" s="24">
        <v>0</v>
      </c>
      <c r="BD13" s="24">
        <v>0</v>
      </c>
      <c r="BE13" s="24">
        <v>0</v>
      </c>
      <c r="BF13" s="24">
        <v>0</v>
      </c>
      <c r="BG13" s="24">
        <v>0</v>
      </c>
      <c r="BH13" s="24">
        <v>0</v>
      </c>
      <c r="BI13" s="24">
        <v>0</v>
      </c>
      <c r="BJ13" s="24">
        <v>0</v>
      </c>
      <c r="BK13" s="24">
        <v>0</v>
      </c>
      <c r="BL13" s="24">
        <v>0</v>
      </c>
      <c r="BM13" s="24">
        <v>0</v>
      </c>
      <c r="BN13" s="24">
        <v>0</v>
      </c>
      <c r="BO13" s="24">
        <v>0</v>
      </c>
      <c r="BP13" s="24">
        <v>0</v>
      </c>
      <c r="BQ13" s="86">
        <v>0</v>
      </c>
      <c r="BR13" s="24">
        <v>0</v>
      </c>
      <c r="BS13" s="24">
        <v>0</v>
      </c>
      <c r="BT13" s="24">
        <v>0</v>
      </c>
    </row>
    <row r="14" spans="1:72" x14ac:dyDescent="0.3">
      <c r="A14" s="5" t="s">
        <v>179</v>
      </c>
      <c r="B14" s="86">
        <v>2137.3192558000001</v>
      </c>
      <c r="C14" s="86">
        <v>7.1909427711999996</v>
      </c>
      <c r="D14" s="86">
        <v>1027.4395987</v>
      </c>
      <c r="E14" s="86">
        <v>133.57485116999999</v>
      </c>
      <c r="F14" s="86">
        <v>161.65437689000001</v>
      </c>
      <c r="G14" s="86">
        <v>16.682843871999999</v>
      </c>
      <c r="H14" s="86">
        <v>1013.6207749</v>
      </c>
      <c r="J14" t="s">
        <v>179</v>
      </c>
      <c r="K14" s="85">
        <v>0</v>
      </c>
      <c r="L14" s="24">
        <v>0</v>
      </c>
      <c r="M14" s="24">
        <v>0</v>
      </c>
      <c r="N14" s="24">
        <v>0</v>
      </c>
      <c r="O14" s="24">
        <v>0</v>
      </c>
      <c r="P14" s="86">
        <v>0</v>
      </c>
      <c r="Q14" s="24">
        <v>0</v>
      </c>
      <c r="R14" s="24">
        <v>0</v>
      </c>
      <c r="S14" s="24">
        <v>0</v>
      </c>
      <c r="T14" s="24">
        <v>0</v>
      </c>
      <c r="U14" s="24">
        <v>0</v>
      </c>
      <c r="V14" s="24">
        <v>0</v>
      </c>
      <c r="W14" s="24">
        <v>0</v>
      </c>
      <c r="X14" s="86">
        <v>0</v>
      </c>
      <c r="Y14" s="24">
        <v>0</v>
      </c>
      <c r="Z14" s="24">
        <v>0</v>
      </c>
      <c r="AA14" s="24">
        <v>0</v>
      </c>
      <c r="AB14" s="24">
        <v>0</v>
      </c>
      <c r="AC14" s="24">
        <v>0</v>
      </c>
      <c r="AD14" s="86">
        <v>0</v>
      </c>
      <c r="AE14" s="24">
        <v>0</v>
      </c>
      <c r="AF14" s="24">
        <v>0</v>
      </c>
      <c r="AG14" s="24">
        <v>0</v>
      </c>
      <c r="AH14" s="24">
        <v>0</v>
      </c>
      <c r="AI14" s="24">
        <v>0</v>
      </c>
      <c r="AJ14" s="24">
        <v>0</v>
      </c>
      <c r="AK14" s="24">
        <v>0</v>
      </c>
      <c r="AL14" s="24">
        <v>0</v>
      </c>
      <c r="AM14" s="24">
        <v>0</v>
      </c>
      <c r="AN14" s="24">
        <v>0</v>
      </c>
      <c r="AO14" s="24">
        <v>0</v>
      </c>
      <c r="AP14" s="24">
        <v>0</v>
      </c>
      <c r="AQ14" s="24">
        <v>0</v>
      </c>
      <c r="AR14" s="24">
        <v>0</v>
      </c>
      <c r="AS14" s="24">
        <v>0</v>
      </c>
      <c r="AT14" s="24">
        <v>0</v>
      </c>
      <c r="AU14" s="24">
        <v>0</v>
      </c>
      <c r="AV14" s="24">
        <v>0</v>
      </c>
      <c r="AW14" s="24">
        <v>0</v>
      </c>
      <c r="AX14" s="24">
        <v>0</v>
      </c>
      <c r="AY14" s="24">
        <v>0</v>
      </c>
      <c r="AZ14" s="24">
        <v>0</v>
      </c>
      <c r="BA14" s="24">
        <v>0</v>
      </c>
      <c r="BB14" s="24">
        <v>0</v>
      </c>
      <c r="BC14" s="24">
        <v>0</v>
      </c>
      <c r="BD14" s="24">
        <v>0</v>
      </c>
      <c r="BE14" s="24">
        <v>0</v>
      </c>
      <c r="BF14" s="24">
        <v>0</v>
      </c>
      <c r="BG14" s="24">
        <v>0</v>
      </c>
      <c r="BH14" s="24">
        <v>0</v>
      </c>
      <c r="BI14" s="24">
        <v>0</v>
      </c>
      <c r="BJ14" s="24">
        <v>0</v>
      </c>
      <c r="BK14" s="24">
        <v>0</v>
      </c>
      <c r="BL14" s="24">
        <v>0</v>
      </c>
      <c r="BM14" s="24">
        <v>0</v>
      </c>
      <c r="BN14" s="24">
        <v>0</v>
      </c>
      <c r="BO14" s="24">
        <v>0</v>
      </c>
      <c r="BP14" s="24">
        <v>0</v>
      </c>
      <c r="BQ14" s="86">
        <v>0</v>
      </c>
      <c r="BR14" s="24">
        <v>0</v>
      </c>
      <c r="BS14" s="24">
        <v>0</v>
      </c>
      <c r="BT14" s="24">
        <v>0</v>
      </c>
    </row>
    <row r="15" spans="1:72" x14ac:dyDescent="0.3">
      <c r="A15" s="11" t="s">
        <v>87</v>
      </c>
      <c r="B15" s="86">
        <v>52.268034688</v>
      </c>
      <c r="C15" s="86">
        <v>1.1527297592000001</v>
      </c>
      <c r="D15" s="86">
        <v>6.4850209842000002</v>
      </c>
      <c r="E15" s="86">
        <v>51.503446621000002</v>
      </c>
      <c r="F15" s="86">
        <v>19.238302468000001</v>
      </c>
      <c r="G15" s="86">
        <v>0.62698999840000003</v>
      </c>
      <c r="H15" s="86">
        <v>340.73740576</v>
      </c>
      <c r="J15" t="s">
        <v>87</v>
      </c>
      <c r="K15" s="85">
        <v>3.1687088820913E-7</v>
      </c>
      <c r="L15" s="24">
        <v>1.0102660822213701E-5</v>
      </c>
      <c r="M15" s="24">
        <v>6.5813837066750395E-7</v>
      </c>
      <c r="N15" s="24">
        <v>6.5604933386464601E-7</v>
      </c>
      <c r="O15" s="24">
        <v>2.3920273136129902E-7</v>
      </c>
      <c r="P15" s="86">
        <v>1.2611149025391699E-8</v>
      </c>
      <c r="Q15" s="24">
        <v>2.6937599262024799E-6</v>
      </c>
      <c r="R15" s="24">
        <v>8.4573064675892996E-6</v>
      </c>
      <c r="S15" s="24">
        <v>1.0738532493372299E-3</v>
      </c>
      <c r="T15" s="24">
        <v>3.5464624957423099E-6</v>
      </c>
      <c r="U15" s="24">
        <v>1.41426934697994E-6</v>
      </c>
      <c r="V15" s="24">
        <v>1.92239326209097E-6</v>
      </c>
      <c r="W15" s="24">
        <v>3.6540533598328797E-5</v>
      </c>
      <c r="X15" s="86">
        <v>1.5442043615690201E-8</v>
      </c>
      <c r="Y15" s="24">
        <v>8.55019050094525E-7</v>
      </c>
      <c r="Z15" s="24">
        <v>8.55019050094525E-7</v>
      </c>
      <c r="AA15" s="24">
        <v>2.6725382143664198E-6</v>
      </c>
      <c r="AB15" s="24">
        <v>1.52825212211401E-6</v>
      </c>
      <c r="AC15" s="24">
        <v>1.82414365354364E-8</v>
      </c>
      <c r="AD15" s="86">
        <v>1.4209695440345601E-4</v>
      </c>
      <c r="AE15" s="24">
        <v>2.5060567072868202E-7</v>
      </c>
      <c r="AF15" s="24">
        <v>5.9235554112998002E-6</v>
      </c>
      <c r="AG15" s="24">
        <v>1.1940681018535301E-6</v>
      </c>
      <c r="AH15" s="24">
        <v>3.4292913793768501E-6</v>
      </c>
      <c r="AI15" s="24">
        <v>0</v>
      </c>
      <c r="AJ15" s="24">
        <v>3.0100627104725E-4</v>
      </c>
      <c r="AK15" s="24">
        <v>3.0773788808236399E-5</v>
      </c>
      <c r="AL15" s="24">
        <v>3.3445259806985298E-4</v>
      </c>
      <c r="AM15" s="24">
        <v>5.6803797064545702E-9</v>
      </c>
      <c r="AN15" s="24">
        <v>3.2947019295953901E-6</v>
      </c>
      <c r="AO15" s="24">
        <v>1.15945964715024E-8</v>
      </c>
      <c r="AP15" s="24">
        <v>1.55908293457233E-4</v>
      </c>
      <c r="AQ15" s="24">
        <v>5.4552797940883401E-8</v>
      </c>
      <c r="AR15" s="24">
        <v>2.03496530476143E-7</v>
      </c>
      <c r="AS15" s="24">
        <v>4.8408251900108501E-7</v>
      </c>
      <c r="AT15" s="24">
        <v>4.9594206253410296E-9</v>
      </c>
      <c r="AU15" s="24">
        <v>3.7472676466211398E-8</v>
      </c>
      <c r="AV15" s="24">
        <v>1.7295347696445499E-8</v>
      </c>
      <c r="AW15" s="24">
        <v>1.02433420124891E-5</v>
      </c>
      <c r="AX15" s="24">
        <v>9.6798174833137605E-6</v>
      </c>
      <c r="AY15" s="24">
        <v>5.6352452917541504E-7</v>
      </c>
      <c r="AZ15" s="24">
        <v>9.5757756135737803E-11</v>
      </c>
      <c r="BA15" s="24">
        <v>1.0489741342725001E-9</v>
      </c>
      <c r="BB15" s="24">
        <v>2.39892855371285E-6</v>
      </c>
      <c r="BC15" s="24">
        <v>1.1186099858353E-7</v>
      </c>
      <c r="BD15" s="24">
        <v>1.5165153744826001E-6</v>
      </c>
      <c r="BE15" s="24">
        <v>2.3712627523603199E-8</v>
      </c>
      <c r="BF15" s="24">
        <v>1.8463102895219799E-7</v>
      </c>
      <c r="BG15" s="24">
        <v>3.7914603967217199E-6</v>
      </c>
      <c r="BH15" s="24">
        <v>1.9623433315145201E-5</v>
      </c>
      <c r="BI15" s="24">
        <v>1.46852295838225E-8</v>
      </c>
      <c r="BJ15" s="24">
        <v>8.1817975385395595E-7</v>
      </c>
      <c r="BK15" s="24">
        <v>5.2448993314483797E-9</v>
      </c>
      <c r="BL15" s="24">
        <v>2.1124737291732099E-9</v>
      </c>
      <c r="BM15" s="24">
        <v>1.4260620821243599E-4</v>
      </c>
      <c r="BN15" s="24">
        <v>0</v>
      </c>
      <c r="BO15" s="24">
        <v>4.0593777965023896E-6</v>
      </c>
      <c r="BP15" s="24">
        <v>1.1242667212090101E-5</v>
      </c>
      <c r="BQ15" s="86">
        <v>0</v>
      </c>
      <c r="BR15" s="24">
        <v>3.3602254865325202E-5</v>
      </c>
      <c r="BS15" s="24">
        <v>4.1979188368414298E-4</v>
      </c>
      <c r="BT15" s="24">
        <v>1.3104092871354701E-5</v>
      </c>
    </row>
    <row r="16" spans="1:72" x14ac:dyDescent="0.3">
      <c r="A16" s="26" t="s">
        <v>180</v>
      </c>
      <c r="B16" s="86">
        <v>2944.7383299404</v>
      </c>
      <c r="C16" s="86">
        <v>45389.5939727593</v>
      </c>
      <c r="D16" s="86">
        <v>1897.0177434191</v>
      </c>
      <c r="E16" s="86">
        <v>5629.57071162384</v>
      </c>
      <c r="F16" s="86">
        <v>2092.7657750474091</v>
      </c>
      <c r="G16" s="86">
        <v>146.731291568372</v>
      </c>
      <c r="H16" s="86">
        <v>16824.232382097398</v>
      </c>
      <c r="J16" t="s">
        <v>180</v>
      </c>
      <c r="K16" s="85">
        <v>0</v>
      </c>
      <c r="L16" s="24">
        <v>0</v>
      </c>
      <c r="M16" s="24">
        <v>0</v>
      </c>
      <c r="N16" s="24">
        <v>0</v>
      </c>
      <c r="O16" s="24">
        <v>0</v>
      </c>
      <c r="P16" s="86">
        <v>0</v>
      </c>
      <c r="Q16" s="24">
        <v>0</v>
      </c>
      <c r="R16" s="24">
        <v>0</v>
      </c>
      <c r="S16" s="24">
        <v>0</v>
      </c>
      <c r="T16" s="24">
        <v>0</v>
      </c>
      <c r="U16" s="24">
        <v>0</v>
      </c>
      <c r="V16" s="24">
        <v>0</v>
      </c>
      <c r="W16" s="24">
        <v>0</v>
      </c>
      <c r="X16" s="86">
        <v>0</v>
      </c>
      <c r="Y16" s="24">
        <v>0</v>
      </c>
      <c r="Z16" s="24">
        <v>0</v>
      </c>
      <c r="AA16" s="24">
        <v>0</v>
      </c>
      <c r="AB16" s="24">
        <v>0</v>
      </c>
      <c r="AC16" s="24">
        <v>0</v>
      </c>
      <c r="AD16" s="86">
        <v>0</v>
      </c>
      <c r="AE16" s="24">
        <v>0</v>
      </c>
      <c r="AF16" s="24">
        <v>0</v>
      </c>
      <c r="AG16" s="24">
        <v>0</v>
      </c>
      <c r="AH16" s="24">
        <v>0</v>
      </c>
      <c r="AI16" s="24">
        <v>0</v>
      </c>
      <c r="AJ16" s="24">
        <v>0</v>
      </c>
      <c r="AK16" s="24">
        <v>0</v>
      </c>
      <c r="AL16" s="24">
        <v>0</v>
      </c>
      <c r="AM16" s="24">
        <v>0</v>
      </c>
      <c r="AN16" s="24">
        <v>0</v>
      </c>
      <c r="AO16" s="24">
        <v>0</v>
      </c>
      <c r="AP16" s="24">
        <v>0</v>
      </c>
      <c r="AQ16" s="24">
        <v>0</v>
      </c>
      <c r="AR16" s="24">
        <v>0</v>
      </c>
      <c r="AS16" s="24">
        <v>0</v>
      </c>
      <c r="AT16" s="24">
        <v>0</v>
      </c>
      <c r="AU16" s="24">
        <v>0</v>
      </c>
      <c r="AV16" s="24">
        <v>0</v>
      </c>
      <c r="AW16" s="24">
        <v>0</v>
      </c>
      <c r="AX16" s="24">
        <v>0</v>
      </c>
      <c r="AY16" s="24">
        <v>0</v>
      </c>
      <c r="AZ16" s="24">
        <v>0</v>
      </c>
      <c r="BA16" s="24">
        <v>0</v>
      </c>
      <c r="BB16" s="24">
        <v>0</v>
      </c>
      <c r="BC16" s="24">
        <v>0</v>
      </c>
      <c r="BD16" s="24">
        <v>0</v>
      </c>
      <c r="BE16" s="24">
        <v>0</v>
      </c>
      <c r="BF16" s="24">
        <v>0</v>
      </c>
      <c r="BG16" s="24">
        <v>0</v>
      </c>
      <c r="BH16" s="24">
        <v>0</v>
      </c>
      <c r="BI16" s="24">
        <v>0</v>
      </c>
      <c r="BJ16" s="24">
        <v>0</v>
      </c>
      <c r="BK16" s="24">
        <v>0</v>
      </c>
      <c r="BL16" s="24">
        <v>0</v>
      </c>
      <c r="BM16" s="24">
        <v>0</v>
      </c>
      <c r="BN16" s="24">
        <v>0</v>
      </c>
      <c r="BO16" s="24">
        <v>0</v>
      </c>
      <c r="BP16" s="24">
        <v>0</v>
      </c>
      <c r="BQ16" s="86">
        <v>0</v>
      </c>
      <c r="BR16" s="24">
        <v>0</v>
      </c>
      <c r="BS16" s="24">
        <v>0</v>
      </c>
      <c r="BT16" s="24">
        <v>0</v>
      </c>
    </row>
    <row r="17" spans="1:72" x14ac:dyDescent="0.3">
      <c r="A17" s="26" t="s">
        <v>328</v>
      </c>
      <c r="B17" s="86">
        <v>5451.1447905690602</v>
      </c>
      <c r="C17" s="86">
        <v>4085.3873938299203</v>
      </c>
      <c r="D17" s="86">
        <v>3469.0494948099004</v>
      </c>
      <c r="E17" s="86">
        <v>6078.6827340742793</v>
      </c>
      <c r="F17" s="86">
        <v>1888.6950825598799</v>
      </c>
      <c r="G17" s="86">
        <v>112.49449434105649</v>
      </c>
      <c r="H17" s="86">
        <v>51496.443952415197</v>
      </c>
      <c r="J17" t="s">
        <v>328</v>
      </c>
      <c r="K17" s="85">
        <v>6.3221292399653697</v>
      </c>
      <c r="L17" s="24">
        <v>3212.2973736070298</v>
      </c>
      <c r="M17" s="24">
        <v>143.20656977707699</v>
      </c>
      <c r="N17" s="24">
        <v>143.198769055317</v>
      </c>
      <c r="O17" s="24">
        <v>133.61867646521901</v>
      </c>
      <c r="P17" s="86">
        <v>4.5967165830784099E-2</v>
      </c>
      <c r="Q17" s="24">
        <v>863.19575543895996</v>
      </c>
      <c r="R17" s="24">
        <v>239.31888557255701</v>
      </c>
      <c r="S17" s="24">
        <v>5452.8585146359201</v>
      </c>
      <c r="T17" s="24">
        <v>122.67660067759</v>
      </c>
      <c r="U17" s="24">
        <v>278.77040980287302</v>
      </c>
      <c r="V17" s="24">
        <v>39.943892307359597</v>
      </c>
      <c r="W17" s="24">
        <v>3880.9357242261999</v>
      </c>
      <c r="X17" s="86">
        <v>6.0351772762170998E-2</v>
      </c>
      <c r="Y17" s="24">
        <v>135.40271442636299</v>
      </c>
      <c r="Z17" s="24">
        <v>135.40271442636299</v>
      </c>
      <c r="AA17" s="24">
        <v>19.034063795146501</v>
      </c>
      <c r="AB17" s="24">
        <v>80.208682004276895</v>
      </c>
      <c r="AC17" s="24">
        <v>1.45402331876893</v>
      </c>
      <c r="AD17" s="86">
        <v>5680.0768505912702</v>
      </c>
      <c r="AE17" s="24">
        <v>241.490983129791</v>
      </c>
      <c r="AF17" s="24">
        <v>801.19203684893</v>
      </c>
      <c r="AG17" s="24">
        <v>21.8826051519906</v>
      </c>
      <c r="AH17" s="24">
        <v>4085.2891412446102</v>
      </c>
      <c r="AI17" s="24">
        <v>0</v>
      </c>
      <c r="AJ17" s="24">
        <v>3122.1538773237999</v>
      </c>
      <c r="AK17" s="24">
        <v>327.85888494628898</v>
      </c>
      <c r="AL17" s="24">
        <v>3469.0468260652401</v>
      </c>
      <c r="AM17" s="24">
        <v>0.46673736391121901</v>
      </c>
      <c r="AN17" s="24">
        <v>460.96181408422598</v>
      </c>
      <c r="AO17" s="24">
        <v>78.375897308707806</v>
      </c>
      <c r="AP17" s="24">
        <v>14957.6308658708</v>
      </c>
      <c r="AQ17" s="24">
        <v>36.189510849495903</v>
      </c>
      <c r="AR17" s="24">
        <v>4.79532290547131</v>
      </c>
      <c r="AS17" s="24">
        <v>130.18854798084101</v>
      </c>
      <c r="AT17" s="24">
        <v>53.914253542551997</v>
      </c>
      <c r="AU17" s="24">
        <v>5.01281886274574</v>
      </c>
      <c r="AV17" s="24">
        <v>22.5376466321643</v>
      </c>
      <c r="AW17" s="24">
        <v>6078.31588976889</v>
      </c>
      <c r="AX17" s="24">
        <v>1888.65372196409</v>
      </c>
      <c r="AY17" s="24">
        <v>4189.6621678048004</v>
      </c>
      <c r="AZ17" s="24">
        <v>2.6548174738338899</v>
      </c>
      <c r="BA17" s="24">
        <v>1.2131917690438001</v>
      </c>
      <c r="BB17" s="24">
        <v>727.52307357374696</v>
      </c>
      <c r="BC17" s="24">
        <v>2.7412605146689999</v>
      </c>
      <c r="BD17" s="24">
        <v>177.322388046539</v>
      </c>
      <c r="BE17" s="24">
        <v>4.55436387285945</v>
      </c>
      <c r="BF17" s="24">
        <v>6.7267363437446601</v>
      </c>
      <c r="BG17" s="24">
        <v>383.67203866906902</v>
      </c>
      <c r="BH17" s="24">
        <v>13767.558490908001</v>
      </c>
      <c r="BI17" s="24">
        <v>221.41529324228199</v>
      </c>
      <c r="BJ17" s="24">
        <v>25.0584386536373</v>
      </c>
      <c r="BK17" s="24">
        <v>4.7581217226916204</v>
      </c>
      <c r="BL17" s="24">
        <v>112.495526711751</v>
      </c>
      <c r="BM17" s="24">
        <v>9207.8816913929204</v>
      </c>
      <c r="BN17" s="24">
        <v>0</v>
      </c>
      <c r="BO17" s="24">
        <v>1530.0921804473701</v>
      </c>
      <c r="BP17" s="24">
        <v>2998.6254081147599</v>
      </c>
      <c r="BQ17" s="86">
        <v>0</v>
      </c>
      <c r="BR17" s="24">
        <v>4734.8915243175197</v>
      </c>
      <c r="BS17" s="24">
        <v>51492.035841201003</v>
      </c>
      <c r="BT17" s="24">
        <v>2203.7920482437398</v>
      </c>
    </row>
    <row r="18" spans="1:72" x14ac:dyDescent="0.3">
      <c r="A18" s="26" t="s">
        <v>181</v>
      </c>
      <c r="B18" s="86">
        <v>4358.5547705397203</v>
      </c>
      <c r="C18" s="86">
        <v>773.462122028463</v>
      </c>
      <c r="D18" s="86">
        <v>1418.61017335929</v>
      </c>
      <c r="E18" s="86">
        <v>1519.8791064833699</v>
      </c>
      <c r="F18" s="86">
        <v>605.59546992928404</v>
      </c>
      <c r="G18" s="86">
        <v>68.285733858102503</v>
      </c>
      <c r="H18" s="86">
        <v>10236.211210329349</v>
      </c>
      <c r="J18" t="s">
        <v>181</v>
      </c>
      <c r="K18" s="85">
        <v>0.81960549830431595</v>
      </c>
      <c r="L18" s="24">
        <v>196.78408298092401</v>
      </c>
      <c r="M18" s="24">
        <v>114.946897992706</v>
      </c>
      <c r="N18" s="24">
        <v>114.94631095491199</v>
      </c>
      <c r="O18" s="24">
        <v>116.247894508342</v>
      </c>
      <c r="P18" s="86">
        <v>4.4072887988679298E-3</v>
      </c>
      <c r="Q18" s="24">
        <v>142.34106291059399</v>
      </c>
      <c r="R18" s="24">
        <v>161.26483693414201</v>
      </c>
      <c r="S18" s="24">
        <v>3899.1198306850301</v>
      </c>
      <c r="T18" s="24">
        <v>64.577007182889801</v>
      </c>
      <c r="U18" s="24">
        <v>52.997919339836898</v>
      </c>
      <c r="V18" s="24">
        <v>32.457056990843</v>
      </c>
      <c r="W18" s="24">
        <v>382.535033018734</v>
      </c>
      <c r="X18" s="86">
        <v>5.9174309802025003E-3</v>
      </c>
      <c r="Y18" s="24">
        <v>76.280646142958602</v>
      </c>
      <c r="Z18" s="24">
        <v>76.280646142958602</v>
      </c>
      <c r="AA18" s="24">
        <v>8.6705840663150102</v>
      </c>
      <c r="AB18" s="24">
        <v>17.615301684474499</v>
      </c>
      <c r="AC18" s="24">
        <v>1.4818580806163</v>
      </c>
      <c r="AD18" s="86">
        <v>641.55431819319699</v>
      </c>
      <c r="AE18" s="24">
        <v>41.328895959919898</v>
      </c>
      <c r="AF18" s="24">
        <v>33.285892984914902</v>
      </c>
      <c r="AG18" s="24">
        <v>13.8987215088444</v>
      </c>
      <c r="AH18" s="24">
        <v>618.47691220643901</v>
      </c>
      <c r="AI18" s="24">
        <v>0</v>
      </c>
      <c r="AJ18" s="24">
        <v>1149.47005369356</v>
      </c>
      <c r="AK18" s="24">
        <v>119.04929189525799</v>
      </c>
      <c r="AL18" s="24">
        <v>1277.1899296551401</v>
      </c>
      <c r="AM18" s="24">
        <v>3.9370300057253997E-2</v>
      </c>
      <c r="AN18" s="24">
        <v>90.085145309391194</v>
      </c>
      <c r="AO18" s="24">
        <v>11.856664572275699</v>
      </c>
      <c r="AP18" s="24">
        <v>1673.2924863241701</v>
      </c>
      <c r="AQ18" s="24">
        <v>6.7258376957290897</v>
      </c>
      <c r="AR18" s="24">
        <v>1.28968085892072</v>
      </c>
      <c r="AS18" s="24">
        <v>54.152757265607299</v>
      </c>
      <c r="AT18" s="24">
        <v>8.4581567596465899</v>
      </c>
      <c r="AU18" s="24">
        <v>0.73004436801754902</v>
      </c>
      <c r="AV18" s="24">
        <v>5.0114415251574904</v>
      </c>
      <c r="AW18" s="24">
        <v>1153.3104446308</v>
      </c>
      <c r="AX18" s="24">
        <v>481.27989143603497</v>
      </c>
      <c r="AY18" s="24">
        <v>672.03055319477198</v>
      </c>
      <c r="AZ18" s="24">
        <v>0.61506592811829897</v>
      </c>
      <c r="BA18" s="24">
        <v>0.19288645469226201</v>
      </c>
      <c r="BB18" s="24">
        <v>121.70070779388899</v>
      </c>
      <c r="BC18" s="24">
        <v>0.54480789034210197</v>
      </c>
      <c r="BD18" s="24">
        <v>85.314209780805399</v>
      </c>
      <c r="BE18" s="24">
        <v>0.84005676901624204</v>
      </c>
      <c r="BF18" s="24">
        <v>0.97698745018932098</v>
      </c>
      <c r="BG18" s="24">
        <v>143.41360505299301</v>
      </c>
      <c r="BH18" s="24">
        <v>1950.47507504026</v>
      </c>
      <c r="BI18" s="24">
        <v>34.159232681316396</v>
      </c>
      <c r="BJ18" s="24">
        <v>4.5570047123795003</v>
      </c>
      <c r="BK18" s="24">
        <v>0.74074387693800003</v>
      </c>
      <c r="BL18" s="24">
        <v>65.003533418211106</v>
      </c>
      <c r="BM18" s="24">
        <v>759.73737173191103</v>
      </c>
      <c r="BN18" s="24">
        <v>0</v>
      </c>
      <c r="BO18" s="24">
        <v>19.524080730430999</v>
      </c>
      <c r="BP18" s="24">
        <v>261.98761060473902</v>
      </c>
      <c r="BQ18" s="86">
        <v>0</v>
      </c>
      <c r="BR18" s="24">
        <v>440.551067749136</v>
      </c>
      <c r="BS18" s="24">
        <v>6249.4789694494502</v>
      </c>
      <c r="BT18" s="24">
        <v>180.177272907565</v>
      </c>
    </row>
    <row r="19" spans="1:72" x14ac:dyDescent="0.3">
      <c r="A19" s="26" t="s">
        <v>182</v>
      </c>
      <c r="B19" s="86">
        <v>22428.0079379977</v>
      </c>
      <c r="C19" s="86">
        <v>4146.1426177045505</v>
      </c>
      <c r="D19" s="86">
        <v>3212.086863129799</v>
      </c>
      <c r="E19" s="86">
        <v>5305.1851796883202</v>
      </c>
      <c r="F19" s="86">
        <v>2649.2432718145901</v>
      </c>
      <c r="G19" s="86">
        <v>98.012804317065203</v>
      </c>
      <c r="H19" s="86">
        <v>12089.882302190101</v>
      </c>
      <c r="J19" t="s">
        <v>182</v>
      </c>
      <c r="K19" s="85">
        <v>0</v>
      </c>
      <c r="L19" s="24">
        <v>0</v>
      </c>
      <c r="M19" s="24">
        <v>0</v>
      </c>
      <c r="N19" s="24">
        <v>0</v>
      </c>
      <c r="O19" s="24">
        <v>0</v>
      </c>
      <c r="P19" s="86">
        <v>0</v>
      </c>
      <c r="Q19" s="24">
        <v>0</v>
      </c>
      <c r="R19" s="24">
        <v>0</v>
      </c>
      <c r="S19" s="24">
        <v>0</v>
      </c>
      <c r="T19" s="24">
        <v>0</v>
      </c>
      <c r="U19" s="24">
        <v>0</v>
      </c>
      <c r="V19" s="24">
        <v>0</v>
      </c>
      <c r="W19" s="24">
        <v>0</v>
      </c>
      <c r="X19" s="86">
        <v>0</v>
      </c>
      <c r="Y19" s="24">
        <v>0</v>
      </c>
      <c r="Z19" s="24">
        <v>0</v>
      </c>
      <c r="AA19" s="24">
        <v>0</v>
      </c>
      <c r="AB19" s="24">
        <v>0</v>
      </c>
      <c r="AC19" s="24">
        <v>0</v>
      </c>
      <c r="AD19" s="86">
        <v>0</v>
      </c>
      <c r="AE19" s="24">
        <v>0</v>
      </c>
      <c r="AF19" s="24">
        <v>0</v>
      </c>
      <c r="AG19" s="24">
        <v>0</v>
      </c>
      <c r="AH19" s="24">
        <v>0</v>
      </c>
      <c r="AI19" s="24">
        <v>0</v>
      </c>
      <c r="AJ19" s="24">
        <v>0</v>
      </c>
      <c r="AK19" s="24">
        <v>0</v>
      </c>
      <c r="AL19" s="24">
        <v>0</v>
      </c>
      <c r="AM19" s="24">
        <v>0</v>
      </c>
      <c r="AN19" s="24">
        <v>0</v>
      </c>
      <c r="AO19" s="24">
        <v>0</v>
      </c>
      <c r="AP19" s="24">
        <v>0</v>
      </c>
      <c r="AQ19" s="24">
        <v>0</v>
      </c>
      <c r="AR19" s="24">
        <v>0</v>
      </c>
      <c r="AS19" s="24">
        <v>0</v>
      </c>
      <c r="AT19" s="24">
        <v>0</v>
      </c>
      <c r="AU19" s="24">
        <v>0</v>
      </c>
      <c r="AV19" s="24">
        <v>0</v>
      </c>
      <c r="AW19" s="24">
        <v>0</v>
      </c>
      <c r="AX19" s="24">
        <v>0</v>
      </c>
      <c r="AY19" s="24">
        <v>0</v>
      </c>
      <c r="AZ19" s="24">
        <v>0</v>
      </c>
      <c r="BA19" s="24">
        <v>0</v>
      </c>
      <c r="BB19" s="24">
        <v>0</v>
      </c>
      <c r="BC19" s="24">
        <v>0</v>
      </c>
      <c r="BD19" s="24">
        <v>0</v>
      </c>
      <c r="BE19" s="24">
        <v>0</v>
      </c>
      <c r="BF19" s="24">
        <v>0</v>
      </c>
      <c r="BG19" s="24">
        <v>0</v>
      </c>
      <c r="BH19" s="24">
        <v>0</v>
      </c>
      <c r="BI19" s="24">
        <v>0</v>
      </c>
      <c r="BJ19" s="24">
        <v>0</v>
      </c>
      <c r="BK19" s="24">
        <v>0</v>
      </c>
      <c r="BL19" s="24">
        <v>0</v>
      </c>
      <c r="BM19" s="24">
        <v>0</v>
      </c>
      <c r="BN19" s="24">
        <v>0</v>
      </c>
      <c r="BO19" s="24">
        <v>0</v>
      </c>
      <c r="BP19" s="24">
        <v>0</v>
      </c>
      <c r="BQ19" s="86">
        <v>0</v>
      </c>
      <c r="BR19" s="24">
        <v>0</v>
      </c>
      <c r="BS19" s="24">
        <v>0</v>
      </c>
      <c r="BT19" s="24">
        <v>0</v>
      </c>
    </row>
    <row r="20" spans="1:72" x14ac:dyDescent="0.3">
      <c r="A20" s="26" t="s">
        <v>183</v>
      </c>
      <c r="B20" s="86">
        <v>6060.5697923430898</v>
      </c>
      <c r="C20" s="86">
        <v>13470.497529636001</v>
      </c>
      <c r="D20" s="86">
        <v>6851.4915650159892</v>
      </c>
      <c r="E20" s="86">
        <v>6398.3767475573495</v>
      </c>
      <c r="F20" s="86">
        <v>3041.9163392921992</v>
      </c>
      <c r="G20" s="86">
        <v>215.03211096885491</v>
      </c>
      <c r="H20" s="86">
        <v>44382.063497797593</v>
      </c>
      <c r="J20" t="s">
        <v>183</v>
      </c>
      <c r="K20" s="85">
        <v>5.3093951599250397</v>
      </c>
      <c r="L20" s="24">
        <v>2794.67022692002</v>
      </c>
      <c r="M20" s="24">
        <v>158.32562213376201</v>
      </c>
      <c r="N20" s="24">
        <v>158.30187233955201</v>
      </c>
      <c r="O20" s="24">
        <v>160.923822954678</v>
      </c>
      <c r="P20" s="86">
        <v>0.14340748881665899</v>
      </c>
      <c r="Q20" s="24">
        <v>627.28236220644396</v>
      </c>
      <c r="R20" s="24">
        <v>305.90644875230703</v>
      </c>
      <c r="S20" s="24">
        <v>6063.6703732976102</v>
      </c>
      <c r="T20" s="24">
        <v>117.399403992098</v>
      </c>
      <c r="U20" s="24">
        <v>209.602519835999</v>
      </c>
      <c r="V20" s="24">
        <v>48.769726301123697</v>
      </c>
      <c r="W20" s="24">
        <v>3375.6476041954702</v>
      </c>
      <c r="X20" s="86">
        <v>0.17638929771366901</v>
      </c>
      <c r="Y20" s="24">
        <v>140.063483329364</v>
      </c>
      <c r="Z20" s="24">
        <v>140.063483329364</v>
      </c>
      <c r="AA20" s="24">
        <v>46.759251817655702</v>
      </c>
      <c r="AB20" s="24">
        <v>73.086033929538004</v>
      </c>
      <c r="AC20" s="24">
        <v>2.3117628429115298</v>
      </c>
      <c r="AD20" s="86">
        <v>4904.3560085409199</v>
      </c>
      <c r="AE20" s="24">
        <v>214.360953305191</v>
      </c>
      <c r="AF20" s="24">
        <v>704.18922372827899</v>
      </c>
      <c r="AG20" s="24">
        <v>28.081100637627198</v>
      </c>
      <c r="AH20" s="24">
        <v>13470.398561373901</v>
      </c>
      <c r="AI20" s="24">
        <v>0</v>
      </c>
      <c r="AJ20" s="24">
        <v>6166.2454438179602</v>
      </c>
      <c r="AK20" s="24">
        <v>638.37836077183795</v>
      </c>
      <c r="AL20" s="24">
        <v>6851.3830564074497</v>
      </c>
      <c r="AM20" s="24">
        <v>0.40856573969474702</v>
      </c>
      <c r="AN20" s="24">
        <v>357.03455313269598</v>
      </c>
      <c r="AO20" s="24">
        <v>71.451326873790805</v>
      </c>
      <c r="AP20" s="24">
        <v>12257.482513307999</v>
      </c>
      <c r="AQ20" s="24">
        <v>25.9921511764414</v>
      </c>
      <c r="AR20" s="24">
        <v>7.2652039484779802</v>
      </c>
      <c r="AS20" s="24">
        <v>264.221855608282</v>
      </c>
      <c r="AT20" s="24">
        <v>48.024766207554102</v>
      </c>
      <c r="AU20" s="24">
        <v>19.547599548493402</v>
      </c>
      <c r="AV20" s="24">
        <v>20.991963462799699</v>
      </c>
      <c r="AW20" s="24">
        <v>6398.3494700697202</v>
      </c>
      <c r="AX20" s="24">
        <v>3042.0442734449898</v>
      </c>
      <c r="AY20" s="24">
        <v>3356.3051966247199</v>
      </c>
      <c r="AZ20" s="24">
        <v>1.78590483727133</v>
      </c>
      <c r="BA20" s="24">
        <v>1.0676972731030601</v>
      </c>
      <c r="BB20" s="24">
        <v>1525.93105717136</v>
      </c>
      <c r="BC20" s="24">
        <v>2.5384709105639902</v>
      </c>
      <c r="BD20" s="24">
        <v>240.08835315839599</v>
      </c>
      <c r="BE20" s="24">
        <v>5.4109243583172102</v>
      </c>
      <c r="BF20" s="24">
        <v>7.3836672652215301</v>
      </c>
      <c r="BG20" s="24">
        <v>509.09088302826802</v>
      </c>
      <c r="BH20" s="24">
        <v>9771.1642735433197</v>
      </c>
      <c r="BI20" s="24">
        <v>199.209026108236</v>
      </c>
      <c r="BJ20" s="24">
        <v>87.797541143206701</v>
      </c>
      <c r="BK20" s="24">
        <v>4.2458813652121599</v>
      </c>
      <c r="BL20" s="24">
        <v>215.03587230564801</v>
      </c>
      <c r="BM20" s="24">
        <v>7773.4147506562404</v>
      </c>
      <c r="BN20" s="24">
        <v>0</v>
      </c>
      <c r="BO20" s="24">
        <v>1371.0118516970199</v>
      </c>
      <c r="BP20" s="24">
        <v>2542.83118792603</v>
      </c>
      <c r="BQ20" s="86">
        <v>0</v>
      </c>
      <c r="BR20" s="24">
        <v>3960.6207278283</v>
      </c>
      <c r="BS20" s="24">
        <v>41514.150912878802</v>
      </c>
      <c r="BT20" s="24">
        <v>1868.0498734006501</v>
      </c>
    </row>
    <row r="21" spans="1:72" x14ac:dyDescent="0.3">
      <c r="A21" s="26" t="s">
        <v>184</v>
      </c>
      <c r="B21" s="86">
        <v>7373.2635537841898</v>
      </c>
      <c r="C21" s="86">
        <v>2893.2858268069599</v>
      </c>
      <c r="D21" s="86">
        <v>2177.0346031958998</v>
      </c>
      <c r="E21" s="86">
        <v>2668.02812106796</v>
      </c>
      <c r="F21" s="86">
        <v>1474.9440459159</v>
      </c>
      <c r="G21" s="86">
        <v>97.195814523843993</v>
      </c>
      <c r="H21" s="86">
        <v>13966.953698015801</v>
      </c>
      <c r="J21" t="s">
        <v>184</v>
      </c>
      <c r="K21" s="85">
        <v>0</v>
      </c>
      <c r="L21" s="24">
        <v>0</v>
      </c>
      <c r="M21" s="24">
        <v>0</v>
      </c>
      <c r="N21" s="24">
        <v>0</v>
      </c>
      <c r="O21" s="24">
        <v>0</v>
      </c>
      <c r="P21" s="86">
        <v>0</v>
      </c>
      <c r="Q21" s="24">
        <v>0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86">
        <v>0</v>
      </c>
      <c r="Y21" s="24">
        <v>0</v>
      </c>
      <c r="Z21" s="24">
        <v>0</v>
      </c>
      <c r="AA21" s="24">
        <v>0</v>
      </c>
      <c r="AB21" s="24">
        <v>0</v>
      </c>
      <c r="AC21" s="24">
        <v>0</v>
      </c>
      <c r="AD21" s="86">
        <v>0</v>
      </c>
      <c r="AE21" s="24">
        <v>0</v>
      </c>
      <c r="AF21" s="24">
        <v>0</v>
      </c>
      <c r="AG21" s="24">
        <v>0</v>
      </c>
      <c r="AH21" s="24">
        <v>0</v>
      </c>
      <c r="AI21" s="24">
        <v>0</v>
      </c>
      <c r="AJ21" s="24">
        <v>0</v>
      </c>
      <c r="AK21" s="24">
        <v>0</v>
      </c>
      <c r="AL21" s="24">
        <v>0</v>
      </c>
      <c r="AM21" s="24">
        <v>0</v>
      </c>
      <c r="AN21" s="24">
        <v>0</v>
      </c>
      <c r="AO21" s="24">
        <v>0</v>
      </c>
      <c r="AP21" s="24">
        <v>0</v>
      </c>
      <c r="AQ21" s="24">
        <v>0</v>
      </c>
      <c r="AR21" s="24">
        <v>0</v>
      </c>
      <c r="AS21" s="24">
        <v>0</v>
      </c>
      <c r="AT21" s="24">
        <v>0</v>
      </c>
      <c r="AU21" s="24">
        <v>0</v>
      </c>
      <c r="AV21" s="24">
        <v>0</v>
      </c>
      <c r="AW21" s="24">
        <v>0</v>
      </c>
      <c r="AX21" s="24">
        <v>0</v>
      </c>
      <c r="AY21" s="24">
        <v>0</v>
      </c>
      <c r="AZ21" s="24">
        <v>0</v>
      </c>
      <c r="BA21" s="24">
        <v>0</v>
      </c>
      <c r="BB21" s="24">
        <v>0</v>
      </c>
      <c r="BC21" s="24">
        <v>0</v>
      </c>
      <c r="BD21" s="24">
        <v>0</v>
      </c>
      <c r="BE21" s="24">
        <v>0</v>
      </c>
      <c r="BF21" s="24">
        <v>0</v>
      </c>
      <c r="BG21" s="24">
        <v>0</v>
      </c>
      <c r="BH21" s="24">
        <v>0</v>
      </c>
      <c r="BI21" s="24">
        <v>0</v>
      </c>
      <c r="BJ21" s="24">
        <v>0</v>
      </c>
      <c r="BK21" s="24">
        <v>0</v>
      </c>
      <c r="BL21" s="24">
        <v>0</v>
      </c>
      <c r="BM21" s="24">
        <v>0</v>
      </c>
      <c r="BN21" s="24">
        <v>0</v>
      </c>
      <c r="BO21" s="24">
        <v>0</v>
      </c>
      <c r="BP21" s="24">
        <v>0</v>
      </c>
      <c r="BQ21" s="86">
        <v>0</v>
      </c>
      <c r="BR21" s="24">
        <v>0</v>
      </c>
      <c r="BS21" s="24">
        <v>0</v>
      </c>
      <c r="BT21" s="24">
        <v>0</v>
      </c>
    </row>
    <row r="22" spans="1:72" x14ac:dyDescent="0.3">
      <c r="A22" s="26" t="s">
        <v>185</v>
      </c>
      <c r="B22" s="86">
        <v>215971.5886259056</v>
      </c>
      <c r="C22" s="86">
        <v>28114.0998536064</v>
      </c>
      <c r="D22" s="86">
        <v>8842.8146256160198</v>
      </c>
      <c r="E22" s="86">
        <v>26115.794710741997</v>
      </c>
      <c r="F22" s="86">
        <v>20566.1909060209</v>
      </c>
      <c r="G22" s="86">
        <v>681.43900850512784</v>
      </c>
      <c r="H22" s="86">
        <v>75235.191151193401</v>
      </c>
      <c r="J22" t="s">
        <v>185</v>
      </c>
      <c r="K22" s="85">
        <v>0</v>
      </c>
      <c r="L22" s="24">
        <v>0</v>
      </c>
      <c r="M22" s="24">
        <v>0</v>
      </c>
      <c r="N22" s="24">
        <v>0</v>
      </c>
      <c r="O22" s="24">
        <v>0</v>
      </c>
      <c r="P22" s="86">
        <v>0</v>
      </c>
      <c r="Q22" s="24">
        <v>0</v>
      </c>
      <c r="R22" s="24">
        <v>0</v>
      </c>
      <c r="S22" s="24">
        <v>0</v>
      </c>
      <c r="T22" s="24">
        <v>0</v>
      </c>
      <c r="U22" s="24">
        <v>0</v>
      </c>
      <c r="V22" s="24">
        <v>0</v>
      </c>
      <c r="W22" s="24">
        <v>0</v>
      </c>
      <c r="X22" s="86">
        <v>0</v>
      </c>
      <c r="Y22" s="24">
        <v>0</v>
      </c>
      <c r="Z22" s="24">
        <v>0</v>
      </c>
      <c r="AA22" s="24">
        <v>0</v>
      </c>
      <c r="AB22" s="24">
        <v>0</v>
      </c>
      <c r="AC22" s="24">
        <v>0</v>
      </c>
      <c r="AD22" s="86">
        <v>0</v>
      </c>
      <c r="AE22" s="24">
        <v>0</v>
      </c>
      <c r="AF22" s="24">
        <v>0</v>
      </c>
      <c r="AG22" s="24">
        <v>0</v>
      </c>
      <c r="AH22" s="24">
        <v>0</v>
      </c>
      <c r="AI22" s="24">
        <v>0</v>
      </c>
      <c r="AJ22" s="24">
        <v>0</v>
      </c>
      <c r="AK22" s="24">
        <v>0</v>
      </c>
      <c r="AL22" s="24">
        <v>0</v>
      </c>
      <c r="AM22" s="24">
        <v>0</v>
      </c>
      <c r="AN22" s="24">
        <v>0</v>
      </c>
      <c r="AO22" s="24">
        <v>0</v>
      </c>
      <c r="AP22" s="24">
        <v>0</v>
      </c>
      <c r="AQ22" s="24">
        <v>0</v>
      </c>
      <c r="AR22" s="24">
        <v>0</v>
      </c>
      <c r="AS22" s="24">
        <v>0</v>
      </c>
      <c r="AT22" s="24">
        <v>0</v>
      </c>
      <c r="AU22" s="24">
        <v>0</v>
      </c>
      <c r="AV22" s="24">
        <v>0</v>
      </c>
      <c r="AW22" s="24">
        <v>0</v>
      </c>
      <c r="AX22" s="24">
        <v>0</v>
      </c>
      <c r="AY22" s="24">
        <v>0</v>
      </c>
      <c r="AZ22" s="24">
        <v>0</v>
      </c>
      <c r="BA22" s="24">
        <v>0</v>
      </c>
      <c r="BB22" s="24">
        <v>0</v>
      </c>
      <c r="BC22" s="24">
        <v>0</v>
      </c>
      <c r="BD22" s="24">
        <v>0</v>
      </c>
      <c r="BE22" s="24">
        <v>0</v>
      </c>
      <c r="BF22" s="24">
        <v>0</v>
      </c>
      <c r="BG22" s="24">
        <v>0</v>
      </c>
      <c r="BH22" s="24">
        <v>0</v>
      </c>
      <c r="BI22" s="24">
        <v>0</v>
      </c>
      <c r="BJ22" s="24">
        <v>0</v>
      </c>
      <c r="BK22" s="24">
        <v>0</v>
      </c>
      <c r="BL22" s="24">
        <v>0</v>
      </c>
      <c r="BM22" s="24">
        <v>0</v>
      </c>
      <c r="BN22" s="24">
        <v>0</v>
      </c>
      <c r="BO22" s="24">
        <v>0</v>
      </c>
      <c r="BP22" s="24">
        <v>0</v>
      </c>
      <c r="BQ22" s="86">
        <v>0</v>
      </c>
      <c r="BR22" s="24">
        <v>0</v>
      </c>
      <c r="BS22" s="24">
        <v>0</v>
      </c>
      <c r="BT22" s="24">
        <v>0</v>
      </c>
    </row>
    <row r="23" spans="1:72" x14ac:dyDescent="0.3">
      <c r="A23" s="26" t="s">
        <v>186</v>
      </c>
      <c r="B23" s="86">
        <v>37208.7506762911</v>
      </c>
      <c r="C23" s="86">
        <v>6675.9279206299607</v>
      </c>
      <c r="D23" s="86">
        <v>14256.341218011788</v>
      </c>
      <c r="E23" s="86">
        <v>29321.760205278402</v>
      </c>
      <c r="F23" s="86">
        <v>9580.5561243752691</v>
      </c>
      <c r="G23" s="86">
        <v>427.09102115712898</v>
      </c>
      <c r="H23" s="86">
        <v>58030.920685532088</v>
      </c>
      <c r="J23" t="s">
        <v>186</v>
      </c>
      <c r="K23" s="85">
        <v>10.8106103930747</v>
      </c>
      <c r="L23" s="24">
        <v>3939.56378197713</v>
      </c>
      <c r="M23" s="24">
        <v>1017.5397953886001</v>
      </c>
      <c r="N23" s="24">
        <v>1017.51429011393</v>
      </c>
      <c r="O23" s="24">
        <v>1164.18656199624</v>
      </c>
      <c r="P23" s="86">
        <v>0.15400875712427101</v>
      </c>
      <c r="Q23" s="24">
        <v>1035.23699239029</v>
      </c>
      <c r="R23" s="24">
        <v>2151.0792425357099</v>
      </c>
      <c r="S23" s="24">
        <v>37240.301996042603</v>
      </c>
      <c r="T23" s="24">
        <v>653.25363326443903</v>
      </c>
      <c r="U23" s="24">
        <v>418.05872665447799</v>
      </c>
      <c r="V23" s="24">
        <v>372.14026964274899</v>
      </c>
      <c r="W23" s="24">
        <v>3969.5287425237698</v>
      </c>
      <c r="X23" s="86">
        <v>0.18981044688050899</v>
      </c>
      <c r="Y23" s="24">
        <v>732.48678342825701</v>
      </c>
      <c r="Z23" s="24">
        <v>732.48678342825701</v>
      </c>
      <c r="AA23" s="24">
        <v>95.635512673049007</v>
      </c>
      <c r="AB23" s="24">
        <v>218.25057034530499</v>
      </c>
      <c r="AC23" s="24">
        <v>20.368595461995799</v>
      </c>
      <c r="AD23" s="86">
        <v>7757.2061380284104</v>
      </c>
      <c r="AE23" s="24">
        <v>355.78765990565199</v>
      </c>
      <c r="AF23" s="24">
        <v>909.34712644513104</v>
      </c>
      <c r="AG23" s="24">
        <v>137.59837371555199</v>
      </c>
      <c r="AH23" s="24">
        <v>6675.88540771728</v>
      </c>
      <c r="AI23" s="24">
        <v>0</v>
      </c>
      <c r="AJ23" s="24">
        <v>12830.6703486279</v>
      </c>
      <c r="AK23" s="24">
        <v>1330.0005024068901</v>
      </c>
      <c r="AL23" s="24">
        <v>14256.306363707799</v>
      </c>
      <c r="AM23" s="24">
        <v>0.75997518082282001</v>
      </c>
      <c r="AN23" s="24">
        <v>732.69695234180404</v>
      </c>
      <c r="AO23" s="24">
        <v>352.33853182096198</v>
      </c>
      <c r="AP23" s="24">
        <v>16329.533428024901</v>
      </c>
      <c r="AQ23" s="24">
        <v>163.56257938678399</v>
      </c>
      <c r="AR23" s="24">
        <v>16.847043125713</v>
      </c>
      <c r="AS23" s="24">
        <v>772.70637164415098</v>
      </c>
      <c r="AT23" s="24">
        <v>238.46699635686201</v>
      </c>
      <c r="AU23" s="24">
        <v>24.5739919009904</v>
      </c>
      <c r="AV23" s="24">
        <v>112.622835809674</v>
      </c>
      <c r="AW23" s="24">
        <v>29324.154353300699</v>
      </c>
      <c r="AX23" s="24">
        <v>9582.5730196146305</v>
      </c>
      <c r="AY23" s="24">
        <v>19741.581333686001</v>
      </c>
      <c r="AZ23" s="24">
        <v>6.0278793970358802</v>
      </c>
      <c r="BA23" s="24">
        <v>5.5076842941626998</v>
      </c>
      <c r="BB23" s="24">
        <v>3569.7269998952702</v>
      </c>
      <c r="BC23" s="24">
        <v>9.2466086123558</v>
      </c>
      <c r="BD23" s="24">
        <v>1176.1351871889401</v>
      </c>
      <c r="BE23" s="24">
        <v>11.034133374118801</v>
      </c>
      <c r="BF23" s="24">
        <v>16.574084269470902</v>
      </c>
      <c r="BG23" s="24">
        <v>1985.8617449583001</v>
      </c>
      <c r="BH23" s="24">
        <v>10625.340989464799</v>
      </c>
      <c r="BI23" s="24">
        <v>982.21479675038699</v>
      </c>
      <c r="BJ23" s="24">
        <v>117.55666938496501</v>
      </c>
      <c r="BK23" s="24">
        <v>21.5688814444683</v>
      </c>
      <c r="BL23" s="24">
        <v>427.15127102498298</v>
      </c>
      <c r="BM23" s="24">
        <v>10151.583212646499</v>
      </c>
      <c r="BN23" s="24">
        <v>0</v>
      </c>
      <c r="BO23" s="24">
        <v>1828.5730553994999</v>
      </c>
      <c r="BP23" s="24">
        <v>3523.1114283153202</v>
      </c>
      <c r="BQ23" s="86">
        <v>0</v>
      </c>
      <c r="BR23" s="24">
        <v>5461.89270198336</v>
      </c>
      <c r="BS23" s="24">
        <v>58036.911369015099</v>
      </c>
      <c r="BT23" s="24">
        <v>2614.9874444576399</v>
      </c>
    </row>
    <row r="24" spans="1:72" x14ac:dyDescent="0.3">
      <c r="A24" s="26" t="s">
        <v>187</v>
      </c>
      <c r="B24" s="86">
        <v>40720.88797367669</v>
      </c>
      <c r="C24" s="86">
        <v>559.3132112665819</v>
      </c>
      <c r="D24" s="86">
        <v>5170.3430483573893</v>
      </c>
      <c r="E24" s="86">
        <v>8665.878552929229</v>
      </c>
      <c r="F24" s="86">
        <v>1988.5139478272499</v>
      </c>
      <c r="G24" s="86">
        <v>480.827365588801</v>
      </c>
      <c r="H24" s="86">
        <v>78719.510543534197</v>
      </c>
      <c r="J24" t="s">
        <v>187</v>
      </c>
      <c r="K24" s="85">
        <v>0</v>
      </c>
      <c r="L24" s="24">
        <v>0</v>
      </c>
      <c r="M24" s="24">
        <v>0</v>
      </c>
      <c r="N24" s="24">
        <v>0</v>
      </c>
      <c r="O24" s="24">
        <v>0</v>
      </c>
      <c r="P24" s="86">
        <v>0</v>
      </c>
      <c r="Q24" s="24">
        <v>0</v>
      </c>
      <c r="R24" s="24">
        <v>0</v>
      </c>
      <c r="S24" s="24">
        <v>0</v>
      </c>
      <c r="T24" s="24">
        <v>0</v>
      </c>
      <c r="U24" s="24">
        <v>0</v>
      </c>
      <c r="V24" s="24">
        <v>0</v>
      </c>
      <c r="W24" s="24">
        <v>0</v>
      </c>
      <c r="X24" s="86">
        <v>0</v>
      </c>
      <c r="Y24" s="24">
        <v>0</v>
      </c>
      <c r="Z24" s="24">
        <v>0</v>
      </c>
      <c r="AA24" s="24">
        <v>0</v>
      </c>
      <c r="AB24" s="24">
        <v>0</v>
      </c>
      <c r="AC24" s="24">
        <v>0</v>
      </c>
      <c r="AD24" s="86">
        <v>0</v>
      </c>
      <c r="AE24" s="24">
        <v>0</v>
      </c>
      <c r="AF24" s="24">
        <v>0</v>
      </c>
      <c r="AG24" s="24">
        <v>0</v>
      </c>
      <c r="AH24" s="24">
        <v>0</v>
      </c>
      <c r="AI24" s="24">
        <v>0</v>
      </c>
      <c r="AJ24" s="24">
        <v>0</v>
      </c>
      <c r="AK24" s="24">
        <v>0</v>
      </c>
      <c r="AL24" s="24">
        <v>0</v>
      </c>
      <c r="AM24" s="24">
        <v>0</v>
      </c>
      <c r="AN24" s="24">
        <v>0</v>
      </c>
      <c r="AO24" s="24">
        <v>0</v>
      </c>
      <c r="AP24" s="24">
        <v>0</v>
      </c>
      <c r="AQ24" s="24">
        <v>0</v>
      </c>
      <c r="AR24" s="24">
        <v>0</v>
      </c>
      <c r="AS24" s="24">
        <v>0</v>
      </c>
      <c r="AT24" s="24">
        <v>0</v>
      </c>
      <c r="AU24" s="24">
        <v>0</v>
      </c>
      <c r="AV24" s="24">
        <v>0</v>
      </c>
      <c r="AW24" s="24">
        <v>0</v>
      </c>
      <c r="AX24" s="24">
        <v>0</v>
      </c>
      <c r="AY24" s="24">
        <v>0</v>
      </c>
      <c r="AZ24" s="24">
        <v>0</v>
      </c>
      <c r="BA24" s="24">
        <v>0</v>
      </c>
      <c r="BB24" s="24">
        <v>0</v>
      </c>
      <c r="BC24" s="24">
        <v>0</v>
      </c>
      <c r="BD24" s="24">
        <v>0</v>
      </c>
      <c r="BE24" s="24">
        <v>0</v>
      </c>
      <c r="BF24" s="24">
        <v>0</v>
      </c>
      <c r="BG24" s="24">
        <v>0</v>
      </c>
      <c r="BH24" s="24">
        <v>0</v>
      </c>
      <c r="BI24" s="24">
        <v>0</v>
      </c>
      <c r="BJ24" s="24">
        <v>0</v>
      </c>
      <c r="BK24" s="24">
        <v>0</v>
      </c>
      <c r="BL24" s="24">
        <v>0</v>
      </c>
      <c r="BM24" s="24">
        <v>0</v>
      </c>
      <c r="BN24" s="24">
        <v>0</v>
      </c>
      <c r="BO24" s="24">
        <v>0</v>
      </c>
      <c r="BP24" s="24">
        <v>0</v>
      </c>
      <c r="BQ24" s="86">
        <v>0</v>
      </c>
      <c r="BR24" s="24">
        <v>0</v>
      </c>
      <c r="BS24" s="24">
        <v>0</v>
      </c>
      <c r="BT24" s="24">
        <v>0</v>
      </c>
    </row>
    <row r="25" spans="1:72" x14ac:dyDescent="0.3">
      <c r="A25" s="26" t="s">
        <v>188</v>
      </c>
      <c r="B25" s="86">
        <v>16636.938480563898</v>
      </c>
      <c r="C25" s="86">
        <v>34009.094566549997</v>
      </c>
      <c r="D25" s="86">
        <v>6568.9996323277892</v>
      </c>
      <c r="E25" s="86">
        <v>14299.9218003282</v>
      </c>
      <c r="F25" s="86">
        <v>6528.0890116252704</v>
      </c>
      <c r="G25" s="86">
        <v>410.23721303744799</v>
      </c>
      <c r="H25" s="86">
        <v>69453.098611988506</v>
      </c>
      <c r="J25" t="s">
        <v>188</v>
      </c>
      <c r="K25" s="85">
        <v>4.3963241981937502</v>
      </c>
      <c r="L25" s="24">
        <v>6094.0070715757502</v>
      </c>
      <c r="M25" s="24">
        <v>329.52788488562402</v>
      </c>
      <c r="N25" s="24">
        <v>329.50947178892199</v>
      </c>
      <c r="O25" s="24">
        <v>376.38519242960302</v>
      </c>
      <c r="P25" s="86">
        <v>0.11094269153929399</v>
      </c>
      <c r="Q25" s="24">
        <v>277.18340396494199</v>
      </c>
      <c r="R25" s="24">
        <v>678.14451918037196</v>
      </c>
      <c r="S25" s="24">
        <v>12266.750091767301</v>
      </c>
      <c r="T25" s="24">
        <v>205.477059152403</v>
      </c>
      <c r="U25" s="24">
        <v>126.162468871304</v>
      </c>
      <c r="V25" s="24">
        <v>118.925298668354</v>
      </c>
      <c r="W25" s="24">
        <v>3205.2495100657902</v>
      </c>
      <c r="X25" s="86">
        <v>0.13417568683778</v>
      </c>
      <c r="Y25" s="24">
        <v>229.71702217552701</v>
      </c>
      <c r="Z25" s="24">
        <v>229.71702217552701</v>
      </c>
      <c r="AA25" s="24">
        <v>33.626106488312701</v>
      </c>
      <c r="AB25" s="24">
        <v>168.396724428499</v>
      </c>
      <c r="AC25" s="24">
        <v>6.5706617425158003</v>
      </c>
      <c r="AD25" s="86">
        <v>6750.1008193839898</v>
      </c>
      <c r="AE25" s="24">
        <v>149.98612865634601</v>
      </c>
      <c r="AF25" s="24">
        <v>1657.6966025026099</v>
      </c>
      <c r="AG25" s="24">
        <v>54.024069594196398</v>
      </c>
      <c r="AH25" s="24">
        <v>33028.072535480504</v>
      </c>
      <c r="AI25" s="24">
        <v>0</v>
      </c>
      <c r="AJ25" s="24">
        <v>4295.5193389661399</v>
      </c>
      <c r="AK25" s="24">
        <v>443.65453102729799</v>
      </c>
      <c r="AL25" s="24">
        <v>4772.7999764817496</v>
      </c>
      <c r="AM25" s="24">
        <v>0.92827121485905495</v>
      </c>
      <c r="AN25" s="24">
        <v>246.689703063211</v>
      </c>
      <c r="AO25" s="24">
        <v>116.904060913705</v>
      </c>
      <c r="AP25" s="24">
        <v>12943.7586670613</v>
      </c>
      <c r="AQ25" s="24">
        <v>44.133474627556602</v>
      </c>
      <c r="AR25" s="24">
        <v>5.5055300881297597</v>
      </c>
      <c r="AS25" s="24">
        <v>352.16213682986398</v>
      </c>
      <c r="AT25" s="24">
        <v>77.497109828755896</v>
      </c>
      <c r="AU25" s="24">
        <v>16.145081033857402</v>
      </c>
      <c r="AV25" s="24">
        <v>36.539596962030899</v>
      </c>
      <c r="AW25" s="24">
        <v>9666.68196862679</v>
      </c>
      <c r="AX25" s="24">
        <v>3752.7139909816601</v>
      </c>
      <c r="AY25" s="24">
        <v>5913.9679776451303</v>
      </c>
      <c r="AZ25" s="24">
        <v>1.6125838059491699</v>
      </c>
      <c r="BA25" s="24">
        <v>1.77184884450249</v>
      </c>
      <c r="BB25" s="24">
        <v>1588.4036861279601</v>
      </c>
      <c r="BC25" s="24">
        <v>3.0811050017361401</v>
      </c>
      <c r="BD25" s="24">
        <v>398.17794430022502</v>
      </c>
      <c r="BE25" s="24">
        <v>4.0986652579132103</v>
      </c>
      <c r="BF25" s="24">
        <v>8.5343693855167295</v>
      </c>
      <c r="BG25" s="24">
        <v>697.10130965569294</v>
      </c>
      <c r="BH25" s="24">
        <v>3145.0327324837099</v>
      </c>
      <c r="BI25" s="24">
        <v>323.06526794424502</v>
      </c>
      <c r="BJ25" s="24">
        <v>71.005779413239907</v>
      </c>
      <c r="BK25" s="24">
        <v>6.9744409607742597</v>
      </c>
      <c r="BL25" s="24">
        <v>200.48867852797301</v>
      </c>
      <c r="BM25" s="24">
        <v>12447.884251555801</v>
      </c>
      <c r="BN25" s="24">
        <v>0</v>
      </c>
      <c r="BO25" s="24">
        <v>4186.3919692892596</v>
      </c>
      <c r="BP25" s="24">
        <v>3935.1623727260198</v>
      </c>
      <c r="BQ25" s="86">
        <v>0</v>
      </c>
      <c r="BR25" s="24">
        <v>4379.8749937353396</v>
      </c>
      <c r="BS25" s="24">
        <v>43776.732394054103</v>
      </c>
      <c r="BT25" s="24">
        <v>3104.7225331901</v>
      </c>
    </row>
    <row r="26" spans="1:72" x14ac:dyDescent="0.3">
      <c r="A26" s="26" t="s">
        <v>189</v>
      </c>
      <c r="B26" s="86">
        <v>42122.992915107206</v>
      </c>
      <c r="C26" s="86">
        <v>32541.666894629197</v>
      </c>
      <c r="D26" s="86">
        <v>7964.8818219036002</v>
      </c>
      <c r="E26" s="86">
        <v>29918.917665419202</v>
      </c>
      <c r="F26" s="86">
        <v>17173.085774143397</v>
      </c>
      <c r="G26" s="86">
        <v>1153.3693591013298</v>
      </c>
      <c r="H26" s="86">
        <v>68014.633641674503</v>
      </c>
      <c r="J26" t="s">
        <v>189</v>
      </c>
      <c r="K26" s="85">
        <v>0</v>
      </c>
      <c r="L26" s="24">
        <v>0</v>
      </c>
      <c r="M26" s="24">
        <v>0</v>
      </c>
      <c r="N26" s="24">
        <v>0</v>
      </c>
      <c r="O26" s="24">
        <v>0</v>
      </c>
      <c r="P26" s="86">
        <v>0</v>
      </c>
      <c r="Q26" s="24">
        <v>0</v>
      </c>
      <c r="R26" s="24">
        <v>0</v>
      </c>
      <c r="S26" s="24">
        <v>0</v>
      </c>
      <c r="T26" s="24">
        <v>0</v>
      </c>
      <c r="U26" s="24">
        <v>0</v>
      </c>
      <c r="V26" s="24">
        <v>0</v>
      </c>
      <c r="W26" s="24">
        <v>0</v>
      </c>
      <c r="X26" s="86">
        <v>0</v>
      </c>
      <c r="Y26" s="24">
        <v>0</v>
      </c>
      <c r="Z26" s="24">
        <v>0</v>
      </c>
      <c r="AA26" s="24">
        <v>0</v>
      </c>
      <c r="AB26" s="24">
        <v>0</v>
      </c>
      <c r="AC26" s="24">
        <v>0</v>
      </c>
      <c r="AD26" s="86">
        <v>0</v>
      </c>
      <c r="AE26" s="24">
        <v>0</v>
      </c>
      <c r="AF26" s="24">
        <v>0</v>
      </c>
      <c r="AG26" s="24">
        <v>0</v>
      </c>
      <c r="AH26" s="24">
        <v>0</v>
      </c>
      <c r="AI26" s="24">
        <v>0</v>
      </c>
      <c r="AJ26" s="24">
        <v>0</v>
      </c>
      <c r="AK26" s="24">
        <v>0</v>
      </c>
      <c r="AL26" s="24">
        <v>0</v>
      </c>
      <c r="AM26" s="24">
        <v>0</v>
      </c>
      <c r="AN26" s="24">
        <v>0</v>
      </c>
      <c r="AO26" s="24">
        <v>0</v>
      </c>
      <c r="AP26" s="24">
        <v>0</v>
      </c>
      <c r="AQ26" s="24">
        <v>0</v>
      </c>
      <c r="AR26" s="24">
        <v>0</v>
      </c>
      <c r="AS26" s="24">
        <v>0</v>
      </c>
      <c r="AT26" s="24">
        <v>0</v>
      </c>
      <c r="AU26" s="24">
        <v>0</v>
      </c>
      <c r="AV26" s="24">
        <v>0</v>
      </c>
      <c r="AW26" s="24">
        <v>0</v>
      </c>
      <c r="AX26" s="24">
        <v>0</v>
      </c>
      <c r="AY26" s="24">
        <v>0</v>
      </c>
      <c r="AZ26" s="24">
        <v>0</v>
      </c>
      <c r="BA26" s="24">
        <v>0</v>
      </c>
      <c r="BB26" s="24">
        <v>0</v>
      </c>
      <c r="BC26" s="24">
        <v>0</v>
      </c>
      <c r="BD26" s="24">
        <v>0</v>
      </c>
      <c r="BE26" s="24">
        <v>0</v>
      </c>
      <c r="BF26" s="24">
        <v>0</v>
      </c>
      <c r="BG26" s="24">
        <v>0</v>
      </c>
      <c r="BH26" s="24">
        <v>0</v>
      </c>
      <c r="BI26" s="24">
        <v>0</v>
      </c>
      <c r="BJ26" s="24">
        <v>0</v>
      </c>
      <c r="BK26" s="24">
        <v>0</v>
      </c>
      <c r="BL26" s="24">
        <v>0</v>
      </c>
      <c r="BM26" s="24">
        <v>0</v>
      </c>
      <c r="BN26" s="24">
        <v>0</v>
      </c>
      <c r="BO26" s="24">
        <v>0</v>
      </c>
      <c r="BP26" s="24">
        <v>0</v>
      </c>
      <c r="BQ26" s="86">
        <v>0</v>
      </c>
      <c r="BR26" s="24">
        <v>0</v>
      </c>
      <c r="BS26" s="24">
        <v>0</v>
      </c>
      <c r="BT26" s="24">
        <v>0</v>
      </c>
    </row>
    <row r="27" spans="1:72" x14ac:dyDescent="0.3">
      <c r="A27" s="26" t="s">
        <v>190</v>
      </c>
      <c r="B27" s="86">
        <v>126735.9791014587</v>
      </c>
      <c r="C27" s="86">
        <v>9993.4633989098493</v>
      </c>
      <c r="D27" s="86">
        <v>4812.6758749732999</v>
      </c>
      <c r="E27" s="86">
        <v>17810.686292261998</v>
      </c>
      <c r="F27" s="86">
        <v>12310.634665483201</v>
      </c>
      <c r="G27" s="86">
        <v>365.6528534767499</v>
      </c>
      <c r="H27" s="86">
        <v>52631.878787128197</v>
      </c>
      <c r="J27" t="s">
        <v>190</v>
      </c>
      <c r="K27" s="85">
        <v>0</v>
      </c>
      <c r="L27" s="24">
        <v>0</v>
      </c>
      <c r="M27" s="24">
        <v>0</v>
      </c>
      <c r="N27" s="24">
        <v>0</v>
      </c>
      <c r="O27" s="24">
        <v>0</v>
      </c>
      <c r="P27" s="86">
        <v>0</v>
      </c>
      <c r="Q27" s="24">
        <v>0</v>
      </c>
      <c r="R27" s="24">
        <v>0</v>
      </c>
      <c r="S27" s="24">
        <v>0</v>
      </c>
      <c r="T27" s="24">
        <v>0</v>
      </c>
      <c r="U27" s="24">
        <v>0</v>
      </c>
      <c r="V27" s="24">
        <v>0</v>
      </c>
      <c r="W27" s="24">
        <v>0</v>
      </c>
      <c r="X27" s="86">
        <v>0</v>
      </c>
      <c r="Y27" s="24">
        <v>0</v>
      </c>
      <c r="Z27" s="24">
        <v>0</v>
      </c>
      <c r="AA27" s="24">
        <v>0</v>
      </c>
      <c r="AB27" s="24">
        <v>0</v>
      </c>
      <c r="AC27" s="24">
        <v>0</v>
      </c>
      <c r="AD27" s="86">
        <v>0</v>
      </c>
      <c r="AE27" s="24">
        <v>0</v>
      </c>
      <c r="AF27" s="24">
        <v>0</v>
      </c>
      <c r="AG27" s="24">
        <v>0</v>
      </c>
      <c r="AH27" s="24">
        <v>0</v>
      </c>
      <c r="AI27" s="24">
        <v>0</v>
      </c>
      <c r="AJ27" s="24">
        <v>0</v>
      </c>
      <c r="AK27" s="24">
        <v>0</v>
      </c>
      <c r="AL27" s="24">
        <v>0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0</v>
      </c>
      <c r="AZ27" s="24">
        <v>0</v>
      </c>
      <c r="BA27" s="24">
        <v>0</v>
      </c>
      <c r="BB27" s="24">
        <v>0</v>
      </c>
      <c r="BC27" s="24">
        <v>0</v>
      </c>
      <c r="BD27" s="24">
        <v>0</v>
      </c>
      <c r="BE27" s="24">
        <v>0</v>
      </c>
      <c r="BF27" s="24">
        <v>0</v>
      </c>
      <c r="BG27" s="24">
        <v>0</v>
      </c>
      <c r="BH27" s="24">
        <v>0</v>
      </c>
      <c r="BI27" s="24">
        <v>0</v>
      </c>
      <c r="BJ27" s="24">
        <v>0</v>
      </c>
      <c r="BK27" s="24">
        <v>0</v>
      </c>
      <c r="BL27" s="24">
        <v>0</v>
      </c>
      <c r="BM27" s="24">
        <v>0</v>
      </c>
      <c r="BN27" s="24">
        <v>0</v>
      </c>
      <c r="BO27" s="24">
        <v>0</v>
      </c>
      <c r="BP27" s="24">
        <v>0</v>
      </c>
      <c r="BQ27" s="86">
        <v>0</v>
      </c>
      <c r="BR27" s="24">
        <v>0</v>
      </c>
      <c r="BS27" s="24">
        <v>0</v>
      </c>
      <c r="BT27" s="24">
        <v>0</v>
      </c>
    </row>
    <row r="28" spans="1:72" x14ac:dyDescent="0.3">
      <c r="A28" s="26" t="s">
        <v>191</v>
      </c>
      <c r="B28" s="86">
        <v>51154.200143039699</v>
      </c>
      <c r="C28" s="86">
        <v>12642.769570503298</v>
      </c>
      <c r="D28" s="86">
        <v>9718.5819300112507</v>
      </c>
      <c r="E28" s="86">
        <v>11651.012562038199</v>
      </c>
      <c r="F28" s="86">
        <v>6164.8332875329388</v>
      </c>
      <c r="G28" s="86">
        <v>276.438161569344</v>
      </c>
      <c r="H28" s="86">
        <v>42153.7403720851</v>
      </c>
      <c r="J28" t="s">
        <v>191</v>
      </c>
      <c r="K28" s="85">
        <v>0</v>
      </c>
      <c r="L28" s="24">
        <v>0</v>
      </c>
      <c r="M28" s="24">
        <v>0</v>
      </c>
      <c r="N28" s="24">
        <v>0</v>
      </c>
      <c r="O28" s="24">
        <v>0</v>
      </c>
      <c r="P28" s="86">
        <v>0</v>
      </c>
      <c r="Q28" s="24">
        <v>0</v>
      </c>
      <c r="R28" s="24">
        <v>0</v>
      </c>
      <c r="S28" s="24">
        <v>0</v>
      </c>
      <c r="T28" s="24">
        <v>0</v>
      </c>
      <c r="U28" s="24">
        <v>0</v>
      </c>
      <c r="V28" s="24">
        <v>0</v>
      </c>
      <c r="W28" s="24">
        <v>0</v>
      </c>
      <c r="X28" s="86">
        <v>0</v>
      </c>
      <c r="Y28" s="24">
        <v>0</v>
      </c>
      <c r="Z28" s="24">
        <v>0</v>
      </c>
      <c r="AA28" s="24">
        <v>0</v>
      </c>
      <c r="AB28" s="24">
        <v>0</v>
      </c>
      <c r="AC28" s="24">
        <v>0</v>
      </c>
      <c r="AD28" s="86">
        <v>0</v>
      </c>
      <c r="AE28" s="24">
        <v>0</v>
      </c>
      <c r="AF28" s="24">
        <v>0</v>
      </c>
      <c r="AG28" s="24">
        <v>0</v>
      </c>
      <c r="AH28" s="24">
        <v>0</v>
      </c>
      <c r="AI28" s="24">
        <v>0</v>
      </c>
      <c r="AJ28" s="24">
        <v>0</v>
      </c>
      <c r="AK28" s="24">
        <v>0</v>
      </c>
      <c r="AL28" s="24">
        <v>0</v>
      </c>
      <c r="AM28" s="24">
        <v>0</v>
      </c>
      <c r="AN28" s="24">
        <v>0</v>
      </c>
      <c r="AO28" s="24">
        <v>0</v>
      </c>
      <c r="AP28" s="24">
        <v>0</v>
      </c>
      <c r="AQ28" s="24">
        <v>0</v>
      </c>
      <c r="AR28" s="24">
        <v>0</v>
      </c>
      <c r="AS28" s="24">
        <v>0</v>
      </c>
      <c r="AT28" s="24">
        <v>0</v>
      </c>
      <c r="AU28" s="24">
        <v>0</v>
      </c>
      <c r="AV28" s="24">
        <v>0</v>
      </c>
      <c r="AW28" s="24">
        <v>0</v>
      </c>
      <c r="AX28" s="24">
        <v>0</v>
      </c>
      <c r="AY28" s="24">
        <v>0</v>
      </c>
      <c r="AZ28" s="24">
        <v>0</v>
      </c>
      <c r="BA28" s="24">
        <v>0</v>
      </c>
      <c r="BB28" s="24">
        <v>0</v>
      </c>
      <c r="BC28" s="24">
        <v>0</v>
      </c>
      <c r="BD28" s="24">
        <v>0</v>
      </c>
      <c r="BE28" s="24">
        <v>0</v>
      </c>
      <c r="BF28" s="24">
        <v>0</v>
      </c>
      <c r="BG28" s="24">
        <v>0</v>
      </c>
      <c r="BH28" s="24">
        <v>0</v>
      </c>
      <c r="BI28" s="24">
        <v>0</v>
      </c>
      <c r="BJ28" s="24">
        <v>0</v>
      </c>
      <c r="BK28" s="24">
        <v>0</v>
      </c>
      <c r="BL28" s="24">
        <v>0</v>
      </c>
      <c r="BM28" s="24">
        <v>0</v>
      </c>
      <c r="BN28" s="24">
        <v>0</v>
      </c>
      <c r="BO28" s="24">
        <v>0</v>
      </c>
      <c r="BP28" s="24">
        <v>0</v>
      </c>
      <c r="BQ28" s="86">
        <v>0</v>
      </c>
      <c r="BR28" s="24">
        <v>0</v>
      </c>
      <c r="BS28" s="24">
        <v>0</v>
      </c>
      <c r="BT28" s="24">
        <v>0</v>
      </c>
    </row>
    <row r="29" spans="1:72" x14ac:dyDescent="0.3">
      <c r="A29" s="26" t="s">
        <v>192</v>
      </c>
      <c r="B29" s="86">
        <v>30896.686346813898</v>
      </c>
      <c r="C29" s="86">
        <v>64165.546899481902</v>
      </c>
      <c r="D29" s="86">
        <v>15826.07395010756</v>
      </c>
      <c r="E29" s="86">
        <v>29348.407450955398</v>
      </c>
      <c r="F29" s="86">
        <v>13178.363807838889</v>
      </c>
      <c r="G29" s="86">
        <v>1016.90950330819</v>
      </c>
      <c r="H29" s="86">
        <v>97728.289316205279</v>
      </c>
      <c r="J29" t="s">
        <v>192</v>
      </c>
      <c r="K29" s="85">
        <v>0</v>
      </c>
      <c r="L29" s="24">
        <v>0</v>
      </c>
      <c r="M29" s="24">
        <v>0</v>
      </c>
      <c r="N29" s="24">
        <v>0</v>
      </c>
      <c r="O29" s="24">
        <v>0</v>
      </c>
      <c r="P29" s="86">
        <v>0</v>
      </c>
      <c r="Q29" s="24">
        <v>0</v>
      </c>
      <c r="R29" s="24">
        <v>0</v>
      </c>
      <c r="S29" s="24">
        <v>0</v>
      </c>
      <c r="T29" s="24">
        <v>0</v>
      </c>
      <c r="U29" s="24">
        <v>0</v>
      </c>
      <c r="V29" s="24">
        <v>0</v>
      </c>
      <c r="W29" s="24">
        <v>0</v>
      </c>
      <c r="X29" s="86">
        <v>0</v>
      </c>
      <c r="Y29" s="24">
        <v>0</v>
      </c>
      <c r="Z29" s="24">
        <v>0</v>
      </c>
      <c r="AA29" s="24">
        <v>0</v>
      </c>
      <c r="AB29" s="24">
        <v>0</v>
      </c>
      <c r="AC29" s="24">
        <v>0</v>
      </c>
      <c r="AD29" s="86">
        <v>0</v>
      </c>
      <c r="AE29" s="24">
        <v>0</v>
      </c>
      <c r="AF29" s="24">
        <v>0</v>
      </c>
      <c r="AG29" s="24">
        <v>0</v>
      </c>
      <c r="AH29" s="24">
        <v>0</v>
      </c>
      <c r="AI29" s="24">
        <v>0</v>
      </c>
      <c r="AJ29" s="24">
        <v>0</v>
      </c>
      <c r="AK29" s="24">
        <v>0</v>
      </c>
      <c r="AL29" s="24">
        <v>0</v>
      </c>
      <c r="AM29" s="24">
        <v>0</v>
      </c>
      <c r="AN29" s="24">
        <v>0</v>
      </c>
      <c r="AO29" s="24">
        <v>0</v>
      </c>
      <c r="AP29" s="24">
        <v>0</v>
      </c>
      <c r="AQ29" s="24">
        <v>0</v>
      </c>
      <c r="AR29" s="24">
        <v>0</v>
      </c>
      <c r="AS29" s="24">
        <v>0</v>
      </c>
      <c r="AT29" s="24">
        <v>0</v>
      </c>
      <c r="AU29" s="24">
        <v>0</v>
      </c>
      <c r="AV29" s="24">
        <v>0</v>
      </c>
      <c r="AW29" s="24">
        <v>0</v>
      </c>
      <c r="AX29" s="24">
        <v>0</v>
      </c>
      <c r="AY29" s="24">
        <v>0</v>
      </c>
      <c r="AZ29" s="24">
        <v>0</v>
      </c>
      <c r="BA29" s="24">
        <v>0</v>
      </c>
      <c r="BB29" s="24">
        <v>0</v>
      </c>
      <c r="BC29" s="24">
        <v>0</v>
      </c>
      <c r="BD29" s="24">
        <v>0</v>
      </c>
      <c r="BE29" s="24">
        <v>0</v>
      </c>
      <c r="BF29" s="24">
        <v>0</v>
      </c>
      <c r="BG29" s="24">
        <v>0</v>
      </c>
      <c r="BH29" s="24">
        <v>0</v>
      </c>
      <c r="BI29" s="24">
        <v>0</v>
      </c>
      <c r="BJ29" s="24">
        <v>0</v>
      </c>
      <c r="BK29" s="24">
        <v>0</v>
      </c>
      <c r="BL29" s="24">
        <v>0</v>
      </c>
      <c r="BM29" s="24">
        <v>0</v>
      </c>
      <c r="BN29" s="24">
        <v>0</v>
      </c>
      <c r="BO29" s="24">
        <v>0</v>
      </c>
      <c r="BP29" s="24">
        <v>0</v>
      </c>
      <c r="BQ29" s="86">
        <v>0</v>
      </c>
      <c r="BR29" s="24">
        <v>0</v>
      </c>
      <c r="BS29" s="24">
        <v>0</v>
      </c>
      <c r="BT29" s="24">
        <v>0</v>
      </c>
    </row>
    <row r="30" spans="1:72" x14ac:dyDescent="0.3">
      <c r="A30" s="26" t="s">
        <v>193</v>
      </c>
      <c r="B30" s="86">
        <v>95060.749933339597</v>
      </c>
      <c r="C30" s="86">
        <v>21586.1979634897</v>
      </c>
      <c r="D30" s="86">
        <v>14531.605247378371</v>
      </c>
      <c r="E30" s="86">
        <v>23650.020825285101</v>
      </c>
      <c r="F30" s="86">
        <v>12809.9740963269</v>
      </c>
      <c r="G30" s="86">
        <v>432.37138103369102</v>
      </c>
      <c r="H30" s="86">
        <v>174117.8272331538</v>
      </c>
      <c r="J30" t="s">
        <v>193</v>
      </c>
      <c r="K30" s="85">
        <v>0</v>
      </c>
      <c r="L30" s="24">
        <v>0</v>
      </c>
      <c r="M30" s="24">
        <v>0</v>
      </c>
      <c r="N30" s="24">
        <v>0</v>
      </c>
      <c r="O30" s="24">
        <v>0</v>
      </c>
      <c r="P30" s="86">
        <v>0</v>
      </c>
      <c r="Q30" s="24">
        <v>0</v>
      </c>
      <c r="R30" s="24">
        <v>0</v>
      </c>
      <c r="S30" s="24">
        <v>0</v>
      </c>
      <c r="T30" s="24">
        <v>0</v>
      </c>
      <c r="U30" s="24">
        <v>0</v>
      </c>
      <c r="V30" s="24">
        <v>0</v>
      </c>
      <c r="W30" s="24">
        <v>0</v>
      </c>
      <c r="X30" s="86">
        <v>0</v>
      </c>
      <c r="Y30" s="24">
        <v>0</v>
      </c>
      <c r="Z30" s="24">
        <v>0</v>
      </c>
      <c r="AA30" s="24">
        <v>0</v>
      </c>
      <c r="AB30" s="24">
        <v>0</v>
      </c>
      <c r="AC30" s="24">
        <v>0</v>
      </c>
      <c r="AD30" s="86">
        <v>0</v>
      </c>
      <c r="AE30" s="24">
        <v>0</v>
      </c>
      <c r="AF30" s="24">
        <v>0</v>
      </c>
      <c r="AG30" s="24">
        <v>0</v>
      </c>
      <c r="AH30" s="24">
        <v>0</v>
      </c>
      <c r="AI30" s="24">
        <v>0</v>
      </c>
      <c r="AJ30" s="24">
        <v>0</v>
      </c>
      <c r="AK30" s="24">
        <v>0</v>
      </c>
      <c r="AL30" s="24">
        <v>0</v>
      </c>
      <c r="AM30" s="24">
        <v>0</v>
      </c>
      <c r="AN30" s="24">
        <v>0</v>
      </c>
      <c r="AO30" s="24">
        <v>0</v>
      </c>
      <c r="AP30" s="24">
        <v>0</v>
      </c>
      <c r="AQ30" s="24">
        <v>0</v>
      </c>
      <c r="AR30" s="24">
        <v>0</v>
      </c>
      <c r="AS30" s="24">
        <v>0</v>
      </c>
      <c r="AT30" s="24">
        <v>0</v>
      </c>
      <c r="AU30" s="24">
        <v>0</v>
      </c>
      <c r="AV30" s="24">
        <v>0</v>
      </c>
      <c r="AW30" s="24">
        <v>0</v>
      </c>
      <c r="AX30" s="24">
        <v>0</v>
      </c>
      <c r="AY30" s="24">
        <v>0</v>
      </c>
      <c r="AZ30" s="24">
        <v>0</v>
      </c>
      <c r="BA30" s="24">
        <v>0</v>
      </c>
      <c r="BB30" s="24">
        <v>0</v>
      </c>
      <c r="BC30" s="24">
        <v>0</v>
      </c>
      <c r="BD30" s="24">
        <v>0</v>
      </c>
      <c r="BE30" s="24">
        <v>0</v>
      </c>
      <c r="BF30" s="24">
        <v>0</v>
      </c>
      <c r="BG30" s="24">
        <v>0</v>
      </c>
      <c r="BH30" s="24">
        <v>0</v>
      </c>
      <c r="BI30" s="24">
        <v>0</v>
      </c>
      <c r="BJ30" s="24">
        <v>0</v>
      </c>
      <c r="BK30" s="24">
        <v>0</v>
      </c>
      <c r="BL30" s="24">
        <v>0</v>
      </c>
      <c r="BM30" s="24">
        <v>0</v>
      </c>
      <c r="BN30" s="24">
        <v>0</v>
      </c>
      <c r="BO30" s="24">
        <v>0</v>
      </c>
      <c r="BP30" s="24">
        <v>0</v>
      </c>
      <c r="BQ30" s="86">
        <v>0</v>
      </c>
      <c r="BR30" s="24">
        <v>0</v>
      </c>
      <c r="BS30" s="24">
        <v>0</v>
      </c>
      <c r="BT30" s="24">
        <v>0</v>
      </c>
    </row>
    <row r="31" spans="1:72" x14ac:dyDescent="0.3">
      <c r="A31" s="26" t="s">
        <v>194</v>
      </c>
      <c r="B31" s="86">
        <v>100297.4673561399</v>
      </c>
      <c r="C31" s="86">
        <v>15148.136697338699</v>
      </c>
      <c r="D31" s="86">
        <v>11400.4064735394</v>
      </c>
      <c r="E31" s="86">
        <v>21504.850650528002</v>
      </c>
      <c r="F31" s="86">
        <v>12953.437195909699</v>
      </c>
      <c r="G31" s="86">
        <v>561.44883294541103</v>
      </c>
      <c r="H31" s="86">
        <v>62886.427890437299</v>
      </c>
      <c r="J31" t="s">
        <v>194</v>
      </c>
      <c r="K31" s="85">
        <v>0</v>
      </c>
      <c r="L31" s="24">
        <v>0</v>
      </c>
      <c r="M31" s="24">
        <v>0</v>
      </c>
      <c r="N31" s="24">
        <v>0</v>
      </c>
      <c r="O31" s="24">
        <v>0</v>
      </c>
      <c r="P31" s="86">
        <v>0</v>
      </c>
      <c r="Q31" s="24">
        <v>0</v>
      </c>
      <c r="R31" s="24">
        <v>0</v>
      </c>
      <c r="S31" s="24">
        <v>0</v>
      </c>
      <c r="T31" s="24">
        <v>0</v>
      </c>
      <c r="U31" s="24">
        <v>0</v>
      </c>
      <c r="V31" s="24">
        <v>0</v>
      </c>
      <c r="W31" s="24">
        <v>0</v>
      </c>
      <c r="X31" s="86">
        <v>0</v>
      </c>
      <c r="Y31" s="24">
        <v>0</v>
      </c>
      <c r="Z31" s="24">
        <v>0</v>
      </c>
      <c r="AA31" s="24">
        <v>0</v>
      </c>
      <c r="AB31" s="24">
        <v>0</v>
      </c>
      <c r="AC31" s="24">
        <v>0</v>
      </c>
      <c r="AD31" s="86">
        <v>0</v>
      </c>
      <c r="AE31" s="24">
        <v>0</v>
      </c>
      <c r="AF31" s="24">
        <v>0</v>
      </c>
      <c r="AG31" s="24">
        <v>0</v>
      </c>
      <c r="AH31" s="24">
        <v>0</v>
      </c>
      <c r="AI31" s="24">
        <v>0</v>
      </c>
      <c r="AJ31" s="24">
        <v>0</v>
      </c>
      <c r="AK31" s="24">
        <v>0</v>
      </c>
      <c r="AL31" s="24">
        <v>0</v>
      </c>
      <c r="AM31" s="24">
        <v>0</v>
      </c>
      <c r="AN31" s="24">
        <v>0</v>
      </c>
      <c r="AO31" s="24">
        <v>0</v>
      </c>
      <c r="AP31" s="24">
        <v>0</v>
      </c>
      <c r="AQ31" s="24">
        <v>0</v>
      </c>
      <c r="AR31" s="24">
        <v>0</v>
      </c>
      <c r="AS31" s="24">
        <v>0</v>
      </c>
      <c r="AT31" s="24">
        <v>0</v>
      </c>
      <c r="AU31" s="24">
        <v>0</v>
      </c>
      <c r="AV31" s="24">
        <v>0</v>
      </c>
      <c r="AW31" s="24">
        <v>0</v>
      </c>
      <c r="AX31" s="24">
        <v>0</v>
      </c>
      <c r="AY31" s="24">
        <v>0</v>
      </c>
      <c r="AZ31" s="24">
        <v>0</v>
      </c>
      <c r="BA31" s="24">
        <v>0</v>
      </c>
      <c r="BB31" s="24">
        <v>0</v>
      </c>
      <c r="BC31" s="24">
        <v>0</v>
      </c>
      <c r="BD31" s="24">
        <v>0</v>
      </c>
      <c r="BE31" s="24">
        <v>0</v>
      </c>
      <c r="BF31" s="24">
        <v>0</v>
      </c>
      <c r="BG31" s="24">
        <v>0</v>
      </c>
      <c r="BH31" s="24">
        <v>0</v>
      </c>
      <c r="BI31" s="24">
        <v>0</v>
      </c>
      <c r="BJ31" s="24">
        <v>0</v>
      </c>
      <c r="BK31" s="24">
        <v>0</v>
      </c>
      <c r="BL31" s="24">
        <v>0</v>
      </c>
      <c r="BM31" s="24">
        <v>0</v>
      </c>
      <c r="BN31" s="24">
        <v>0</v>
      </c>
      <c r="BO31" s="24">
        <v>0</v>
      </c>
      <c r="BP31" s="24">
        <v>0</v>
      </c>
      <c r="BQ31" s="86">
        <v>0</v>
      </c>
      <c r="BR31" s="24">
        <v>0</v>
      </c>
      <c r="BS31" s="24">
        <v>0</v>
      </c>
      <c r="BT31" s="24">
        <v>0</v>
      </c>
    </row>
    <row r="32" spans="1:72" x14ac:dyDescent="0.3">
      <c r="A32" s="26" t="s">
        <v>195</v>
      </c>
      <c r="B32" s="86">
        <v>17930.361663677701</v>
      </c>
      <c r="C32" s="86">
        <v>7179.5005908344101</v>
      </c>
      <c r="D32" s="86">
        <v>3594.0807059353301</v>
      </c>
      <c r="E32" s="86">
        <v>3852.1908185090501</v>
      </c>
      <c r="F32" s="86">
        <v>2142.7469478051598</v>
      </c>
      <c r="G32" s="86">
        <v>51.0927600200393</v>
      </c>
      <c r="H32" s="86">
        <v>26737.485251279297</v>
      </c>
      <c r="J32" t="s">
        <v>195</v>
      </c>
      <c r="K32" s="85">
        <v>0</v>
      </c>
      <c r="L32" s="24">
        <v>0</v>
      </c>
      <c r="M32" s="24">
        <v>0</v>
      </c>
      <c r="N32" s="24">
        <v>0</v>
      </c>
      <c r="O32" s="24">
        <v>0</v>
      </c>
      <c r="P32" s="86">
        <v>0</v>
      </c>
      <c r="Q32" s="24">
        <v>0</v>
      </c>
      <c r="R32" s="24">
        <v>0</v>
      </c>
      <c r="S32" s="24">
        <v>0</v>
      </c>
      <c r="T32" s="24">
        <v>0</v>
      </c>
      <c r="U32" s="24">
        <v>0</v>
      </c>
      <c r="V32" s="24">
        <v>0</v>
      </c>
      <c r="W32" s="24">
        <v>0</v>
      </c>
      <c r="X32" s="86">
        <v>0</v>
      </c>
      <c r="Y32" s="24">
        <v>0</v>
      </c>
      <c r="Z32" s="24">
        <v>0</v>
      </c>
      <c r="AA32" s="24">
        <v>0</v>
      </c>
      <c r="AB32" s="24">
        <v>0</v>
      </c>
      <c r="AC32" s="24">
        <v>0</v>
      </c>
      <c r="AD32" s="86">
        <v>0</v>
      </c>
      <c r="AE32" s="24">
        <v>0</v>
      </c>
      <c r="AF32" s="24">
        <v>0</v>
      </c>
      <c r="AG32" s="24">
        <v>0</v>
      </c>
      <c r="AH32" s="24">
        <v>0</v>
      </c>
      <c r="AI32" s="24">
        <v>0</v>
      </c>
      <c r="AJ32" s="24">
        <v>0</v>
      </c>
      <c r="AK32" s="24">
        <v>0</v>
      </c>
      <c r="AL32" s="24">
        <v>0</v>
      </c>
      <c r="AM32" s="24">
        <v>0</v>
      </c>
      <c r="AN32" s="24">
        <v>0</v>
      </c>
      <c r="AO32" s="24">
        <v>0</v>
      </c>
      <c r="AP32" s="24">
        <v>0</v>
      </c>
      <c r="AQ32" s="24">
        <v>0</v>
      </c>
      <c r="AR32" s="24">
        <v>0</v>
      </c>
      <c r="AS32" s="24">
        <v>0</v>
      </c>
      <c r="AT32" s="24">
        <v>0</v>
      </c>
      <c r="AU32" s="24">
        <v>0</v>
      </c>
      <c r="AV32" s="24">
        <v>0</v>
      </c>
      <c r="AW32" s="24">
        <v>0</v>
      </c>
      <c r="AX32" s="24">
        <v>0</v>
      </c>
      <c r="AY32" s="24">
        <v>0</v>
      </c>
      <c r="AZ32" s="24">
        <v>0</v>
      </c>
      <c r="BA32" s="24">
        <v>0</v>
      </c>
      <c r="BB32" s="24">
        <v>0</v>
      </c>
      <c r="BC32" s="24">
        <v>0</v>
      </c>
      <c r="BD32" s="24">
        <v>0</v>
      </c>
      <c r="BE32" s="24">
        <v>0</v>
      </c>
      <c r="BF32" s="24">
        <v>0</v>
      </c>
      <c r="BG32" s="24">
        <v>0</v>
      </c>
      <c r="BH32" s="24">
        <v>0</v>
      </c>
      <c r="BI32" s="24">
        <v>0</v>
      </c>
      <c r="BJ32" s="24">
        <v>0</v>
      </c>
      <c r="BK32" s="24">
        <v>0</v>
      </c>
      <c r="BL32" s="24">
        <v>0</v>
      </c>
      <c r="BM32" s="24">
        <v>0</v>
      </c>
      <c r="BN32" s="24">
        <v>0</v>
      </c>
      <c r="BO32" s="24">
        <v>0</v>
      </c>
      <c r="BP32" s="24">
        <v>0</v>
      </c>
      <c r="BQ32" s="86">
        <v>0</v>
      </c>
      <c r="BR32" s="24">
        <v>0</v>
      </c>
      <c r="BS32" s="24">
        <v>0</v>
      </c>
      <c r="BT32" s="24">
        <v>0</v>
      </c>
    </row>
    <row r="33" spans="1:73" x14ac:dyDescent="0.3">
      <c r="A33" s="26" t="s">
        <v>196</v>
      </c>
      <c r="B33" s="86">
        <v>13528.1737309244</v>
      </c>
      <c r="C33" s="86">
        <v>5137.2177117137498</v>
      </c>
      <c r="D33" s="86">
        <v>4015.2930334666999</v>
      </c>
      <c r="E33" s="86">
        <v>4664.5600013677895</v>
      </c>
      <c r="F33" s="86">
        <v>2066.2598450908999</v>
      </c>
      <c r="G33" s="86">
        <v>103.9002878887259</v>
      </c>
      <c r="H33" s="86">
        <v>16022.8662168428</v>
      </c>
      <c r="J33" t="s">
        <v>196</v>
      </c>
      <c r="K33" s="85">
        <v>0</v>
      </c>
      <c r="L33" s="24">
        <v>0</v>
      </c>
      <c r="M33" s="24">
        <v>0</v>
      </c>
      <c r="N33" s="24">
        <v>0</v>
      </c>
      <c r="O33" s="24">
        <v>0</v>
      </c>
      <c r="P33" s="86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86">
        <v>0</v>
      </c>
      <c r="Y33" s="24">
        <v>0</v>
      </c>
      <c r="Z33" s="24">
        <v>0</v>
      </c>
      <c r="AA33" s="24">
        <v>0</v>
      </c>
      <c r="AB33" s="24">
        <v>0</v>
      </c>
      <c r="AC33" s="24">
        <v>0</v>
      </c>
      <c r="AD33" s="86">
        <v>0</v>
      </c>
      <c r="AE33" s="24">
        <v>0</v>
      </c>
      <c r="AF33" s="24">
        <v>0</v>
      </c>
      <c r="AG33" s="24">
        <v>0</v>
      </c>
      <c r="AH33" s="24">
        <v>0</v>
      </c>
      <c r="AI33" s="24">
        <v>0</v>
      </c>
      <c r="AJ33" s="24">
        <v>0</v>
      </c>
      <c r="AK33" s="24">
        <v>0</v>
      </c>
      <c r="AL33" s="24">
        <v>0</v>
      </c>
      <c r="AM33" s="24">
        <v>0</v>
      </c>
      <c r="AN33" s="24">
        <v>0</v>
      </c>
      <c r="AO33" s="24">
        <v>0</v>
      </c>
      <c r="AP33" s="24">
        <v>0</v>
      </c>
      <c r="AQ33" s="24">
        <v>0</v>
      </c>
      <c r="AR33" s="24">
        <v>0</v>
      </c>
      <c r="AS33" s="24">
        <v>0</v>
      </c>
      <c r="AT33" s="24">
        <v>0</v>
      </c>
      <c r="AU33" s="24">
        <v>0</v>
      </c>
      <c r="AV33" s="24">
        <v>0</v>
      </c>
      <c r="AW33" s="24">
        <v>0</v>
      </c>
      <c r="AX33" s="24">
        <v>0</v>
      </c>
      <c r="AY33" s="24">
        <v>0</v>
      </c>
      <c r="AZ33" s="24">
        <v>0</v>
      </c>
      <c r="BA33" s="24">
        <v>0</v>
      </c>
      <c r="BB33" s="24">
        <v>0</v>
      </c>
      <c r="BC33" s="24">
        <v>0</v>
      </c>
      <c r="BD33" s="24">
        <v>0</v>
      </c>
      <c r="BE33" s="24">
        <v>0</v>
      </c>
      <c r="BF33" s="24">
        <v>0</v>
      </c>
      <c r="BG33" s="24">
        <v>0</v>
      </c>
      <c r="BH33" s="24">
        <v>0</v>
      </c>
      <c r="BI33" s="24">
        <v>0</v>
      </c>
      <c r="BJ33" s="24">
        <v>0</v>
      </c>
      <c r="BK33" s="24">
        <v>0</v>
      </c>
      <c r="BL33" s="24">
        <v>0</v>
      </c>
      <c r="BM33" s="24">
        <v>0</v>
      </c>
      <c r="BN33" s="24">
        <v>0</v>
      </c>
      <c r="BO33" s="24">
        <v>0</v>
      </c>
      <c r="BP33" s="24">
        <v>0</v>
      </c>
      <c r="BQ33" s="86">
        <v>0</v>
      </c>
      <c r="BR33" s="24">
        <v>0</v>
      </c>
      <c r="BS33" s="24">
        <v>0</v>
      </c>
      <c r="BT33" s="24">
        <v>0</v>
      </c>
    </row>
    <row r="34" spans="1:73" x14ac:dyDescent="0.3">
      <c r="A34" s="26" t="s">
        <v>197</v>
      </c>
      <c r="B34" s="86">
        <v>10030.85991986195</v>
      </c>
      <c r="C34" s="86">
        <v>13441.4770040573</v>
      </c>
      <c r="D34" s="86">
        <v>6827.9338587562706</v>
      </c>
      <c r="E34" s="86">
        <v>8221.9983338891798</v>
      </c>
      <c r="F34" s="86">
        <v>2127.8913147508001</v>
      </c>
      <c r="G34" s="86">
        <v>157.26868862353339</v>
      </c>
      <c r="H34" s="86">
        <v>62576.4269010153</v>
      </c>
      <c r="J34" t="s">
        <v>197</v>
      </c>
      <c r="K34" s="85">
        <v>7.2061569182786602</v>
      </c>
      <c r="L34" s="24">
        <v>4068.2578743835902</v>
      </c>
      <c r="M34" s="24">
        <v>207.234548634378</v>
      </c>
      <c r="N34" s="24">
        <v>207.23051300506299</v>
      </c>
      <c r="O34" s="24">
        <v>177.737631406139</v>
      </c>
      <c r="P34" s="86">
        <v>2.5724050784548001E-2</v>
      </c>
      <c r="Q34" s="24">
        <v>1265.7528244730099</v>
      </c>
      <c r="R34" s="24">
        <v>317.81366881432098</v>
      </c>
      <c r="S34" s="24">
        <v>7443.5362855470403</v>
      </c>
      <c r="T34" s="24">
        <v>185.00254176116101</v>
      </c>
      <c r="U34" s="24">
        <v>203.64369772791699</v>
      </c>
      <c r="V34" s="24">
        <v>50.8535208491612</v>
      </c>
      <c r="W34" s="24">
        <v>5446.1864925418304</v>
      </c>
      <c r="X34" s="86">
        <v>3.85834415542455E-2</v>
      </c>
      <c r="Y34" s="24">
        <v>223.34022725895301</v>
      </c>
      <c r="Z34" s="24">
        <v>223.34022725895301</v>
      </c>
      <c r="AA34" s="24">
        <v>39.565746185538998</v>
      </c>
      <c r="AB34" s="24">
        <v>105.487701179952</v>
      </c>
      <c r="AC34" s="24">
        <v>1.4372816052283099</v>
      </c>
      <c r="AD34" s="86">
        <v>7418.88063885875</v>
      </c>
      <c r="AE34" s="24">
        <v>368.40508999387202</v>
      </c>
      <c r="AF34" s="24">
        <v>992.08538395239395</v>
      </c>
      <c r="AG34" s="24">
        <v>21.129391460255999</v>
      </c>
      <c r="AH34" s="24">
        <v>12511.9273936303</v>
      </c>
      <c r="AI34" s="24">
        <v>0</v>
      </c>
      <c r="AJ34" s="24">
        <v>6016.4394451277803</v>
      </c>
      <c r="AK34" s="24">
        <v>628.92860730203597</v>
      </c>
      <c r="AL34" s="24">
        <v>6684.9337986153596</v>
      </c>
      <c r="AM34" s="24">
        <v>0.54028562991164697</v>
      </c>
      <c r="AN34" s="24">
        <v>702.62697145615903</v>
      </c>
      <c r="AO34" s="24">
        <v>61.041593168317398</v>
      </c>
      <c r="AP34" s="24">
        <v>20505.862738334999</v>
      </c>
      <c r="AQ34" s="24">
        <v>57.6850555642675</v>
      </c>
      <c r="AR34" s="24">
        <v>5.9771721635366504</v>
      </c>
      <c r="AS34" s="24">
        <v>151.05487539630801</v>
      </c>
      <c r="AT34" s="24">
        <v>46.864555340531403</v>
      </c>
      <c r="AU34" s="24">
        <v>2.37923541858386</v>
      </c>
      <c r="AV34" s="24">
        <v>20.767121817269899</v>
      </c>
      <c r="AW34" s="24">
        <v>7620.0520819459498</v>
      </c>
      <c r="AX34" s="24">
        <v>1823.86505387031</v>
      </c>
      <c r="AY34" s="24">
        <v>5796.1870280756402</v>
      </c>
      <c r="AZ34" s="24">
        <v>2.6142536541234702</v>
      </c>
      <c r="BA34" s="24">
        <v>1.1127752766613199</v>
      </c>
      <c r="BB34" s="24">
        <v>582.65188077525499</v>
      </c>
      <c r="BC34" s="24">
        <v>2.5842832625660601</v>
      </c>
      <c r="BD34" s="24">
        <v>209.798641820135</v>
      </c>
      <c r="BE34" s="24">
        <v>5.9532552466905804</v>
      </c>
      <c r="BF34" s="24">
        <v>6.0199694460093598</v>
      </c>
      <c r="BG34" s="24">
        <v>465.22001695773201</v>
      </c>
      <c r="BH34" s="24">
        <v>8931.0005068615101</v>
      </c>
      <c r="BI34" s="24">
        <v>179.03572913518099</v>
      </c>
      <c r="BJ34" s="24">
        <v>18.915728981916502</v>
      </c>
      <c r="BK34" s="24">
        <v>4.1889104452234101</v>
      </c>
      <c r="BL34" s="24">
        <v>149.79477919923599</v>
      </c>
      <c r="BM34" s="24">
        <v>11985.631680606701</v>
      </c>
      <c r="BN34" s="24">
        <v>0</v>
      </c>
      <c r="BO34" s="24">
        <v>1762.3925555743999</v>
      </c>
      <c r="BP34" s="24">
        <v>4372.6821018296196</v>
      </c>
      <c r="BQ34" s="86">
        <v>0</v>
      </c>
      <c r="BR34" s="24">
        <v>7737.2810441144402</v>
      </c>
      <c r="BS34" s="24">
        <v>61464.2350690401</v>
      </c>
      <c r="BT34" s="24">
        <v>3099.4041553218899</v>
      </c>
    </row>
    <row r="35" spans="1:73" x14ac:dyDescent="0.3">
      <c r="A35" s="26" t="s">
        <v>198</v>
      </c>
      <c r="B35" s="86">
        <v>182970.67603344578</v>
      </c>
      <c r="C35" s="86">
        <v>11569.7697895294</v>
      </c>
      <c r="D35" s="86">
        <v>10306.781883755109</v>
      </c>
      <c r="E35" s="86">
        <v>23262.780282277101</v>
      </c>
      <c r="F35" s="86">
        <v>17830.609184811798</v>
      </c>
      <c r="G35" s="86">
        <v>641.89264227921205</v>
      </c>
      <c r="H35" s="86">
        <v>62400.233414110597</v>
      </c>
      <c r="J35" t="s">
        <v>198</v>
      </c>
      <c r="K35" s="85">
        <v>0</v>
      </c>
      <c r="L35" s="24">
        <v>0</v>
      </c>
      <c r="M35" s="24">
        <v>0</v>
      </c>
      <c r="N35" s="24">
        <v>0</v>
      </c>
      <c r="O35" s="24">
        <v>0</v>
      </c>
      <c r="P35" s="86">
        <v>0</v>
      </c>
      <c r="Q35" s="24">
        <v>0</v>
      </c>
      <c r="R35" s="24">
        <v>0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86">
        <v>0</v>
      </c>
      <c r="Y35" s="24">
        <v>0</v>
      </c>
      <c r="Z35" s="24">
        <v>0</v>
      </c>
      <c r="AA35" s="24">
        <v>0</v>
      </c>
      <c r="AB35" s="24">
        <v>0</v>
      </c>
      <c r="AC35" s="24">
        <v>0</v>
      </c>
      <c r="AD35" s="86">
        <v>0</v>
      </c>
      <c r="AE35" s="24">
        <v>0</v>
      </c>
      <c r="AF35" s="24">
        <v>0</v>
      </c>
      <c r="AG35" s="24">
        <v>0</v>
      </c>
      <c r="AH35" s="24">
        <v>0</v>
      </c>
      <c r="AI35" s="24">
        <v>0</v>
      </c>
      <c r="AJ35" s="24">
        <v>0</v>
      </c>
      <c r="AK35" s="24">
        <v>0</v>
      </c>
      <c r="AL35" s="24">
        <v>0</v>
      </c>
      <c r="AM35" s="24">
        <v>0</v>
      </c>
      <c r="AN35" s="24">
        <v>0</v>
      </c>
      <c r="AO35" s="24">
        <v>0</v>
      </c>
      <c r="AP35" s="24">
        <v>0</v>
      </c>
      <c r="AQ35" s="24">
        <v>0</v>
      </c>
      <c r="AR35" s="24">
        <v>0</v>
      </c>
      <c r="AS35" s="24">
        <v>0</v>
      </c>
      <c r="AT35" s="24">
        <v>0</v>
      </c>
      <c r="AU35" s="24">
        <v>0</v>
      </c>
      <c r="AV35" s="24">
        <v>0</v>
      </c>
      <c r="AW35" s="24">
        <v>0</v>
      </c>
      <c r="AX35" s="24">
        <v>0</v>
      </c>
      <c r="AY35" s="24">
        <v>0</v>
      </c>
      <c r="AZ35" s="24">
        <v>0</v>
      </c>
      <c r="BA35" s="24">
        <v>0</v>
      </c>
      <c r="BB35" s="24">
        <v>0</v>
      </c>
      <c r="BC35" s="24">
        <v>0</v>
      </c>
      <c r="BD35" s="24">
        <v>0</v>
      </c>
      <c r="BE35" s="24">
        <v>0</v>
      </c>
      <c r="BF35" s="24">
        <v>0</v>
      </c>
      <c r="BG35" s="24">
        <v>0</v>
      </c>
      <c r="BH35" s="24">
        <v>0</v>
      </c>
      <c r="BI35" s="24">
        <v>0</v>
      </c>
      <c r="BJ35" s="24">
        <v>0</v>
      </c>
      <c r="BK35" s="24">
        <v>0</v>
      </c>
      <c r="BL35" s="24">
        <v>0</v>
      </c>
      <c r="BM35" s="24">
        <v>0</v>
      </c>
      <c r="BN35" s="24">
        <v>0</v>
      </c>
      <c r="BO35" s="24">
        <v>0</v>
      </c>
      <c r="BP35" s="24">
        <v>0</v>
      </c>
      <c r="BQ35" s="86">
        <v>0</v>
      </c>
      <c r="BR35" s="24">
        <v>0</v>
      </c>
      <c r="BS35" s="24">
        <v>0</v>
      </c>
      <c r="BT35" s="24">
        <v>0</v>
      </c>
    </row>
    <row r="36" spans="1:73" x14ac:dyDescent="0.3">
      <c r="A36" s="26" t="s">
        <v>199</v>
      </c>
      <c r="B36" s="86">
        <v>129225.50250492549</v>
      </c>
      <c r="C36" s="86">
        <v>34171.594596969095</v>
      </c>
      <c r="D36" s="86">
        <v>9986.5886364538092</v>
      </c>
      <c r="E36" s="86">
        <v>34647.869199711502</v>
      </c>
      <c r="F36" s="86">
        <v>26140.916213085398</v>
      </c>
      <c r="G36" s="86">
        <v>1584.4830812768398</v>
      </c>
      <c r="H36" s="86">
        <v>79077.140192878898</v>
      </c>
      <c r="J36" t="s">
        <v>199</v>
      </c>
      <c r="K36" s="85">
        <v>0</v>
      </c>
      <c r="L36" s="24">
        <v>0</v>
      </c>
      <c r="M36" s="24">
        <v>0</v>
      </c>
      <c r="N36" s="24">
        <v>0</v>
      </c>
      <c r="O36" s="24">
        <v>0</v>
      </c>
      <c r="P36" s="86">
        <v>0</v>
      </c>
      <c r="Q36" s="24">
        <v>0</v>
      </c>
      <c r="R36" s="24">
        <v>0</v>
      </c>
      <c r="S36" s="24">
        <v>0</v>
      </c>
      <c r="T36" s="24">
        <v>0</v>
      </c>
      <c r="U36" s="24">
        <v>0</v>
      </c>
      <c r="V36" s="24">
        <v>0</v>
      </c>
      <c r="W36" s="24">
        <v>0</v>
      </c>
      <c r="X36" s="86">
        <v>0</v>
      </c>
      <c r="Y36" s="24">
        <v>0</v>
      </c>
      <c r="Z36" s="24">
        <v>0</v>
      </c>
      <c r="AA36" s="24">
        <v>0</v>
      </c>
      <c r="AB36" s="24">
        <v>0</v>
      </c>
      <c r="AC36" s="24">
        <v>0</v>
      </c>
      <c r="AD36" s="86">
        <v>0</v>
      </c>
      <c r="AE36" s="24">
        <v>0</v>
      </c>
      <c r="AF36" s="24">
        <v>0</v>
      </c>
      <c r="AG36" s="24">
        <v>0</v>
      </c>
      <c r="AH36" s="24">
        <v>0</v>
      </c>
      <c r="AI36" s="24">
        <v>0</v>
      </c>
      <c r="AJ36" s="24">
        <v>0</v>
      </c>
      <c r="AK36" s="24">
        <v>0</v>
      </c>
      <c r="AL36" s="24">
        <v>0</v>
      </c>
      <c r="AM36" s="24">
        <v>0</v>
      </c>
      <c r="AN36" s="24">
        <v>0</v>
      </c>
      <c r="AO36" s="24">
        <v>0</v>
      </c>
      <c r="AP36" s="24">
        <v>0</v>
      </c>
      <c r="AQ36" s="24">
        <v>0</v>
      </c>
      <c r="AR36" s="24">
        <v>0</v>
      </c>
      <c r="AS36" s="24">
        <v>0</v>
      </c>
      <c r="AT36" s="24">
        <v>0</v>
      </c>
      <c r="AU36" s="24">
        <v>0</v>
      </c>
      <c r="AV36" s="24">
        <v>0</v>
      </c>
      <c r="AW36" s="24">
        <v>0</v>
      </c>
      <c r="AX36" s="24">
        <v>0</v>
      </c>
      <c r="AY36" s="24">
        <v>0</v>
      </c>
      <c r="AZ36" s="24">
        <v>0</v>
      </c>
      <c r="BA36" s="24">
        <v>0</v>
      </c>
      <c r="BB36" s="24">
        <v>0</v>
      </c>
      <c r="BC36" s="24">
        <v>0</v>
      </c>
      <c r="BD36" s="24">
        <v>0</v>
      </c>
      <c r="BE36" s="24">
        <v>0</v>
      </c>
      <c r="BF36" s="24">
        <v>0</v>
      </c>
      <c r="BG36" s="24">
        <v>0</v>
      </c>
      <c r="BH36" s="24">
        <v>0</v>
      </c>
      <c r="BI36" s="24">
        <v>0</v>
      </c>
      <c r="BJ36" s="24">
        <v>0</v>
      </c>
      <c r="BK36" s="24">
        <v>0</v>
      </c>
      <c r="BL36" s="24">
        <v>0</v>
      </c>
      <c r="BM36" s="24">
        <v>0</v>
      </c>
      <c r="BN36" s="24">
        <v>0</v>
      </c>
      <c r="BO36" s="24">
        <v>0</v>
      </c>
      <c r="BP36" s="24">
        <v>0</v>
      </c>
      <c r="BQ36" s="86">
        <v>0</v>
      </c>
      <c r="BR36" s="24">
        <v>0</v>
      </c>
      <c r="BS36" s="24">
        <v>0</v>
      </c>
      <c r="BT36" s="24">
        <v>0</v>
      </c>
    </row>
    <row r="37" spans="1:73" x14ac:dyDescent="0.3">
      <c r="A37" s="26" t="s">
        <v>200</v>
      </c>
      <c r="B37" s="86">
        <v>19440.823792494502</v>
      </c>
      <c r="C37" s="86">
        <v>33577.744501582005</v>
      </c>
      <c r="D37" s="86">
        <v>3188.52014269448</v>
      </c>
      <c r="E37" s="86">
        <v>7819.5424465025899</v>
      </c>
      <c r="F37" s="86">
        <v>5144.0396857504093</v>
      </c>
      <c r="G37" s="86">
        <v>351.83928246105802</v>
      </c>
      <c r="H37" s="86">
        <v>27097.128786245899</v>
      </c>
      <c r="J37" t="s">
        <v>200</v>
      </c>
      <c r="K37" s="85">
        <v>0</v>
      </c>
      <c r="L37" s="24">
        <v>0</v>
      </c>
      <c r="M37" s="24">
        <v>0</v>
      </c>
      <c r="N37" s="24">
        <v>0</v>
      </c>
      <c r="O37" s="24">
        <v>0</v>
      </c>
      <c r="P37" s="86">
        <v>0</v>
      </c>
      <c r="Q37" s="24">
        <v>0</v>
      </c>
      <c r="R37" s="24">
        <v>0</v>
      </c>
      <c r="S37" s="24">
        <v>0</v>
      </c>
      <c r="T37" s="24">
        <v>0</v>
      </c>
      <c r="U37" s="24">
        <v>0</v>
      </c>
      <c r="V37" s="24">
        <v>0</v>
      </c>
      <c r="W37" s="24">
        <v>0</v>
      </c>
      <c r="X37" s="86">
        <v>0</v>
      </c>
      <c r="Y37" s="24">
        <v>0</v>
      </c>
      <c r="Z37" s="24">
        <v>0</v>
      </c>
      <c r="AA37" s="24">
        <v>0</v>
      </c>
      <c r="AB37" s="24">
        <v>0</v>
      </c>
      <c r="AC37" s="24">
        <v>0</v>
      </c>
      <c r="AD37" s="86">
        <v>0</v>
      </c>
      <c r="AE37" s="24">
        <v>0</v>
      </c>
      <c r="AF37" s="24">
        <v>0</v>
      </c>
      <c r="AG37" s="24">
        <v>0</v>
      </c>
      <c r="AH37" s="24">
        <v>0</v>
      </c>
      <c r="AI37" s="24">
        <v>0</v>
      </c>
      <c r="AJ37" s="24">
        <v>0</v>
      </c>
      <c r="AK37" s="24">
        <v>0</v>
      </c>
      <c r="AL37" s="24">
        <v>0</v>
      </c>
      <c r="AM37" s="24">
        <v>0</v>
      </c>
      <c r="AN37" s="24">
        <v>0</v>
      </c>
      <c r="AO37" s="24">
        <v>0</v>
      </c>
      <c r="AP37" s="24">
        <v>0</v>
      </c>
      <c r="AQ37" s="24">
        <v>0</v>
      </c>
      <c r="AR37" s="24">
        <v>0</v>
      </c>
      <c r="AS37" s="24">
        <v>0</v>
      </c>
      <c r="AT37" s="24">
        <v>0</v>
      </c>
      <c r="AU37" s="24">
        <v>0</v>
      </c>
      <c r="AV37" s="24">
        <v>0</v>
      </c>
      <c r="AW37" s="24">
        <v>0</v>
      </c>
      <c r="AX37" s="24">
        <v>0</v>
      </c>
      <c r="AY37" s="24">
        <v>0</v>
      </c>
      <c r="AZ37" s="24">
        <v>0</v>
      </c>
      <c r="BA37" s="24">
        <v>0</v>
      </c>
      <c r="BB37" s="24">
        <v>0</v>
      </c>
      <c r="BC37" s="24">
        <v>0</v>
      </c>
      <c r="BD37" s="24">
        <v>0</v>
      </c>
      <c r="BE37" s="24">
        <v>0</v>
      </c>
      <c r="BF37" s="24">
        <v>0</v>
      </c>
      <c r="BG37" s="24">
        <v>0</v>
      </c>
      <c r="BH37" s="24">
        <v>0</v>
      </c>
      <c r="BI37" s="24">
        <v>0</v>
      </c>
      <c r="BJ37" s="24">
        <v>0</v>
      </c>
      <c r="BK37" s="24">
        <v>0</v>
      </c>
      <c r="BL37" s="24">
        <v>0</v>
      </c>
      <c r="BM37" s="24">
        <v>0</v>
      </c>
      <c r="BN37" s="24">
        <v>0</v>
      </c>
      <c r="BO37" s="24">
        <v>0</v>
      </c>
      <c r="BP37" s="24">
        <v>0</v>
      </c>
      <c r="BQ37" s="86">
        <v>0</v>
      </c>
      <c r="BR37" s="24">
        <v>0</v>
      </c>
      <c r="BS37" s="24">
        <v>0</v>
      </c>
      <c r="BT37" s="24">
        <v>0</v>
      </c>
    </row>
    <row r="38" spans="1:73" x14ac:dyDescent="0.3">
      <c r="A38" s="26" t="s">
        <v>201</v>
      </c>
      <c r="B38" s="86">
        <v>23427.588492518298</v>
      </c>
      <c r="C38" s="86">
        <v>964.77398860534004</v>
      </c>
      <c r="D38" s="86">
        <v>3293.3938189769501</v>
      </c>
      <c r="E38" s="86">
        <v>3628.9788129850899</v>
      </c>
      <c r="F38" s="86">
        <v>2036.2527528667699</v>
      </c>
      <c r="G38" s="86">
        <v>199.60948004595579</v>
      </c>
      <c r="H38" s="86">
        <v>22550.257884757797</v>
      </c>
      <c r="J38" t="s">
        <v>201</v>
      </c>
      <c r="K38" s="85">
        <v>0</v>
      </c>
      <c r="L38" s="24">
        <v>0</v>
      </c>
      <c r="M38" s="24">
        <v>0</v>
      </c>
      <c r="N38" s="24">
        <v>0</v>
      </c>
      <c r="O38" s="24">
        <v>0</v>
      </c>
      <c r="P38" s="86">
        <v>0</v>
      </c>
      <c r="Q38" s="24">
        <v>0</v>
      </c>
      <c r="R38" s="24">
        <v>0</v>
      </c>
      <c r="S38" s="24">
        <v>0</v>
      </c>
      <c r="T38" s="24">
        <v>0</v>
      </c>
      <c r="U38" s="24">
        <v>0</v>
      </c>
      <c r="V38" s="24">
        <v>0</v>
      </c>
      <c r="W38" s="24">
        <v>0</v>
      </c>
      <c r="X38" s="86">
        <v>0</v>
      </c>
      <c r="Y38" s="24">
        <v>0</v>
      </c>
      <c r="Z38" s="24">
        <v>0</v>
      </c>
      <c r="AA38" s="24">
        <v>0</v>
      </c>
      <c r="AB38" s="24">
        <v>0</v>
      </c>
      <c r="AC38" s="24">
        <v>0</v>
      </c>
      <c r="AD38" s="86">
        <v>0</v>
      </c>
      <c r="AE38" s="24">
        <v>0</v>
      </c>
      <c r="AF38" s="24">
        <v>0</v>
      </c>
      <c r="AG38" s="24">
        <v>0</v>
      </c>
      <c r="AH38" s="24">
        <v>0</v>
      </c>
      <c r="AI38" s="24">
        <v>0</v>
      </c>
      <c r="AJ38" s="24">
        <v>0</v>
      </c>
      <c r="AK38" s="24">
        <v>0</v>
      </c>
      <c r="AL38" s="24">
        <v>0</v>
      </c>
      <c r="AM38" s="24">
        <v>0</v>
      </c>
      <c r="AN38" s="24">
        <v>0</v>
      </c>
      <c r="AO38" s="24">
        <v>0</v>
      </c>
      <c r="AP38" s="24">
        <v>0</v>
      </c>
      <c r="AQ38" s="24">
        <v>0</v>
      </c>
      <c r="AR38" s="24">
        <v>0</v>
      </c>
      <c r="AS38" s="24">
        <v>0</v>
      </c>
      <c r="AT38" s="24">
        <v>0</v>
      </c>
      <c r="AU38" s="24">
        <v>0</v>
      </c>
      <c r="AV38" s="24">
        <v>0</v>
      </c>
      <c r="AW38" s="24">
        <v>0</v>
      </c>
      <c r="AX38" s="24">
        <v>0</v>
      </c>
      <c r="AY38" s="24">
        <v>0</v>
      </c>
      <c r="AZ38" s="24">
        <v>0</v>
      </c>
      <c r="BA38" s="24">
        <v>0</v>
      </c>
      <c r="BB38" s="24">
        <v>0</v>
      </c>
      <c r="BC38" s="24">
        <v>0</v>
      </c>
      <c r="BD38" s="24">
        <v>0</v>
      </c>
      <c r="BE38" s="24">
        <v>0</v>
      </c>
      <c r="BF38" s="24">
        <v>0</v>
      </c>
      <c r="BG38" s="24">
        <v>0</v>
      </c>
      <c r="BH38" s="24">
        <v>0</v>
      </c>
      <c r="BI38" s="24">
        <v>0</v>
      </c>
      <c r="BJ38" s="24">
        <v>0</v>
      </c>
      <c r="BK38" s="24">
        <v>0</v>
      </c>
      <c r="BL38" s="24">
        <v>0</v>
      </c>
      <c r="BM38" s="24">
        <v>0</v>
      </c>
      <c r="BN38" s="24">
        <v>0</v>
      </c>
      <c r="BO38" s="24">
        <v>0</v>
      </c>
      <c r="BP38" s="24">
        <v>0</v>
      </c>
      <c r="BQ38" s="86">
        <v>0</v>
      </c>
      <c r="BR38" s="24">
        <v>0</v>
      </c>
      <c r="BS38" s="24">
        <v>0</v>
      </c>
      <c r="BT38" s="24">
        <v>0</v>
      </c>
    </row>
    <row r="39" spans="1:73" x14ac:dyDescent="0.3">
      <c r="A39" s="26" t="s">
        <v>202</v>
      </c>
      <c r="B39" s="86">
        <v>57573.2847338797</v>
      </c>
      <c r="C39" s="86">
        <v>16484.743425062301</v>
      </c>
      <c r="D39" s="86">
        <v>8871.8849713032996</v>
      </c>
      <c r="E39" s="86">
        <v>18497.4137149622</v>
      </c>
      <c r="F39" s="86">
        <v>11604.733017536999</v>
      </c>
      <c r="G39" s="86">
        <v>715.38807669524601</v>
      </c>
      <c r="H39" s="86">
        <v>37505.721260514903</v>
      </c>
      <c r="J39" t="s">
        <v>202</v>
      </c>
      <c r="K39" s="85">
        <v>1.18540649543368E-4</v>
      </c>
      <c r="L39" s="24">
        <v>7.1363305632478599E-2</v>
      </c>
      <c r="M39" s="24">
        <v>0.14836595283328</v>
      </c>
      <c r="N39" s="24">
        <v>0.14836595283328</v>
      </c>
      <c r="O39" s="24">
        <v>0.18109333836538299</v>
      </c>
      <c r="P39" s="86">
        <v>1.1746397221074E-8</v>
      </c>
      <c r="Q39" s="24">
        <v>3.5606593951068397E-2</v>
      </c>
      <c r="R39" s="24">
        <v>0.35314587733108499</v>
      </c>
      <c r="S39" s="24">
        <v>5.4435986794314299</v>
      </c>
      <c r="T39" s="24">
        <v>9.6403096951669195E-2</v>
      </c>
      <c r="U39" s="24">
        <v>3.6731093984027498E-2</v>
      </c>
      <c r="V39" s="24">
        <v>6.0320879680550103E-2</v>
      </c>
      <c r="W39" s="24">
        <v>4.0670761916918796E-3</v>
      </c>
      <c r="X39" s="86">
        <v>1.4092091607555201E-8</v>
      </c>
      <c r="Y39" s="24">
        <v>0.101136266813714</v>
      </c>
      <c r="Z39" s="24">
        <v>0.101136266813714</v>
      </c>
      <c r="AA39" s="24">
        <v>1.2101100437066201E-3</v>
      </c>
      <c r="AB39" s="24">
        <v>2.3378123864371599E-2</v>
      </c>
      <c r="AC39" s="24">
        <v>3.4983729918098201E-3</v>
      </c>
      <c r="AD39" s="86">
        <v>0.29619859525714198</v>
      </c>
      <c r="AE39" s="24">
        <v>2.0005963151948001E-2</v>
      </c>
      <c r="AF39" s="24">
        <v>7.9592379567563598E-4</v>
      </c>
      <c r="AG39" s="24">
        <v>1.9437177087286501E-2</v>
      </c>
      <c r="AH39" s="24">
        <v>0.76572005709970803</v>
      </c>
      <c r="AI39" s="24">
        <v>0</v>
      </c>
      <c r="AJ39" s="24">
        <v>0.28919346131163898</v>
      </c>
      <c r="AK39" s="24">
        <v>3.0922510403060099E-2</v>
      </c>
      <c r="AL39" s="24">
        <v>0.32132608175840599</v>
      </c>
      <c r="AM39" s="24">
        <v>2.52702174826523E-5</v>
      </c>
      <c r="AN39" s="24">
        <v>4.6149399394831099E-2</v>
      </c>
      <c r="AO39" s="24">
        <v>6.5317834840743503E-3</v>
      </c>
      <c r="AP39" s="24">
        <v>0.14428553317680401</v>
      </c>
      <c r="AQ39" s="24">
        <v>1.87840186951944E-3</v>
      </c>
      <c r="AR39" s="24">
        <v>1.48958966473211E-3</v>
      </c>
      <c r="AS39" s="24">
        <v>3.7980042659435498E-2</v>
      </c>
      <c r="AT39" s="24">
        <v>4.2405474076401099E-3</v>
      </c>
      <c r="AU39" s="24">
        <v>6.5417990817749394E-5</v>
      </c>
      <c r="AV39" s="24">
        <v>5.7799136890490802E-3</v>
      </c>
      <c r="AW39" s="24">
        <v>0.82160360766547103</v>
      </c>
      <c r="AX39" s="24">
        <v>0.53473271584075999</v>
      </c>
      <c r="AY39" s="24">
        <v>0.28687089182470998</v>
      </c>
      <c r="AZ39" s="24">
        <v>1.08482172875433E-4</v>
      </c>
      <c r="BA39" s="24">
        <v>9.4685207537602303E-5</v>
      </c>
      <c r="BB39" s="24">
        <v>4.7959959655417599E-2</v>
      </c>
      <c r="BC39" s="24">
        <v>5.3733185623660001E-4</v>
      </c>
      <c r="BD39" s="24">
        <v>0.165243797020453</v>
      </c>
      <c r="BE39" s="24">
        <v>8.2440031526094504E-4</v>
      </c>
      <c r="BF39" s="24">
        <v>1.10485149115119E-3</v>
      </c>
      <c r="BG39" s="24">
        <v>0.24051185149666299</v>
      </c>
      <c r="BH39" s="24">
        <v>1.8386722270760599E-2</v>
      </c>
      <c r="BI39" s="24">
        <v>1.7888060318457601E-2</v>
      </c>
      <c r="BJ39" s="24">
        <v>2.1168454063945101E-3</v>
      </c>
      <c r="BK39" s="24">
        <v>3.7675413504411801E-4</v>
      </c>
      <c r="BL39" s="24">
        <v>1.6810754146067201E-2</v>
      </c>
      <c r="BM39" s="24">
        <v>2.9161956476396699E-2</v>
      </c>
      <c r="BN39" s="24">
        <v>0</v>
      </c>
      <c r="BO39" s="24">
        <v>1.6334939929341899E-3</v>
      </c>
      <c r="BP39" s="24">
        <v>2.4366485892293201E-2</v>
      </c>
      <c r="BQ39" s="86">
        <v>0</v>
      </c>
      <c r="BR39" s="24">
        <v>4.45710177086262E-3</v>
      </c>
      <c r="BS39" s="24">
        <v>1.2589798442434501</v>
      </c>
      <c r="BT39" s="24">
        <v>1.0984081325749301E-2</v>
      </c>
    </row>
    <row r="40" spans="1:73" x14ac:dyDescent="0.3">
      <c r="A40" s="26" t="s">
        <v>203</v>
      </c>
      <c r="B40" s="86">
        <v>25025.570458452887</v>
      </c>
      <c r="C40" s="86">
        <v>20795.678454606903</v>
      </c>
      <c r="D40" s="86">
        <v>9284.7508309964905</v>
      </c>
      <c r="E40" s="86">
        <v>18758.190912275801</v>
      </c>
      <c r="F40" s="86">
        <v>6334.5704238182798</v>
      </c>
      <c r="G40" s="86">
        <v>279.06516598949901</v>
      </c>
      <c r="H40" s="86">
        <v>37815.918486373601</v>
      </c>
      <c r="J40" t="s">
        <v>203</v>
      </c>
      <c r="K40" s="85">
        <v>6.9019805990904199</v>
      </c>
      <c r="L40" s="24">
        <v>972.48589666065504</v>
      </c>
      <c r="M40" s="24">
        <v>472.86674556474401</v>
      </c>
      <c r="N40" s="24">
        <v>472.85611294042201</v>
      </c>
      <c r="O40" s="24">
        <v>536.73057881710997</v>
      </c>
      <c r="P40" s="86">
        <v>6.6093096412057795E-2</v>
      </c>
      <c r="Q40" s="24">
        <v>626.32881742670304</v>
      </c>
      <c r="R40" s="24">
        <v>988.75806096736505</v>
      </c>
      <c r="S40" s="24">
        <v>17327.463823145201</v>
      </c>
      <c r="T40" s="24">
        <v>359.9080526203</v>
      </c>
      <c r="U40" s="24">
        <v>251.78593550914499</v>
      </c>
      <c r="V40" s="24">
        <v>176.116972052596</v>
      </c>
      <c r="W40" s="24">
        <v>1680.6047866977201</v>
      </c>
      <c r="X40" s="86">
        <v>8.2015208611867799E-2</v>
      </c>
      <c r="Y40" s="24">
        <v>348.30487656861101</v>
      </c>
      <c r="Z40" s="24">
        <v>348.30487656861101</v>
      </c>
      <c r="AA40" s="24">
        <v>47.8964164189222</v>
      </c>
      <c r="AB40" s="24">
        <v>100.434412489756</v>
      </c>
      <c r="AC40" s="24">
        <v>9.2705070314977593</v>
      </c>
      <c r="AD40" s="86">
        <v>3180.6903796840302</v>
      </c>
      <c r="AE40" s="24">
        <v>182.475187392979</v>
      </c>
      <c r="AF40" s="24">
        <v>176.20784722364201</v>
      </c>
      <c r="AG40" s="24">
        <v>66.909537833182497</v>
      </c>
      <c r="AH40" s="24">
        <v>18837.221942051499</v>
      </c>
      <c r="AI40" s="24">
        <v>0</v>
      </c>
      <c r="AJ40" s="24">
        <v>6269.7966929347403</v>
      </c>
      <c r="AK40" s="24">
        <v>648.74492967586502</v>
      </c>
      <c r="AL40" s="24">
        <v>6966.43803902953</v>
      </c>
      <c r="AM40" s="24">
        <v>0.27793737312723399</v>
      </c>
      <c r="AN40" s="24">
        <v>427.951989298434</v>
      </c>
      <c r="AO40" s="24">
        <v>257.423795256755</v>
      </c>
      <c r="AP40" s="24">
        <v>7825.0177506175596</v>
      </c>
      <c r="AQ40" s="24">
        <v>83.647924458627401</v>
      </c>
      <c r="AR40" s="24">
        <v>9.7922595655792293</v>
      </c>
      <c r="AS40" s="24">
        <v>443.30251701692498</v>
      </c>
      <c r="AT40" s="24">
        <v>168.59264249298599</v>
      </c>
      <c r="AU40" s="24">
        <v>10.475529973489399</v>
      </c>
      <c r="AV40" s="24">
        <v>72.581988624150497</v>
      </c>
      <c r="AW40" s="24">
        <v>16837.656718106598</v>
      </c>
      <c r="AX40" s="24">
        <v>5417.2557075079503</v>
      </c>
      <c r="AY40" s="24">
        <v>11420.4010105987</v>
      </c>
      <c r="AZ40" s="24">
        <v>3.3092402894668602</v>
      </c>
      <c r="BA40" s="24">
        <v>3.8223684437022198</v>
      </c>
      <c r="BB40" s="24">
        <v>2030.3705357782601</v>
      </c>
      <c r="BC40" s="24">
        <v>5.9546775608062301</v>
      </c>
      <c r="BD40" s="24">
        <v>561.47227753986203</v>
      </c>
      <c r="BE40" s="24">
        <v>6.4977763873961703</v>
      </c>
      <c r="BF40" s="24">
        <v>10.446440668661801</v>
      </c>
      <c r="BG40" s="24">
        <v>976.54086388112603</v>
      </c>
      <c r="BH40" s="24">
        <v>8022.9722973397402</v>
      </c>
      <c r="BI40" s="24">
        <v>708.16538786465799</v>
      </c>
      <c r="BJ40" s="24">
        <v>49.712552224739198</v>
      </c>
      <c r="BK40" s="24">
        <v>15.146929480756301</v>
      </c>
      <c r="BL40" s="24">
        <v>204.25600857156999</v>
      </c>
      <c r="BM40" s="24">
        <v>3637.09044642868</v>
      </c>
      <c r="BN40" s="24">
        <v>0</v>
      </c>
      <c r="BO40" s="24">
        <v>168.84974626658499</v>
      </c>
      <c r="BP40" s="24">
        <v>1343.5287124328499</v>
      </c>
      <c r="BQ40" s="86">
        <v>0</v>
      </c>
      <c r="BR40" s="24">
        <v>2533.8593109879398</v>
      </c>
      <c r="BS40" s="24">
        <v>28734.096309021799</v>
      </c>
      <c r="BT40" s="24">
        <v>970.81576444052405</v>
      </c>
    </row>
    <row r="41" spans="1:73" x14ac:dyDescent="0.3">
      <c r="A41" s="26" t="s">
        <v>204</v>
      </c>
      <c r="B41" s="86">
        <v>16542.649532111598</v>
      </c>
      <c r="C41" s="86">
        <v>20471.578237484002</v>
      </c>
      <c r="D41" s="86">
        <v>9625.2490420284012</v>
      </c>
      <c r="E41" s="86">
        <v>13429.658382380299</v>
      </c>
      <c r="F41" s="86">
        <v>4665.5910720197899</v>
      </c>
      <c r="G41" s="86">
        <v>221.59463322185053</v>
      </c>
      <c r="H41" s="86">
        <v>40370.740380143798</v>
      </c>
      <c r="J41" t="s">
        <v>204</v>
      </c>
      <c r="K41" s="85">
        <v>10.490732903980501</v>
      </c>
      <c r="L41" s="24">
        <v>1899.43005187272</v>
      </c>
      <c r="M41" s="24">
        <v>455.49206617992502</v>
      </c>
      <c r="N41" s="24">
        <v>455.48255047646501</v>
      </c>
      <c r="O41" s="24">
        <v>503.85368025648597</v>
      </c>
      <c r="P41" s="86">
        <v>6.0240798714773301E-2</v>
      </c>
      <c r="Q41" s="24">
        <v>815.87501129008297</v>
      </c>
      <c r="R41" s="24">
        <v>903.64532122603805</v>
      </c>
      <c r="S41" s="24">
        <v>16555.578275610798</v>
      </c>
      <c r="T41" s="24">
        <v>302.08924079040401</v>
      </c>
      <c r="U41" s="24">
        <v>299.25317521559498</v>
      </c>
      <c r="V41" s="24">
        <v>158.27729889805099</v>
      </c>
      <c r="W41" s="24">
        <v>2967.8519295873598</v>
      </c>
      <c r="X41" s="86">
        <v>7.6358118912602496E-2</v>
      </c>
      <c r="Y41" s="24">
        <v>335.92862558027798</v>
      </c>
      <c r="Z41" s="24">
        <v>335.92862558027798</v>
      </c>
      <c r="AA41" s="24">
        <v>64.275858743255199</v>
      </c>
      <c r="AB41" s="24">
        <v>97.686533402661993</v>
      </c>
      <c r="AC41" s="24">
        <v>8.2248422417938691</v>
      </c>
      <c r="AD41" s="86">
        <v>4638.1900193116198</v>
      </c>
      <c r="AE41" s="24">
        <v>240.30359636274599</v>
      </c>
      <c r="AF41" s="24">
        <v>414.036882485935</v>
      </c>
      <c r="AG41" s="24">
        <v>62.021361588098998</v>
      </c>
      <c r="AH41" s="24">
        <v>20471.428533187802</v>
      </c>
      <c r="AI41" s="24">
        <v>0</v>
      </c>
      <c r="AJ41" s="24">
        <v>8662.5898931463707</v>
      </c>
      <c r="AK41" s="24">
        <v>898.23615583965704</v>
      </c>
      <c r="AL41" s="24">
        <v>9625.1019077292895</v>
      </c>
      <c r="AM41" s="24">
        <v>0.45805602539784002</v>
      </c>
      <c r="AN41" s="24">
        <v>484.51611426235502</v>
      </c>
      <c r="AO41" s="24">
        <v>208.09677359083301</v>
      </c>
      <c r="AP41" s="24">
        <v>11153.927606132</v>
      </c>
      <c r="AQ41" s="24">
        <v>63.271886170957401</v>
      </c>
      <c r="AR41" s="24">
        <v>11.1310361925075</v>
      </c>
      <c r="AS41" s="24">
        <v>425.499746865303</v>
      </c>
      <c r="AT41" s="24">
        <v>136.02362155128199</v>
      </c>
      <c r="AU41" s="24">
        <v>9.0658847134818092</v>
      </c>
      <c r="AV41" s="24">
        <v>59.764347221349503</v>
      </c>
      <c r="AW41" s="24">
        <v>13430.106584785201</v>
      </c>
      <c r="AX41" s="24">
        <v>4666.2164543267299</v>
      </c>
      <c r="AY41" s="24">
        <v>8763.8901304584997</v>
      </c>
      <c r="AZ41" s="24">
        <v>3.0047695051174701</v>
      </c>
      <c r="BA41" s="24">
        <v>3.0533341746170799</v>
      </c>
      <c r="BB41" s="24">
        <v>1661.6985954904401</v>
      </c>
      <c r="BC41" s="24">
        <v>5.4269894526474696</v>
      </c>
      <c r="BD41" s="24">
        <v>516.66624670822398</v>
      </c>
      <c r="BE41" s="24">
        <v>7.4852743397432597</v>
      </c>
      <c r="BF41" s="24">
        <v>9.8249536015255998</v>
      </c>
      <c r="BG41" s="24">
        <v>915.61137559593601</v>
      </c>
      <c r="BH41" s="24">
        <v>11049.013497936099</v>
      </c>
      <c r="BI41" s="24">
        <v>572.62698193532697</v>
      </c>
      <c r="BJ41" s="24">
        <v>45.789858207531999</v>
      </c>
      <c r="BK41" s="24">
        <v>12.174779009904199</v>
      </c>
      <c r="BL41" s="24">
        <v>221.61608707375001</v>
      </c>
      <c r="BM41" s="24">
        <v>6093.1182426476598</v>
      </c>
      <c r="BN41" s="24">
        <v>0</v>
      </c>
      <c r="BO41" s="24">
        <v>643.38921560890401</v>
      </c>
      <c r="BP41" s="24">
        <v>2023.9863943988701</v>
      </c>
      <c r="BQ41" s="86">
        <v>0</v>
      </c>
      <c r="BR41" s="24">
        <v>3394.4454899229099</v>
      </c>
      <c r="BS41" s="24">
        <v>40357.959697084902</v>
      </c>
      <c r="BT41" s="24">
        <v>1451.4825645352901</v>
      </c>
    </row>
    <row r="42" spans="1:73" x14ac:dyDescent="0.3">
      <c r="A42" s="26" t="s">
        <v>205</v>
      </c>
      <c r="B42" s="86">
        <v>64513.911322641099</v>
      </c>
      <c r="C42" s="86">
        <v>5850.9076831257798</v>
      </c>
      <c r="D42" s="86">
        <v>3888.8071573099996</v>
      </c>
      <c r="E42" s="86">
        <v>8769.0914314976799</v>
      </c>
      <c r="F42" s="86">
        <v>6031.8410610259198</v>
      </c>
      <c r="G42" s="86">
        <v>201.42202245321903</v>
      </c>
      <c r="H42" s="86">
        <v>32269.3475717414</v>
      </c>
      <c r="J42" t="s">
        <v>205</v>
      </c>
      <c r="K42" s="85">
        <v>0</v>
      </c>
      <c r="L42" s="24">
        <v>0</v>
      </c>
      <c r="M42" s="24">
        <v>0</v>
      </c>
      <c r="N42" s="24">
        <v>0</v>
      </c>
      <c r="O42" s="24">
        <v>0</v>
      </c>
      <c r="P42" s="86">
        <v>0</v>
      </c>
      <c r="Q42" s="24">
        <v>0</v>
      </c>
      <c r="R42" s="24">
        <v>0</v>
      </c>
      <c r="S42" s="24">
        <v>0</v>
      </c>
      <c r="T42" s="24">
        <v>0</v>
      </c>
      <c r="U42" s="24">
        <v>0</v>
      </c>
      <c r="V42" s="24">
        <v>0</v>
      </c>
      <c r="W42" s="24">
        <v>0</v>
      </c>
      <c r="X42" s="86">
        <v>0</v>
      </c>
      <c r="Y42" s="24">
        <v>0</v>
      </c>
      <c r="Z42" s="24">
        <v>0</v>
      </c>
      <c r="AA42" s="24">
        <v>0</v>
      </c>
      <c r="AB42" s="24">
        <v>0</v>
      </c>
      <c r="AC42" s="24">
        <v>0</v>
      </c>
      <c r="AD42" s="86">
        <v>0</v>
      </c>
      <c r="AE42" s="24">
        <v>0</v>
      </c>
      <c r="AF42" s="24">
        <v>0</v>
      </c>
      <c r="AG42" s="24">
        <v>0</v>
      </c>
      <c r="AH42" s="24">
        <v>0</v>
      </c>
      <c r="AI42" s="24">
        <v>0</v>
      </c>
      <c r="AJ42" s="24">
        <v>0</v>
      </c>
      <c r="AK42" s="24">
        <v>0</v>
      </c>
      <c r="AL42" s="24">
        <v>0</v>
      </c>
      <c r="AM42" s="24">
        <v>0</v>
      </c>
      <c r="AN42" s="24">
        <v>0</v>
      </c>
      <c r="AO42" s="24">
        <v>0</v>
      </c>
      <c r="AP42" s="24">
        <v>0</v>
      </c>
      <c r="AQ42" s="24">
        <v>0</v>
      </c>
      <c r="AR42" s="24">
        <v>0</v>
      </c>
      <c r="AS42" s="24">
        <v>0</v>
      </c>
      <c r="AT42" s="24">
        <v>0</v>
      </c>
      <c r="AU42" s="24">
        <v>0</v>
      </c>
      <c r="AV42" s="24">
        <v>0</v>
      </c>
      <c r="AW42" s="24">
        <v>0</v>
      </c>
      <c r="AX42" s="24">
        <v>0</v>
      </c>
      <c r="AY42" s="24">
        <v>0</v>
      </c>
      <c r="AZ42" s="24">
        <v>0</v>
      </c>
      <c r="BA42" s="24">
        <v>0</v>
      </c>
      <c r="BB42" s="24">
        <v>0</v>
      </c>
      <c r="BC42" s="24">
        <v>0</v>
      </c>
      <c r="BD42" s="24">
        <v>0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0</v>
      </c>
      <c r="BK42" s="24">
        <v>0</v>
      </c>
      <c r="BL42" s="24">
        <v>0</v>
      </c>
      <c r="BM42" s="24">
        <v>0</v>
      </c>
      <c r="BN42" s="24">
        <v>0</v>
      </c>
      <c r="BO42" s="24">
        <v>0</v>
      </c>
      <c r="BP42" s="24">
        <v>0</v>
      </c>
      <c r="BQ42" s="86">
        <v>0</v>
      </c>
      <c r="BR42" s="24">
        <v>0</v>
      </c>
      <c r="BS42" s="24">
        <v>0</v>
      </c>
      <c r="BT42" s="24">
        <v>0</v>
      </c>
    </row>
    <row r="43" spans="1:73" x14ac:dyDescent="0.3">
      <c r="A43" s="26" t="s">
        <v>206</v>
      </c>
      <c r="B43" s="86">
        <v>25971.457155891498</v>
      </c>
      <c r="C43" s="86">
        <v>3874.3027726006098</v>
      </c>
      <c r="D43" s="86">
        <v>12030.76775626509</v>
      </c>
      <c r="E43" s="86">
        <v>24263.705474264003</v>
      </c>
      <c r="F43" s="86">
        <v>7446.3841066220302</v>
      </c>
      <c r="G43" s="86">
        <v>279.45557211345852</v>
      </c>
      <c r="H43" s="86">
        <v>51531.297821540102</v>
      </c>
      <c r="J43" t="s">
        <v>206</v>
      </c>
      <c r="K43" s="85">
        <v>6.2472915106230698</v>
      </c>
      <c r="L43" s="24">
        <v>1968.4019004079</v>
      </c>
      <c r="M43" s="24">
        <v>202.82073357337501</v>
      </c>
      <c r="N43" s="24">
        <v>202.81955993482299</v>
      </c>
      <c r="O43" s="24">
        <v>210.25414203085299</v>
      </c>
      <c r="P43" s="86">
        <v>7.7501917634226801E-3</v>
      </c>
      <c r="Q43" s="24">
        <v>546.56617528095001</v>
      </c>
      <c r="R43" s="24">
        <v>345.67730210707202</v>
      </c>
      <c r="S43" s="24">
        <v>7499.3427032413401</v>
      </c>
      <c r="T43" s="24">
        <v>159.59959661111699</v>
      </c>
      <c r="U43" s="24">
        <v>160.681139408224</v>
      </c>
      <c r="V43" s="24">
        <v>65.415612245914701</v>
      </c>
      <c r="W43" s="24">
        <v>2200.4596350731899</v>
      </c>
      <c r="X43" s="86">
        <v>1.20609823843537E-2</v>
      </c>
      <c r="Y43" s="24">
        <v>149.99802318834401</v>
      </c>
      <c r="Z43" s="24">
        <v>149.99802318834401</v>
      </c>
      <c r="AA43" s="24">
        <v>42.220986024901201</v>
      </c>
      <c r="AB43" s="24">
        <v>71.507042214503102</v>
      </c>
      <c r="AC43" s="24">
        <v>2.93336304515014</v>
      </c>
      <c r="AD43" s="86">
        <v>3557.1729827105701</v>
      </c>
      <c r="AE43" s="24">
        <v>156.68427891205999</v>
      </c>
      <c r="AF43" s="24">
        <v>496.72545008686802</v>
      </c>
      <c r="AG43" s="24">
        <v>24.156122383407599</v>
      </c>
      <c r="AH43" s="24">
        <v>1573.0712896487501</v>
      </c>
      <c r="AI43" s="24">
        <v>0</v>
      </c>
      <c r="AJ43" s="24">
        <v>5250.4003846844898</v>
      </c>
      <c r="AK43" s="24">
        <v>541.15341012693102</v>
      </c>
      <c r="AL43" s="24">
        <v>5833.7747808363201</v>
      </c>
      <c r="AM43" s="24">
        <v>0.37659551311362099</v>
      </c>
      <c r="AN43" s="24">
        <v>311.83869914146499</v>
      </c>
      <c r="AO43" s="24">
        <v>247.46875467407401</v>
      </c>
      <c r="AP43" s="24">
        <v>8567.2636828095692</v>
      </c>
      <c r="AQ43" s="24">
        <v>74.017753256502203</v>
      </c>
      <c r="AR43" s="24">
        <v>6.3677109564201198</v>
      </c>
      <c r="AS43" s="24">
        <v>356.27386894624601</v>
      </c>
      <c r="AT43" s="24">
        <v>160.94241234698501</v>
      </c>
      <c r="AU43" s="24">
        <v>1.81114174738338</v>
      </c>
      <c r="AV43" s="24">
        <v>61.337482693166201</v>
      </c>
      <c r="AW43" s="24">
        <v>13931.317969588999</v>
      </c>
      <c r="AX43" s="24">
        <v>3804.4760165143798</v>
      </c>
      <c r="AY43" s="24">
        <v>10126.8419530746</v>
      </c>
      <c r="AZ43" s="24">
        <v>2.9701050457183502</v>
      </c>
      <c r="BA43" s="24">
        <v>3.6246249423215802</v>
      </c>
      <c r="BB43" s="24">
        <v>1471.27696304502</v>
      </c>
      <c r="BC43" s="24">
        <v>4.8274484257345502</v>
      </c>
      <c r="BD43" s="24">
        <v>233.235608271741</v>
      </c>
      <c r="BE43" s="24">
        <v>3.4238697167611898</v>
      </c>
      <c r="BF43" s="24">
        <v>4.0378287063829204</v>
      </c>
      <c r="BG43" s="24">
        <v>467.95261451633303</v>
      </c>
      <c r="BH43" s="24">
        <v>6597.9558071832098</v>
      </c>
      <c r="BI43" s="24">
        <v>679.37662020425796</v>
      </c>
      <c r="BJ43" s="24">
        <v>11.051724973406699</v>
      </c>
      <c r="BK43" s="24">
        <v>14.479484045922201</v>
      </c>
      <c r="BL43" s="24">
        <v>123.585180830811</v>
      </c>
      <c r="BM43" s="24">
        <v>5644.8546125347402</v>
      </c>
      <c r="BN43" s="24">
        <v>0</v>
      </c>
      <c r="BO43" s="24">
        <v>998.16633346987999</v>
      </c>
      <c r="BP43" s="24">
        <v>1757.3946734218</v>
      </c>
      <c r="BQ43" s="86">
        <v>0</v>
      </c>
      <c r="BR43" s="24">
        <v>2573.4783872579901</v>
      </c>
      <c r="BS43" s="24">
        <v>29329.171677331498</v>
      </c>
      <c r="BT43" s="24">
        <v>1313.65681416399</v>
      </c>
    </row>
    <row r="44" spans="1:73" x14ac:dyDescent="0.3">
      <c r="A44" s="26" t="s">
        <v>207</v>
      </c>
      <c r="B44" s="86">
        <v>11106.30170948926</v>
      </c>
      <c r="C44" s="86">
        <v>6729.4678810008099</v>
      </c>
      <c r="D44" s="86">
        <v>3533.999271217589</v>
      </c>
      <c r="E44" s="86">
        <v>4278.5718192077793</v>
      </c>
      <c r="F44" s="86">
        <v>1845.5564824195098</v>
      </c>
      <c r="G44" s="86">
        <v>88.326697649482412</v>
      </c>
      <c r="H44" s="86">
        <v>15065.5436923865</v>
      </c>
      <c r="J44" t="s">
        <v>207</v>
      </c>
      <c r="K44" s="85">
        <v>0</v>
      </c>
      <c r="L44" s="24">
        <v>0</v>
      </c>
      <c r="M44" s="24">
        <v>0</v>
      </c>
      <c r="N44" s="24">
        <v>0</v>
      </c>
      <c r="O44" s="24">
        <v>0</v>
      </c>
      <c r="P44" s="86">
        <v>0</v>
      </c>
      <c r="Q44" s="24">
        <v>0</v>
      </c>
      <c r="R44" s="24">
        <v>0</v>
      </c>
      <c r="S44" s="24">
        <v>0</v>
      </c>
      <c r="T44" s="24">
        <v>0</v>
      </c>
      <c r="U44" s="24">
        <v>0</v>
      </c>
      <c r="V44" s="24">
        <v>0</v>
      </c>
      <c r="W44" s="24">
        <v>0</v>
      </c>
      <c r="X44" s="86">
        <v>0</v>
      </c>
      <c r="Y44" s="24">
        <v>0</v>
      </c>
      <c r="Z44" s="24">
        <v>0</v>
      </c>
      <c r="AA44" s="24">
        <v>0</v>
      </c>
      <c r="AB44" s="24">
        <v>0</v>
      </c>
      <c r="AC44" s="24">
        <v>0</v>
      </c>
      <c r="AD44" s="86">
        <v>0</v>
      </c>
      <c r="AE44" s="24">
        <v>0</v>
      </c>
      <c r="AF44" s="24">
        <v>0</v>
      </c>
      <c r="AG44" s="24">
        <v>0</v>
      </c>
      <c r="AH44" s="24">
        <v>0</v>
      </c>
      <c r="AI44" s="24">
        <v>0</v>
      </c>
      <c r="AJ44" s="24">
        <v>0</v>
      </c>
      <c r="AK44" s="24">
        <v>0</v>
      </c>
      <c r="AL44" s="24">
        <v>0</v>
      </c>
      <c r="AM44" s="24">
        <v>0</v>
      </c>
      <c r="AN44" s="24">
        <v>0</v>
      </c>
      <c r="AO44" s="24">
        <v>0</v>
      </c>
      <c r="AP44" s="24">
        <v>0</v>
      </c>
      <c r="AQ44" s="24">
        <v>0</v>
      </c>
      <c r="AR44" s="24">
        <v>0</v>
      </c>
      <c r="AS44" s="24">
        <v>0</v>
      </c>
      <c r="AT44" s="24">
        <v>0</v>
      </c>
      <c r="AU44" s="24">
        <v>0</v>
      </c>
      <c r="AV44" s="24">
        <v>0</v>
      </c>
      <c r="AW44" s="24">
        <v>0</v>
      </c>
      <c r="AX44" s="24">
        <v>0</v>
      </c>
      <c r="AY44" s="24">
        <v>0</v>
      </c>
      <c r="AZ44" s="24">
        <v>0</v>
      </c>
      <c r="BA44" s="24">
        <v>0</v>
      </c>
      <c r="BB44" s="24">
        <v>0</v>
      </c>
      <c r="BC44" s="24">
        <v>0</v>
      </c>
      <c r="BD44" s="24">
        <v>0</v>
      </c>
      <c r="BE44" s="24">
        <v>0</v>
      </c>
      <c r="BF44" s="24">
        <v>0</v>
      </c>
      <c r="BG44" s="24">
        <v>0</v>
      </c>
      <c r="BH44" s="24">
        <v>0</v>
      </c>
      <c r="BI44" s="24">
        <v>0</v>
      </c>
      <c r="BJ44" s="24">
        <v>0</v>
      </c>
      <c r="BK44" s="24">
        <v>0</v>
      </c>
      <c r="BL44" s="24">
        <v>0</v>
      </c>
      <c r="BM44" s="24">
        <v>0</v>
      </c>
      <c r="BN44" s="24">
        <v>0</v>
      </c>
      <c r="BO44" s="24">
        <v>0</v>
      </c>
      <c r="BP44" s="24">
        <v>0</v>
      </c>
      <c r="BQ44" s="86">
        <v>0</v>
      </c>
      <c r="BR44" s="24">
        <v>0</v>
      </c>
      <c r="BS44" s="24">
        <v>0</v>
      </c>
      <c r="BT44" s="24">
        <v>0</v>
      </c>
    </row>
    <row r="45" spans="1:73" x14ac:dyDescent="0.3">
      <c r="A45" s="26" t="s">
        <v>208</v>
      </c>
      <c r="B45" s="86">
        <v>252288.77672353719</v>
      </c>
      <c r="C45" s="86">
        <v>56475.530634817696</v>
      </c>
      <c r="D45" s="86">
        <v>18329.88067254725</v>
      </c>
      <c r="E45" s="86">
        <v>34208.010202981997</v>
      </c>
      <c r="F45" s="86">
        <v>24307.094614043697</v>
      </c>
      <c r="G45" s="86">
        <v>834.95283137705201</v>
      </c>
      <c r="H45" s="86">
        <v>116522.598370355</v>
      </c>
      <c r="J45" t="s">
        <v>208</v>
      </c>
      <c r="K45" s="85">
        <v>0</v>
      </c>
      <c r="L45" s="24">
        <v>0</v>
      </c>
      <c r="M45" s="24">
        <v>0</v>
      </c>
      <c r="N45" s="24">
        <v>0</v>
      </c>
      <c r="O45" s="24">
        <v>0</v>
      </c>
      <c r="P45" s="86">
        <v>0</v>
      </c>
      <c r="Q45" s="24">
        <v>0</v>
      </c>
      <c r="R45" s="24">
        <v>0</v>
      </c>
      <c r="S45" s="24">
        <v>0</v>
      </c>
      <c r="T45" s="24">
        <v>0</v>
      </c>
      <c r="U45" s="24">
        <v>0</v>
      </c>
      <c r="V45" s="24">
        <v>0</v>
      </c>
      <c r="W45" s="24">
        <v>0</v>
      </c>
      <c r="X45" s="86">
        <v>0</v>
      </c>
      <c r="Y45" s="24">
        <v>0</v>
      </c>
      <c r="Z45" s="24">
        <v>0</v>
      </c>
      <c r="AA45" s="24">
        <v>0</v>
      </c>
      <c r="AB45" s="24">
        <v>0</v>
      </c>
      <c r="AC45" s="24">
        <v>0</v>
      </c>
      <c r="AD45" s="86">
        <v>0</v>
      </c>
      <c r="AE45" s="24">
        <v>0</v>
      </c>
      <c r="AF45" s="24">
        <v>0</v>
      </c>
      <c r="AG45" s="24">
        <v>0</v>
      </c>
      <c r="AH45" s="24">
        <v>0</v>
      </c>
      <c r="AI45" s="24">
        <v>0</v>
      </c>
      <c r="AJ45" s="24">
        <v>0</v>
      </c>
      <c r="AK45" s="24">
        <v>0</v>
      </c>
      <c r="AL45" s="24">
        <v>0</v>
      </c>
      <c r="AM45" s="24">
        <v>0</v>
      </c>
      <c r="AN45" s="24">
        <v>0</v>
      </c>
      <c r="AO45" s="24">
        <v>0</v>
      </c>
      <c r="AP45" s="24">
        <v>0</v>
      </c>
      <c r="AQ45" s="24">
        <v>0</v>
      </c>
      <c r="AR45" s="24">
        <v>0</v>
      </c>
      <c r="AS45" s="24">
        <v>0</v>
      </c>
      <c r="AT45" s="24">
        <v>0</v>
      </c>
      <c r="AU45" s="24">
        <v>0</v>
      </c>
      <c r="AV45" s="24">
        <v>0</v>
      </c>
      <c r="AW45" s="24">
        <v>0</v>
      </c>
      <c r="AX45" s="24">
        <v>0</v>
      </c>
      <c r="AY45" s="24">
        <v>0</v>
      </c>
      <c r="AZ45" s="24">
        <v>0</v>
      </c>
      <c r="BA45" s="24">
        <v>0</v>
      </c>
      <c r="BB45" s="24">
        <v>0</v>
      </c>
      <c r="BC45" s="24">
        <v>0</v>
      </c>
      <c r="BD45" s="24">
        <v>0</v>
      </c>
      <c r="BE45" s="24">
        <v>0</v>
      </c>
      <c r="BF45" s="24">
        <v>0</v>
      </c>
      <c r="BG45" s="24">
        <v>0</v>
      </c>
      <c r="BH45" s="24">
        <v>0</v>
      </c>
      <c r="BI45" s="24">
        <v>0</v>
      </c>
      <c r="BJ45" s="24">
        <v>0</v>
      </c>
      <c r="BK45" s="24">
        <v>0</v>
      </c>
      <c r="BL45" s="24">
        <v>0</v>
      </c>
      <c r="BM45" s="24">
        <v>0</v>
      </c>
      <c r="BN45" s="24">
        <v>0</v>
      </c>
      <c r="BO45" s="24">
        <v>0</v>
      </c>
      <c r="BP45" s="24">
        <v>0</v>
      </c>
      <c r="BQ45" s="86">
        <v>0</v>
      </c>
      <c r="BR45" s="24">
        <v>0</v>
      </c>
      <c r="BS45" s="24">
        <v>0</v>
      </c>
      <c r="BT45" s="24">
        <v>0</v>
      </c>
    </row>
    <row r="46" spans="1:73" x14ac:dyDescent="0.3">
      <c r="A46" s="26" t="s">
        <v>209</v>
      </c>
      <c r="B46" s="86">
        <v>62989.092832689596</v>
      </c>
      <c r="C46" s="86">
        <v>23339.219027604599</v>
      </c>
      <c r="D46" s="86">
        <v>4034.8642661829999</v>
      </c>
      <c r="E46" s="86">
        <v>7179.6374890563693</v>
      </c>
      <c r="F46" s="86">
        <v>5585.8788280589706</v>
      </c>
      <c r="G46" s="86">
        <v>187.649651431552</v>
      </c>
      <c r="H46" s="86">
        <v>31778.250226190201</v>
      </c>
      <c r="J46" t="s">
        <v>209</v>
      </c>
      <c r="K46" s="85">
        <v>0</v>
      </c>
      <c r="L46" s="24">
        <v>0</v>
      </c>
      <c r="M46" s="24">
        <v>0</v>
      </c>
      <c r="N46" s="24">
        <v>0</v>
      </c>
      <c r="O46" s="24">
        <v>0</v>
      </c>
      <c r="P46" s="86">
        <v>0</v>
      </c>
      <c r="Q46" s="24">
        <v>0</v>
      </c>
      <c r="R46" s="24">
        <v>0</v>
      </c>
      <c r="S46" s="24">
        <v>0</v>
      </c>
      <c r="T46" s="24">
        <v>0</v>
      </c>
      <c r="U46" s="24">
        <v>0</v>
      </c>
      <c r="V46" s="24">
        <v>0</v>
      </c>
      <c r="W46" s="24">
        <v>0</v>
      </c>
      <c r="X46" s="86">
        <v>0</v>
      </c>
      <c r="Y46" s="24">
        <v>0</v>
      </c>
      <c r="Z46" s="24">
        <v>0</v>
      </c>
      <c r="AA46" s="24">
        <v>0</v>
      </c>
      <c r="AB46" s="24">
        <v>0</v>
      </c>
      <c r="AC46" s="24">
        <v>0</v>
      </c>
      <c r="AD46" s="86">
        <v>0</v>
      </c>
      <c r="AE46" s="24">
        <v>0</v>
      </c>
      <c r="AF46" s="24">
        <v>0</v>
      </c>
      <c r="AG46" s="24">
        <v>0</v>
      </c>
      <c r="AH46" s="24">
        <v>0</v>
      </c>
      <c r="AI46" s="24">
        <v>0</v>
      </c>
      <c r="AJ46" s="24">
        <v>0</v>
      </c>
      <c r="AK46" s="24">
        <v>0</v>
      </c>
      <c r="AL46" s="24">
        <v>0</v>
      </c>
      <c r="AM46" s="24">
        <v>0</v>
      </c>
      <c r="AN46" s="24">
        <v>0</v>
      </c>
      <c r="AO46" s="24">
        <v>0</v>
      </c>
      <c r="AP46" s="24">
        <v>0</v>
      </c>
      <c r="AQ46" s="24">
        <v>0</v>
      </c>
      <c r="AR46" s="24">
        <v>0</v>
      </c>
      <c r="AS46" s="24">
        <v>0</v>
      </c>
      <c r="AT46" s="24">
        <v>0</v>
      </c>
      <c r="AU46" s="24">
        <v>0</v>
      </c>
      <c r="AV46" s="24">
        <v>0</v>
      </c>
      <c r="AW46" s="24">
        <v>0</v>
      </c>
      <c r="AX46" s="24">
        <v>0</v>
      </c>
      <c r="AY46" s="24">
        <v>0</v>
      </c>
      <c r="AZ46" s="24">
        <v>0</v>
      </c>
      <c r="BA46" s="24">
        <v>0</v>
      </c>
      <c r="BB46" s="24">
        <v>0</v>
      </c>
      <c r="BC46" s="24">
        <v>0</v>
      </c>
      <c r="BD46" s="24">
        <v>0</v>
      </c>
      <c r="BE46" s="24">
        <v>0</v>
      </c>
      <c r="BF46" s="24">
        <v>0</v>
      </c>
      <c r="BG46" s="24">
        <v>0</v>
      </c>
      <c r="BH46" s="24">
        <v>0</v>
      </c>
      <c r="BI46" s="24">
        <v>0</v>
      </c>
      <c r="BJ46" s="24">
        <v>0</v>
      </c>
      <c r="BK46" s="24">
        <v>0</v>
      </c>
      <c r="BL46" s="24">
        <v>0</v>
      </c>
      <c r="BM46" s="24">
        <v>0</v>
      </c>
      <c r="BN46" s="24">
        <v>0</v>
      </c>
      <c r="BO46" s="24">
        <v>0</v>
      </c>
      <c r="BP46" s="24">
        <v>0</v>
      </c>
      <c r="BQ46" s="86">
        <v>0</v>
      </c>
      <c r="BR46" s="24">
        <v>0</v>
      </c>
      <c r="BS46" s="24">
        <v>0</v>
      </c>
      <c r="BT46" s="24">
        <v>0</v>
      </c>
    </row>
    <row r="47" spans="1:73" x14ac:dyDescent="0.3">
      <c r="A47" s="26" t="s">
        <v>210</v>
      </c>
      <c r="B47" s="86">
        <v>18750.927167969301</v>
      </c>
      <c r="C47" s="86">
        <v>6036.3443011772197</v>
      </c>
      <c r="D47" s="86">
        <v>7931.8554783595901</v>
      </c>
      <c r="E47" s="86">
        <v>15539.143113848999</v>
      </c>
      <c r="F47" s="86">
        <v>6138.7077238443508</v>
      </c>
      <c r="G47" s="86">
        <v>340.93610635295499</v>
      </c>
      <c r="H47" s="86">
        <v>18812.356183778396</v>
      </c>
      <c r="J47" t="s">
        <v>210</v>
      </c>
      <c r="K47" s="85">
        <v>4.2172058069390402E-2</v>
      </c>
      <c r="L47" s="24">
        <v>28.8782743387819</v>
      </c>
      <c r="M47" s="24">
        <v>46.2403919338444</v>
      </c>
      <c r="N47" s="24">
        <v>46.240071124415302</v>
      </c>
      <c r="O47" s="24">
        <v>55.571453088675298</v>
      </c>
      <c r="P47" s="86">
        <v>1.94994551492689E-3</v>
      </c>
      <c r="Q47" s="24">
        <v>18.189443929075999</v>
      </c>
      <c r="R47" s="24">
        <v>105.81893330429899</v>
      </c>
      <c r="S47" s="24">
        <v>1686.4624031482001</v>
      </c>
      <c r="T47" s="24">
        <v>29.599986135248201</v>
      </c>
      <c r="U47" s="24">
        <v>13.0715871980948</v>
      </c>
      <c r="V47" s="24">
        <v>18.2636765346397</v>
      </c>
      <c r="W47" s="24">
        <v>19.269946737328802</v>
      </c>
      <c r="X47" s="86">
        <v>2.3734124619644698E-3</v>
      </c>
      <c r="Y47" s="24">
        <v>31.288067341496699</v>
      </c>
      <c r="Z47" s="24">
        <v>31.288067341496699</v>
      </c>
      <c r="AA47" s="24">
        <v>2.0353086977849002</v>
      </c>
      <c r="AB47" s="24">
        <v>7.5034076209538298</v>
      </c>
      <c r="AC47" s="24">
        <v>1.0464211943723101</v>
      </c>
      <c r="AD47" s="86">
        <v>121.365536511559</v>
      </c>
      <c r="AE47" s="24">
        <v>6.83144211637096</v>
      </c>
      <c r="AF47" s="24">
        <v>1.93168775206114</v>
      </c>
      <c r="AG47" s="24">
        <v>7.58395033504355</v>
      </c>
      <c r="AH47" s="24">
        <v>426.91855161846701</v>
      </c>
      <c r="AI47" s="24">
        <v>0</v>
      </c>
      <c r="AJ47" s="24">
        <v>277.17230534896299</v>
      </c>
      <c r="AK47" s="24">
        <v>28.761853202378798</v>
      </c>
      <c r="AL47" s="24">
        <v>307.96946724912698</v>
      </c>
      <c r="AM47" s="24">
        <v>7.9925941276035306E-3</v>
      </c>
      <c r="AN47" s="24">
        <v>17.2967129055539</v>
      </c>
      <c r="AO47" s="24">
        <v>5.1184838704343596</v>
      </c>
      <c r="AP47" s="24">
        <v>120.750280561186</v>
      </c>
      <c r="AQ47" s="24">
        <v>1.47272920297403</v>
      </c>
      <c r="AR47" s="24">
        <v>0.52261976454637105</v>
      </c>
      <c r="AS47" s="24">
        <v>19.7206239080231</v>
      </c>
      <c r="AT47" s="24">
        <v>3.32089416160981</v>
      </c>
      <c r="AU47" s="24">
        <v>0.29389238468449103</v>
      </c>
      <c r="AV47" s="24">
        <v>2.4632455739457702</v>
      </c>
      <c r="AW47" s="24">
        <v>440.44657715405299</v>
      </c>
      <c r="AX47" s="24">
        <v>225.88838428269801</v>
      </c>
      <c r="AY47" s="24">
        <v>214.55819287135401</v>
      </c>
      <c r="AZ47" s="24">
        <v>6.6838939576822798E-2</v>
      </c>
      <c r="BA47" s="24">
        <v>7.4533632059612998E-2</v>
      </c>
      <c r="BB47" s="24">
        <v>47.435976564868199</v>
      </c>
      <c r="BC47" s="24">
        <v>0.21625727508722001</v>
      </c>
      <c r="BD47" s="24">
        <v>51.208480839079101</v>
      </c>
      <c r="BE47" s="24">
        <v>0.28747853580030502</v>
      </c>
      <c r="BF47" s="24">
        <v>0.41058033190583998</v>
      </c>
      <c r="BG47" s="24">
        <v>77.145003698253404</v>
      </c>
      <c r="BH47" s="24">
        <v>116.157342266955</v>
      </c>
      <c r="BI47" s="24">
        <v>14.027024344538299</v>
      </c>
      <c r="BJ47" s="24">
        <v>1.8062868874595499</v>
      </c>
      <c r="BK47" s="24">
        <v>0.29743436785220101</v>
      </c>
      <c r="BL47" s="24">
        <v>9.4093427241411494</v>
      </c>
      <c r="BM47" s="24">
        <v>51.261102169722903</v>
      </c>
      <c r="BN47" s="24">
        <v>0</v>
      </c>
      <c r="BO47" s="24">
        <v>1.4306918393428001</v>
      </c>
      <c r="BP47" s="24">
        <v>17.379057240198101</v>
      </c>
      <c r="BQ47" s="86">
        <v>0</v>
      </c>
      <c r="BR47" s="24">
        <v>14.0139242679872</v>
      </c>
      <c r="BS47" s="24">
        <v>670.09773023142895</v>
      </c>
      <c r="BT47" s="24">
        <v>12.272047602099899</v>
      </c>
    </row>
    <row r="48" spans="1:73" s="9" customFormat="1" x14ac:dyDescent="0.3">
      <c r="A48" s="3"/>
      <c r="B48" s="24"/>
      <c r="C48" s="24"/>
      <c r="D48" s="24"/>
      <c r="E48" s="24"/>
      <c r="F48" s="24"/>
      <c r="G48" s="24"/>
      <c r="H48" s="24"/>
      <c r="K48" s="85"/>
      <c r="L48" s="24"/>
      <c r="M48" s="24"/>
      <c r="N48" s="24"/>
      <c r="O48" s="24"/>
      <c r="P48" s="86"/>
      <c r="Q48" s="24"/>
      <c r="R48" s="24"/>
      <c r="S48" s="24"/>
      <c r="T48" s="24"/>
      <c r="U48" s="24"/>
      <c r="V48" s="24"/>
      <c r="W48" s="24"/>
      <c r="X48" s="86"/>
      <c r="Y48" s="24"/>
      <c r="Z48" s="24"/>
      <c r="AA48" s="24"/>
      <c r="AB48" s="24"/>
      <c r="AC48" s="24"/>
      <c r="AD48" s="86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  <c r="BD48" s="24"/>
      <c r="BE48" s="24"/>
      <c r="BF48" s="24"/>
      <c r="BG48" s="24"/>
      <c r="BH48" s="24"/>
      <c r="BI48" s="24"/>
      <c r="BJ48" s="24"/>
      <c r="BK48" s="24"/>
      <c r="BL48" s="24"/>
      <c r="BM48" s="24"/>
      <c r="BN48" s="24"/>
      <c r="BO48" s="24"/>
      <c r="BP48" s="24"/>
      <c r="BQ48" s="86"/>
      <c r="BR48" s="24"/>
      <c r="BS48" s="24"/>
      <c r="BT48" s="24"/>
      <c r="BU48" s="24"/>
    </row>
    <row r="49" spans="1:73" x14ac:dyDescent="0.3">
      <c r="A49" s="4" t="s">
        <v>55</v>
      </c>
      <c r="B49" s="1">
        <f>SUM(B3:B47)</f>
        <v>4657822.1471303087</v>
      </c>
      <c r="C49" s="1">
        <f t="shared" ref="C49:H49" si="0">SUM(C3:C47)</f>
        <v>567400.12184143451</v>
      </c>
      <c r="D49" s="1">
        <f t="shared" si="0"/>
        <v>650820.02761687012</v>
      </c>
      <c r="E49" s="1">
        <f>SUM(E3:E47)</f>
        <v>794775.49092883139</v>
      </c>
      <c r="F49" s="1">
        <f t="shared" si="0"/>
        <v>510686.75589930575</v>
      </c>
      <c r="G49" s="1">
        <f t="shared" si="0"/>
        <v>33093.825839566402</v>
      </c>
      <c r="H49" s="1">
        <f t="shared" si="0"/>
        <v>2489227.7742803018</v>
      </c>
      <c r="L49" s="1">
        <f t="shared" ref="L49:BR49" si="1">SUM(L3:L47)</f>
        <v>76490.463167468653</v>
      </c>
      <c r="M49" s="1">
        <f t="shared" si="1"/>
        <v>27378.125546613021</v>
      </c>
      <c r="N49" s="1">
        <f t="shared" si="1"/>
        <v>27357.793433231654</v>
      </c>
      <c r="O49" s="1">
        <f t="shared" si="1"/>
        <v>31377.058235257457</v>
      </c>
      <c r="P49" s="1"/>
      <c r="Q49" s="1">
        <f t="shared" si="1"/>
        <v>43807.506132445917</v>
      </c>
      <c r="R49" s="1">
        <f t="shared" si="1"/>
        <v>1311934.9115991958</v>
      </c>
      <c r="S49" s="1">
        <f t="shared" si="1"/>
        <v>2823404.6406073002</v>
      </c>
      <c r="T49" s="1">
        <f t="shared" ref="T49:BM49" si="2">SUM(T3:T47)</f>
        <v>49966.777517290997</v>
      </c>
      <c r="U49" s="1">
        <f t="shared" si="2"/>
        <v>27094.27717683732</v>
      </c>
      <c r="V49" s="1">
        <f t="shared" si="2"/>
        <v>15696.958721852929</v>
      </c>
      <c r="W49" s="1">
        <f t="shared" si="2"/>
        <v>90869.083367455125</v>
      </c>
      <c r="X49" s="1"/>
      <c r="Y49" s="1">
        <f t="shared" si="2"/>
        <v>22026.385962486733</v>
      </c>
      <c r="Z49" s="1">
        <f t="shared" si="2"/>
        <v>22026.385962486733</v>
      </c>
      <c r="AA49" s="1">
        <f t="shared" si="2"/>
        <v>2635.3586049414321</v>
      </c>
      <c r="AB49" s="1">
        <f t="shared" si="2"/>
        <v>25255.856083374856</v>
      </c>
      <c r="AC49" s="1">
        <f t="shared" si="2"/>
        <v>774.7111469390793</v>
      </c>
      <c r="AD49" s="1"/>
      <c r="AE49" s="1">
        <f t="shared" si="2"/>
        <v>6504.7393477525575</v>
      </c>
      <c r="AF49" s="1">
        <f t="shared" si="2"/>
        <v>10753.81368262863</v>
      </c>
      <c r="AG49" s="1">
        <f t="shared" si="2"/>
        <v>4387.8594922407719</v>
      </c>
      <c r="AH49" s="1">
        <f t="shared" si="2"/>
        <v>116484.58845613775</v>
      </c>
      <c r="AI49" s="1">
        <f t="shared" si="2"/>
        <v>0</v>
      </c>
      <c r="AJ49" s="1">
        <f t="shared" si="2"/>
        <v>390165.6694014105</v>
      </c>
      <c r="AK49" s="1">
        <f t="shared" si="2"/>
        <v>40717.452799514882</v>
      </c>
      <c r="AL49" s="1">
        <f t="shared" si="2"/>
        <v>433518.48080586636</v>
      </c>
      <c r="AM49" s="1">
        <f t="shared" si="2"/>
        <v>12.820564381761461</v>
      </c>
      <c r="AN49" s="1">
        <f t="shared" si="2"/>
        <v>24486.954307058306</v>
      </c>
      <c r="AO49" s="1">
        <f t="shared" si="2"/>
        <v>1724.8054430379857</v>
      </c>
      <c r="AP49" s="1">
        <f t="shared" si="2"/>
        <v>375652.07730154443</v>
      </c>
      <c r="AQ49" s="1">
        <f t="shared" si="2"/>
        <v>999.9165119480117</v>
      </c>
      <c r="AR49" s="1">
        <f t="shared" si="2"/>
        <v>1137.5617156804672</v>
      </c>
      <c r="AS49" s="1">
        <f t="shared" si="2"/>
        <v>25847.315378782198</v>
      </c>
      <c r="AT49" s="1">
        <f t="shared" si="2"/>
        <v>1818.9486906706961</v>
      </c>
      <c r="AU49" s="1">
        <f t="shared" si="2"/>
        <v>330.8106531061718</v>
      </c>
      <c r="AV49" s="1">
        <f t="shared" si="2"/>
        <v>4907.1460987731034</v>
      </c>
      <c r="AW49" s="1">
        <f t="shared" si="2"/>
        <v>414647.76277128648</v>
      </c>
      <c r="AX49" s="1">
        <f t="shared" si="2"/>
        <v>277142.54915769619</v>
      </c>
      <c r="AY49" s="1">
        <f t="shared" si="2"/>
        <v>137505.21361359122</v>
      </c>
      <c r="AZ49" s="1">
        <f t="shared" si="2"/>
        <v>116.46606938397647</v>
      </c>
      <c r="BA49" s="1">
        <f t="shared" si="2"/>
        <v>73.90198069502857</v>
      </c>
      <c r="BB49" s="1">
        <f t="shared" si="2"/>
        <v>34150.957295108834</v>
      </c>
      <c r="BC49" s="1">
        <f t="shared" si="2"/>
        <v>369.41449093539813</v>
      </c>
      <c r="BD49" s="1">
        <f t="shared" si="2"/>
        <v>70869.337989163425</v>
      </c>
      <c r="BE49" s="1">
        <f t="shared" si="2"/>
        <v>452.36849564309369</v>
      </c>
      <c r="BF49" s="1">
        <f t="shared" si="2"/>
        <v>698.80352751144642</v>
      </c>
      <c r="BG49" s="1">
        <f t="shared" si="2"/>
        <v>117615.91172102404</v>
      </c>
      <c r="BH49" s="1">
        <f t="shared" si="2"/>
        <v>101509.31718603591</v>
      </c>
      <c r="BI49" s="1">
        <f t="shared" si="2"/>
        <v>8932.14863985384</v>
      </c>
      <c r="BJ49" s="1">
        <f t="shared" si="2"/>
        <v>6993.0463178647024</v>
      </c>
      <c r="BK49" s="1">
        <f t="shared" si="2"/>
        <v>103.68813851343201</v>
      </c>
      <c r="BL49" s="1">
        <f t="shared" si="2"/>
        <v>21383.541342118486</v>
      </c>
      <c r="BM49" s="1">
        <f t="shared" si="2"/>
        <v>272531.37425565161</v>
      </c>
      <c r="BN49" s="1">
        <f t="shared" si="1"/>
        <v>0</v>
      </c>
      <c r="BO49" s="1">
        <f t="shared" si="1"/>
        <v>14642.479577737075</v>
      </c>
      <c r="BP49" s="1">
        <f t="shared" si="1"/>
        <v>69222.805659167527</v>
      </c>
      <c r="BQ49" s="1"/>
      <c r="BR49" s="1">
        <f t="shared" si="1"/>
        <v>65711.463709840566</v>
      </c>
      <c r="BS49" s="1">
        <f t="shared" ref="BS49:BT49" si="3">SUM(BS3:BS47)</f>
        <v>1188751.1904022496</v>
      </c>
      <c r="BT49" s="1">
        <f t="shared" si="3"/>
        <v>46773.449936366247</v>
      </c>
      <c r="BU49" s="1"/>
    </row>
    <row r="50" spans="1:73" x14ac:dyDescent="0.3">
      <c r="A50" s="4" t="s">
        <v>73</v>
      </c>
      <c r="B50" s="1">
        <f>SUM(B3:B15)</f>
        <v>2921083.668628288</v>
      </c>
      <c r="C50" s="1">
        <f t="shared" ref="C50:H50" si="4">SUM(C3:C15)</f>
        <v>5105.6848014925999</v>
      </c>
      <c r="D50" s="1">
        <f t="shared" si="4"/>
        <v>413957.36182546418</v>
      </c>
      <c r="E50" s="1">
        <f>SUM(E3:E15)</f>
        <v>323867.17517685302</v>
      </c>
      <c r="F50" s="1">
        <f t="shared" si="4"/>
        <v>254230.843824112</v>
      </c>
      <c r="G50" s="1">
        <f t="shared" si="4"/>
        <v>20311.411910386203</v>
      </c>
      <c r="H50" s="1">
        <f t="shared" si="4"/>
        <v>883127.15636436979</v>
      </c>
      <c r="L50" s="1">
        <f t="shared" ref="L50:BR50" si="5">SUM(L3:L15)</f>
        <v>51315.615269438516</v>
      </c>
      <c r="M50" s="1">
        <f t="shared" si="5"/>
        <v>24229.77592459615</v>
      </c>
      <c r="N50" s="1">
        <f t="shared" si="5"/>
        <v>24209.545545544999</v>
      </c>
      <c r="O50" s="1">
        <f t="shared" si="5"/>
        <v>27941.367507965744</v>
      </c>
      <c r="P50" s="1"/>
      <c r="Q50" s="1">
        <f t="shared" si="5"/>
        <v>37589.518676540923</v>
      </c>
      <c r="R50" s="1">
        <f t="shared" si="5"/>
        <v>1305737.1312339245</v>
      </c>
      <c r="S50" s="1">
        <f t="shared" si="5"/>
        <v>2707964.1127114994</v>
      </c>
      <c r="T50" s="1">
        <f t="shared" ref="T50:BM50" si="6">SUM(T3:T15)</f>
        <v>47767.097992006406</v>
      </c>
      <c r="U50" s="1">
        <f t="shared" si="6"/>
        <v>25080.212866179867</v>
      </c>
      <c r="V50" s="1">
        <f t="shared" si="6"/>
        <v>14615.735076482459</v>
      </c>
      <c r="W50" s="1">
        <f t="shared" si="6"/>
        <v>63740.809895711536</v>
      </c>
      <c r="X50" s="1"/>
      <c r="Y50" s="1">
        <f t="shared" si="6"/>
        <v>19623.47435677977</v>
      </c>
      <c r="Z50" s="1">
        <f t="shared" si="6"/>
        <v>19623.47435677977</v>
      </c>
      <c r="AA50" s="1">
        <f t="shared" si="6"/>
        <v>2235.6375599205062</v>
      </c>
      <c r="AB50" s="1">
        <f t="shared" si="6"/>
        <v>24315.656295951074</v>
      </c>
      <c r="AC50" s="1">
        <f t="shared" si="6"/>
        <v>719.60833200123659</v>
      </c>
      <c r="AD50" s="1"/>
      <c r="AE50" s="1">
        <f t="shared" si="6"/>
        <v>4547.0651260544773</v>
      </c>
      <c r="AF50" s="1">
        <f t="shared" si="6"/>
        <v>4567.1147526940704</v>
      </c>
      <c r="AG50" s="1">
        <f t="shared" si="6"/>
        <v>3950.5548208554851</v>
      </c>
      <c r="AH50" s="1">
        <f t="shared" si="6"/>
        <v>4785.132467921082</v>
      </c>
      <c r="AI50" s="1">
        <f t="shared" si="6"/>
        <v>0</v>
      </c>
      <c r="AJ50" s="1">
        <f t="shared" si="6"/>
        <v>336124.92242427747</v>
      </c>
      <c r="AK50" s="1">
        <f t="shared" si="6"/>
        <v>35112.65534981004</v>
      </c>
      <c r="AL50" s="1">
        <f t="shared" si="6"/>
        <v>373473.21533400763</v>
      </c>
      <c r="AM50" s="1">
        <f t="shared" si="6"/>
        <v>8.556752176520936</v>
      </c>
      <c r="AN50" s="1">
        <f t="shared" si="6"/>
        <v>20655.209502663613</v>
      </c>
      <c r="AO50" s="1">
        <f t="shared" si="6"/>
        <v>314.72302920464665</v>
      </c>
      <c r="AP50" s="1">
        <f t="shared" si="6"/>
        <v>269317.41299696686</v>
      </c>
      <c r="AQ50" s="1">
        <f t="shared" si="6"/>
        <v>443.21573115680678</v>
      </c>
      <c r="AR50" s="1">
        <f t="shared" si="6"/>
        <v>1068.0666465214999</v>
      </c>
      <c r="AS50" s="1">
        <f t="shared" si="6"/>
        <v>22877.994097277988</v>
      </c>
      <c r="AT50" s="1">
        <f t="shared" si="6"/>
        <v>876.83904153452363</v>
      </c>
      <c r="AU50" s="1">
        <f t="shared" si="6"/>
        <v>240.77536773645349</v>
      </c>
      <c r="AV50" s="1">
        <f t="shared" si="6"/>
        <v>4492.5226485377061</v>
      </c>
      <c r="AW50" s="1">
        <f t="shared" si="6"/>
        <v>309766.54910970113</v>
      </c>
      <c r="AX50" s="1">
        <f t="shared" si="6"/>
        <v>242457.04791103679</v>
      </c>
      <c r="AY50" s="1">
        <f t="shared" si="6"/>
        <v>67309.501198665181</v>
      </c>
      <c r="AZ50" s="1">
        <f t="shared" si="6"/>
        <v>91.804502025592058</v>
      </c>
      <c r="BA50" s="1">
        <f t="shared" si="6"/>
        <v>52.460940904954917</v>
      </c>
      <c r="BB50" s="1">
        <f t="shared" si="6"/>
        <v>20824.18985893311</v>
      </c>
      <c r="BC50" s="1">
        <f t="shared" si="6"/>
        <v>332.25204469703328</v>
      </c>
      <c r="BD50" s="1">
        <f t="shared" si="6"/>
        <v>67219.753407712473</v>
      </c>
      <c r="BE50" s="1">
        <f t="shared" si="6"/>
        <v>402.781873384162</v>
      </c>
      <c r="BF50" s="1">
        <f t="shared" si="6"/>
        <v>627.86680519132665</v>
      </c>
      <c r="BG50" s="1">
        <f t="shared" si="6"/>
        <v>110994.06175315882</v>
      </c>
      <c r="BH50" s="1">
        <f t="shared" si="6"/>
        <v>27532.627786286026</v>
      </c>
      <c r="BI50" s="1">
        <f t="shared" si="6"/>
        <v>5018.8353915830949</v>
      </c>
      <c r="BJ50" s="1">
        <f t="shared" si="6"/>
        <v>6559.7926164368128</v>
      </c>
      <c r="BK50" s="1">
        <f t="shared" si="6"/>
        <v>19.112155039554299</v>
      </c>
      <c r="BL50" s="1">
        <f t="shared" si="6"/>
        <v>19654.688250976258</v>
      </c>
      <c r="BM50" s="1">
        <f t="shared" si="6"/>
        <v>204778.8877313243</v>
      </c>
      <c r="BN50" s="1">
        <f t="shared" si="5"/>
        <v>0</v>
      </c>
      <c r="BO50" s="1">
        <f t="shared" si="5"/>
        <v>2132.6562639203889</v>
      </c>
      <c r="BP50" s="1">
        <f t="shared" si="5"/>
        <v>46446.092345671423</v>
      </c>
      <c r="BQ50" s="1"/>
      <c r="BR50" s="1">
        <f t="shared" si="5"/>
        <v>30480.550080573885</v>
      </c>
      <c r="BS50" s="1">
        <f t="shared" ref="BS50:BT50" si="7">SUM(BS3:BS15)</f>
        <v>827125.06145309727</v>
      </c>
      <c r="BT50" s="1">
        <f t="shared" si="7"/>
        <v>29954.078434021438</v>
      </c>
      <c r="BU50" s="1"/>
    </row>
    <row r="51" spans="1:73" x14ac:dyDescent="0.3">
      <c r="A51" s="4" t="s">
        <v>126</v>
      </c>
      <c r="B51" s="1">
        <f>SUM(B16:B47)</f>
        <v>1736738.4785020207</v>
      </c>
      <c r="C51" s="1">
        <f t="shared" ref="C51:H51" si="8">SUM(C16:C47)</f>
        <v>562294.4370399419</v>
      </c>
      <c r="D51" s="1">
        <f t="shared" si="8"/>
        <v>236862.6657914058</v>
      </c>
      <c r="E51" s="1">
        <f>SUM(E16:E47)</f>
        <v>470908.31575197831</v>
      </c>
      <c r="F51" s="1">
        <f t="shared" si="8"/>
        <v>256455.91207519377</v>
      </c>
      <c r="G51" s="1">
        <f t="shared" si="8"/>
        <v>12782.413929180195</v>
      </c>
      <c r="H51" s="1">
        <f t="shared" si="8"/>
        <v>1606100.6179159323</v>
      </c>
      <c r="L51" s="1">
        <f t="shared" ref="L51:BR51" si="9">SUM(L16:L47)</f>
        <v>25174.847898030133</v>
      </c>
      <c r="M51" s="1">
        <f t="shared" si="9"/>
        <v>3148.349622016869</v>
      </c>
      <c r="N51" s="1">
        <f t="shared" si="9"/>
        <v>3148.2478876866544</v>
      </c>
      <c r="O51" s="1">
        <f t="shared" si="9"/>
        <v>3435.690727291711</v>
      </c>
      <c r="P51" s="1"/>
      <c r="Q51" s="1">
        <f t="shared" si="9"/>
        <v>6217.9874559050031</v>
      </c>
      <c r="R51" s="1">
        <f t="shared" si="9"/>
        <v>6197.7803652715147</v>
      </c>
      <c r="S51" s="1">
        <f t="shared" si="9"/>
        <v>115440.52789580046</v>
      </c>
      <c r="T51" s="1">
        <f t="shared" ref="T51:BM51" si="10">SUM(T16:T47)</f>
        <v>2199.6795252846018</v>
      </c>
      <c r="U51" s="1">
        <f t="shared" si="10"/>
        <v>2014.0643106574507</v>
      </c>
      <c r="V51" s="1">
        <f t="shared" si="10"/>
        <v>1081.2236453704725</v>
      </c>
      <c r="W51" s="1">
        <f t="shared" si="10"/>
        <v>27128.273471743585</v>
      </c>
      <c r="X51" s="1"/>
      <c r="Y51" s="1">
        <f t="shared" si="10"/>
        <v>2402.9116057069659</v>
      </c>
      <c r="Z51" s="1">
        <f t="shared" si="10"/>
        <v>2402.9116057069659</v>
      </c>
      <c r="AA51" s="1">
        <f t="shared" si="10"/>
        <v>399.72104502092509</v>
      </c>
      <c r="AB51" s="1">
        <f t="shared" si="10"/>
        <v>940.19978742378464</v>
      </c>
      <c r="AC51" s="1">
        <f t="shared" si="10"/>
        <v>55.102814937842552</v>
      </c>
      <c r="AD51" s="1"/>
      <c r="AE51" s="1">
        <f t="shared" si="10"/>
        <v>1957.6742216980797</v>
      </c>
      <c r="AF51" s="1">
        <f t="shared" si="10"/>
        <v>6186.6989299345605</v>
      </c>
      <c r="AG51" s="1">
        <f t="shared" si="10"/>
        <v>437.30467138528655</v>
      </c>
      <c r="AH51" s="1">
        <f t="shared" si="10"/>
        <v>111699.45598821665</v>
      </c>
      <c r="AI51" s="1">
        <f t="shared" si="10"/>
        <v>0</v>
      </c>
      <c r="AJ51" s="1">
        <f t="shared" si="10"/>
        <v>54040.746977133014</v>
      </c>
      <c r="AK51" s="1">
        <f t="shared" si="10"/>
        <v>5604.7974497048435</v>
      </c>
      <c r="AL51" s="1">
        <f t="shared" si="10"/>
        <v>60045.265471858766</v>
      </c>
      <c r="AM51" s="1">
        <f t="shared" si="10"/>
        <v>4.2638122052405238</v>
      </c>
      <c r="AN51" s="1">
        <f t="shared" si="10"/>
        <v>3831.7448043946902</v>
      </c>
      <c r="AO51" s="1">
        <f t="shared" si="10"/>
        <v>1410.0824138333392</v>
      </c>
      <c r="AP51" s="1">
        <f t="shared" si="10"/>
        <v>106334.66430457766</v>
      </c>
      <c r="AQ51" s="1">
        <f t="shared" si="10"/>
        <v>556.70078079120503</v>
      </c>
      <c r="AR51" s="1">
        <f t="shared" si="10"/>
        <v>69.495069158967382</v>
      </c>
      <c r="AS51" s="1">
        <f t="shared" si="10"/>
        <v>2969.3212815042098</v>
      </c>
      <c r="AT51" s="1">
        <f t="shared" si="10"/>
        <v>942.10964913617238</v>
      </c>
      <c r="AU51" s="1">
        <f t="shared" si="10"/>
        <v>90.035285369718238</v>
      </c>
      <c r="AV51" s="1">
        <f t="shared" si="10"/>
        <v>414.62345023539729</v>
      </c>
      <c r="AW51" s="1">
        <f t="shared" si="10"/>
        <v>104881.21366158537</v>
      </c>
      <c r="AX51" s="1">
        <f t="shared" si="10"/>
        <v>34685.501246659318</v>
      </c>
      <c r="AY51" s="1">
        <f t="shared" si="10"/>
        <v>70195.712414926049</v>
      </c>
      <c r="AZ51" s="1">
        <f t="shared" si="10"/>
        <v>24.661567358384413</v>
      </c>
      <c r="BA51" s="1">
        <f t="shared" si="10"/>
        <v>21.441039790073663</v>
      </c>
      <c r="BB51" s="1">
        <f t="shared" si="10"/>
        <v>13326.767436175724</v>
      </c>
      <c r="BC51" s="1">
        <f t="shared" si="10"/>
        <v>37.162446238364801</v>
      </c>
      <c r="BD51" s="1">
        <f t="shared" si="10"/>
        <v>3649.5845814509671</v>
      </c>
      <c r="BE51" s="1">
        <f t="shared" si="10"/>
        <v>49.586622258931683</v>
      </c>
      <c r="BF51" s="1">
        <f t="shared" si="10"/>
        <v>70.936722320119813</v>
      </c>
      <c r="BG51" s="1">
        <f t="shared" si="10"/>
        <v>6621.8499678652006</v>
      </c>
      <c r="BH51" s="1">
        <f t="shared" si="10"/>
        <v>73976.689399749885</v>
      </c>
      <c r="BI51" s="1">
        <f t="shared" si="10"/>
        <v>3913.3132482707474</v>
      </c>
      <c r="BJ51" s="1">
        <f t="shared" si="10"/>
        <v>433.25370142788876</v>
      </c>
      <c r="BK51" s="1">
        <f t="shared" si="10"/>
        <v>84.575983473877713</v>
      </c>
      <c r="BL51" s="1">
        <f t="shared" si="10"/>
        <v>1728.8530911422204</v>
      </c>
      <c r="BM51" s="1">
        <f t="shared" si="10"/>
        <v>67752.486524327338</v>
      </c>
      <c r="BN51" s="1">
        <f t="shared" si="9"/>
        <v>0</v>
      </c>
      <c r="BO51" s="1">
        <f t="shared" si="9"/>
        <v>12509.823313816687</v>
      </c>
      <c r="BP51" s="1">
        <f t="shared" si="9"/>
        <v>22776.7133134961</v>
      </c>
      <c r="BQ51" s="1"/>
      <c r="BR51" s="1">
        <f t="shared" si="9"/>
        <v>35230.913629266695</v>
      </c>
      <c r="BS51" s="1">
        <f t="shared" ref="BS51:BT51" si="11">SUM(BS16:BS47)</f>
        <v>361626.12894915242</v>
      </c>
      <c r="BT51" s="1">
        <f t="shared" si="11"/>
        <v>16819.371502344813</v>
      </c>
      <c r="BU51" s="1"/>
    </row>
    <row r="52" spans="1:73" x14ac:dyDescent="0.3">
      <c r="A52" s="5"/>
    </row>
    <row r="53" spans="1:73" x14ac:dyDescent="0.3">
      <c r="A53" s="5"/>
    </row>
    <row r="54" spans="1:73" x14ac:dyDescent="0.3">
      <c r="A54" s="5"/>
    </row>
    <row r="55" spans="1:73" x14ac:dyDescent="0.3">
      <c r="A55" s="10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8"/>
  <dimension ref="A1:BW51"/>
  <sheetViews>
    <sheetView zoomScale="85" zoomScaleNormal="85" workbookViewId="0">
      <pane xSplit="1" ySplit="2" topLeftCell="B3" activePane="bottomRight" state="frozen"/>
      <selection activeCell="BS20" sqref="BS20"/>
      <selection pane="topRight" activeCell="BS20" sqref="BS20"/>
      <selection pane="bottomLeft" activeCell="BS20" sqref="BS20"/>
      <selection pane="bottomRight" activeCell="B3" sqref="B3"/>
    </sheetView>
  </sheetViews>
  <sheetFormatPr defaultRowHeight="14.4" x14ac:dyDescent="0.3"/>
  <cols>
    <col min="1" max="1" width="18.88671875" customWidth="1"/>
    <col min="2" max="2" width="10.88671875" style="24" customWidth="1"/>
    <col min="3" max="8" width="9.109375" style="24"/>
    <col min="10" max="10" width="14.88671875" bestFit="1" customWidth="1"/>
    <col min="11" max="11" width="6" style="85" bestFit="1" customWidth="1"/>
    <col min="12" max="12" width="5.44140625" style="24" bestFit="1" customWidth="1"/>
    <col min="13" max="13" width="5.6640625" style="24" bestFit="1" customWidth="1"/>
    <col min="14" max="14" width="14.5546875" style="24" bestFit="1" customWidth="1"/>
    <col min="15" max="15" width="5.6640625" style="24" bestFit="1" customWidth="1"/>
    <col min="16" max="16" width="5.6640625" style="86" customWidth="1"/>
    <col min="17" max="18" width="6.6640625" style="24" bestFit="1" customWidth="1"/>
    <col min="19" max="19" width="9.33203125" style="24" bestFit="1" customWidth="1"/>
    <col min="20" max="20" width="6.6640625" style="24" bestFit="1" customWidth="1"/>
    <col min="21" max="21" width="5.6640625" style="24" customWidth="1"/>
    <col min="22" max="22" width="5.6640625" style="24" bestFit="1" customWidth="1"/>
    <col min="23" max="23" width="5.88671875" style="24" bestFit="1" customWidth="1"/>
    <col min="24" max="24" width="5.88671875" style="86" customWidth="1"/>
    <col min="25" max="25" width="6.44140625" style="24" bestFit="1" customWidth="1"/>
    <col min="26" max="26" width="15.44140625" style="24" bestFit="1" customWidth="1"/>
    <col min="27" max="27" width="6.5546875" style="24" bestFit="1" customWidth="1"/>
    <col min="28" max="28" width="6.6640625" style="24" bestFit="1" customWidth="1"/>
    <col min="29" max="29" width="5.109375" style="24" bestFit="1" customWidth="1"/>
    <col min="30" max="30" width="5.109375" style="86" customWidth="1"/>
    <col min="31" max="31" width="4.109375" style="24" bestFit="1" customWidth="1"/>
    <col min="32" max="32" width="6.5546875" style="24" bestFit="1" customWidth="1"/>
    <col min="33" max="33" width="6.109375" style="24" bestFit="1" customWidth="1"/>
    <col min="34" max="34" width="6.6640625" style="24" bestFit="1" customWidth="1"/>
    <col min="35" max="35" width="10" style="24" bestFit="1" customWidth="1"/>
    <col min="36" max="36" width="7.6640625" style="24" bestFit="1" customWidth="1"/>
    <col min="37" max="37" width="6.6640625" style="24" bestFit="1" customWidth="1"/>
    <col min="38" max="38" width="7.6640625" style="24" bestFit="1" customWidth="1"/>
    <col min="39" max="39" width="6" style="24" bestFit="1" customWidth="1"/>
    <col min="40" max="40" width="6.6640625" style="24" bestFit="1" customWidth="1"/>
    <col min="41" max="41" width="4.33203125" style="24" bestFit="1" customWidth="1"/>
    <col min="42" max="42" width="7.6640625" style="24" bestFit="1" customWidth="1"/>
    <col min="43" max="43" width="4.5546875" style="24" bestFit="1" customWidth="1"/>
    <col min="44" max="44" width="4.109375" style="24" bestFit="1" customWidth="1"/>
    <col min="45" max="45" width="6.6640625" style="24" bestFit="1" customWidth="1"/>
    <col min="46" max="46" width="4.109375" style="24" bestFit="1" customWidth="1"/>
    <col min="47" max="47" width="5.88671875" style="24" bestFit="1" customWidth="1"/>
    <col min="48" max="48" width="3.33203125" style="24" bestFit="1" customWidth="1"/>
    <col min="49" max="49" width="6.6640625" style="24" bestFit="1" customWidth="1"/>
    <col min="50" max="50" width="6.88671875" style="24" bestFit="1" customWidth="1"/>
    <col min="51" max="51" width="5.6640625" style="24" bestFit="1" customWidth="1"/>
    <col min="52" max="52" width="5.109375" style="24" bestFit="1" customWidth="1"/>
    <col min="53" max="53" width="5.33203125" style="24" bestFit="1" customWidth="1"/>
    <col min="54" max="54" width="8.6640625" style="24" bestFit="1" customWidth="1"/>
    <col min="55" max="55" width="4.88671875" style="24" bestFit="1" customWidth="1"/>
    <col min="56" max="56" width="7.88671875" style="24" bestFit="1" customWidth="1"/>
    <col min="57" max="57" width="5.88671875" style="24" bestFit="1" customWidth="1"/>
    <col min="58" max="58" width="6" style="24" bestFit="1" customWidth="1"/>
    <col min="59" max="60" width="5.6640625" style="24" bestFit="1" customWidth="1"/>
    <col min="61" max="61" width="4.109375" style="24" bestFit="1" customWidth="1"/>
    <col min="62" max="62" width="5.5546875" style="24" bestFit="1" customWidth="1"/>
    <col min="63" max="63" width="3.88671875" style="24" bestFit="1" customWidth="1"/>
    <col min="64" max="64" width="5.6640625" style="24" bestFit="1" customWidth="1"/>
    <col min="65" max="65" width="8" style="24" bestFit="1" customWidth="1"/>
    <col min="66" max="67" width="5.33203125" style="24" bestFit="1" customWidth="1"/>
    <col min="68" max="68" width="6.6640625" style="24" bestFit="1" customWidth="1"/>
    <col min="69" max="69" width="6.6640625" style="86" customWidth="1"/>
    <col min="70" max="70" width="5.6640625" style="24" bestFit="1" customWidth="1"/>
    <col min="71" max="71" width="9.109375" style="24" bestFit="1" customWidth="1"/>
    <col min="72" max="72" width="6.6640625" style="24" bestFit="1" customWidth="1"/>
    <col min="73" max="73" width="6.6640625" style="24" customWidth="1"/>
    <col min="74" max="74" width="9" style="24" bestFit="1" customWidth="1"/>
    <col min="75" max="75" width="7.109375" style="24" customWidth="1"/>
  </cols>
  <sheetData>
    <row r="1" spans="1:74" x14ac:dyDescent="0.3">
      <c r="B1" s="86" t="s">
        <v>443</v>
      </c>
      <c r="C1" s="86"/>
      <c r="D1" s="86"/>
      <c r="E1" s="86"/>
      <c r="F1" s="86"/>
      <c r="G1" s="86"/>
      <c r="H1" s="86"/>
      <c r="J1" s="26" t="s">
        <v>446</v>
      </c>
    </row>
    <row r="2" spans="1:74" x14ac:dyDescent="0.3">
      <c r="A2" s="7" t="s">
        <v>52</v>
      </c>
      <c r="B2" s="86" t="s">
        <v>59</v>
      </c>
      <c r="C2" s="86" t="s">
        <v>57</v>
      </c>
      <c r="D2" s="86" t="s">
        <v>60</v>
      </c>
      <c r="E2" s="86" t="s">
        <v>54</v>
      </c>
      <c r="F2" s="86" t="s">
        <v>53</v>
      </c>
      <c r="G2" s="86" t="s">
        <v>61</v>
      </c>
      <c r="H2" s="86" t="s">
        <v>62</v>
      </c>
      <c r="J2" s="26" t="s">
        <v>224</v>
      </c>
      <c r="K2" s="86" t="s">
        <v>442</v>
      </c>
      <c r="L2" s="26" t="s">
        <v>357</v>
      </c>
      <c r="M2" s="26" t="s">
        <v>130</v>
      </c>
      <c r="N2" s="26" t="s">
        <v>131</v>
      </c>
      <c r="O2" s="26" t="s">
        <v>132</v>
      </c>
      <c r="P2" s="85" t="s">
        <v>331</v>
      </c>
      <c r="Q2" s="26" t="s">
        <v>358</v>
      </c>
      <c r="R2" s="26" t="s">
        <v>133</v>
      </c>
      <c r="S2" s="26" t="s">
        <v>59</v>
      </c>
      <c r="T2" s="26" t="s">
        <v>135</v>
      </c>
      <c r="U2" s="26" t="s">
        <v>136</v>
      </c>
      <c r="V2" s="26" t="s">
        <v>359</v>
      </c>
      <c r="W2" s="26" t="s">
        <v>137</v>
      </c>
      <c r="X2" s="85" t="s">
        <v>444</v>
      </c>
      <c r="Y2" s="26" t="s">
        <v>138</v>
      </c>
      <c r="Z2" s="26" t="s">
        <v>139</v>
      </c>
      <c r="AA2" s="26" t="s">
        <v>140</v>
      </c>
      <c r="AB2" s="26" t="s">
        <v>141</v>
      </c>
      <c r="AC2" s="26" t="s">
        <v>142</v>
      </c>
      <c r="AD2" s="85" t="s">
        <v>445</v>
      </c>
      <c r="AE2" s="26" t="s">
        <v>360</v>
      </c>
      <c r="AF2" s="26" t="s">
        <v>143</v>
      </c>
      <c r="AG2" s="26" t="s">
        <v>365</v>
      </c>
      <c r="AH2" s="26" t="s">
        <v>57</v>
      </c>
      <c r="AI2" s="26" t="s">
        <v>127</v>
      </c>
      <c r="AJ2" s="26" t="s">
        <v>144</v>
      </c>
      <c r="AK2" s="26" t="s">
        <v>145</v>
      </c>
      <c r="AL2" s="26" t="s">
        <v>60</v>
      </c>
      <c r="AM2" s="26" t="s">
        <v>146</v>
      </c>
      <c r="AN2" s="26" t="s">
        <v>147</v>
      </c>
      <c r="AO2" s="26" t="s">
        <v>148</v>
      </c>
      <c r="AP2" s="26" t="s">
        <v>149</v>
      </c>
      <c r="AQ2" s="26" t="s">
        <v>150</v>
      </c>
      <c r="AR2" s="26" t="s">
        <v>151</v>
      </c>
      <c r="AS2" s="26" t="s">
        <v>152</v>
      </c>
      <c r="AT2" s="26" t="s">
        <v>153</v>
      </c>
      <c r="AU2" s="26" t="s">
        <v>154</v>
      </c>
      <c r="AV2" s="26" t="s">
        <v>155</v>
      </c>
      <c r="AW2" s="26" t="s">
        <v>54</v>
      </c>
      <c r="AX2" s="26" t="s">
        <v>53</v>
      </c>
      <c r="AY2" s="26" t="s">
        <v>156</v>
      </c>
      <c r="AZ2" s="26" t="s">
        <v>157</v>
      </c>
      <c r="BA2" s="26" t="s">
        <v>158</v>
      </c>
      <c r="BB2" s="26" t="s">
        <v>159</v>
      </c>
      <c r="BC2" s="26" t="s">
        <v>160</v>
      </c>
      <c r="BD2" s="26" t="s">
        <v>161</v>
      </c>
      <c r="BE2" s="26" t="s">
        <v>162</v>
      </c>
      <c r="BF2" s="26" t="s">
        <v>163</v>
      </c>
      <c r="BG2" s="26" t="s">
        <v>164</v>
      </c>
      <c r="BH2" s="26" t="s">
        <v>361</v>
      </c>
      <c r="BI2" s="26" t="s">
        <v>165</v>
      </c>
      <c r="BJ2" s="26" t="s">
        <v>166</v>
      </c>
      <c r="BK2" s="26" t="s">
        <v>167</v>
      </c>
      <c r="BL2" s="26" t="s">
        <v>61</v>
      </c>
      <c r="BM2" s="26" t="s">
        <v>366</v>
      </c>
      <c r="BN2" s="26" t="s">
        <v>168</v>
      </c>
      <c r="BO2" s="26" t="s">
        <v>169</v>
      </c>
      <c r="BP2" s="26" t="s">
        <v>170</v>
      </c>
      <c r="BQ2" s="85" t="s">
        <v>171</v>
      </c>
      <c r="BR2" s="26" t="s">
        <v>172</v>
      </c>
      <c r="BS2" s="26" t="s">
        <v>173</v>
      </c>
      <c r="BT2" s="26" t="s">
        <v>367</v>
      </c>
      <c r="BU2" s="26"/>
      <c r="BV2" s="26" t="s">
        <v>364</v>
      </c>
    </row>
    <row r="3" spans="1:74" x14ac:dyDescent="0.3">
      <c r="A3" s="16" t="s">
        <v>75</v>
      </c>
      <c r="B3" s="86">
        <v>18980.276752000002</v>
      </c>
      <c r="C3" s="86">
        <v>86.514870363</v>
      </c>
      <c r="D3" s="86">
        <v>5356.4254489000004</v>
      </c>
      <c r="E3" s="86">
        <v>384.99352339000001</v>
      </c>
      <c r="F3" s="86">
        <v>203.81992767</v>
      </c>
      <c r="G3" s="86">
        <v>21.273327289000001</v>
      </c>
      <c r="H3" s="86">
        <v>1423.9175081999999</v>
      </c>
      <c r="J3" s="26" t="s">
        <v>120</v>
      </c>
      <c r="K3" s="85">
        <v>0</v>
      </c>
      <c r="L3" s="24">
        <v>0.18416291771546001</v>
      </c>
      <c r="M3" s="24">
        <v>7.6924074833644696</v>
      </c>
      <c r="N3" s="24">
        <v>7.6924074833644696</v>
      </c>
      <c r="O3" s="24">
        <v>2.61270971543841</v>
      </c>
      <c r="P3" s="86">
        <v>8.0690545897474097E-2</v>
      </c>
      <c r="Q3" s="24">
        <v>15.5814685887244</v>
      </c>
      <c r="R3" s="24">
        <v>34.238735106069797</v>
      </c>
      <c r="S3" s="24">
        <v>4866.4012284153696</v>
      </c>
      <c r="T3" s="24">
        <v>33.256759835645397</v>
      </c>
      <c r="U3" s="24">
        <v>7.3550739190131997</v>
      </c>
      <c r="V3" s="24">
        <v>14.079390973329501</v>
      </c>
      <c r="W3" s="24">
        <v>0</v>
      </c>
      <c r="X3" s="86">
        <v>0</v>
      </c>
      <c r="Y3" s="24">
        <v>11.466947554247399</v>
      </c>
      <c r="Z3" s="24">
        <v>11.466947554247399</v>
      </c>
      <c r="AA3" s="24">
        <v>11.5217519910492</v>
      </c>
      <c r="AB3" s="24">
        <v>10.151748996180499</v>
      </c>
      <c r="AC3" s="24">
        <v>0.145492561363227</v>
      </c>
      <c r="AD3" s="86">
        <v>2.3965451809087401</v>
      </c>
      <c r="AE3" s="24">
        <v>1.14757784529065</v>
      </c>
      <c r="AF3" s="24">
        <v>0</v>
      </c>
      <c r="AG3" s="24">
        <v>0.119799381216951</v>
      </c>
      <c r="AH3" s="24">
        <v>23.2830955097361</v>
      </c>
      <c r="AI3" s="24">
        <v>0</v>
      </c>
      <c r="AJ3" s="24">
        <v>1296.1941085886499</v>
      </c>
      <c r="AK3" s="24">
        <v>132.50118002392</v>
      </c>
      <c r="AL3" s="24">
        <v>1440.21704060362</v>
      </c>
      <c r="AM3" s="24">
        <v>0</v>
      </c>
      <c r="AN3" s="24">
        <v>17.648280102184199</v>
      </c>
      <c r="AO3" s="24">
        <v>1.8353576172445499E-2</v>
      </c>
      <c r="AP3" s="24">
        <v>158.48813762132301</v>
      </c>
      <c r="AQ3" s="24">
        <v>9.4576795251244405E-2</v>
      </c>
      <c r="AR3" s="24">
        <v>3.3740598665101297E-2</v>
      </c>
      <c r="AS3" s="24">
        <v>33.208393547071402</v>
      </c>
      <c r="AT3" s="24">
        <v>0.58989169794474094</v>
      </c>
      <c r="AU3" s="24">
        <v>4.9480861125349197E-2</v>
      </c>
      <c r="AV3" s="24">
        <v>4.4302284539537102E-3</v>
      </c>
      <c r="AW3" s="24">
        <v>103.55009482464899</v>
      </c>
      <c r="AX3" s="24">
        <v>54.8858470692306</v>
      </c>
      <c r="AY3" s="24">
        <v>48.664247755419197</v>
      </c>
      <c r="AZ3" s="24">
        <v>0.523678125189459</v>
      </c>
      <c r="BA3" s="24">
        <v>5.4735998721319101E-3</v>
      </c>
      <c r="BB3" s="24">
        <v>3.0221050833071499</v>
      </c>
      <c r="BC3" s="24">
        <v>1.04232675804824E-2</v>
      </c>
      <c r="BD3" s="24">
        <v>3.39939813819672</v>
      </c>
      <c r="BE3" s="24">
        <v>0.137012274232929</v>
      </c>
      <c r="BF3" s="24">
        <v>6.9304141933563698E-2</v>
      </c>
      <c r="BG3" s="24">
        <v>12.8525442991231</v>
      </c>
      <c r="BH3" s="24">
        <v>2.6883619024917702</v>
      </c>
      <c r="BI3" s="24">
        <v>0.454662610162204</v>
      </c>
      <c r="BJ3" s="24">
        <v>0.394317807282969</v>
      </c>
      <c r="BK3" s="24">
        <v>1.8060417665635899E-2</v>
      </c>
      <c r="BL3" s="24">
        <v>5.69602857190098</v>
      </c>
      <c r="BM3" s="24">
        <v>106.256611002695</v>
      </c>
      <c r="BN3" s="24">
        <v>0</v>
      </c>
      <c r="BO3" s="24">
        <v>2.8908666033499199E-2</v>
      </c>
      <c r="BP3" s="24">
        <v>37.3224901840087</v>
      </c>
      <c r="BQ3" s="86">
        <v>0</v>
      </c>
      <c r="BR3" s="24">
        <v>3.1988256856098798</v>
      </c>
      <c r="BS3" s="24">
        <v>357.26212272028198</v>
      </c>
      <c r="BT3" s="24">
        <v>41.343082934903002</v>
      </c>
    </row>
    <row r="4" spans="1:74" x14ac:dyDescent="0.3">
      <c r="A4" s="16" t="s">
        <v>76</v>
      </c>
      <c r="B4" s="86">
        <v>8416.1157113000008</v>
      </c>
      <c r="C4" s="86">
        <v>32.423882558999999</v>
      </c>
      <c r="D4" s="86">
        <v>1851.1154392000001</v>
      </c>
      <c r="E4" s="86">
        <v>136.28068383999999</v>
      </c>
      <c r="F4" s="86">
        <v>74.885236426999995</v>
      </c>
      <c r="G4" s="86">
        <v>7.3819276367000004</v>
      </c>
      <c r="H4" s="86">
        <v>650.98103076999996</v>
      </c>
      <c r="J4" s="26" t="s">
        <v>76</v>
      </c>
      <c r="K4" s="85">
        <v>0</v>
      </c>
      <c r="L4" s="24">
        <v>0.381624136080291</v>
      </c>
      <c r="M4" s="24">
        <v>10.751770802963</v>
      </c>
      <c r="N4" s="24">
        <v>10.751770802963</v>
      </c>
      <c r="O4" s="24">
        <v>3.51189687660179</v>
      </c>
      <c r="P4" s="86">
        <v>8.5713551901982502E-2</v>
      </c>
      <c r="Q4" s="24">
        <v>29.575013921493301</v>
      </c>
      <c r="R4" s="24">
        <v>70.950217762860106</v>
      </c>
      <c r="S4" s="24">
        <v>8411.4028490330002</v>
      </c>
      <c r="T4" s="24">
        <v>49.8665286674714</v>
      </c>
      <c r="U4" s="24">
        <v>13.5192452695977</v>
      </c>
      <c r="V4" s="24">
        <v>22.944954673523</v>
      </c>
      <c r="W4" s="24">
        <v>0</v>
      </c>
      <c r="X4" s="86">
        <v>0</v>
      </c>
      <c r="Y4" s="24">
        <v>15.4814232743266</v>
      </c>
      <c r="Z4" s="24">
        <v>15.4814232743266</v>
      </c>
      <c r="AA4" s="24">
        <v>14.794349134961401</v>
      </c>
      <c r="AB4" s="24">
        <v>18.8882204484201</v>
      </c>
      <c r="AC4" s="24">
        <v>0.15566302861290701</v>
      </c>
      <c r="AD4" s="86">
        <v>4.7011537176978102</v>
      </c>
      <c r="AE4" s="24">
        <v>1.2628145446849299</v>
      </c>
      <c r="AF4" s="24">
        <v>0</v>
      </c>
      <c r="AG4" s="24">
        <v>0.238747033338679</v>
      </c>
      <c r="AH4" s="24">
        <v>32.415469612041498</v>
      </c>
      <c r="AI4" s="24">
        <v>0</v>
      </c>
      <c r="AJ4" s="24">
        <v>1664.3636400513601</v>
      </c>
      <c r="AK4" s="24">
        <v>170.134776478888</v>
      </c>
      <c r="AL4" s="24">
        <v>1849.29276566521</v>
      </c>
      <c r="AM4" s="24">
        <v>0</v>
      </c>
      <c r="AN4" s="24">
        <v>29.151591726053599</v>
      </c>
      <c r="AO4" s="24">
        <v>2.8332713834554098E-2</v>
      </c>
      <c r="AP4" s="24">
        <v>298.52182612807798</v>
      </c>
      <c r="AQ4" s="24">
        <v>0.124914289808583</v>
      </c>
      <c r="AR4" s="24">
        <v>4.39180079035697E-2</v>
      </c>
      <c r="AS4" s="24">
        <v>44.363528387263898</v>
      </c>
      <c r="AT4" s="24">
        <v>0.67242458814905404</v>
      </c>
      <c r="AU4" s="24">
        <v>5.4916883546354898E-2</v>
      </c>
      <c r="AV4" s="24">
        <v>6.2281320789034098E-3</v>
      </c>
      <c r="AW4" s="24">
        <v>136.14000572209599</v>
      </c>
      <c r="AX4" s="24">
        <v>74.7934865446408</v>
      </c>
      <c r="AY4" s="24">
        <v>61.346519177455498</v>
      </c>
      <c r="AZ4" s="24">
        <v>0.57752536693177203</v>
      </c>
      <c r="BA4" s="24">
        <v>6.2371941775933096E-3</v>
      </c>
      <c r="BB4" s="24">
        <v>3.8100642096154602</v>
      </c>
      <c r="BC4" s="24">
        <v>1.75097648219492E-2</v>
      </c>
      <c r="BD4" s="24">
        <v>4.9072987317911902</v>
      </c>
      <c r="BE4" s="24">
        <v>0.24412053770730299</v>
      </c>
      <c r="BF4" s="24">
        <v>9.4972271366920602E-2</v>
      </c>
      <c r="BG4" s="24">
        <v>18.787936639163998</v>
      </c>
      <c r="BH4" s="24">
        <v>3.5171856395332699</v>
      </c>
      <c r="BI4" s="24">
        <v>0.52581308112457703</v>
      </c>
      <c r="BJ4" s="24">
        <v>0.50755928504108805</v>
      </c>
      <c r="BK4" s="24">
        <v>2.0186460314048402E-2</v>
      </c>
      <c r="BL4" s="24">
        <v>7.3790870880801602</v>
      </c>
      <c r="BM4" s="24">
        <v>204.27610235387499</v>
      </c>
      <c r="BN4" s="24">
        <v>0</v>
      </c>
      <c r="BO4" s="24">
        <v>3.0707579249656801E-2</v>
      </c>
      <c r="BP4" s="24">
        <v>75.686778559389694</v>
      </c>
      <c r="BQ4" s="86">
        <v>0</v>
      </c>
      <c r="BR4" s="24">
        <v>6.1327321053588797</v>
      </c>
      <c r="BS4" s="24">
        <v>650.59853921746901</v>
      </c>
      <c r="BT4" s="24">
        <v>84.283682971499701</v>
      </c>
    </row>
    <row r="5" spans="1:74" x14ac:dyDescent="0.3">
      <c r="A5" s="16" t="s">
        <v>77</v>
      </c>
      <c r="B5" s="86">
        <v>36304.696922000003</v>
      </c>
      <c r="C5" s="86">
        <v>160.84276704000001</v>
      </c>
      <c r="D5" s="86">
        <v>8561.7247934999996</v>
      </c>
      <c r="E5" s="86">
        <v>606.59686234000003</v>
      </c>
      <c r="F5" s="86">
        <v>306.49048837999999</v>
      </c>
      <c r="G5" s="86">
        <v>47.502619967999998</v>
      </c>
      <c r="H5" s="86">
        <v>2724.4540907999999</v>
      </c>
      <c r="J5" s="26" t="s">
        <v>70</v>
      </c>
      <c r="K5" s="85">
        <v>0</v>
      </c>
      <c r="L5" s="24">
        <v>1.4572813265331701</v>
      </c>
      <c r="M5" s="24">
        <v>48.296763310239903</v>
      </c>
      <c r="N5" s="24">
        <v>48.296763310239903</v>
      </c>
      <c r="O5" s="24">
        <v>16.064852780303799</v>
      </c>
      <c r="P5" s="86">
        <v>0.441014545022899</v>
      </c>
      <c r="Q5" s="24">
        <v>118.08800860642501</v>
      </c>
      <c r="R5" s="24">
        <v>270.93226524424398</v>
      </c>
      <c r="S5" s="24">
        <v>36281.454839310602</v>
      </c>
      <c r="T5" s="24">
        <v>217.00246108698801</v>
      </c>
      <c r="U5" s="24">
        <v>54.028015394765099</v>
      </c>
      <c r="V5" s="24">
        <v>96.313327974338307</v>
      </c>
      <c r="W5" s="24">
        <v>0</v>
      </c>
      <c r="X5" s="86">
        <v>0</v>
      </c>
      <c r="Y5" s="24">
        <v>70.6732972211842</v>
      </c>
      <c r="Z5" s="24">
        <v>70.6732972211842</v>
      </c>
      <c r="AA5" s="24">
        <v>68.414179908177502</v>
      </c>
      <c r="AB5" s="24">
        <v>79.069080009038899</v>
      </c>
      <c r="AC5" s="24">
        <v>0.84079738042185503</v>
      </c>
      <c r="AD5" s="86">
        <v>18.5861975060566</v>
      </c>
      <c r="AE5" s="24">
        <v>6.3781328403798598</v>
      </c>
      <c r="AF5" s="24">
        <v>0</v>
      </c>
      <c r="AG5" s="24">
        <v>1.07610930883612</v>
      </c>
      <c r="AH5" s="24">
        <v>160.78487882846301</v>
      </c>
      <c r="AI5" s="24">
        <v>0</v>
      </c>
      <c r="AJ5" s="24">
        <v>7696.6355740008903</v>
      </c>
      <c r="AK5" s="24">
        <v>786.75288965315701</v>
      </c>
      <c r="AL5" s="24">
        <v>8551.8026435622305</v>
      </c>
      <c r="AM5" s="24">
        <v>0</v>
      </c>
      <c r="AN5" s="24">
        <v>122.940436834824</v>
      </c>
      <c r="AO5" s="24">
        <v>0.12180589405689</v>
      </c>
      <c r="AP5" s="24">
        <v>1269.07972111972</v>
      </c>
      <c r="AQ5" s="24">
        <v>0.58205037561246997</v>
      </c>
      <c r="AR5" s="24">
        <v>0.20990690983647201</v>
      </c>
      <c r="AS5" s="24">
        <v>175.94293380071301</v>
      </c>
      <c r="AT5" s="24">
        <v>3.7219133914251201</v>
      </c>
      <c r="AU5" s="24">
        <v>0.314730898328345</v>
      </c>
      <c r="AV5" s="24">
        <v>2.7113382606634699E-2</v>
      </c>
      <c r="AW5" s="24">
        <v>605.780308774947</v>
      </c>
      <c r="AX5" s="24">
        <v>305.99445032270103</v>
      </c>
      <c r="AY5" s="24">
        <v>299.78585845224501</v>
      </c>
      <c r="AZ5" s="24">
        <v>3.30006768189509</v>
      </c>
      <c r="BA5" s="24">
        <v>3.4677803314649099E-2</v>
      </c>
      <c r="BB5" s="24">
        <v>19.2100880195329</v>
      </c>
      <c r="BC5" s="24">
        <v>7.0284086487320499E-2</v>
      </c>
      <c r="BD5" s="24">
        <v>20.109710478017099</v>
      </c>
      <c r="BE5" s="24">
        <v>0.93110798789662197</v>
      </c>
      <c r="BF5" s="24">
        <v>0.39290774208127299</v>
      </c>
      <c r="BG5" s="24">
        <v>75.628310543053402</v>
      </c>
      <c r="BH5" s="24">
        <v>16.379649826485199</v>
      </c>
      <c r="BI5" s="24">
        <v>2.8836079741177301</v>
      </c>
      <c r="BJ5" s="24">
        <v>2.3992913242613101</v>
      </c>
      <c r="BK5" s="24">
        <v>0.113942029464772</v>
      </c>
      <c r="BL5" s="24">
        <v>47.474950754256199</v>
      </c>
      <c r="BM5" s="24">
        <v>848.43623789579703</v>
      </c>
      <c r="BN5" s="24">
        <v>0</v>
      </c>
      <c r="BO5" s="24">
        <v>0.15799819186692901</v>
      </c>
      <c r="BP5" s="24">
        <v>297.66861364638999</v>
      </c>
      <c r="BQ5" s="86">
        <v>0</v>
      </c>
      <c r="BR5" s="24">
        <v>28.843190171795101</v>
      </c>
      <c r="BS5" s="24">
        <v>2722.4515865010899</v>
      </c>
      <c r="BT5" s="24">
        <v>331.70989388988897</v>
      </c>
    </row>
    <row r="6" spans="1:74" x14ac:dyDescent="0.3">
      <c r="A6" s="16" t="s">
        <v>78</v>
      </c>
      <c r="B6" s="86">
        <v>34787.799067</v>
      </c>
      <c r="C6" s="86">
        <v>148.88907484000001</v>
      </c>
      <c r="D6" s="86">
        <v>8541.7086371999994</v>
      </c>
      <c r="E6" s="86">
        <v>606.93567974999996</v>
      </c>
      <c r="F6" s="86">
        <v>319.81428985000002</v>
      </c>
      <c r="G6" s="86">
        <v>35.525897356000002</v>
      </c>
      <c r="H6" s="86">
        <v>2747.1025166999998</v>
      </c>
      <c r="J6" s="26" t="s">
        <v>121</v>
      </c>
      <c r="K6" s="85">
        <v>0</v>
      </c>
      <c r="L6" s="24">
        <v>1.5491252574315</v>
      </c>
      <c r="M6" s="24">
        <v>48.993516812381102</v>
      </c>
      <c r="N6" s="24">
        <v>48.993516812381102</v>
      </c>
      <c r="O6" s="24">
        <v>16.216916266803299</v>
      </c>
      <c r="P6" s="86">
        <v>0.43196666779829801</v>
      </c>
      <c r="Q6" s="24">
        <v>123.005517027398</v>
      </c>
      <c r="R6" s="24">
        <v>288.00798340625101</v>
      </c>
      <c r="S6" s="24">
        <v>34763.442412738303</v>
      </c>
      <c r="T6" s="24">
        <v>222.05879180641099</v>
      </c>
      <c r="U6" s="24">
        <v>56.650697356437803</v>
      </c>
      <c r="V6" s="24">
        <v>99.561497430843801</v>
      </c>
      <c r="W6" s="24">
        <v>0</v>
      </c>
      <c r="X6" s="86">
        <v>0</v>
      </c>
      <c r="Y6" s="24">
        <v>71.381388998274801</v>
      </c>
      <c r="Z6" s="24">
        <v>71.381388998274801</v>
      </c>
      <c r="AA6" s="24">
        <v>68.250165291533605</v>
      </c>
      <c r="AB6" s="24">
        <v>79.295682308459902</v>
      </c>
      <c r="AC6" s="24">
        <v>0.78601732688150705</v>
      </c>
      <c r="AD6" s="86">
        <v>19.3778489047261</v>
      </c>
      <c r="AE6" s="24">
        <v>6.2756622587454398</v>
      </c>
      <c r="AF6" s="24">
        <v>0</v>
      </c>
      <c r="AG6" s="24">
        <v>0.99289685264802496</v>
      </c>
      <c r="AH6" s="24">
        <v>148.82864035450299</v>
      </c>
      <c r="AI6" s="24">
        <v>0</v>
      </c>
      <c r="AJ6" s="24">
        <v>7678.2334849011004</v>
      </c>
      <c r="AK6" s="24">
        <v>784.86792330119999</v>
      </c>
      <c r="AL6" s="24">
        <v>8531.3515734938301</v>
      </c>
      <c r="AM6" s="24">
        <v>0</v>
      </c>
      <c r="AN6" s="24">
        <v>126.077968225885</v>
      </c>
      <c r="AO6" s="24">
        <v>0.1213184521349</v>
      </c>
      <c r="AP6" s="24">
        <v>1251.30971260106</v>
      </c>
      <c r="AQ6" s="24">
        <v>0.57128652920848599</v>
      </c>
      <c r="AR6" s="24">
        <v>0.20210544706978101</v>
      </c>
      <c r="AS6" s="24">
        <v>187.25351852157999</v>
      </c>
      <c r="AT6" s="24">
        <v>3.4531869464331901</v>
      </c>
      <c r="AU6" s="24">
        <v>0.286842915171657</v>
      </c>
      <c r="AV6" s="24">
        <v>2.7155124919393502E-2</v>
      </c>
      <c r="AW6" s="24">
        <v>606.02279751979904</v>
      </c>
      <c r="AX6" s="24">
        <v>319.25490728792897</v>
      </c>
      <c r="AY6" s="24">
        <v>286.76789023187098</v>
      </c>
      <c r="AZ6" s="24">
        <v>3.0355440180338</v>
      </c>
      <c r="BA6" s="24">
        <v>3.2091605350617503E-2</v>
      </c>
      <c r="BB6" s="24">
        <v>18.296072135231501</v>
      </c>
      <c r="BC6" s="24">
        <v>7.1634311634341294E-2</v>
      </c>
      <c r="BD6" s="24">
        <v>20.744959517628601</v>
      </c>
      <c r="BE6" s="24">
        <v>0.96920914697663596</v>
      </c>
      <c r="BF6" s="24">
        <v>0.40778981133947301</v>
      </c>
      <c r="BG6" s="24">
        <v>78.648911633238995</v>
      </c>
      <c r="BH6" s="24">
        <v>16.4046219325054</v>
      </c>
      <c r="BI6" s="24">
        <v>2.6821507189823399</v>
      </c>
      <c r="BJ6" s="24">
        <v>2.3460741745068501</v>
      </c>
      <c r="BK6" s="24">
        <v>0.105056278487849</v>
      </c>
      <c r="BL6" s="24">
        <v>35.503027938072201</v>
      </c>
      <c r="BM6" s="24">
        <v>850.21465557287604</v>
      </c>
      <c r="BN6" s="24">
        <v>0</v>
      </c>
      <c r="BO6" s="24">
        <v>0.15475640878916599</v>
      </c>
      <c r="BP6" s="24">
        <v>309.63015602065701</v>
      </c>
      <c r="BQ6" s="86">
        <v>0</v>
      </c>
      <c r="BR6" s="24">
        <v>25.842514948990502</v>
      </c>
      <c r="BS6" s="24">
        <v>2744.8463395007602</v>
      </c>
      <c r="BT6" s="24">
        <v>344.38425247716799</v>
      </c>
    </row>
    <row r="7" spans="1:74" x14ac:dyDescent="0.3">
      <c r="A7" s="54" t="s">
        <v>79</v>
      </c>
      <c r="B7" s="86">
        <v>290014.12871000002</v>
      </c>
      <c r="C7" s="86">
        <v>1387.1750367</v>
      </c>
      <c r="D7" s="86">
        <v>67100.838365000003</v>
      </c>
      <c r="E7" s="86">
        <v>5142.3123551999997</v>
      </c>
      <c r="F7" s="86">
        <v>2604.1696474999999</v>
      </c>
      <c r="G7" s="86">
        <v>287.84222324000001</v>
      </c>
      <c r="H7" s="86">
        <v>22035.702530999999</v>
      </c>
      <c r="J7" s="26" t="s">
        <v>122</v>
      </c>
      <c r="K7" s="85">
        <v>0</v>
      </c>
      <c r="L7" s="24">
        <v>12.330523464045299</v>
      </c>
      <c r="M7" s="24">
        <v>379.28847921036999</v>
      </c>
      <c r="N7" s="24">
        <v>379.28847921036999</v>
      </c>
      <c r="O7" s="24">
        <v>125.175989153259</v>
      </c>
      <c r="P7" s="86">
        <v>3.2729417143405102</v>
      </c>
      <c r="Q7" s="24">
        <v>982.17882452368599</v>
      </c>
      <c r="R7" s="24">
        <v>2292.4394582981399</v>
      </c>
      <c r="S7" s="24">
        <v>288966.67190043902</v>
      </c>
      <c r="T7" s="24">
        <v>1728.14307571983</v>
      </c>
      <c r="U7" s="24">
        <v>448.17151678499903</v>
      </c>
      <c r="V7" s="24">
        <v>779.51146765753504</v>
      </c>
      <c r="W7" s="24">
        <v>0</v>
      </c>
      <c r="X7" s="86">
        <v>0</v>
      </c>
      <c r="Y7" s="24">
        <v>551.14970436261694</v>
      </c>
      <c r="Z7" s="24">
        <v>551.14970436261694</v>
      </c>
      <c r="AA7" s="24">
        <v>534.62011960074199</v>
      </c>
      <c r="AB7" s="24">
        <v>637.77514982941602</v>
      </c>
      <c r="AC7" s="24">
        <v>5.9601768679596701</v>
      </c>
      <c r="AD7" s="86">
        <v>153.95008206035101</v>
      </c>
      <c r="AE7" s="24">
        <v>47.660300044643499</v>
      </c>
      <c r="AF7" s="24">
        <v>0</v>
      </c>
      <c r="AG7" s="24">
        <v>7.9476136740851997</v>
      </c>
      <c r="AH7" s="24">
        <v>1383.6005165429301</v>
      </c>
      <c r="AI7" s="24">
        <v>0</v>
      </c>
      <c r="AJ7" s="24">
        <v>60144.492992719097</v>
      </c>
      <c r="AK7" s="24">
        <v>6147.6917466668801</v>
      </c>
      <c r="AL7" s="24">
        <v>66826.804858986798</v>
      </c>
      <c r="AM7" s="24">
        <v>0</v>
      </c>
      <c r="AN7" s="24">
        <v>988.56141590193795</v>
      </c>
      <c r="AO7" s="24">
        <v>1.0216347272055799</v>
      </c>
      <c r="AP7" s="24">
        <v>10072.4152768432</v>
      </c>
      <c r="AQ7" s="24">
        <v>4.8049365895600102</v>
      </c>
      <c r="AR7" s="24">
        <v>1.7360658520588399</v>
      </c>
      <c r="AS7" s="24">
        <v>1499.3421080595399</v>
      </c>
      <c r="AT7" s="24">
        <v>29.801864779510201</v>
      </c>
      <c r="AU7" s="24">
        <v>2.5188792804113702</v>
      </c>
      <c r="AV7" s="24">
        <v>0.22729016683476899</v>
      </c>
      <c r="AW7" s="24">
        <v>5120.17434609258</v>
      </c>
      <c r="AX7" s="24">
        <v>2591.2404175113102</v>
      </c>
      <c r="AY7" s="24">
        <v>2528.9339285812698</v>
      </c>
      <c r="AZ7" s="24">
        <v>26.2849251255256</v>
      </c>
      <c r="BA7" s="24">
        <v>0.27761394864333</v>
      </c>
      <c r="BB7" s="24">
        <v>156.33466327154801</v>
      </c>
      <c r="BC7" s="24">
        <v>0.59784886213947497</v>
      </c>
      <c r="BD7" s="24">
        <v>170.38262471271</v>
      </c>
      <c r="BE7" s="24">
        <v>7.9940430011519199</v>
      </c>
      <c r="BF7" s="24">
        <v>3.3184462926525402</v>
      </c>
      <c r="BG7" s="24">
        <v>642.79228944481997</v>
      </c>
      <c r="BH7" s="24">
        <v>139.12588515903499</v>
      </c>
      <c r="BI7" s="24">
        <v>23.115222253454402</v>
      </c>
      <c r="BJ7" s="24">
        <v>19.7799758593892</v>
      </c>
      <c r="BK7" s="24">
        <v>0.909985284148217</v>
      </c>
      <c r="BL7" s="24">
        <v>286.95158054861997</v>
      </c>
      <c r="BM7" s="24">
        <v>6834.0820036503301</v>
      </c>
      <c r="BN7" s="24">
        <v>0</v>
      </c>
      <c r="BO7" s="24">
        <v>1.1725770163413101</v>
      </c>
      <c r="BP7" s="24">
        <v>2493.7528511053401</v>
      </c>
      <c r="BQ7" s="86">
        <v>0</v>
      </c>
      <c r="BR7" s="24">
        <v>207.15940773491599</v>
      </c>
      <c r="BS7" s="24">
        <v>21930.594959131799</v>
      </c>
      <c r="BT7" s="24">
        <v>2768.9339539840198</v>
      </c>
    </row>
    <row r="8" spans="1:74" x14ac:dyDescent="0.3">
      <c r="A8" s="53" t="s">
        <v>80</v>
      </c>
      <c r="B8" s="86">
        <v>468489.27581999998</v>
      </c>
      <c r="C8" s="86">
        <v>2351.3627118999998</v>
      </c>
      <c r="D8" s="86">
        <v>95253.099403999993</v>
      </c>
      <c r="E8" s="86">
        <v>7553.9240823</v>
      </c>
      <c r="F8" s="86">
        <v>3532.9863369999998</v>
      </c>
      <c r="G8" s="86">
        <v>550.21125540000003</v>
      </c>
      <c r="H8" s="86">
        <v>36692.179235000003</v>
      </c>
      <c r="J8" s="26" t="s">
        <v>71</v>
      </c>
      <c r="K8" s="85">
        <v>0</v>
      </c>
      <c r="L8" s="24">
        <v>22.0449259615899</v>
      </c>
      <c r="M8" s="24">
        <v>583.50562734655</v>
      </c>
      <c r="N8" s="24">
        <v>583.50562734655</v>
      </c>
      <c r="O8" s="24">
        <v>189.09647205145501</v>
      </c>
      <c r="P8" s="86">
        <v>4.3624487057034598</v>
      </c>
      <c r="Q8" s="24">
        <v>1674.73688190757</v>
      </c>
      <c r="R8" s="24">
        <v>4098.5094727977203</v>
      </c>
      <c r="S8" s="24">
        <v>468087.636473266</v>
      </c>
      <c r="T8" s="24">
        <v>2742.5359346212699</v>
      </c>
      <c r="U8" s="24">
        <v>768.53815119562103</v>
      </c>
      <c r="V8" s="24">
        <v>1280.2255006663399</v>
      </c>
      <c r="W8" s="24">
        <v>0</v>
      </c>
      <c r="X8" s="86">
        <v>0</v>
      </c>
      <c r="Y8" s="24">
        <v>834.33336243081499</v>
      </c>
      <c r="Z8" s="24">
        <v>834.33336243081499</v>
      </c>
      <c r="AA8" s="24">
        <v>760.99537426214101</v>
      </c>
      <c r="AB8" s="24">
        <v>1062.4172515539799</v>
      </c>
      <c r="AC8" s="24">
        <v>7.9977320882818903</v>
      </c>
      <c r="AD8" s="86">
        <v>269.3061637312</v>
      </c>
      <c r="AE8" s="24">
        <v>64.8762015333145</v>
      </c>
      <c r="AF8" s="24">
        <v>0</v>
      </c>
      <c r="AG8" s="24">
        <v>13.8416345375436</v>
      </c>
      <c r="AH8" s="24">
        <v>2350.5749326763498</v>
      </c>
      <c r="AI8" s="24">
        <v>0</v>
      </c>
      <c r="AJ8" s="24">
        <v>85611.754176931907</v>
      </c>
      <c r="AK8" s="24">
        <v>8751.3143363261097</v>
      </c>
      <c r="AL8" s="24">
        <v>95124.063887520097</v>
      </c>
      <c r="AM8" s="24">
        <v>0</v>
      </c>
      <c r="AN8" s="24">
        <v>1629.9928843510399</v>
      </c>
      <c r="AO8" s="24">
        <v>1.87354657539531</v>
      </c>
      <c r="AP8" s="24">
        <v>16859.641178498299</v>
      </c>
      <c r="AQ8" s="24">
        <v>7.90388410302198</v>
      </c>
      <c r="AR8" s="24">
        <v>2.8127551271240101</v>
      </c>
      <c r="AS8" s="24">
        <v>1820.5838764970699</v>
      </c>
      <c r="AT8" s="24">
        <v>51.109238027524597</v>
      </c>
      <c r="AU8" s="24">
        <v>4.2857627055121101</v>
      </c>
      <c r="AV8" s="24">
        <v>0.366345163334932</v>
      </c>
      <c r="AW8" s="24">
        <v>7543.9456098778001</v>
      </c>
      <c r="AX8" s="24">
        <v>3526.9323346362598</v>
      </c>
      <c r="AY8" s="24">
        <v>4017.0132752415402</v>
      </c>
      <c r="AZ8" s="24">
        <v>45.060275247055401</v>
      </c>
      <c r="BA8" s="24">
        <v>0.47854202836246101</v>
      </c>
      <c r="BB8" s="24">
        <v>270.35361993419201</v>
      </c>
      <c r="BC8" s="24">
        <v>1.1099430876833201</v>
      </c>
      <c r="BD8" s="24">
        <v>258.75372774020701</v>
      </c>
      <c r="BE8" s="24">
        <v>15.0308454174176</v>
      </c>
      <c r="BF8" s="24">
        <v>4.6530046682870596</v>
      </c>
      <c r="BG8" s="24">
        <v>969.61072791106506</v>
      </c>
      <c r="BH8" s="24">
        <v>189.308922401318</v>
      </c>
      <c r="BI8" s="24">
        <v>39.948096143564896</v>
      </c>
      <c r="BJ8" s="24">
        <v>31.4401373479499</v>
      </c>
      <c r="BK8" s="24">
        <v>1.55800691148993</v>
      </c>
      <c r="BL8" s="24">
        <v>549.88997393034504</v>
      </c>
      <c r="BM8" s="24">
        <v>11580.440030947</v>
      </c>
      <c r="BN8" s="24">
        <v>0</v>
      </c>
      <c r="BO8" s="24">
        <v>1.5628743125508</v>
      </c>
      <c r="BP8" s="24">
        <v>4311.9344504029496</v>
      </c>
      <c r="BQ8" s="86">
        <v>0</v>
      </c>
      <c r="BR8" s="24">
        <v>353.53980848889699</v>
      </c>
      <c r="BS8" s="24">
        <v>36648.497755143602</v>
      </c>
      <c r="BT8" s="24">
        <v>4815.7234867430598</v>
      </c>
    </row>
    <row r="9" spans="1:74" x14ac:dyDescent="0.3">
      <c r="A9" s="16" t="s">
        <v>81</v>
      </c>
      <c r="B9" s="86">
        <v>82414.218053000004</v>
      </c>
      <c r="C9" s="86">
        <v>306.18329390000002</v>
      </c>
      <c r="D9" s="86">
        <v>16222.729934999999</v>
      </c>
      <c r="E9" s="86">
        <v>1175.9465154</v>
      </c>
      <c r="F9" s="86">
        <v>629.27769083999999</v>
      </c>
      <c r="G9" s="86">
        <v>43.429642835000003</v>
      </c>
      <c r="H9" s="86">
        <v>7318.0856019000003</v>
      </c>
      <c r="J9" s="26" t="s">
        <v>123</v>
      </c>
      <c r="K9" s="85">
        <v>0</v>
      </c>
      <c r="L9" s="24">
        <v>4.5764102170780996</v>
      </c>
      <c r="M9" s="24">
        <v>110.39248392136101</v>
      </c>
      <c r="N9" s="24">
        <v>110.39248392136101</v>
      </c>
      <c r="O9" s="24">
        <v>35.318635212222397</v>
      </c>
      <c r="P9" s="86">
        <v>0.73778922793300095</v>
      </c>
      <c r="Q9" s="24">
        <v>336.79579629317101</v>
      </c>
      <c r="R9" s="24">
        <v>850.82555490710297</v>
      </c>
      <c r="S9" s="24">
        <v>81788.620210872003</v>
      </c>
      <c r="T9" s="24">
        <v>529.84262061046002</v>
      </c>
      <c r="U9" s="24">
        <v>155.91780390978599</v>
      </c>
      <c r="V9" s="24">
        <v>252.82342445113099</v>
      </c>
      <c r="W9" s="24">
        <v>0</v>
      </c>
      <c r="X9" s="86">
        <v>0</v>
      </c>
      <c r="Y9" s="24">
        <v>156.06924894525301</v>
      </c>
      <c r="Z9" s="24">
        <v>156.06924894525301</v>
      </c>
      <c r="AA9" s="24">
        <v>128.59823453870999</v>
      </c>
      <c r="AB9" s="24">
        <v>209.55412094005101</v>
      </c>
      <c r="AC9" s="24">
        <v>1.3511785236385001</v>
      </c>
      <c r="AD9" s="86">
        <v>55.073540386204499</v>
      </c>
      <c r="AE9" s="24">
        <v>11.166593702276799</v>
      </c>
      <c r="AF9" s="24">
        <v>0</v>
      </c>
      <c r="AG9" s="24">
        <v>2.79539029045123</v>
      </c>
      <c r="AH9" s="24">
        <v>303.80309969851697</v>
      </c>
      <c r="AI9" s="24">
        <v>0</v>
      </c>
      <c r="AJ9" s="24">
        <v>14467.0549402822</v>
      </c>
      <c r="AK9" s="24">
        <v>1478.8098365823901</v>
      </c>
      <c r="AL9" s="24">
        <v>16074.463011403301</v>
      </c>
      <c r="AM9" s="24">
        <v>0</v>
      </c>
      <c r="AN9" s="24">
        <v>322.068236892144</v>
      </c>
      <c r="AO9" s="24">
        <v>0.33360546084866899</v>
      </c>
      <c r="AP9" s="24">
        <v>3330.9708834504499</v>
      </c>
      <c r="AQ9" s="24">
        <v>1.2347494722686001</v>
      </c>
      <c r="AR9" s="24">
        <v>0.41830680621923799</v>
      </c>
      <c r="AS9" s="24">
        <v>329.45334171089598</v>
      </c>
      <c r="AT9" s="24">
        <v>6.4782290271554297</v>
      </c>
      <c r="AU9" s="24">
        <v>0.51134294548520798</v>
      </c>
      <c r="AV9" s="24">
        <v>6.19120047178911E-2</v>
      </c>
      <c r="AW9" s="24">
        <v>1165.9787848476301</v>
      </c>
      <c r="AX9" s="24">
        <v>623.41348736145301</v>
      </c>
      <c r="AY9" s="24">
        <v>542.56529748618004</v>
      </c>
      <c r="AZ9" s="24">
        <v>5.4596357964472402</v>
      </c>
      <c r="BA9" s="24">
        <v>6.0490605554545003E-2</v>
      </c>
      <c r="BB9" s="24">
        <v>39.029320039462803</v>
      </c>
      <c r="BC9" s="24">
        <v>0.21337828557570901</v>
      </c>
      <c r="BD9" s="24">
        <v>46.778031823718301</v>
      </c>
      <c r="BE9" s="24">
        <v>3.0573514773723098</v>
      </c>
      <c r="BF9" s="24">
        <v>0.81676264488500006</v>
      </c>
      <c r="BG9" s="24">
        <v>179.40940921642201</v>
      </c>
      <c r="BH9" s="24">
        <v>34.406570105105303</v>
      </c>
      <c r="BI9" s="24">
        <v>5.1610137954220896</v>
      </c>
      <c r="BJ9" s="24">
        <v>4.7447678257466697</v>
      </c>
      <c r="BK9" s="24">
        <v>0.19183842325435199</v>
      </c>
      <c r="BL9" s="24">
        <v>43.079343684033503</v>
      </c>
      <c r="BM9" s="24">
        <v>2309.5398071852301</v>
      </c>
      <c r="BN9" s="24">
        <v>0</v>
      </c>
      <c r="BO9" s="24">
        <v>0.264289334695128</v>
      </c>
      <c r="BP9" s="24">
        <v>872.79538381719306</v>
      </c>
      <c r="BQ9" s="86">
        <v>0</v>
      </c>
      <c r="BR9" s="24">
        <v>70.272506979281999</v>
      </c>
      <c r="BS9" s="24">
        <v>7261.9561886495003</v>
      </c>
      <c r="BT9" s="24">
        <v>978.58212064242605</v>
      </c>
    </row>
    <row r="10" spans="1:74" x14ac:dyDescent="0.3">
      <c r="A10" s="16" t="s">
        <v>82</v>
      </c>
      <c r="B10" s="86">
        <v>149096.64509000001</v>
      </c>
      <c r="C10" s="86">
        <v>419.53800641999999</v>
      </c>
      <c r="D10" s="86">
        <v>30498.601457000001</v>
      </c>
      <c r="E10" s="86">
        <v>1980.8982011999999</v>
      </c>
      <c r="F10" s="86">
        <v>1169.1052847000001</v>
      </c>
      <c r="G10" s="86">
        <v>77.696346086000005</v>
      </c>
      <c r="H10" s="86">
        <v>11894.817590000001</v>
      </c>
      <c r="J10" s="26" t="s">
        <v>124</v>
      </c>
      <c r="K10" s="85">
        <v>0</v>
      </c>
      <c r="L10" s="24">
        <v>7.2456799171062203</v>
      </c>
      <c r="M10" s="24">
        <v>188.35603666317201</v>
      </c>
      <c r="N10" s="24">
        <v>188.35603666317201</v>
      </c>
      <c r="O10" s="24">
        <v>60.902206782519599</v>
      </c>
      <c r="P10" s="86">
        <v>1.3817096655279799</v>
      </c>
      <c r="Q10" s="24">
        <v>541.44334804537095</v>
      </c>
      <c r="R10" s="24">
        <v>1347.0298038453</v>
      </c>
      <c r="S10" s="24">
        <v>147459.15506098501</v>
      </c>
      <c r="T10" s="24">
        <v>888.66729014137104</v>
      </c>
      <c r="U10" s="24">
        <v>251.315318842903</v>
      </c>
      <c r="V10" s="24">
        <v>416.56656528778501</v>
      </c>
      <c r="W10" s="24">
        <v>0</v>
      </c>
      <c r="X10" s="86">
        <v>0</v>
      </c>
      <c r="Y10" s="24">
        <v>268.78097838302</v>
      </c>
      <c r="Z10" s="24">
        <v>268.78097838302</v>
      </c>
      <c r="AA10" s="24">
        <v>241.13457233089099</v>
      </c>
      <c r="AB10" s="24">
        <v>338.72156941968802</v>
      </c>
      <c r="AC10" s="24">
        <v>2.5153499644262101</v>
      </c>
      <c r="AD10" s="86">
        <v>87.822260883777702</v>
      </c>
      <c r="AE10" s="24">
        <v>20.600798789882901</v>
      </c>
      <c r="AF10" s="24">
        <v>0</v>
      </c>
      <c r="AG10" s="24">
        <v>4.4450505953289499</v>
      </c>
      <c r="AH10" s="24">
        <v>415.04670458616602</v>
      </c>
      <c r="AI10" s="24">
        <v>0</v>
      </c>
      <c r="AJ10" s="24">
        <v>27127.340471017498</v>
      </c>
      <c r="AK10" s="24">
        <v>2772.8792292641501</v>
      </c>
      <c r="AL10" s="24">
        <v>30141.354272612502</v>
      </c>
      <c r="AM10" s="24">
        <v>0</v>
      </c>
      <c r="AN10" s="24">
        <v>528.87516507658199</v>
      </c>
      <c r="AO10" s="24">
        <v>0.62736181704944305</v>
      </c>
      <c r="AP10" s="24">
        <v>5370.2622052282604</v>
      </c>
      <c r="AQ10" s="24">
        <v>2.13302589879682</v>
      </c>
      <c r="AR10" s="24">
        <v>0.69990506897711002</v>
      </c>
      <c r="AS10" s="24">
        <v>614.71810237162094</v>
      </c>
      <c r="AT10" s="24">
        <v>9.4185646808534091</v>
      </c>
      <c r="AU10" s="24">
        <v>0.69930322922006005</v>
      </c>
      <c r="AV10" s="24">
        <v>0.11258071947838599</v>
      </c>
      <c r="AW10" s="24">
        <v>1957.4272794303199</v>
      </c>
      <c r="AX10" s="24">
        <v>1154.1511660686599</v>
      </c>
      <c r="AY10" s="24">
        <v>803.27611336166103</v>
      </c>
      <c r="AZ10" s="24">
        <v>7.5691621885282396</v>
      </c>
      <c r="BA10" s="24">
        <v>8.7780397603575894E-2</v>
      </c>
      <c r="BB10" s="24">
        <v>63.778356454306298</v>
      </c>
      <c r="BC10" s="24">
        <v>0.41772471987521798</v>
      </c>
      <c r="BD10" s="24">
        <v>88.154978642724402</v>
      </c>
      <c r="BE10" s="24">
        <v>6.1493108902814697</v>
      </c>
      <c r="BF10" s="24">
        <v>1.5079019163676599</v>
      </c>
      <c r="BG10" s="24">
        <v>342.15673352182802</v>
      </c>
      <c r="BH10" s="24">
        <v>60.030954825752097</v>
      </c>
      <c r="BI10" s="24">
        <v>7.6528356399190702</v>
      </c>
      <c r="BJ10" s="24">
        <v>7.9968592955130404</v>
      </c>
      <c r="BK10" s="24">
        <v>0.27067861571785201</v>
      </c>
      <c r="BL10" s="24">
        <v>76.8255877246647</v>
      </c>
      <c r="BM10" s="24">
        <v>3709.0382137194001</v>
      </c>
      <c r="BN10" s="24">
        <v>0</v>
      </c>
      <c r="BO10" s="24">
        <v>0.494987497880366</v>
      </c>
      <c r="BP10" s="24">
        <v>1390.2311729770599</v>
      </c>
      <c r="BQ10" s="86">
        <v>0</v>
      </c>
      <c r="BR10" s="24">
        <v>112.449991573934</v>
      </c>
      <c r="BS10" s="24">
        <v>11760.7367008934</v>
      </c>
      <c r="BT10" s="24">
        <v>1556.3792276751699</v>
      </c>
    </row>
    <row r="11" spans="1:74" x14ac:dyDescent="0.3">
      <c r="A11" s="16" t="s">
        <v>83</v>
      </c>
      <c r="B11" s="86">
        <v>308866.91408000002</v>
      </c>
      <c r="C11" s="86">
        <v>1148.7963274000001</v>
      </c>
      <c r="D11" s="86">
        <v>88578.830637999999</v>
      </c>
      <c r="E11" s="86">
        <v>5458.7844009</v>
      </c>
      <c r="F11" s="86">
        <v>3157.7889086999999</v>
      </c>
      <c r="G11" s="86">
        <v>180.98490917999999</v>
      </c>
      <c r="H11" s="86">
        <v>25830.599028000001</v>
      </c>
      <c r="J11" s="26" t="s">
        <v>125</v>
      </c>
      <c r="K11" s="85">
        <v>0</v>
      </c>
      <c r="L11" s="24">
        <v>12.892109688806499</v>
      </c>
      <c r="M11" s="24">
        <v>443.105892467996</v>
      </c>
      <c r="N11" s="24">
        <v>443.105892467996</v>
      </c>
      <c r="O11" s="24">
        <v>147.93485573504799</v>
      </c>
      <c r="P11" s="86">
        <v>4.1547475283056903</v>
      </c>
      <c r="Q11" s="24">
        <v>1036.72180732115</v>
      </c>
      <c r="R11" s="24">
        <v>2396.7812550716699</v>
      </c>
      <c r="S11" s="24">
        <v>285353.79932428303</v>
      </c>
      <c r="T11" s="24">
        <v>1977.59238584334</v>
      </c>
      <c r="U11" s="24">
        <v>483.00093383190699</v>
      </c>
      <c r="V11" s="24">
        <v>870.77539679888901</v>
      </c>
      <c r="W11" s="24">
        <v>0</v>
      </c>
      <c r="X11" s="86">
        <v>0</v>
      </c>
      <c r="Y11" s="24">
        <v>650.57018461724897</v>
      </c>
      <c r="Z11" s="24">
        <v>650.57018461724897</v>
      </c>
      <c r="AA11" s="24">
        <v>647.75475123596595</v>
      </c>
      <c r="AB11" s="24">
        <v>689.289273949635</v>
      </c>
      <c r="AC11" s="24">
        <v>7.9153029984071601</v>
      </c>
      <c r="AD11" s="86">
        <v>164.52825277822001</v>
      </c>
      <c r="AE11" s="24">
        <v>59.8443757006564</v>
      </c>
      <c r="AF11" s="24">
        <v>0</v>
      </c>
      <c r="AG11" s="24">
        <v>9.5544083475090602</v>
      </c>
      <c r="AH11" s="24">
        <v>1055.5498758246599</v>
      </c>
      <c r="AI11" s="24">
        <v>0</v>
      </c>
      <c r="AJ11" s="24">
        <v>72876.638247545998</v>
      </c>
      <c r="AK11" s="24">
        <v>7449.7168725232495</v>
      </c>
      <c r="AL11" s="24">
        <v>80974.109871305205</v>
      </c>
      <c r="AM11" s="24">
        <v>0</v>
      </c>
      <c r="AN11" s="24">
        <v>1108.15816207278</v>
      </c>
      <c r="AO11" s="24">
        <v>1.2083527615646199</v>
      </c>
      <c r="AP11" s="24">
        <v>11074.9576922898</v>
      </c>
      <c r="AQ11" s="24">
        <v>4.9885917425883397</v>
      </c>
      <c r="AR11" s="24">
        <v>1.69050877163974</v>
      </c>
      <c r="AS11" s="24">
        <v>1675.1245177113799</v>
      </c>
      <c r="AT11" s="24">
        <v>25.946638006580699</v>
      </c>
      <c r="AU11" s="24">
        <v>2.0495190065973299</v>
      </c>
      <c r="AV11" s="24">
        <v>0.24983653830255101</v>
      </c>
      <c r="AW11" s="24">
        <v>5032.1714298075904</v>
      </c>
      <c r="AX11" s="24">
        <v>2894.2619414452402</v>
      </c>
      <c r="AY11" s="24">
        <v>2137.9094883623502</v>
      </c>
      <c r="AZ11" s="24">
        <v>22.055268330053899</v>
      </c>
      <c r="BA11" s="24">
        <v>0.240711618909042</v>
      </c>
      <c r="BB11" s="24">
        <v>151.973595903812</v>
      </c>
      <c r="BC11" s="24">
        <v>0.76093246691688998</v>
      </c>
      <c r="BD11" s="24">
        <v>196.575522412738</v>
      </c>
      <c r="BE11" s="24">
        <v>10.8197858209736</v>
      </c>
      <c r="BF11" s="24">
        <v>3.7020582350898601</v>
      </c>
      <c r="BG11" s="24">
        <v>755.873684419386</v>
      </c>
      <c r="BH11" s="24">
        <v>150.53093154758901</v>
      </c>
      <c r="BI11" s="24">
        <v>20.454685097306498</v>
      </c>
      <c r="BJ11" s="24">
        <v>19.775624707198599</v>
      </c>
      <c r="BK11" s="24">
        <v>0.77210789420019099</v>
      </c>
      <c r="BL11" s="24">
        <v>166.491387754427</v>
      </c>
      <c r="BM11" s="24">
        <v>7408.8080421857503</v>
      </c>
      <c r="BN11" s="24">
        <v>0</v>
      </c>
      <c r="BO11" s="24">
        <v>1.48855090427421</v>
      </c>
      <c r="BP11" s="24">
        <v>2583.33461918682</v>
      </c>
      <c r="BQ11" s="86">
        <v>0</v>
      </c>
      <c r="BR11" s="24">
        <v>256.00386934307699</v>
      </c>
      <c r="BS11" s="24">
        <v>23965.7400728627</v>
      </c>
      <c r="BT11" s="24">
        <v>2887.8237394395801</v>
      </c>
    </row>
    <row r="12" spans="1:74" x14ac:dyDescent="0.3">
      <c r="A12" s="16" t="s">
        <v>84</v>
      </c>
      <c r="B12" s="86">
        <v>268059.38932999998</v>
      </c>
      <c r="C12" s="86">
        <v>866.86763670000005</v>
      </c>
      <c r="D12" s="86">
        <v>58683.860969000001</v>
      </c>
      <c r="E12" s="86">
        <v>3399.8152848</v>
      </c>
      <c r="F12" s="86">
        <v>1947.1203829999999</v>
      </c>
      <c r="G12" s="86">
        <v>147.53172960000001</v>
      </c>
      <c r="H12" s="86">
        <v>22578.267049999999</v>
      </c>
      <c r="J12" s="26" t="s">
        <v>72</v>
      </c>
      <c r="K12" s="85">
        <v>0</v>
      </c>
      <c r="L12" s="24">
        <v>11.885036339853499</v>
      </c>
      <c r="M12" s="24">
        <v>325.17294231372802</v>
      </c>
      <c r="N12" s="24">
        <v>325.17294231372802</v>
      </c>
      <c r="O12" s="24">
        <v>105.834720994064</v>
      </c>
      <c r="P12" s="86">
        <v>2.5198182341906001</v>
      </c>
      <c r="Q12" s="24">
        <v>946.12741130203801</v>
      </c>
      <c r="R12" s="24">
        <v>2209.6212993162299</v>
      </c>
      <c r="S12" s="24">
        <v>246381.653662703</v>
      </c>
      <c r="T12" s="24">
        <v>1517.3458478754601</v>
      </c>
      <c r="U12" s="24">
        <v>418.34514766381699</v>
      </c>
      <c r="V12" s="24">
        <v>702.83070670050699</v>
      </c>
      <c r="W12" s="24">
        <v>0</v>
      </c>
      <c r="X12" s="86">
        <v>0</v>
      </c>
      <c r="Y12" s="24">
        <v>466.73822256099902</v>
      </c>
      <c r="Z12" s="24">
        <v>466.73822256099902</v>
      </c>
      <c r="AA12" s="24">
        <v>420.57628333801802</v>
      </c>
      <c r="AB12" s="24">
        <v>623.42575729536895</v>
      </c>
      <c r="AC12" s="24">
        <v>4.6281727859422199</v>
      </c>
      <c r="AD12" s="86">
        <v>147.27365968763101</v>
      </c>
      <c r="AE12" s="24">
        <v>37.2622193437942</v>
      </c>
      <c r="AF12" s="24">
        <v>0</v>
      </c>
      <c r="AG12" s="24">
        <v>7.7733661629623496</v>
      </c>
      <c r="AH12" s="24">
        <v>793.472427564388</v>
      </c>
      <c r="AI12" s="24">
        <v>0</v>
      </c>
      <c r="AJ12" s="24">
        <v>47314.658297700997</v>
      </c>
      <c r="AK12" s="24">
        <v>4836.5033676703197</v>
      </c>
      <c r="AL12" s="24">
        <v>52571.7379487094</v>
      </c>
      <c r="AM12" s="24">
        <v>0</v>
      </c>
      <c r="AN12" s="24">
        <v>897.85096397647703</v>
      </c>
      <c r="AO12" s="24">
        <v>0.822433296405914</v>
      </c>
      <c r="AP12" s="24">
        <v>9884.1907185535492</v>
      </c>
      <c r="AQ12" s="24">
        <v>3.1573460760484302</v>
      </c>
      <c r="AR12" s="24">
        <v>1.0775258629717099</v>
      </c>
      <c r="AS12" s="24">
        <v>972.21954584787102</v>
      </c>
      <c r="AT12" s="24">
        <v>15.9396604882135</v>
      </c>
      <c r="AU12" s="24">
        <v>1.2588521635609</v>
      </c>
      <c r="AV12" s="24">
        <v>0.16056514382402601</v>
      </c>
      <c r="AW12" s="24">
        <v>3072.5491064446601</v>
      </c>
      <c r="AX12" s="24">
        <v>1745.2511165087601</v>
      </c>
      <c r="AY12" s="24">
        <v>1327.29798993589</v>
      </c>
      <c r="AZ12" s="24">
        <v>13.375455833154099</v>
      </c>
      <c r="BA12" s="24">
        <v>0.148356266913584</v>
      </c>
      <c r="BB12" s="24">
        <v>96.802779256711702</v>
      </c>
      <c r="BC12" s="24">
        <v>0.52759426136895904</v>
      </c>
      <c r="BD12" s="24">
        <v>124.713230377486</v>
      </c>
      <c r="BE12" s="24">
        <v>7.5625062142782298</v>
      </c>
      <c r="BF12" s="24">
        <v>2.2552379062704899</v>
      </c>
      <c r="BG12" s="24">
        <v>479.76419506495301</v>
      </c>
      <c r="BH12" s="24">
        <v>116.644563828546</v>
      </c>
      <c r="BI12" s="24">
        <v>12.6679899910161</v>
      </c>
      <c r="BJ12" s="24">
        <v>12.3267644416519</v>
      </c>
      <c r="BK12" s="24">
        <v>0.47107801606067001</v>
      </c>
      <c r="BL12" s="24">
        <v>135.00487772615199</v>
      </c>
      <c r="BM12" s="24">
        <v>6697.9669747812604</v>
      </c>
      <c r="BN12" s="24">
        <v>0</v>
      </c>
      <c r="BO12" s="24">
        <v>0.90274302234516501</v>
      </c>
      <c r="BP12" s="24">
        <v>2465.7262770215498</v>
      </c>
      <c r="BQ12" s="86">
        <v>0</v>
      </c>
      <c r="BR12" s="24">
        <v>202.766424451462</v>
      </c>
      <c r="BS12" s="24">
        <v>21046.018756923801</v>
      </c>
      <c r="BT12" s="24">
        <v>2729.6885913209499</v>
      </c>
    </row>
    <row r="13" spans="1:74" x14ac:dyDescent="0.3">
      <c r="A13" s="16" t="s">
        <v>85</v>
      </c>
      <c r="B13" s="86">
        <v>853.17697757999997</v>
      </c>
      <c r="C13" s="86">
        <v>3.214580894</v>
      </c>
      <c r="D13" s="86">
        <v>435.28012221</v>
      </c>
      <c r="E13" s="86">
        <v>20.409291316000001</v>
      </c>
      <c r="F13" s="86">
        <v>13.296086777999999</v>
      </c>
      <c r="G13" s="86">
        <v>0.42067000760000001</v>
      </c>
      <c r="H13" s="86">
        <v>73.689303565000003</v>
      </c>
      <c r="J13" s="26" t="s">
        <v>85</v>
      </c>
      <c r="K13" s="85">
        <v>0</v>
      </c>
      <c r="L13" s="24">
        <v>0</v>
      </c>
      <c r="M13" s="24">
        <v>0</v>
      </c>
      <c r="N13" s="24">
        <v>0</v>
      </c>
      <c r="O13" s="24">
        <v>0</v>
      </c>
      <c r="P13" s="86">
        <v>0</v>
      </c>
      <c r="Q13" s="24">
        <v>0</v>
      </c>
      <c r="R13" s="24">
        <v>0</v>
      </c>
      <c r="S13" s="24">
        <v>0</v>
      </c>
      <c r="T13" s="24">
        <v>0</v>
      </c>
      <c r="U13" s="24">
        <v>0</v>
      </c>
      <c r="V13" s="24">
        <v>0</v>
      </c>
      <c r="W13" s="24">
        <v>0</v>
      </c>
      <c r="X13" s="86">
        <v>0</v>
      </c>
      <c r="Y13" s="24">
        <v>0</v>
      </c>
      <c r="Z13" s="24">
        <v>0</v>
      </c>
      <c r="AA13" s="24">
        <v>0</v>
      </c>
      <c r="AB13" s="24">
        <v>0</v>
      </c>
      <c r="AC13" s="24">
        <v>0</v>
      </c>
      <c r="AD13" s="86">
        <v>0</v>
      </c>
      <c r="AE13" s="24">
        <v>0</v>
      </c>
      <c r="AF13" s="24">
        <v>0</v>
      </c>
      <c r="AG13" s="24">
        <v>0</v>
      </c>
      <c r="AH13" s="24">
        <v>0</v>
      </c>
      <c r="AI13" s="24">
        <v>0</v>
      </c>
      <c r="AJ13" s="24">
        <v>0</v>
      </c>
      <c r="AK13" s="24">
        <v>0</v>
      </c>
      <c r="AL13" s="24">
        <v>0</v>
      </c>
      <c r="AM13" s="24">
        <v>0</v>
      </c>
      <c r="AN13" s="24">
        <v>0</v>
      </c>
      <c r="AO13" s="24">
        <v>0</v>
      </c>
      <c r="AP13" s="24">
        <v>0</v>
      </c>
      <c r="AQ13" s="24">
        <v>0</v>
      </c>
      <c r="AR13" s="24">
        <v>0</v>
      </c>
      <c r="AS13" s="24">
        <v>0</v>
      </c>
      <c r="AT13" s="24">
        <v>0</v>
      </c>
      <c r="AU13" s="24">
        <v>0</v>
      </c>
      <c r="AV13" s="24">
        <v>0</v>
      </c>
      <c r="AW13" s="24">
        <v>0</v>
      </c>
      <c r="AX13" s="24">
        <v>0</v>
      </c>
      <c r="AY13" s="24">
        <v>0</v>
      </c>
      <c r="AZ13" s="24">
        <v>0</v>
      </c>
      <c r="BA13" s="24">
        <v>0</v>
      </c>
      <c r="BB13" s="24">
        <v>0</v>
      </c>
      <c r="BC13" s="24">
        <v>0</v>
      </c>
      <c r="BD13" s="24">
        <v>0</v>
      </c>
      <c r="BE13" s="24">
        <v>0</v>
      </c>
      <c r="BF13" s="24">
        <v>0</v>
      </c>
      <c r="BG13" s="24">
        <v>0</v>
      </c>
      <c r="BH13" s="24">
        <v>0</v>
      </c>
      <c r="BI13" s="24">
        <v>0</v>
      </c>
      <c r="BJ13" s="24">
        <v>0</v>
      </c>
      <c r="BK13" s="24">
        <v>0</v>
      </c>
      <c r="BL13" s="24">
        <v>0</v>
      </c>
      <c r="BM13" s="24">
        <v>0</v>
      </c>
      <c r="BN13" s="24">
        <v>0</v>
      </c>
      <c r="BO13" s="24">
        <v>0</v>
      </c>
      <c r="BP13" s="24">
        <v>0</v>
      </c>
      <c r="BQ13" s="86">
        <v>0</v>
      </c>
      <c r="BR13" s="24">
        <v>0</v>
      </c>
      <c r="BS13" s="24">
        <v>0</v>
      </c>
      <c r="BT13" s="24">
        <v>0</v>
      </c>
    </row>
    <row r="14" spans="1:74" x14ac:dyDescent="0.3">
      <c r="A14" s="16" t="s">
        <v>86</v>
      </c>
      <c r="B14" s="86">
        <v>1888.6496899000001</v>
      </c>
      <c r="C14" s="86">
        <v>11.175870507000001</v>
      </c>
      <c r="D14" s="86">
        <v>2398.4371735</v>
      </c>
      <c r="E14" s="86">
        <v>108.71634039</v>
      </c>
      <c r="F14" s="86">
        <v>74.729849432999998</v>
      </c>
      <c r="G14" s="86">
        <v>1.8337881032000001</v>
      </c>
      <c r="H14" s="86">
        <v>271.83460507000001</v>
      </c>
      <c r="J14" s="26" t="s">
        <v>179</v>
      </c>
      <c r="K14" s="85">
        <v>0</v>
      </c>
      <c r="L14" s="24">
        <v>0</v>
      </c>
      <c r="M14" s="24">
        <v>0</v>
      </c>
      <c r="N14" s="24">
        <v>0</v>
      </c>
      <c r="O14" s="24">
        <v>0</v>
      </c>
      <c r="P14" s="86">
        <v>0</v>
      </c>
      <c r="Q14" s="24">
        <v>0</v>
      </c>
      <c r="R14" s="24">
        <v>0</v>
      </c>
      <c r="S14" s="24">
        <v>0</v>
      </c>
      <c r="T14" s="24">
        <v>0</v>
      </c>
      <c r="U14" s="24">
        <v>0</v>
      </c>
      <c r="V14" s="24">
        <v>0</v>
      </c>
      <c r="W14" s="24">
        <v>0</v>
      </c>
      <c r="X14" s="86">
        <v>0</v>
      </c>
      <c r="Y14" s="24">
        <v>0</v>
      </c>
      <c r="Z14" s="24">
        <v>0</v>
      </c>
      <c r="AA14" s="24">
        <v>0</v>
      </c>
      <c r="AB14" s="24">
        <v>0</v>
      </c>
      <c r="AC14" s="24">
        <v>0</v>
      </c>
      <c r="AD14" s="86">
        <v>0</v>
      </c>
      <c r="AE14" s="24">
        <v>0</v>
      </c>
      <c r="AF14" s="24">
        <v>0</v>
      </c>
      <c r="AG14" s="24">
        <v>0</v>
      </c>
      <c r="AH14" s="24">
        <v>0</v>
      </c>
      <c r="AI14" s="24">
        <v>0</v>
      </c>
      <c r="AJ14" s="24">
        <v>0</v>
      </c>
      <c r="AK14" s="24">
        <v>0</v>
      </c>
      <c r="AL14" s="24">
        <v>0</v>
      </c>
      <c r="AM14" s="24">
        <v>0</v>
      </c>
      <c r="AN14" s="24">
        <v>0</v>
      </c>
      <c r="AO14" s="24">
        <v>0</v>
      </c>
      <c r="AP14" s="24">
        <v>0</v>
      </c>
      <c r="AQ14" s="24">
        <v>0</v>
      </c>
      <c r="AR14" s="24">
        <v>0</v>
      </c>
      <c r="AS14" s="24">
        <v>0</v>
      </c>
      <c r="AT14" s="24">
        <v>0</v>
      </c>
      <c r="AU14" s="24">
        <v>0</v>
      </c>
      <c r="AV14" s="24">
        <v>0</v>
      </c>
      <c r="AW14" s="24">
        <v>0</v>
      </c>
      <c r="AX14" s="24">
        <v>0</v>
      </c>
      <c r="AY14" s="24">
        <v>0</v>
      </c>
      <c r="AZ14" s="24">
        <v>0</v>
      </c>
      <c r="BA14" s="24">
        <v>0</v>
      </c>
      <c r="BB14" s="24">
        <v>0</v>
      </c>
      <c r="BC14" s="24">
        <v>0</v>
      </c>
      <c r="BD14" s="24">
        <v>0</v>
      </c>
      <c r="BE14" s="24">
        <v>0</v>
      </c>
      <c r="BF14" s="24">
        <v>0</v>
      </c>
      <c r="BG14" s="24">
        <v>0</v>
      </c>
      <c r="BH14" s="24">
        <v>0</v>
      </c>
      <c r="BI14" s="24">
        <v>0</v>
      </c>
      <c r="BJ14" s="24">
        <v>0</v>
      </c>
      <c r="BK14" s="24">
        <v>0</v>
      </c>
      <c r="BL14" s="24">
        <v>0</v>
      </c>
      <c r="BM14" s="24">
        <v>0</v>
      </c>
      <c r="BN14" s="24">
        <v>0</v>
      </c>
      <c r="BO14" s="24">
        <v>0</v>
      </c>
      <c r="BP14" s="24">
        <v>0</v>
      </c>
      <c r="BQ14" s="86">
        <v>0</v>
      </c>
      <c r="BR14" s="24">
        <v>0</v>
      </c>
      <c r="BS14" s="24">
        <v>0</v>
      </c>
      <c r="BT14" s="24">
        <v>0</v>
      </c>
    </row>
    <row r="15" spans="1:74" x14ac:dyDescent="0.3">
      <c r="A15" s="13" t="s">
        <v>87</v>
      </c>
      <c r="B15" s="86"/>
      <c r="C15" s="86"/>
      <c r="D15" s="86"/>
      <c r="E15" s="86"/>
      <c r="F15" s="86"/>
      <c r="G15" s="86"/>
      <c r="H15" s="86"/>
      <c r="J15" s="26"/>
    </row>
    <row r="16" spans="1:74" x14ac:dyDescent="0.3">
      <c r="A16" s="16"/>
      <c r="J16" s="26"/>
    </row>
    <row r="17" spans="1:10" x14ac:dyDescent="0.3">
      <c r="A17" s="53"/>
      <c r="J17" s="26"/>
    </row>
    <row r="18" spans="1:10" x14ac:dyDescent="0.3">
      <c r="A18" s="16"/>
      <c r="J18" s="26"/>
    </row>
    <row r="19" spans="1:10" x14ac:dyDescent="0.3">
      <c r="A19" s="16"/>
      <c r="J19" s="26"/>
    </row>
    <row r="20" spans="1:10" x14ac:dyDescent="0.3">
      <c r="A20" s="16"/>
      <c r="J20" s="26"/>
    </row>
    <row r="21" spans="1:10" x14ac:dyDescent="0.3">
      <c r="A21" s="16"/>
      <c r="J21" s="26"/>
    </row>
    <row r="22" spans="1:10" x14ac:dyDescent="0.3">
      <c r="A22" s="16"/>
      <c r="J22" s="26"/>
    </row>
    <row r="23" spans="1:10" x14ac:dyDescent="0.3">
      <c r="A23" s="53"/>
      <c r="J23" s="26"/>
    </row>
    <row r="24" spans="1:10" x14ac:dyDescent="0.3">
      <c r="A24" s="16"/>
      <c r="J24" s="26"/>
    </row>
    <row r="25" spans="1:10" x14ac:dyDescent="0.3">
      <c r="A25" s="16"/>
      <c r="J25" s="26"/>
    </row>
    <row r="26" spans="1:10" x14ac:dyDescent="0.3">
      <c r="A26" s="16"/>
      <c r="J26" s="26"/>
    </row>
    <row r="27" spans="1:10" x14ac:dyDescent="0.3">
      <c r="A27" s="16"/>
      <c r="J27" s="26"/>
    </row>
    <row r="28" spans="1:10" x14ac:dyDescent="0.3">
      <c r="A28" s="16"/>
      <c r="J28" s="26"/>
    </row>
    <row r="29" spans="1:10" x14ac:dyDescent="0.3">
      <c r="A29" s="16"/>
      <c r="J29" s="26"/>
    </row>
    <row r="30" spans="1:10" x14ac:dyDescent="0.3">
      <c r="A30" s="16"/>
      <c r="J30" s="26"/>
    </row>
    <row r="31" spans="1:10" x14ac:dyDescent="0.3">
      <c r="A31" s="16"/>
      <c r="J31" s="26"/>
    </row>
    <row r="32" spans="1:10" x14ac:dyDescent="0.3">
      <c r="A32" s="16"/>
      <c r="J32" s="26"/>
    </row>
    <row r="33" spans="1:10" x14ac:dyDescent="0.3">
      <c r="A33" s="16"/>
      <c r="J33" s="26"/>
    </row>
    <row r="34" spans="1:10" x14ac:dyDescent="0.3">
      <c r="A34" s="54"/>
      <c r="J34" s="26"/>
    </row>
    <row r="35" spans="1:10" x14ac:dyDescent="0.3">
      <c r="A35" s="16"/>
      <c r="J35" s="26"/>
    </row>
    <row r="36" spans="1:10" x14ac:dyDescent="0.3">
      <c r="A36" s="16"/>
      <c r="J36" s="26"/>
    </row>
    <row r="37" spans="1:10" x14ac:dyDescent="0.3">
      <c r="A37" s="16"/>
      <c r="J37" s="26"/>
    </row>
    <row r="38" spans="1:10" x14ac:dyDescent="0.3">
      <c r="A38" s="16"/>
      <c r="J38" s="26"/>
    </row>
    <row r="39" spans="1:10" x14ac:dyDescent="0.3">
      <c r="A39" s="16"/>
      <c r="J39" s="26"/>
    </row>
    <row r="40" spans="1:10" x14ac:dyDescent="0.3">
      <c r="A40" s="16"/>
      <c r="J40" s="26"/>
    </row>
    <row r="41" spans="1:10" x14ac:dyDescent="0.3">
      <c r="A41" s="53"/>
      <c r="J41" s="26"/>
    </row>
    <row r="42" spans="1:10" x14ac:dyDescent="0.3">
      <c r="A42" s="16"/>
      <c r="J42" s="26"/>
    </row>
    <row r="43" spans="1:10" x14ac:dyDescent="0.3">
      <c r="A43" s="16"/>
      <c r="J43" s="26"/>
    </row>
    <row r="44" spans="1:10" x14ac:dyDescent="0.3">
      <c r="A44" s="16"/>
      <c r="J44" s="26"/>
    </row>
    <row r="45" spans="1:10" x14ac:dyDescent="0.3">
      <c r="A45" s="16"/>
      <c r="J45" s="26"/>
    </row>
    <row r="46" spans="1:10" x14ac:dyDescent="0.3">
      <c r="A46" s="16"/>
      <c r="J46" s="26"/>
    </row>
    <row r="47" spans="1:10" x14ac:dyDescent="0.3">
      <c r="A47" s="16"/>
      <c r="J47" s="26"/>
    </row>
    <row r="49" spans="1:75" x14ac:dyDescent="0.3">
      <c r="A49" s="4" t="s">
        <v>55</v>
      </c>
      <c r="B49" s="1">
        <f>SUM(B3:B47)</f>
        <v>1668171.28620278</v>
      </c>
      <c r="C49" s="1">
        <f t="shared" ref="C49:H49" si="0">SUM(C3:C47)</f>
        <v>6922.9840592229993</v>
      </c>
      <c r="D49" s="1">
        <f t="shared" si="0"/>
        <v>383482.65238251002</v>
      </c>
      <c r="E49" s="1">
        <f>SUM(E3:E47)</f>
        <v>26575.613220825999</v>
      </c>
      <c r="F49" s="1">
        <f t="shared" si="0"/>
        <v>14033.484130278001</v>
      </c>
      <c r="G49" s="1">
        <f t="shared" si="0"/>
        <v>1401.6343367014999</v>
      </c>
      <c r="H49" s="1">
        <f t="shared" si="0"/>
        <v>134241.63009100503</v>
      </c>
      <c r="L49" s="1">
        <f t="shared" ref="L49:BN49" si="1">SUM(L3:L47)</f>
        <v>74.546879226239938</v>
      </c>
      <c r="M49" s="1">
        <f t="shared" si="1"/>
        <v>2145.5559203321254</v>
      </c>
      <c r="N49" s="1">
        <f t="shared" si="1"/>
        <v>2145.5559203321254</v>
      </c>
      <c r="O49" s="1">
        <f t="shared" si="1"/>
        <v>702.66925556771525</v>
      </c>
      <c r="P49" s="1"/>
      <c r="Q49" s="1">
        <f t="shared" si="1"/>
        <v>5804.2540775370271</v>
      </c>
      <c r="R49" s="1">
        <f t="shared" si="1"/>
        <v>13859.336045755586</v>
      </c>
      <c r="S49" s="1">
        <f t="shared" si="1"/>
        <v>1602360.2379620452</v>
      </c>
      <c r="T49" s="1">
        <f t="shared" si="1"/>
        <v>9906.3116962082458</v>
      </c>
      <c r="U49" s="1">
        <f t="shared" si="1"/>
        <v>2656.8419041688471</v>
      </c>
      <c r="V49" s="1">
        <f t="shared" si="1"/>
        <v>4535.6322326142217</v>
      </c>
      <c r="W49" s="1">
        <f t="shared" si="1"/>
        <v>0</v>
      </c>
      <c r="X49" s="1"/>
      <c r="Y49" s="1">
        <f t="shared" si="1"/>
        <v>3096.6447583479858</v>
      </c>
      <c r="Z49" s="1">
        <f t="shared" si="1"/>
        <v>3096.6447583479858</v>
      </c>
      <c r="AA49" s="1">
        <f t="shared" si="1"/>
        <v>2896.6597816321896</v>
      </c>
      <c r="AB49" s="1">
        <f t="shared" si="1"/>
        <v>3748.5878547502384</v>
      </c>
      <c r="AC49" s="1">
        <f t="shared" si="1"/>
        <v>32.295883525935146</v>
      </c>
      <c r="AD49" s="1"/>
      <c r="AE49" s="1">
        <f t="shared" si="1"/>
        <v>256.4746766036692</v>
      </c>
      <c r="AF49" s="1">
        <f t="shared" si="1"/>
        <v>0</v>
      </c>
      <c r="AG49" s="1">
        <f t="shared" si="1"/>
        <v>48.785016183920163</v>
      </c>
      <c r="AH49" s="1">
        <f t="shared" si="1"/>
        <v>6667.3596411977542</v>
      </c>
      <c r="AI49" s="1">
        <f t="shared" si="1"/>
        <v>0</v>
      </c>
      <c r="AJ49" s="1">
        <f t="shared" si="1"/>
        <v>325877.3659337397</v>
      </c>
      <c r="AK49" s="1">
        <f t="shared" si="1"/>
        <v>33311.172158490263</v>
      </c>
      <c r="AL49" s="1">
        <f t="shared" si="1"/>
        <v>362085.19787386223</v>
      </c>
      <c r="AM49" s="1">
        <f t="shared" si="1"/>
        <v>0</v>
      </c>
      <c r="AN49" s="1">
        <f t="shared" si="1"/>
        <v>5771.3251051599082</v>
      </c>
      <c r="AO49" s="1">
        <f t="shared" si="1"/>
        <v>6.1767452746683258</v>
      </c>
      <c r="AP49" s="1">
        <f t="shared" si="1"/>
        <v>59569.837352333736</v>
      </c>
      <c r="AQ49" s="1">
        <f t="shared" si="1"/>
        <v>25.595361872164965</v>
      </c>
      <c r="AR49" s="1">
        <f t="shared" si="1"/>
        <v>8.9247384524655722</v>
      </c>
      <c r="AS49" s="1">
        <f t="shared" si="1"/>
        <v>7352.2098664550058</v>
      </c>
      <c r="AT49" s="1">
        <f t="shared" si="1"/>
        <v>147.13161163378993</v>
      </c>
      <c r="AU49" s="1">
        <f t="shared" si="1"/>
        <v>12.029630888958682</v>
      </c>
      <c r="AV49" s="1">
        <f t="shared" si="1"/>
        <v>1.2434566045514406</v>
      </c>
      <c r="AW49" s="1">
        <f t="shared" si="1"/>
        <v>25343.739763342073</v>
      </c>
      <c r="AX49" s="1">
        <f t="shared" si="1"/>
        <v>13290.179154756184</v>
      </c>
      <c r="AY49" s="1">
        <f t="shared" si="1"/>
        <v>12053.560608585882</v>
      </c>
      <c r="AZ49" s="1">
        <f t="shared" si="1"/>
        <v>127.24153771281459</v>
      </c>
      <c r="BA49" s="1">
        <f t="shared" si="1"/>
        <v>1.3719750687015297</v>
      </c>
      <c r="BB49" s="1">
        <f t="shared" si="1"/>
        <v>822.61066430771984</v>
      </c>
      <c r="BC49" s="1">
        <f t="shared" si="1"/>
        <v>3.7972731140836644</v>
      </c>
      <c r="BD49" s="1">
        <f t="shared" si="1"/>
        <v>934.51948257521724</v>
      </c>
      <c r="BE49" s="1">
        <f t="shared" si="1"/>
        <v>52.89529276828862</v>
      </c>
      <c r="BF49" s="1">
        <f t="shared" si="1"/>
        <v>17.21838563027384</v>
      </c>
      <c r="BG49" s="1">
        <f t="shared" si="1"/>
        <v>3555.5247426930537</v>
      </c>
      <c r="BH49" s="1">
        <f t="shared" si="1"/>
        <v>729.03764716836099</v>
      </c>
      <c r="BI49" s="1">
        <f t="shared" si="1"/>
        <v>115.54607730506991</v>
      </c>
      <c r="BJ49" s="1">
        <f t="shared" si="1"/>
        <v>101.71137206854154</v>
      </c>
      <c r="BK49" s="1">
        <f t="shared" si="1"/>
        <v>4.4309403308035176</v>
      </c>
      <c r="BL49" s="1">
        <f t="shared" si="1"/>
        <v>1354.2958457205516</v>
      </c>
      <c r="BM49" s="1">
        <f t="shared" si="1"/>
        <v>40549.058679294212</v>
      </c>
      <c r="BN49" s="1">
        <f t="shared" si="1"/>
        <v>0</v>
      </c>
      <c r="BO49" s="1">
        <f t="shared" ref="BO49:BT49" si="2">SUM(BO3:BO47)</f>
        <v>6.2583929340262294</v>
      </c>
      <c r="BP49" s="1">
        <f t="shared" si="2"/>
        <v>14838.082792921357</v>
      </c>
      <c r="BQ49" s="1"/>
      <c r="BR49" s="1">
        <f t="shared" si="2"/>
        <v>1266.2092714833223</v>
      </c>
      <c r="BS49" s="1">
        <f t="shared" si="2"/>
        <v>129088.7030215444</v>
      </c>
      <c r="BT49" s="1">
        <f t="shared" si="2"/>
        <v>16538.852032078663</v>
      </c>
      <c r="BU49" s="1"/>
      <c r="BV49" s="1"/>
      <c r="BW49" s="1"/>
    </row>
    <row r="50" spans="1:75" x14ac:dyDescent="0.3">
      <c r="A50" s="4" t="s">
        <v>73</v>
      </c>
      <c r="B50" s="1">
        <f>SUM(B3:B15)</f>
        <v>1668171.28620278</v>
      </c>
      <c r="C50" s="1">
        <f t="shared" ref="C50:H50" si="3">SUM(C3:C15)</f>
        <v>6922.9840592229993</v>
      </c>
      <c r="D50" s="1">
        <f t="shared" si="3"/>
        <v>383482.65238251002</v>
      </c>
      <c r="E50" s="1">
        <f>SUM(E3:E15)</f>
        <v>26575.613220825999</v>
      </c>
      <c r="F50" s="1">
        <f t="shared" si="3"/>
        <v>14033.484130278001</v>
      </c>
      <c r="G50" s="1">
        <f t="shared" si="3"/>
        <v>1401.6343367014999</v>
      </c>
      <c r="H50" s="1">
        <f t="shared" si="3"/>
        <v>134241.63009100503</v>
      </c>
      <c r="L50" s="1">
        <f t="shared" ref="L50:BN50" si="4">SUM(L3:L15)</f>
        <v>74.546879226239938</v>
      </c>
      <c r="M50" s="1">
        <f t="shared" si="4"/>
        <v>2145.5559203321254</v>
      </c>
      <c r="N50" s="1">
        <f t="shared" si="4"/>
        <v>2145.5559203321254</v>
      </c>
      <c r="O50" s="1">
        <f t="shared" si="4"/>
        <v>702.66925556771525</v>
      </c>
      <c r="P50" s="1"/>
      <c r="Q50" s="1">
        <f t="shared" si="4"/>
        <v>5804.2540775370271</v>
      </c>
      <c r="R50" s="1">
        <f t="shared" si="4"/>
        <v>13859.336045755586</v>
      </c>
      <c r="S50" s="1">
        <f t="shared" si="4"/>
        <v>1602360.2379620452</v>
      </c>
      <c r="T50" s="1">
        <f t="shared" si="4"/>
        <v>9906.3116962082458</v>
      </c>
      <c r="U50" s="1">
        <f t="shared" si="4"/>
        <v>2656.8419041688471</v>
      </c>
      <c r="V50" s="1">
        <f t="shared" si="4"/>
        <v>4535.6322326142217</v>
      </c>
      <c r="W50" s="1">
        <f t="shared" si="4"/>
        <v>0</v>
      </c>
      <c r="X50" s="1"/>
      <c r="Y50" s="1">
        <f t="shared" si="4"/>
        <v>3096.6447583479858</v>
      </c>
      <c r="Z50" s="1">
        <f t="shared" si="4"/>
        <v>3096.6447583479858</v>
      </c>
      <c r="AA50" s="1">
        <f t="shared" si="4"/>
        <v>2896.6597816321896</v>
      </c>
      <c r="AB50" s="1">
        <f t="shared" si="4"/>
        <v>3748.5878547502384</v>
      </c>
      <c r="AC50" s="1">
        <f t="shared" si="4"/>
        <v>32.295883525935146</v>
      </c>
      <c r="AD50" s="1"/>
      <c r="AE50" s="1">
        <f t="shared" si="4"/>
        <v>256.4746766036692</v>
      </c>
      <c r="AF50" s="1">
        <f t="shared" si="4"/>
        <v>0</v>
      </c>
      <c r="AG50" s="1">
        <f t="shared" si="4"/>
        <v>48.785016183920163</v>
      </c>
      <c r="AH50" s="1">
        <f t="shared" si="4"/>
        <v>6667.3596411977542</v>
      </c>
      <c r="AI50" s="1">
        <f t="shared" si="4"/>
        <v>0</v>
      </c>
      <c r="AJ50" s="1">
        <f t="shared" si="4"/>
        <v>325877.3659337397</v>
      </c>
      <c r="AK50" s="1">
        <f t="shared" si="4"/>
        <v>33311.172158490263</v>
      </c>
      <c r="AL50" s="1">
        <f t="shared" si="4"/>
        <v>362085.19787386223</v>
      </c>
      <c r="AM50" s="1">
        <f t="shared" si="4"/>
        <v>0</v>
      </c>
      <c r="AN50" s="1">
        <f t="shared" si="4"/>
        <v>5771.3251051599082</v>
      </c>
      <c r="AO50" s="1">
        <f t="shared" si="4"/>
        <v>6.1767452746683258</v>
      </c>
      <c r="AP50" s="1">
        <f t="shared" si="4"/>
        <v>59569.837352333736</v>
      </c>
      <c r="AQ50" s="1">
        <f t="shared" si="4"/>
        <v>25.595361872164965</v>
      </c>
      <c r="AR50" s="1">
        <f t="shared" si="4"/>
        <v>8.9247384524655722</v>
      </c>
      <c r="AS50" s="1">
        <f t="shared" si="4"/>
        <v>7352.2098664550058</v>
      </c>
      <c r="AT50" s="1">
        <f t="shared" si="4"/>
        <v>147.13161163378993</v>
      </c>
      <c r="AU50" s="1">
        <f t="shared" si="4"/>
        <v>12.029630888958682</v>
      </c>
      <c r="AV50" s="1">
        <f t="shared" si="4"/>
        <v>1.2434566045514406</v>
      </c>
      <c r="AW50" s="1">
        <f t="shared" si="4"/>
        <v>25343.739763342073</v>
      </c>
      <c r="AX50" s="1">
        <f t="shared" si="4"/>
        <v>13290.179154756184</v>
      </c>
      <c r="AY50" s="1">
        <f t="shared" si="4"/>
        <v>12053.560608585882</v>
      </c>
      <c r="AZ50" s="1">
        <f t="shared" si="4"/>
        <v>127.24153771281459</v>
      </c>
      <c r="BA50" s="1">
        <f t="shared" si="4"/>
        <v>1.3719750687015297</v>
      </c>
      <c r="BB50" s="1">
        <f t="shared" si="4"/>
        <v>822.61066430771984</v>
      </c>
      <c r="BC50" s="1">
        <f t="shared" si="4"/>
        <v>3.7972731140836644</v>
      </c>
      <c r="BD50" s="1">
        <f t="shared" si="4"/>
        <v>934.51948257521724</v>
      </c>
      <c r="BE50" s="1">
        <f t="shared" si="4"/>
        <v>52.89529276828862</v>
      </c>
      <c r="BF50" s="1">
        <f t="shared" si="4"/>
        <v>17.21838563027384</v>
      </c>
      <c r="BG50" s="1">
        <f t="shared" si="4"/>
        <v>3555.5247426930537</v>
      </c>
      <c r="BH50" s="1">
        <f t="shared" si="4"/>
        <v>729.03764716836099</v>
      </c>
      <c r="BI50" s="1">
        <f t="shared" si="4"/>
        <v>115.54607730506991</v>
      </c>
      <c r="BJ50" s="1">
        <f t="shared" si="4"/>
        <v>101.71137206854154</v>
      </c>
      <c r="BK50" s="1">
        <f t="shared" si="4"/>
        <v>4.4309403308035176</v>
      </c>
      <c r="BL50" s="1">
        <f t="shared" si="4"/>
        <v>1354.2958457205516</v>
      </c>
      <c r="BM50" s="1">
        <f t="shared" si="4"/>
        <v>40549.058679294212</v>
      </c>
      <c r="BN50" s="1">
        <f t="shared" si="4"/>
        <v>0</v>
      </c>
      <c r="BO50" s="1">
        <f t="shared" ref="BO50:BT50" si="5">SUM(BO3:BO15)</f>
        <v>6.2583929340262294</v>
      </c>
      <c r="BP50" s="1">
        <f t="shared" si="5"/>
        <v>14838.082792921357</v>
      </c>
      <c r="BQ50" s="1"/>
      <c r="BR50" s="1">
        <f t="shared" si="5"/>
        <v>1266.2092714833223</v>
      </c>
      <c r="BS50" s="1">
        <f t="shared" si="5"/>
        <v>129088.7030215444</v>
      </c>
      <c r="BT50" s="1">
        <f t="shared" si="5"/>
        <v>16538.852032078663</v>
      </c>
      <c r="BU50" s="1"/>
      <c r="BV50" s="1"/>
      <c r="BW50" s="1"/>
    </row>
    <row r="51" spans="1:75" x14ac:dyDescent="0.3">
      <c r="A51" s="4" t="s">
        <v>126</v>
      </c>
      <c r="B51" s="1">
        <f>SUM(B16:B47)</f>
        <v>0</v>
      </c>
      <c r="C51" s="1">
        <f t="shared" ref="C51:H51" si="6">SUM(C16:C47)</f>
        <v>0</v>
      </c>
      <c r="D51" s="1">
        <f t="shared" si="6"/>
        <v>0</v>
      </c>
      <c r="E51" s="1">
        <f>SUM(E16:E47)</f>
        <v>0</v>
      </c>
      <c r="F51" s="1">
        <f t="shared" si="6"/>
        <v>0</v>
      </c>
      <c r="G51" s="1">
        <f t="shared" si="6"/>
        <v>0</v>
      </c>
      <c r="H51" s="1">
        <f t="shared" si="6"/>
        <v>0</v>
      </c>
      <c r="L51" s="1">
        <f t="shared" ref="L51:BN51" si="7">SUM(L16:L47)</f>
        <v>0</v>
      </c>
      <c r="M51" s="1">
        <f t="shared" si="7"/>
        <v>0</v>
      </c>
      <c r="N51" s="1">
        <f t="shared" si="7"/>
        <v>0</v>
      </c>
      <c r="O51" s="1">
        <f t="shared" si="7"/>
        <v>0</v>
      </c>
      <c r="P51" s="1"/>
      <c r="Q51" s="1">
        <f t="shared" si="7"/>
        <v>0</v>
      </c>
      <c r="R51" s="1">
        <f t="shared" si="7"/>
        <v>0</v>
      </c>
      <c r="S51" s="1">
        <f t="shared" si="7"/>
        <v>0</v>
      </c>
      <c r="T51" s="1">
        <f t="shared" si="7"/>
        <v>0</v>
      </c>
      <c r="U51" s="1">
        <f t="shared" si="7"/>
        <v>0</v>
      </c>
      <c r="V51" s="1">
        <f t="shared" si="7"/>
        <v>0</v>
      </c>
      <c r="W51" s="1">
        <f t="shared" si="7"/>
        <v>0</v>
      </c>
      <c r="X51" s="1"/>
      <c r="Y51" s="1">
        <f t="shared" si="7"/>
        <v>0</v>
      </c>
      <c r="Z51" s="1">
        <f t="shared" si="7"/>
        <v>0</v>
      </c>
      <c r="AA51" s="1">
        <f t="shared" si="7"/>
        <v>0</v>
      </c>
      <c r="AB51" s="1">
        <f t="shared" si="7"/>
        <v>0</v>
      </c>
      <c r="AC51" s="1">
        <f t="shared" si="7"/>
        <v>0</v>
      </c>
      <c r="AD51" s="1"/>
      <c r="AE51" s="1">
        <f t="shared" si="7"/>
        <v>0</v>
      </c>
      <c r="AF51" s="1">
        <f t="shared" si="7"/>
        <v>0</v>
      </c>
      <c r="AG51" s="1">
        <f t="shared" si="7"/>
        <v>0</v>
      </c>
      <c r="AH51" s="1">
        <f t="shared" si="7"/>
        <v>0</v>
      </c>
      <c r="AI51" s="1">
        <f t="shared" si="7"/>
        <v>0</v>
      </c>
      <c r="AJ51" s="1">
        <f t="shared" si="7"/>
        <v>0</v>
      </c>
      <c r="AK51" s="1">
        <f t="shared" si="7"/>
        <v>0</v>
      </c>
      <c r="AL51" s="1">
        <f t="shared" si="7"/>
        <v>0</v>
      </c>
      <c r="AM51" s="1">
        <f t="shared" si="7"/>
        <v>0</v>
      </c>
      <c r="AN51" s="1">
        <f t="shared" si="7"/>
        <v>0</v>
      </c>
      <c r="AO51" s="1">
        <f t="shared" si="7"/>
        <v>0</v>
      </c>
      <c r="AP51" s="1">
        <f t="shared" si="7"/>
        <v>0</v>
      </c>
      <c r="AQ51" s="1">
        <f t="shared" si="7"/>
        <v>0</v>
      </c>
      <c r="AR51" s="1">
        <f t="shared" si="7"/>
        <v>0</v>
      </c>
      <c r="AS51" s="1">
        <f t="shared" si="7"/>
        <v>0</v>
      </c>
      <c r="AT51" s="1">
        <f t="shared" si="7"/>
        <v>0</v>
      </c>
      <c r="AU51" s="1">
        <f t="shared" si="7"/>
        <v>0</v>
      </c>
      <c r="AV51" s="1">
        <f t="shared" si="7"/>
        <v>0</v>
      </c>
      <c r="AW51" s="1">
        <f t="shared" si="7"/>
        <v>0</v>
      </c>
      <c r="AX51" s="1">
        <f t="shared" si="7"/>
        <v>0</v>
      </c>
      <c r="AY51" s="1">
        <f t="shared" si="7"/>
        <v>0</v>
      </c>
      <c r="AZ51" s="1">
        <f t="shared" si="7"/>
        <v>0</v>
      </c>
      <c r="BA51" s="1">
        <f t="shared" si="7"/>
        <v>0</v>
      </c>
      <c r="BB51" s="1">
        <f t="shared" si="7"/>
        <v>0</v>
      </c>
      <c r="BC51" s="1">
        <f t="shared" si="7"/>
        <v>0</v>
      </c>
      <c r="BD51" s="1">
        <f t="shared" si="7"/>
        <v>0</v>
      </c>
      <c r="BE51" s="1">
        <f t="shared" si="7"/>
        <v>0</v>
      </c>
      <c r="BF51" s="1">
        <f t="shared" si="7"/>
        <v>0</v>
      </c>
      <c r="BG51" s="1">
        <f t="shared" si="7"/>
        <v>0</v>
      </c>
      <c r="BH51" s="1">
        <f t="shared" si="7"/>
        <v>0</v>
      </c>
      <c r="BI51" s="1">
        <f t="shared" si="7"/>
        <v>0</v>
      </c>
      <c r="BJ51" s="1">
        <f t="shared" si="7"/>
        <v>0</v>
      </c>
      <c r="BK51" s="1">
        <f t="shared" si="7"/>
        <v>0</v>
      </c>
      <c r="BL51" s="1">
        <f t="shared" si="7"/>
        <v>0</v>
      </c>
      <c r="BM51" s="1">
        <f t="shared" si="7"/>
        <v>0</v>
      </c>
      <c r="BN51" s="1">
        <f t="shared" si="7"/>
        <v>0</v>
      </c>
      <c r="BO51" s="1">
        <f t="shared" ref="BO51:BT51" si="8">SUM(BO16:BO47)</f>
        <v>0</v>
      </c>
      <c r="BP51" s="1">
        <f t="shared" si="8"/>
        <v>0</v>
      </c>
      <c r="BQ51" s="1"/>
      <c r="BR51" s="1">
        <f t="shared" si="8"/>
        <v>0</v>
      </c>
      <c r="BS51" s="1">
        <f t="shared" si="8"/>
        <v>0</v>
      </c>
      <c r="BT51" s="1">
        <f t="shared" si="8"/>
        <v>0</v>
      </c>
      <c r="BU51" s="1"/>
      <c r="BV51" s="1"/>
      <c r="BW51" s="1"/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0"/>
  <dimension ref="A1:CE38"/>
  <sheetViews>
    <sheetView zoomScale="85" zoomScaleNormal="85" workbookViewId="0">
      <pane xSplit="1" ySplit="2" topLeftCell="B3" activePane="bottomRight" state="frozen"/>
      <selection activeCell="BS20" sqref="BS20"/>
      <selection pane="topRight" activeCell="BS20" sqref="BS20"/>
      <selection pane="bottomLeft" activeCell="BS20" sqref="BS20"/>
      <selection pane="bottomRight" activeCell="B3" sqref="B3"/>
    </sheetView>
  </sheetViews>
  <sheetFormatPr defaultColWidth="9.109375" defaultRowHeight="14.4" x14ac:dyDescent="0.3"/>
  <cols>
    <col min="1" max="1" width="18.88671875" style="26" customWidth="1"/>
    <col min="2" max="2" width="10.88671875" style="24" customWidth="1"/>
    <col min="3" max="14" width="9.109375" style="24"/>
    <col min="15" max="15" width="9.109375" style="26"/>
    <col min="16" max="16" width="14.88671875" style="26" bestFit="1" customWidth="1"/>
    <col min="17" max="17" width="5.44140625" style="24" bestFit="1" customWidth="1"/>
    <col min="18" max="18" width="9.88671875" style="24" bestFit="1" customWidth="1"/>
    <col min="19" max="19" width="5.5546875" style="24" bestFit="1" customWidth="1"/>
    <col min="20" max="20" width="14.5546875" style="24" bestFit="1" customWidth="1"/>
    <col min="21" max="21" width="5.5546875" style="24" bestFit="1" customWidth="1"/>
    <col min="22" max="22" width="5.6640625" style="24" bestFit="1" customWidth="1"/>
    <col min="23" max="23" width="13.44140625" style="24" bestFit="1" customWidth="1"/>
    <col min="24" max="24" width="5.6640625" style="24" bestFit="1" customWidth="1"/>
    <col min="25" max="25" width="9.33203125" style="24" bestFit="1" customWidth="1"/>
    <col min="26" max="26" width="5.6640625" style="24" bestFit="1" customWidth="1"/>
    <col min="27" max="27" width="5.6640625" style="24" customWidth="1"/>
    <col min="28" max="28" width="5.6640625" style="24" bestFit="1" customWidth="1"/>
    <col min="29" max="29" width="5.88671875" style="24" bestFit="1" customWidth="1"/>
    <col min="30" max="30" width="6.44140625" style="24" bestFit="1" customWidth="1"/>
    <col min="31" max="31" width="15.44140625" style="24" bestFit="1" customWidth="1"/>
    <col min="32" max="32" width="6.5546875" style="24" bestFit="1" customWidth="1"/>
    <col min="33" max="33" width="5.6640625" style="24" bestFit="1" customWidth="1"/>
    <col min="34" max="34" width="5.109375" style="24" bestFit="1" customWidth="1"/>
    <col min="35" max="35" width="4.109375" style="24" bestFit="1" customWidth="1"/>
    <col min="36" max="36" width="6.5546875" style="24" bestFit="1" customWidth="1"/>
    <col min="37" max="37" width="6.109375" style="24" bestFit="1" customWidth="1"/>
    <col min="38" max="38" width="5.6640625" style="24" bestFit="1" customWidth="1"/>
    <col min="39" max="39" width="10" style="24" bestFit="1" customWidth="1"/>
    <col min="40" max="40" width="7.6640625" style="24" bestFit="1" customWidth="1"/>
    <col min="41" max="41" width="6.6640625" style="24" bestFit="1" customWidth="1"/>
    <col min="42" max="42" width="7.6640625" style="24" bestFit="1" customWidth="1"/>
    <col min="43" max="43" width="5.6640625" style="24" bestFit="1" customWidth="1"/>
    <col min="44" max="44" width="4.33203125" style="24" bestFit="1" customWidth="1"/>
    <col min="45" max="45" width="6.6640625" style="24" bestFit="1" customWidth="1"/>
    <col min="46" max="46" width="4.5546875" style="24" bestFit="1" customWidth="1"/>
    <col min="47" max="47" width="4.109375" style="24" bestFit="1" customWidth="1"/>
    <col min="48" max="48" width="5.6640625" style="24" bestFit="1" customWidth="1"/>
    <col min="49" max="49" width="4.109375" style="24" bestFit="1" customWidth="1"/>
    <col min="50" max="50" width="5.88671875" style="24" bestFit="1" customWidth="1"/>
    <col min="51" max="51" width="3.33203125" style="24" bestFit="1" customWidth="1"/>
    <col min="52" max="52" width="6.6640625" style="24" bestFit="1" customWidth="1"/>
    <col min="53" max="53" width="6.88671875" style="24" bestFit="1" customWidth="1"/>
    <col min="54" max="54" width="5.6640625" style="24" bestFit="1" customWidth="1"/>
    <col min="55" max="55" width="5.109375" style="24" bestFit="1" customWidth="1"/>
    <col min="56" max="56" width="5.33203125" style="24" bestFit="1" customWidth="1"/>
    <col min="57" max="57" width="8.6640625" style="24" bestFit="1" customWidth="1"/>
    <col min="58" max="58" width="4.88671875" style="24" bestFit="1" customWidth="1"/>
    <col min="59" max="59" width="7.88671875" style="24" bestFit="1" customWidth="1"/>
    <col min="60" max="60" width="5.88671875" style="24" bestFit="1" customWidth="1"/>
    <col min="61" max="61" width="6" style="24" bestFit="1" customWidth="1"/>
    <col min="62" max="63" width="5.6640625" style="24" bestFit="1" customWidth="1"/>
    <col min="64" max="64" width="3.88671875" style="24" bestFit="1" customWidth="1"/>
    <col min="65" max="65" width="5.6640625" style="24" bestFit="1" customWidth="1"/>
    <col min="66" max="66" width="3.88671875" style="24" bestFit="1" customWidth="1"/>
    <col min="67" max="67" width="5.6640625" style="24" bestFit="1" customWidth="1"/>
    <col min="68" max="69" width="5.33203125" style="24" bestFit="1" customWidth="1"/>
    <col min="70" max="70" width="6.6640625" style="24" bestFit="1" customWidth="1"/>
    <col min="71" max="71" width="5.6640625" style="24" bestFit="1" customWidth="1"/>
    <col min="72" max="72" width="9.109375" style="24" bestFit="1" customWidth="1"/>
    <col min="73" max="73" width="6.6640625" style="24" bestFit="1" customWidth="1"/>
    <col min="74" max="74" width="7.5546875" style="24" customWidth="1"/>
    <col min="75" max="75" width="8" style="24" bestFit="1" customWidth="1"/>
    <col min="76" max="76" width="6.6640625" style="24" customWidth="1"/>
    <col min="77" max="77" width="9" style="24" bestFit="1" customWidth="1"/>
    <col min="78" max="78" width="7.109375" style="24" customWidth="1"/>
    <col min="79" max="16384" width="9.109375" style="26"/>
  </cols>
  <sheetData>
    <row r="1" spans="1:83" x14ac:dyDescent="0.3">
      <c r="B1" s="24" t="s">
        <v>443</v>
      </c>
      <c r="P1" s="26" t="s">
        <v>446</v>
      </c>
      <c r="BV1" s="24" t="s">
        <v>369</v>
      </c>
    </row>
    <row r="2" spans="1:83" x14ac:dyDescent="0.3">
      <c r="A2" s="7" t="s">
        <v>52</v>
      </c>
      <c r="B2" s="24" t="s">
        <v>59</v>
      </c>
      <c r="C2" s="24" t="s">
        <v>57</v>
      </c>
      <c r="D2" s="24" t="s">
        <v>60</v>
      </c>
      <c r="E2" s="24" t="s">
        <v>54</v>
      </c>
      <c r="F2" s="24" t="s">
        <v>53</v>
      </c>
      <c r="G2" s="24" t="s">
        <v>61</v>
      </c>
      <c r="H2" s="24" t="s">
        <v>62</v>
      </c>
      <c r="I2" s="26" t="s">
        <v>63</v>
      </c>
      <c r="J2" s="26" t="s">
        <v>64</v>
      </c>
      <c r="K2" s="26" t="s">
        <v>65</v>
      </c>
      <c r="L2" s="59" t="s">
        <v>309</v>
      </c>
      <c r="M2" s="59" t="s">
        <v>312</v>
      </c>
      <c r="N2" s="59" t="s">
        <v>319</v>
      </c>
      <c r="P2" s="26" t="s">
        <v>224</v>
      </c>
      <c r="Q2" s="24" t="s">
        <v>357</v>
      </c>
      <c r="R2" s="24" t="s">
        <v>177</v>
      </c>
      <c r="S2" s="24" t="s">
        <v>130</v>
      </c>
      <c r="T2" s="24" t="s">
        <v>131</v>
      </c>
      <c r="U2" s="24" t="s">
        <v>132</v>
      </c>
      <c r="V2" s="24" t="s">
        <v>358</v>
      </c>
      <c r="W2" s="24" t="s">
        <v>178</v>
      </c>
      <c r="X2" s="24" t="s">
        <v>133</v>
      </c>
      <c r="Y2" s="24" t="s">
        <v>59</v>
      </c>
      <c r="Z2" s="24" t="s">
        <v>135</v>
      </c>
      <c r="AA2" s="24" t="s">
        <v>136</v>
      </c>
      <c r="AB2" s="24" t="s">
        <v>359</v>
      </c>
      <c r="AC2" s="24" t="s">
        <v>137</v>
      </c>
      <c r="AD2" s="24" t="s">
        <v>138</v>
      </c>
      <c r="AE2" s="24" t="s">
        <v>139</v>
      </c>
      <c r="AF2" s="24" t="s">
        <v>140</v>
      </c>
      <c r="AG2" s="24" t="s">
        <v>141</v>
      </c>
      <c r="AH2" s="24" t="s">
        <v>142</v>
      </c>
      <c r="AI2" s="24" t="s">
        <v>360</v>
      </c>
      <c r="AJ2" s="24" t="s">
        <v>143</v>
      </c>
      <c r="AK2" s="24" t="s">
        <v>365</v>
      </c>
      <c r="AL2" s="24" t="s">
        <v>57</v>
      </c>
      <c r="AM2" s="24" t="s">
        <v>127</v>
      </c>
      <c r="AN2" s="24" t="s">
        <v>144</v>
      </c>
      <c r="AO2" s="24" t="s">
        <v>145</v>
      </c>
      <c r="AP2" s="24" t="s">
        <v>60</v>
      </c>
      <c r="AQ2" s="24" t="s">
        <v>147</v>
      </c>
      <c r="AR2" s="24" t="s">
        <v>148</v>
      </c>
      <c r="AS2" s="24" t="s">
        <v>149</v>
      </c>
      <c r="AT2" s="24" t="s">
        <v>150</v>
      </c>
      <c r="AU2" s="24" t="s">
        <v>151</v>
      </c>
      <c r="AV2" s="24" t="s">
        <v>152</v>
      </c>
      <c r="AW2" s="24" t="s">
        <v>153</v>
      </c>
      <c r="AX2" s="24" t="s">
        <v>154</v>
      </c>
      <c r="AY2" s="24" t="s">
        <v>155</v>
      </c>
      <c r="AZ2" s="24" t="s">
        <v>54</v>
      </c>
      <c r="BA2" s="24" t="s">
        <v>53</v>
      </c>
      <c r="BB2" s="24" t="s">
        <v>156</v>
      </c>
      <c r="BC2" s="24" t="s">
        <v>157</v>
      </c>
      <c r="BD2" s="24" t="s">
        <v>158</v>
      </c>
      <c r="BE2" s="24" t="s">
        <v>159</v>
      </c>
      <c r="BF2" s="24" t="s">
        <v>160</v>
      </c>
      <c r="BG2" s="24" t="s">
        <v>161</v>
      </c>
      <c r="BH2" s="24" t="s">
        <v>162</v>
      </c>
      <c r="BI2" s="24" t="s">
        <v>163</v>
      </c>
      <c r="BJ2" s="24" t="s">
        <v>164</v>
      </c>
      <c r="BK2" s="24" t="s">
        <v>361</v>
      </c>
      <c r="BL2" s="24" t="s">
        <v>165</v>
      </c>
      <c r="BM2" s="24" t="s">
        <v>166</v>
      </c>
      <c r="BN2" s="24" t="s">
        <v>167</v>
      </c>
      <c r="BO2" s="24" t="s">
        <v>61</v>
      </c>
      <c r="BP2" s="24" t="s">
        <v>168</v>
      </c>
      <c r="BQ2" s="24" t="s">
        <v>169</v>
      </c>
      <c r="BR2" s="24" t="s">
        <v>170</v>
      </c>
      <c r="BS2" s="24" t="s">
        <v>172</v>
      </c>
      <c r="BT2" s="24" t="s">
        <v>173</v>
      </c>
      <c r="BU2" s="24" t="s">
        <v>174</v>
      </c>
      <c r="BV2" s="26" t="s">
        <v>366</v>
      </c>
      <c r="BW2" s="26" t="s">
        <v>367</v>
      </c>
      <c r="BX2" s="26"/>
      <c r="BY2" s="26" t="s">
        <v>364</v>
      </c>
      <c r="CA2" s="59"/>
      <c r="CB2" s="59"/>
      <c r="CC2" s="59"/>
      <c r="CD2" s="59"/>
      <c r="CE2" s="59"/>
    </row>
    <row r="3" spans="1:83" x14ac:dyDescent="0.3">
      <c r="A3" s="18" t="s">
        <v>88</v>
      </c>
      <c r="B3" s="86">
        <v>75474.029062999994</v>
      </c>
      <c r="C3" s="86">
        <v>141.88151406</v>
      </c>
      <c r="D3" s="86">
        <v>20488.267422000001</v>
      </c>
      <c r="E3" s="86">
        <v>1373.0816208000001</v>
      </c>
      <c r="F3" s="86">
        <v>1103.9420534000001</v>
      </c>
      <c r="G3" s="86">
        <v>517.51509355999997</v>
      </c>
      <c r="H3" s="86">
        <v>7224.1682591999997</v>
      </c>
      <c r="I3" s="86">
        <v>32.187655569999997</v>
      </c>
      <c r="J3" s="86">
        <v>180.4908452</v>
      </c>
      <c r="K3" s="86">
        <v>75.866798372000005</v>
      </c>
      <c r="L3" s="86">
        <v>5.3857081446999997</v>
      </c>
      <c r="M3" s="86">
        <v>26.901119747999999</v>
      </c>
      <c r="N3" s="86">
        <v>11.037147484</v>
      </c>
      <c r="P3" s="26" t="s">
        <v>180</v>
      </c>
      <c r="Q3" s="24">
        <v>0</v>
      </c>
      <c r="R3" s="24">
        <v>0</v>
      </c>
      <c r="S3" s="24">
        <v>0</v>
      </c>
      <c r="T3" s="24">
        <v>0</v>
      </c>
      <c r="U3" s="24">
        <v>0</v>
      </c>
      <c r="V3" s="24">
        <v>0</v>
      </c>
      <c r="W3" s="24">
        <v>0</v>
      </c>
      <c r="X3" s="24">
        <v>0</v>
      </c>
      <c r="Y3" s="24">
        <v>0</v>
      </c>
      <c r="Z3" s="24">
        <v>0</v>
      </c>
      <c r="AA3" s="24">
        <v>0</v>
      </c>
      <c r="AB3" s="24">
        <v>0</v>
      </c>
      <c r="AC3" s="24">
        <v>0</v>
      </c>
      <c r="AD3" s="24">
        <v>0</v>
      </c>
      <c r="AE3" s="24">
        <v>0</v>
      </c>
      <c r="AF3" s="24">
        <v>0</v>
      </c>
      <c r="AG3" s="24">
        <v>0</v>
      </c>
      <c r="AH3" s="24">
        <v>0</v>
      </c>
      <c r="AI3" s="24">
        <v>0</v>
      </c>
      <c r="AJ3" s="24">
        <v>0</v>
      </c>
      <c r="AK3" s="24">
        <v>0</v>
      </c>
      <c r="AL3" s="24">
        <v>0</v>
      </c>
      <c r="AM3" s="24">
        <v>0</v>
      </c>
      <c r="AN3" s="24">
        <v>0</v>
      </c>
      <c r="AO3" s="24">
        <v>0</v>
      </c>
      <c r="AP3" s="24">
        <v>0</v>
      </c>
      <c r="AQ3" s="24">
        <v>0</v>
      </c>
      <c r="AR3" s="24">
        <v>0</v>
      </c>
      <c r="AS3" s="24">
        <v>0</v>
      </c>
      <c r="AT3" s="24">
        <v>0</v>
      </c>
      <c r="AU3" s="24">
        <v>0</v>
      </c>
      <c r="AV3" s="24">
        <v>0</v>
      </c>
      <c r="AW3" s="24">
        <v>0</v>
      </c>
      <c r="AX3" s="24">
        <v>0</v>
      </c>
      <c r="AY3" s="24">
        <v>0</v>
      </c>
      <c r="AZ3" s="24">
        <v>0</v>
      </c>
      <c r="BA3" s="24">
        <v>0</v>
      </c>
      <c r="BB3" s="24">
        <v>0</v>
      </c>
      <c r="BC3" s="24">
        <v>0</v>
      </c>
      <c r="BD3" s="24">
        <v>0</v>
      </c>
      <c r="BE3" s="24">
        <v>0</v>
      </c>
      <c r="BF3" s="24">
        <v>0</v>
      </c>
      <c r="BG3" s="24">
        <v>0</v>
      </c>
      <c r="BH3" s="24">
        <v>0</v>
      </c>
      <c r="BI3" s="24">
        <v>0</v>
      </c>
      <c r="BJ3" s="24">
        <v>0</v>
      </c>
      <c r="BK3" s="24">
        <v>0</v>
      </c>
      <c r="BL3" s="24">
        <v>0</v>
      </c>
      <c r="BM3" s="24">
        <v>0</v>
      </c>
      <c r="BN3" s="24">
        <v>0</v>
      </c>
      <c r="BO3" s="24">
        <v>0</v>
      </c>
      <c r="BP3" s="24">
        <v>0</v>
      </c>
      <c r="BQ3" s="24">
        <v>0</v>
      </c>
      <c r="BR3" s="24">
        <v>0</v>
      </c>
      <c r="BS3" s="24">
        <v>0</v>
      </c>
      <c r="BT3" s="24">
        <v>0</v>
      </c>
      <c r="BU3" s="24">
        <v>0</v>
      </c>
      <c r="BV3" s="24">
        <f>AS3*0.108*92.1006/14.43</f>
        <v>0</v>
      </c>
      <c r="BW3" s="24">
        <f>BU3-AK3*0.966*106.165/128.1705</f>
        <v>0</v>
      </c>
      <c r="BY3" s="24" t="str">
        <f t="shared" ref="BY3:BY34" si="0">IF(BT3&lt;&gt;0,S3+Q3+U3+V3+X3+Z3+AA3+AB3+AC3+AD3+AG3+AH3+AI3+AJ3+AQ3+AS3+BK3+BQ3+BR3+BS3+BU3,"")</f>
        <v/>
      </c>
      <c r="CA3" s="21"/>
      <c r="CB3" s="21"/>
      <c r="CC3" s="21"/>
      <c r="CD3" s="21"/>
      <c r="CE3" s="21"/>
    </row>
    <row r="4" spans="1:83" x14ac:dyDescent="0.3">
      <c r="A4" s="53" t="s">
        <v>89</v>
      </c>
      <c r="B4" s="86">
        <v>323918.17322</v>
      </c>
      <c r="C4" s="86">
        <v>493.48771255000003</v>
      </c>
      <c r="D4" s="86">
        <v>80878.767470999999</v>
      </c>
      <c r="E4" s="86">
        <v>2355.4157040999999</v>
      </c>
      <c r="F4" s="86">
        <v>1611.3778502</v>
      </c>
      <c r="G4" s="86">
        <v>1128.1441483999999</v>
      </c>
      <c r="H4" s="86">
        <v>26066.037665</v>
      </c>
      <c r="I4" s="86">
        <v>124.38687988</v>
      </c>
      <c r="J4" s="86">
        <v>739.55904568000005</v>
      </c>
      <c r="K4" s="86">
        <v>288.81961541999999</v>
      </c>
      <c r="L4" s="86">
        <v>21.056243431999999</v>
      </c>
      <c r="M4" s="86">
        <v>112.42444046999999</v>
      </c>
      <c r="N4" s="86">
        <v>43.596626049000001</v>
      </c>
      <c r="P4" s="26" t="s">
        <v>328</v>
      </c>
      <c r="Q4" s="24">
        <v>49.364157716859197</v>
      </c>
      <c r="R4" s="24">
        <v>21.0399600350983</v>
      </c>
      <c r="S4" s="24">
        <v>124.286848339119</v>
      </c>
      <c r="T4" s="24">
        <v>124.287922964513</v>
      </c>
      <c r="U4" s="24">
        <v>75.252980115412001</v>
      </c>
      <c r="V4" s="24">
        <v>739.23590859180695</v>
      </c>
      <c r="W4" s="24">
        <v>112.37821170103101</v>
      </c>
      <c r="X4" s="24">
        <v>1151.03364920539</v>
      </c>
      <c r="Y4" s="24">
        <v>323782.60328907502</v>
      </c>
      <c r="Z4" s="24">
        <v>1655.58125460011</v>
      </c>
      <c r="AA4" s="24">
        <v>479.671953454917</v>
      </c>
      <c r="AB4" s="24">
        <v>498.31690179037298</v>
      </c>
      <c r="AC4" s="24">
        <v>20.588237585456501</v>
      </c>
      <c r="AD4" s="24">
        <v>288.569203127278</v>
      </c>
      <c r="AE4" s="24">
        <v>288.56920114139803</v>
      </c>
      <c r="AF4" s="24">
        <v>646.56244823272004</v>
      </c>
      <c r="AG4" s="24">
        <v>943.27573481924799</v>
      </c>
      <c r="AH4" s="24">
        <v>16.7687887958784</v>
      </c>
      <c r="AI4" s="24">
        <v>10.9367254000672</v>
      </c>
      <c r="AJ4" s="24">
        <v>121.46360995655699</v>
      </c>
      <c r="AK4" s="24">
        <v>43.5677092675556</v>
      </c>
      <c r="AL4" s="24">
        <v>493.272467357815</v>
      </c>
      <c r="AM4" s="24">
        <v>0</v>
      </c>
      <c r="AN4" s="24">
        <v>69056.724753826406</v>
      </c>
      <c r="AO4" s="24">
        <v>11116.0592913242</v>
      </c>
      <c r="AP4" s="24">
        <v>80819.346493383404</v>
      </c>
      <c r="AQ4" s="24">
        <v>874.69925019703805</v>
      </c>
      <c r="AR4" s="24">
        <v>1.8456085362963399</v>
      </c>
      <c r="AS4" s="24">
        <v>13147.078933041201</v>
      </c>
      <c r="AT4" s="24">
        <v>9.7047995612802307</v>
      </c>
      <c r="AU4" s="24">
        <v>1.9440271609429101</v>
      </c>
      <c r="AV4" s="24">
        <v>823.48876370310302</v>
      </c>
      <c r="AW4" s="24">
        <v>15.820580366738801</v>
      </c>
      <c r="AX4" s="24">
        <v>0.70388805921614706</v>
      </c>
      <c r="AY4" s="24">
        <v>0.54880457128369597</v>
      </c>
      <c r="AZ4" s="24">
        <v>2352.4170767901801</v>
      </c>
      <c r="BA4" s="24">
        <v>1609.0987034705099</v>
      </c>
      <c r="BB4" s="24">
        <v>743.31837331966403</v>
      </c>
      <c r="BC4" s="24">
        <v>7.9208979976520704</v>
      </c>
      <c r="BD4" s="24">
        <v>9.6124344979248905E-2</v>
      </c>
      <c r="BE4" s="24">
        <v>59.124469319929197</v>
      </c>
      <c r="BF4" s="24">
        <v>1.7176157343871401</v>
      </c>
      <c r="BG4" s="24">
        <v>85.976753363426297</v>
      </c>
      <c r="BH4" s="24">
        <v>12.952754950754199</v>
      </c>
      <c r="BI4" s="24">
        <v>3.1089012053770699</v>
      </c>
      <c r="BJ4" s="24">
        <v>411.31092588612</v>
      </c>
      <c r="BK4" s="24">
        <v>70.795899666242207</v>
      </c>
      <c r="BL4" s="24">
        <v>9.0025891521574994</v>
      </c>
      <c r="BM4" s="24">
        <v>163.37461543125099</v>
      </c>
      <c r="BN4" s="24">
        <v>0.45658412561936002</v>
      </c>
      <c r="BO4" s="24">
        <v>1127.62857057821</v>
      </c>
      <c r="BP4" s="24">
        <v>0</v>
      </c>
      <c r="BQ4" s="24">
        <v>0.82422479292889494</v>
      </c>
      <c r="BR4" s="24">
        <v>3075.3287277483601</v>
      </c>
      <c r="BS4" s="24">
        <v>301.90415539344201</v>
      </c>
      <c r="BT4" s="24">
        <v>26054.2218474732</v>
      </c>
      <c r="BU4" s="24">
        <v>4537.4544641660696</v>
      </c>
      <c r="BV4" s="24">
        <f t="shared" ref="BV4:BV34" si="1">AS4*0.108*92.1006/14.43</f>
        <v>9062.5236771925902</v>
      </c>
      <c r="BW4" s="24">
        <f t="shared" ref="BW4:BW34" si="2">BU4-AK4*0.966*106.165/128.1705</f>
        <v>4502.5938416722756</v>
      </c>
      <c r="BY4" s="24">
        <f t="shared" si="0"/>
        <v>28182.431608503754</v>
      </c>
      <c r="CA4" s="21"/>
      <c r="CB4" s="21"/>
      <c r="CC4" s="21"/>
      <c r="CD4" s="21"/>
      <c r="CE4" s="21"/>
    </row>
    <row r="5" spans="1:83" x14ac:dyDescent="0.3">
      <c r="A5" s="18" t="s">
        <v>90</v>
      </c>
      <c r="B5" s="86">
        <v>93645.216914000004</v>
      </c>
      <c r="C5" s="86">
        <v>131.70017472000001</v>
      </c>
      <c r="D5" s="86">
        <v>21704.632732999999</v>
      </c>
      <c r="E5" s="86">
        <v>1268.0145688</v>
      </c>
      <c r="F5" s="86">
        <v>1018.9415808</v>
      </c>
      <c r="G5" s="86">
        <v>488.96984388999999</v>
      </c>
      <c r="H5" s="86">
        <v>7300.1637423000002</v>
      </c>
      <c r="I5" s="86">
        <v>33.060065473000002</v>
      </c>
      <c r="J5" s="86">
        <v>198.00986379</v>
      </c>
      <c r="K5" s="86">
        <v>76.874601857000002</v>
      </c>
      <c r="L5" s="86">
        <v>5.5819593608</v>
      </c>
      <c r="M5" s="86">
        <v>29.612589418999999</v>
      </c>
      <c r="N5" s="86">
        <v>11.589330972000001</v>
      </c>
      <c r="P5" s="26" t="s">
        <v>181</v>
      </c>
      <c r="Q5" s="24">
        <v>7.5638427976046696</v>
      </c>
      <c r="R5" s="24">
        <v>3.0309922203114401</v>
      </c>
      <c r="S5" s="24">
        <v>17.729376856168201</v>
      </c>
      <c r="T5" s="24">
        <v>17.7295607030612</v>
      </c>
      <c r="U5" s="24">
        <v>10.940050765058899</v>
      </c>
      <c r="V5" s="24">
        <v>113.28378138890299</v>
      </c>
      <c r="W5" s="24">
        <v>17.482585143191699</v>
      </c>
      <c r="X5" s="24">
        <v>165.31046298759301</v>
      </c>
      <c r="Y5" s="24">
        <v>52345.154905779898</v>
      </c>
      <c r="Z5" s="24">
        <v>251.33288746970001</v>
      </c>
      <c r="AA5" s="24">
        <v>72.743031793316604</v>
      </c>
      <c r="AB5" s="24">
        <v>73.801066776666303</v>
      </c>
      <c r="AC5" s="24">
        <v>3.1633966118847598</v>
      </c>
      <c r="AD5" s="24">
        <v>40.473477500377498</v>
      </c>
      <c r="AE5" s="24">
        <v>40.473490408593598</v>
      </c>
      <c r="AF5" s="24">
        <v>96.769064457635395</v>
      </c>
      <c r="AG5" s="24">
        <v>152.999081866653</v>
      </c>
      <c r="AH5" s="24">
        <v>2.6644726092180702</v>
      </c>
      <c r="AI5" s="24">
        <v>1.4640063170819599</v>
      </c>
      <c r="AJ5" s="24">
        <v>19.3883688832112</v>
      </c>
      <c r="AK5" s="24">
        <v>6.3510389586150602</v>
      </c>
      <c r="AL5" s="24">
        <v>70.761710279601104</v>
      </c>
      <c r="AM5" s="24">
        <v>0</v>
      </c>
      <c r="AN5" s="24">
        <v>10377.10739331</v>
      </c>
      <c r="AO5" s="24">
        <v>1622.2049824456899</v>
      </c>
      <c r="AP5" s="24">
        <v>12096.0814402134</v>
      </c>
      <c r="AQ5" s="24">
        <v>133.051573846569</v>
      </c>
      <c r="AR5" s="24">
        <v>0.239533796303951</v>
      </c>
      <c r="AS5" s="24">
        <v>2066.0013275715501</v>
      </c>
      <c r="AT5" s="24">
        <v>1.2419624442643999</v>
      </c>
      <c r="AU5" s="24">
        <v>0.24157977700248501</v>
      </c>
      <c r="AV5" s="24">
        <v>112.61949756664799</v>
      </c>
      <c r="AW5" s="24">
        <v>1.86234104399874</v>
      </c>
      <c r="AX5" s="24">
        <v>7.6479814591290496E-2</v>
      </c>
      <c r="AY5" s="24">
        <v>7.0962955957164203E-2</v>
      </c>
      <c r="AZ5" s="24">
        <v>585.43114398827095</v>
      </c>
      <c r="BA5" s="24">
        <v>478.28976819391801</v>
      </c>
      <c r="BB5" s="24">
        <v>107.141375794352</v>
      </c>
      <c r="BC5" s="24">
        <v>0.81860855503563201</v>
      </c>
      <c r="BD5" s="24">
        <v>1.0783278052436901E-2</v>
      </c>
      <c r="BE5" s="24">
        <v>6.8323231314450599</v>
      </c>
      <c r="BF5" s="24">
        <v>0.206449932483451</v>
      </c>
      <c r="BG5" s="24">
        <v>11.0400880746484</v>
      </c>
      <c r="BH5" s="24">
        <v>1.7245088818708401</v>
      </c>
      <c r="BI5" s="24">
        <v>0.39249437766277001</v>
      </c>
      <c r="BJ5" s="24">
        <v>52.967895522963801</v>
      </c>
      <c r="BK5" s="24">
        <v>10.3151967492936</v>
      </c>
      <c r="BL5" s="24">
        <v>0.99040154544001502</v>
      </c>
      <c r="BM5" s="24">
        <v>286.90147147494702</v>
      </c>
      <c r="BN5" s="24">
        <v>5.2386020602192399E-2</v>
      </c>
      <c r="BO5" s="24">
        <v>254.50030112931699</v>
      </c>
      <c r="BP5" s="24">
        <v>0</v>
      </c>
      <c r="BQ5" s="24">
        <v>0.107634272795758</v>
      </c>
      <c r="BR5" s="24">
        <v>480.11142815353003</v>
      </c>
      <c r="BS5" s="24">
        <v>47.336868793465399</v>
      </c>
      <c r="BT5" s="24">
        <v>4049.9661801065899</v>
      </c>
      <c r="BU5" s="24">
        <v>693.22808679387299</v>
      </c>
      <c r="BV5" s="24">
        <f t="shared" si="1"/>
        <v>1424.1327707536188</v>
      </c>
      <c r="BW5" s="24">
        <f t="shared" si="2"/>
        <v>688.14631464422882</v>
      </c>
      <c r="BY5" s="24">
        <f t="shared" si="0"/>
        <v>4363.0094208045139</v>
      </c>
      <c r="CA5" s="21"/>
      <c r="CB5" s="21"/>
      <c r="CC5" s="21"/>
      <c r="CD5" s="21"/>
      <c r="CE5" s="21"/>
    </row>
    <row r="6" spans="1:83" x14ac:dyDescent="0.3">
      <c r="A6" s="18" t="s">
        <v>91</v>
      </c>
      <c r="B6" s="86">
        <v>60145.904734000003</v>
      </c>
      <c r="C6" s="86">
        <v>72.472250638000006</v>
      </c>
      <c r="D6" s="86">
        <v>10272.199419</v>
      </c>
      <c r="E6" s="86">
        <v>695.07801264</v>
      </c>
      <c r="F6" s="86">
        <v>558.32913679000001</v>
      </c>
      <c r="G6" s="86">
        <v>281.63086612000001</v>
      </c>
      <c r="H6" s="86">
        <v>4109.6055213</v>
      </c>
      <c r="I6" s="86">
        <v>18.302578622999999</v>
      </c>
      <c r="J6" s="86">
        <v>110.17243075</v>
      </c>
      <c r="K6" s="86">
        <v>42.588005387000003</v>
      </c>
      <c r="L6" s="86">
        <v>3.0818443239</v>
      </c>
      <c r="M6" s="86">
        <v>16.304865202999999</v>
      </c>
      <c r="N6" s="86">
        <v>6.4247938322999998</v>
      </c>
      <c r="P6" s="26" t="s">
        <v>182</v>
      </c>
      <c r="Q6" s="24">
        <v>0</v>
      </c>
      <c r="R6" s="24">
        <v>0</v>
      </c>
      <c r="S6" s="24">
        <v>0</v>
      </c>
      <c r="T6" s="24">
        <v>0</v>
      </c>
      <c r="U6" s="24">
        <v>0</v>
      </c>
      <c r="V6" s="24">
        <v>0</v>
      </c>
      <c r="W6" s="24">
        <v>0</v>
      </c>
      <c r="X6" s="24">
        <v>0</v>
      </c>
      <c r="Y6" s="24">
        <v>0</v>
      </c>
      <c r="Z6" s="24">
        <v>0</v>
      </c>
      <c r="AA6" s="24">
        <v>0</v>
      </c>
      <c r="AB6" s="24">
        <v>0</v>
      </c>
      <c r="AC6" s="24">
        <v>0</v>
      </c>
      <c r="AD6" s="24">
        <v>0</v>
      </c>
      <c r="AE6" s="24">
        <v>0</v>
      </c>
      <c r="AF6" s="24">
        <v>0</v>
      </c>
      <c r="AG6" s="24">
        <v>0</v>
      </c>
      <c r="AH6" s="24">
        <v>0</v>
      </c>
      <c r="AI6" s="24">
        <v>0</v>
      </c>
      <c r="AJ6" s="24">
        <v>0</v>
      </c>
      <c r="AK6" s="24">
        <v>0</v>
      </c>
      <c r="AL6" s="24">
        <v>0</v>
      </c>
      <c r="AM6" s="24">
        <v>0</v>
      </c>
      <c r="AN6" s="24">
        <v>0</v>
      </c>
      <c r="AO6" s="24">
        <v>0</v>
      </c>
      <c r="AP6" s="24">
        <v>0</v>
      </c>
      <c r="AQ6" s="24">
        <v>0</v>
      </c>
      <c r="AR6" s="24">
        <v>0</v>
      </c>
      <c r="AS6" s="24">
        <v>0</v>
      </c>
      <c r="AT6" s="24">
        <v>0</v>
      </c>
      <c r="AU6" s="24">
        <v>0</v>
      </c>
      <c r="AV6" s="24">
        <v>0</v>
      </c>
      <c r="AW6" s="24">
        <v>0</v>
      </c>
      <c r="AX6" s="24">
        <v>0</v>
      </c>
      <c r="AY6" s="24">
        <v>0</v>
      </c>
      <c r="AZ6" s="24">
        <v>0</v>
      </c>
      <c r="BA6" s="24">
        <v>0</v>
      </c>
      <c r="BB6" s="24">
        <v>0</v>
      </c>
      <c r="BC6" s="24">
        <v>0</v>
      </c>
      <c r="BD6" s="24">
        <v>0</v>
      </c>
      <c r="BE6" s="24">
        <v>0</v>
      </c>
      <c r="BF6" s="24">
        <v>0</v>
      </c>
      <c r="BG6" s="24">
        <v>0</v>
      </c>
      <c r="BH6" s="24">
        <v>0</v>
      </c>
      <c r="BI6" s="24">
        <v>0</v>
      </c>
      <c r="BJ6" s="24">
        <v>0</v>
      </c>
      <c r="BK6" s="24">
        <v>0</v>
      </c>
      <c r="BL6" s="24">
        <v>0</v>
      </c>
      <c r="BM6" s="24">
        <v>0</v>
      </c>
      <c r="BN6" s="24">
        <v>0</v>
      </c>
      <c r="BO6" s="24">
        <v>0</v>
      </c>
      <c r="BP6" s="24">
        <v>0</v>
      </c>
      <c r="BQ6" s="24">
        <v>0</v>
      </c>
      <c r="BR6" s="24">
        <v>0</v>
      </c>
      <c r="BS6" s="24">
        <v>0</v>
      </c>
      <c r="BT6" s="24">
        <v>0</v>
      </c>
      <c r="BU6" s="24">
        <v>0</v>
      </c>
      <c r="BV6" s="24">
        <f t="shared" si="1"/>
        <v>0</v>
      </c>
      <c r="BW6" s="24">
        <f t="shared" si="2"/>
        <v>0</v>
      </c>
      <c r="BY6" s="24" t="str">
        <f t="shared" si="0"/>
        <v/>
      </c>
      <c r="CA6" s="21"/>
      <c r="CB6" s="21"/>
      <c r="CC6" s="21"/>
      <c r="CD6" s="21"/>
      <c r="CE6" s="21"/>
    </row>
    <row r="7" spans="1:83" x14ac:dyDescent="0.3">
      <c r="A7" s="18" t="s">
        <v>92</v>
      </c>
      <c r="B7" s="86">
        <v>173383.29459999999</v>
      </c>
      <c r="C7" s="86">
        <v>290.56705756999997</v>
      </c>
      <c r="D7" s="86">
        <v>41952.747565999998</v>
      </c>
      <c r="E7" s="86">
        <v>1358.1061365999999</v>
      </c>
      <c r="F7" s="86">
        <v>923.33459119999998</v>
      </c>
      <c r="G7" s="86">
        <v>684.49951801999998</v>
      </c>
      <c r="H7" s="86">
        <v>15829.064587000001</v>
      </c>
      <c r="I7" s="86">
        <v>66.123787922999995</v>
      </c>
      <c r="J7" s="86">
        <v>373.49910169999998</v>
      </c>
      <c r="K7" s="86">
        <v>155.68783457999999</v>
      </c>
      <c r="L7" s="86">
        <v>11.034876731000001</v>
      </c>
      <c r="M7" s="86">
        <v>54.938067250000003</v>
      </c>
      <c r="N7" s="86">
        <v>22.704074621</v>
      </c>
      <c r="P7" s="26" t="s">
        <v>183</v>
      </c>
      <c r="Q7" s="24">
        <v>23.2813743787429</v>
      </c>
      <c r="R7" s="24">
        <v>11.0264586822304</v>
      </c>
      <c r="S7" s="24">
        <v>66.071774646066203</v>
      </c>
      <c r="T7" s="24">
        <v>66.072369531102396</v>
      </c>
      <c r="U7" s="24">
        <v>39.536955896939297</v>
      </c>
      <c r="V7" s="24">
        <v>373.36364614310901</v>
      </c>
      <c r="W7" s="24">
        <v>54.917608511551698</v>
      </c>
      <c r="X7" s="24">
        <v>599.07054934697999</v>
      </c>
      <c r="Y7" s="24">
        <v>173319.58178629499</v>
      </c>
      <c r="Z7" s="24">
        <v>813.10422813146295</v>
      </c>
      <c r="AA7" s="24">
        <v>238.54014802083699</v>
      </c>
      <c r="AB7" s="24">
        <v>260.84349314215501</v>
      </c>
      <c r="AC7" s="24">
        <v>9.6028990402154299</v>
      </c>
      <c r="AD7" s="24">
        <v>155.55639913268101</v>
      </c>
      <c r="AE7" s="24">
        <v>155.556398570016</v>
      </c>
      <c r="AF7" s="24">
        <v>335.374346169744</v>
      </c>
      <c r="AG7" s="24">
        <v>602.29961916826198</v>
      </c>
      <c r="AH7" s="24">
        <v>7.7915508341200503</v>
      </c>
      <c r="AI7" s="24">
        <v>6.2746836332875802</v>
      </c>
      <c r="AJ7" s="24">
        <v>53.421797625679197</v>
      </c>
      <c r="AK7" s="24">
        <v>22.689422403188502</v>
      </c>
      <c r="AL7" s="24">
        <v>290.45463152499201</v>
      </c>
      <c r="AM7" s="24">
        <v>0</v>
      </c>
      <c r="AN7" s="24">
        <v>35916.063536544301</v>
      </c>
      <c r="AO7" s="24">
        <v>5670.35974569685</v>
      </c>
      <c r="AP7" s="24">
        <v>41921.797628410903</v>
      </c>
      <c r="AQ7" s="24">
        <v>458.89406160005899</v>
      </c>
      <c r="AR7" s="24">
        <v>1.03825246052348</v>
      </c>
      <c r="AS7" s="24">
        <v>8438.2300748358994</v>
      </c>
      <c r="AT7" s="24">
        <v>5.4600638921498801</v>
      </c>
      <c r="AU7" s="24">
        <v>1.1270168780348</v>
      </c>
      <c r="AV7" s="24">
        <v>478.472241714755</v>
      </c>
      <c r="AW7" s="24">
        <v>9.0113686304337008</v>
      </c>
      <c r="AX7" s="24">
        <v>0.41447601227974401</v>
      </c>
      <c r="AY7" s="24">
        <v>0.31041516923229501</v>
      </c>
      <c r="AZ7" s="24">
        <v>1356.6560058165601</v>
      </c>
      <c r="BA7" s="24">
        <v>922.249071398556</v>
      </c>
      <c r="BB7" s="24">
        <v>434.40693441800698</v>
      </c>
      <c r="BC7" s="24">
        <v>4.6409452570313601</v>
      </c>
      <c r="BD7" s="24">
        <v>5.6605331547589399E-2</v>
      </c>
      <c r="BE7" s="24">
        <v>33.922285084078702</v>
      </c>
      <c r="BF7" s="24">
        <v>1.0051699971890999</v>
      </c>
      <c r="BG7" s="24">
        <v>48.110039837519302</v>
      </c>
      <c r="BH7" s="24">
        <v>7.1672262283878103</v>
      </c>
      <c r="BI7" s="24">
        <v>1.76131411200581</v>
      </c>
      <c r="BJ7" s="24">
        <v>229.62102033212599</v>
      </c>
      <c r="BK7" s="24">
        <v>42.683532896537699</v>
      </c>
      <c r="BL7" s="24">
        <v>5.2528189189636096</v>
      </c>
      <c r="BM7" s="24">
        <v>94.614045316004905</v>
      </c>
      <c r="BN7" s="24">
        <v>0.263766226293424</v>
      </c>
      <c r="BO7" s="24">
        <v>684.21474714859698</v>
      </c>
      <c r="BP7" s="24">
        <v>0</v>
      </c>
      <c r="BQ7" s="24">
        <v>0.48173514058803202</v>
      </c>
      <c r="BR7" s="24">
        <v>1864.71371994473</v>
      </c>
      <c r="BS7" s="24">
        <v>180.28153426934901</v>
      </c>
      <c r="BT7" s="24">
        <v>15823.3140649371</v>
      </c>
      <c r="BU7" s="24">
        <v>2693.2420580560902</v>
      </c>
      <c r="BV7" s="24">
        <f t="shared" si="1"/>
        <v>5816.6274224315011</v>
      </c>
      <c r="BW7" s="24">
        <f t="shared" si="2"/>
        <v>2675.0871584229162</v>
      </c>
      <c r="BY7" s="24">
        <f t="shared" si="0"/>
        <v>16927.285835883791</v>
      </c>
      <c r="CA7" s="21"/>
      <c r="CB7" s="21"/>
      <c r="CC7" s="21"/>
      <c r="CD7" s="21"/>
      <c r="CE7" s="21"/>
    </row>
    <row r="8" spans="1:83" x14ac:dyDescent="0.3">
      <c r="A8" s="18" t="s">
        <v>93</v>
      </c>
      <c r="B8" s="86">
        <v>67503.007221000007</v>
      </c>
      <c r="C8" s="86">
        <v>85.989302104000004</v>
      </c>
      <c r="D8" s="86">
        <v>12564.503226999999</v>
      </c>
      <c r="E8" s="86">
        <v>824.72121197000001</v>
      </c>
      <c r="F8" s="86">
        <v>662.46633239000005</v>
      </c>
      <c r="G8" s="86">
        <v>328.39107403000003</v>
      </c>
      <c r="H8" s="86">
        <v>4957.6671501999999</v>
      </c>
      <c r="I8" s="86">
        <v>21.628890011999999</v>
      </c>
      <c r="J8" s="86">
        <v>130.30163078999999</v>
      </c>
      <c r="K8" s="86">
        <v>50.322066595999999</v>
      </c>
      <c r="L8" s="86">
        <v>3.6444953611000002</v>
      </c>
      <c r="M8" s="86">
        <v>19.285256908000001</v>
      </c>
      <c r="N8" s="86">
        <v>7.5876147244999999</v>
      </c>
      <c r="P8" s="26" t="s">
        <v>184</v>
      </c>
      <c r="Q8" s="24">
        <v>0</v>
      </c>
      <c r="R8" s="24">
        <v>0</v>
      </c>
      <c r="S8" s="24">
        <v>0</v>
      </c>
      <c r="T8" s="24">
        <v>0</v>
      </c>
      <c r="U8" s="24">
        <v>0</v>
      </c>
      <c r="V8" s="24">
        <v>0</v>
      </c>
      <c r="W8" s="24">
        <v>0</v>
      </c>
      <c r="X8" s="24">
        <v>0</v>
      </c>
      <c r="Y8" s="24">
        <v>0</v>
      </c>
      <c r="Z8" s="24">
        <v>0</v>
      </c>
      <c r="AA8" s="24">
        <v>0</v>
      </c>
      <c r="AB8" s="24">
        <v>0</v>
      </c>
      <c r="AC8" s="24">
        <v>0</v>
      </c>
      <c r="AD8" s="24">
        <v>0</v>
      </c>
      <c r="AE8" s="24">
        <v>0</v>
      </c>
      <c r="AF8" s="24">
        <v>0</v>
      </c>
      <c r="AG8" s="24">
        <v>0</v>
      </c>
      <c r="AH8" s="24">
        <v>0</v>
      </c>
      <c r="AI8" s="24">
        <v>0</v>
      </c>
      <c r="AJ8" s="24">
        <v>0</v>
      </c>
      <c r="AK8" s="24">
        <v>0</v>
      </c>
      <c r="AL8" s="24">
        <v>0</v>
      </c>
      <c r="AM8" s="24">
        <v>0</v>
      </c>
      <c r="AN8" s="24">
        <v>0</v>
      </c>
      <c r="AO8" s="24">
        <v>0</v>
      </c>
      <c r="AP8" s="24">
        <v>0</v>
      </c>
      <c r="AQ8" s="24">
        <v>0</v>
      </c>
      <c r="AR8" s="24">
        <v>0</v>
      </c>
      <c r="AS8" s="24">
        <v>0</v>
      </c>
      <c r="AT8" s="24">
        <v>0</v>
      </c>
      <c r="AU8" s="24">
        <v>0</v>
      </c>
      <c r="AV8" s="24">
        <v>0</v>
      </c>
      <c r="AW8" s="24">
        <v>0</v>
      </c>
      <c r="AX8" s="24">
        <v>0</v>
      </c>
      <c r="AY8" s="24">
        <v>0</v>
      </c>
      <c r="AZ8" s="24">
        <v>0</v>
      </c>
      <c r="BA8" s="24">
        <v>0</v>
      </c>
      <c r="BB8" s="24">
        <v>0</v>
      </c>
      <c r="BC8" s="24">
        <v>0</v>
      </c>
      <c r="BD8" s="24">
        <v>0</v>
      </c>
      <c r="BE8" s="24">
        <v>0</v>
      </c>
      <c r="BF8" s="24">
        <v>0</v>
      </c>
      <c r="BG8" s="24">
        <v>0</v>
      </c>
      <c r="BH8" s="24">
        <v>0</v>
      </c>
      <c r="BI8" s="24">
        <v>0</v>
      </c>
      <c r="BJ8" s="24">
        <v>0</v>
      </c>
      <c r="BK8" s="24">
        <v>0</v>
      </c>
      <c r="BL8" s="24">
        <v>0</v>
      </c>
      <c r="BM8" s="24">
        <v>0</v>
      </c>
      <c r="BN8" s="24">
        <v>0</v>
      </c>
      <c r="BO8" s="24">
        <v>0</v>
      </c>
      <c r="BP8" s="24">
        <v>0</v>
      </c>
      <c r="BQ8" s="24">
        <v>0</v>
      </c>
      <c r="BR8" s="24">
        <v>0</v>
      </c>
      <c r="BS8" s="24">
        <v>0</v>
      </c>
      <c r="BT8" s="24">
        <v>0</v>
      </c>
      <c r="BU8" s="24">
        <v>0</v>
      </c>
      <c r="BV8" s="24">
        <f t="shared" si="1"/>
        <v>0</v>
      </c>
      <c r="BW8" s="24">
        <f t="shared" si="2"/>
        <v>0</v>
      </c>
      <c r="BY8" s="24" t="str">
        <f t="shared" si="0"/>
        <v/>
      </c>
      <c r="CA8" s="21"/>
      <c r="CB8" s="21"/>
      <c r="CC8" s="21"/>
      <c r="CD8" s="21"/>
      <c r="CE8" s="21"/>
    </row>
    <row r="9" spans="1:83" x14ac:dyDescent="0.3">
      <c r="A9" s="18" t="s">
        <v>94</v>
      </c>
      <c r="B9" s="86">
        <v>128922.65032</v>
      </c>
      <c r="C9" s="86">
        <v>171.56899000000001</v>
      </c>
      <c r="D9" s="86">
        <v>25422.569208000001</v>
      </c>
      <c r="E9" s="86">
        <v>1645.5220211000001</v>
      </c>
      <c r="F9" s="86">
        <v>1321.7828423999999</v>
      </c>
      <c r="G9" s="86">
        <v>646.82737540999995</v>
      </c>
      <c r="H9" s="86">
        <v>9493.0863257000001</v>
      </c>
      <c r="I9" s="86">
        <v>43.034648664999999</v>
      </c>
      <c r="J9" s="86">
        <v>257.67048742999998</v>
      </c>
      <c r="K9" s="86">
        <v>100.12162841</v>
      </c>
      <c r="L9" s="86">
        <v>7.2555713263000001</v>
      </c>
      <c r="M9" s="86">
        <v>38.401145391999997</v>
      </c>
      <c r="N9" s="86">
        <v>15.090081246</v>
      </c>
      <c r="P9" s="26" t="s">
        <v>185</v>
      </c>
      <c r="Q9" s="24">
        <v>0</v>
      </c>
      <c r="R9" s="24">
        <v>0</v>
      </c>
      <c r="S9" s="24">
        <v>0</v>
      </c>
      <c r="T9" s="24">
        <v>0</v>
      </c>
      <c r="U9" s="24">
        <v>0</v>
      </c>
      <c r="V9" s="24">
        <v>0</v>
      </c>
      <c r="W9" s="24">
        <v>0</v>
      </c>
      <c r="X9" s="24">
        <v>0</v>
      </c>
      <c r="Y9" s="24">
        <v>0</v>
      </c>
      <c r="Z9" s="24">
        <v>0</v>
      </c>
      <c r="AA9" s="24">
        <v>0</v>
      </c>
      <c r="AB9" s="24">
        <v>0</v>
      </c>
      <c r="AC9" s="24">
        <v>0</v>
      </c>
      <c r="AD9" s="24">
        <v>0</v>
      </c>
      <c r="AE9" s="24">
        <v>0</v>
      </c>
      <c r="AF9" s="24">
        <v>0</v>
      </c>
      <c r="AG9" s="24">
        <v>0</v>
      </c>
      <c r="AH9" s="24">
        <v>0</v>
      </c>
      <c r="AI9" s="24">
        <v>0</v>
      </c>
      <c r="AJ9" s="24">
        <v>0</v>
      </c>
      <c r="AK9" s="24">
        <v>0</v>
      </c>
      <c r="AL9" s="24">
        <v>0</v>
      </c>
      <c r="AM9" s="24">
        <v>0</v>
      </c>
      <c r="AN9" s="24">
        <v>0</v>
      </c>
      <c r="AO9" s="24">
        <v>0</v>
      </c>
      <c r="AP9" s="24">
        <v>0</v>
      </c>
      <c r="AQ9" s="24">
        <v>0</v>
      </c>
      <c r="AR9" s="24">
        <v>0</v>
      </c>
      <c r="AS9" s="24">
        <v>0</v>
      </c>
      <c r="AT9" s="24">
        <v>0</v>
      </c>
      <c r="AU9" s="24">
        <v>0</v>
      </c>
      <c r="AV9" s="24">
        <v>0</v>
      </c>
      <c r="AW9" s="24">
        <v>0</v>
      </c>
      <c r="AX9" s="24">
        <v>0</v>
      </c>
      <c r="AY9" s="24">
        <v>0</v>
      </c>
      <c r="AZ9" s="24">
        <v>0</v>
      </c>
      <c r="BA9" s="24">
        <v>0</v>
      </c>
      <c r="BB9" s="24">
        <v>0</v>
      </c>
      <c r="BC9" s="24">
        <v>0</v>
      </c>
      <c r="BD9" s="24">
        <v>0</v>
      </c>
      <c r="BE9" s="24">
        <v>0</v>
      </c>
      <c r="BF9" s="24">
        <v>0</v>
      </c>
      <c r="BG9" s="24">
        <v>0</v>
      </c>
      <c r="BH9" s="24">
        <v>0</v>
      </c>
      <c r="BI9" s="24">
        <v>0</v>
      </c>
      <c r="BJ9" s="24">
        <v>0</v>
      </c>
      <c r="BK9" s="24">
        <v>0</v>
      </c>
      <c r="BL9" s="24">
        <v>0</v>
      </c>
      <c r="BM9" s="24">
        <v>0</v>
      </c>
      <c r="BN9" s="24">
        <v>0</v>
      </c>
      <c r="BO9" s="24">
        <v>0</v>
      </c>
      <c r="BP9" s="24">
        <v>0</v>
      </c>
      <c r="BQ9" s="24">
        <v>0</v>
      </c>
      <c r="BR9" s="24">
        <v>0</v>
      </c>
      <c r="BS9" s="24">
        <v>0</v>
      </c>
      <c r="BT9" s="24">
        <v>0</v>
      </c>
      <c r="BU9" s="24">
        <v>0</v>
      </c>
      <c r="BV9" s="24">
        <f t="shared" si="1"/>
        <v>0</v>
      </c>
      <c r="BW9" s="24">
        <f t="shared" si="2"/>
        <v>0</v>
      </c>
      <c r="BY9" s="24" t="str">
        <f t="shared" si="0"/>
        <v/>
      </c>
      <c r="CA9" s="21"/>
      <c r="CB9" s="21"/>
      <c r="CC9" s="21"/>
      <c r="CD9" s="21"/>
      <c r="CE9" s="21"/>
    </row>
    <row r="10" spans="1:83" x14ac:dyDescent="0.3">
      <c r="A10" s="53" t="s">
        <v>95</v>
      </c>
      <c r="B10" s="86">
        <v>283471.99608999997</v>
      </c>
      <c r="C10" s="86">
        <v>513.25419167999996</v>
      </c>
      <c r="D10" s="86">
        <v>83712.350707000005</v>
      </c>
      <c r="E10" s="86">
        <v>2432.1862913</v>
      </c>
      <c r="F10" s="86">
        <v>1660.3735276</v>
      </c>
      <c r="G10" s="86">
        <v>1182.692771</v>
      </c>
      <c r="H10" s="86">
        <v>26822.328052000001</v>
      </c>
      <c r="I10" s="86">
        <v>117.16218282</v>
      </c>
      <c r="J10" s="86">
        <v>658.21405447999996</v>
      </c>
      <c r="K10" s="86">
        <v>275.48201997000001</v>
      </c>
      <c r="L10" s="86">
        <v>19.598419862</v>
      </c>
      <c r="M10" s="86">
        <v>98.172149716999996</v>
      </c>
      <c r="N10" s="86">
        <v>40.241547007999998</v>
      </c>
      <c r="P10" s="26" t="s">
        <v>186</v>
      </c>
      <c r="Q10" s="24">
        <v>41.421749161719497</v>
      </c>
      <c r="R10" s="24">
        <v>19.583364370228299</v>
      </c>
      <c r="S10" s="24">
        <v>117.069355858978</v>
      </c>
      <c r="T10" s="24">
        <v>117.070481714818</v>
      </c>
      <c r="U10" s="24">
        <v>70.074096997089896</v>
      </c>
      <c r="V10" s="24">
        <v>657.97597287132999</v>
      </c>
      <c r="W10" s="24">
        <v>98.135739856432707</v>
      </c>
      <c r="X10" s="24">
        <v>1057.58962773965</v>
      </c>
      <c r="Y10" s="24">
        <v>283369.22414016898</v>
      </c>
      <c r="Z10" s="24">
        <v>1443.02470296927</v>
      </c>
      <c r="AA10" s="24">
        <v>422.80245303566301</v>
      </c>
      <c r="AB10" s="24">
        <v>461.28498006060602</v>
      </c>
      <c r="AC10" s="24">
        <v>17.085256341398001</v>
      </c>
      <c r="AD10" s="24">
        <v>275.24744304535398</v>
      </c>
      <c r="AE10" s="24">
        <v>275.24738696080999</v>
      </c>
      <c r="AF10" s="24">
        <v>669.250101922319</v>
      </c>
      <c r="AG10" s="24">
        <v>996.49167133978096</v>
      </c>
      <c r="AH10" s="24">
        <v>13.716485889910899</v>
      </c>
      <c r="AI10" s="24">
        <v>11.1196846470918</v>
      </c>
      <c r="AJ10" s="24">
        <v>95.122714551514605</v>
      </c>
      <c r="AK10" s="24">
        <v>40.2153397880396</v>
      </c>
      <c r="AL10" s="24">
        <v>513.05595765472196</v>
      </c>
      <c r="AM10" s="24">
        <v>0</v>
      </c>
      <c r="AN10" s="24">
        <v>71450.882454692197</v>
      </c>
      <c r="AO10" s="24">
        <v>11536.0459019053</v>
      </c>
      <c r="AP10" s="24">
        <v>83656.178458519906</v>
      </c>
      <c r="AQ10" s="24">
        <v>802.90973495147102</v>
      </c>
      <c r="AR10" s="24">
        <v>1.8895805251409501</v>
      </c>
      <c r="AS10" s="24">
        <v>14114.485373359301</v>
      </c>
      <c r="AT10" s="24">
        <v>9.9377945672602497</v>
      </c>
      <c r="AU10" s="24">
        <v>2.01117303262289</v>
      </c>
      <c r="AV10" s="24">
        <v>852.76225688255397</v>
      </c>
      <c r="AW10" s="24">
        <v>16.267356230096301</v>
      </c>
      <c r="AX10" s="24">
        <v>0.73212282125476003</v>
      </c>
      <c r="AY10" s="24">
        <v>0.56292997602473505</v>
      </c>
      <c r="AZ10" s="24">
        <v>2429.5742545834901</v>
      </c>
      <c r="BA10" s="24">
        <v>1658.41928894804</v>
      </c>
      <c r="BB10" s="24">
        <v>771.154965635454</v>
      </c>
      <c r="BC10" s="24">
        <v>8.2246568471700794</v>
      </c>
      <c r="BD10" s="24">
        <v>9.9986436978124593E-2</v>
      </c>
      <c r="BE10" s="24">
        <v>60.950262637719902</v>
      </c>
      <c r="BF10" s="24">
        <v>1.7828188113780501</v>
      </c>
      <c r="BG10" s="24">
        <v>87.893136417599493</v>
      </c>
      <c r="BH10" s="24">
        <v>13.187768557350401</v>
      </c>
      <c r="BI10" s="24">
        <v>3.1915065951266799</v>
      </c>
      <c r="BJ10" s="24">
        <v>420.15864399212899</v>
      </c>
      <c r="BK10" s="24">
        <v>73.786186249079407</v>
      </c>
      <c r="BL10" s="24">
        <v>9.3340628425293595</v>
      </c>
      <c r="BM10" s="24">
        <v>168.96147442583299</v>
      </c>
      <c r="BN10" s="24">
        <v>0.47175734927274998</v>
      </c>
      <c r="BO10" s="24">
        <v>1182.19498412341</v>
      </c>
      <c r="BP10" s="24">
        <v>0</v>
      </c>
      <c r="BQ10" s="24">
        <v>0.85448909136929696</v>
      </c>
      <c r="BR10" s="24">
        <v>3157.6868062454901</v>
      </c>
      <c r="BS10" s="24">
        <v>304.64358249725001</v>
      </c>
      <c r="BT10" s="24">
        <v>26813.2325086944</v>
      </c>
      <c r="BU10" s="24">
        <v>4616.6182869555296</v>
      </c>
      <c r="BV10" s="24">
        <f t="shared" si="1"/>
        <v>9729.374756090263</v>
      </c>
      <c r="BW10" s="24">
        <f t="shared" si="2"/>
        <v>4584.4400567391776</v>
      </c>
      <c r="BY10" s="24">
        <f t="shared" si="0"/>
        <v>28751.010653858848</v>
      </c>
      <c r="CA10" s="21"/>
      <c r="CB10" s="21"/>
      <c r="CC10" s="21"/>
      <c r="CD10" s="21"/>
      <c r="CE10" s="21"/>
    </row>
    <row r="11" spans="1:83" x14ac:dyDescent="0.3">
      <c r="A11" s="18" t="s">
        <v>96</v>
      </c>
      <c r="B11" s="86">
        <v>637318.15517000004</v>
      </c>
      <c r="C11" s="86">
        <v>1413.8356358000001</v>
      </c>
      <c r="D11" s="86">
        <v>145166.3382</v>
      </c>
      <c r="E11" s="86">
        <v>6607.4993565000004</v>
      </c>
      <c r="F11" s="86">
        <v>4491.9505880999995</v>
      </c>
      <c r="G11" s="86">
        <v>421.32063419000002</v>
      </c>
      <c r="H11" s="86">
        <v>59963.989681999999</v>
      </c>
      <c r="I11" s="86">
        <v>283.92869987</v>
      </c>
      <c r="J11" s="86">
        <v>1449.8927486</v>
      </c>
      <c r="K11" s="86">
        <v>739.30622647999996</v>
      </c>
      <c r="L11" s="86">
        <v>47.368316456999999</v>
      </c>
      <c r="M11" s="86">
        <v>224.52537667999999</v>
      </c>
      <c r="N11" s="86">
        <v>94.969772388999999</v>
      </c>
      <c r="P11" s="26" t="s">
        <v>187</v>
      </c>
      <c r="Q11" s="24">
        <v>0</v>
      </c>
      <c r="R11" s="24">
        <v>0</v>
      </c>
      <c r="S11" s="24">
        <v>0</v>
      </c>
      <c r="T11" s="24">
        <v>0</v>
      </c>
      <c r="U11" s="24">
        <v>0</v>
      </c>
      <c r="V11" s="24">
        <v>0</v>
      </c>
      <c r="W11" s="24">
        <v>0</v>
      </c>
      <c r="X11" s="24">
        <v>0</v>
      </c>
      <c r="Y11" s="24">
        <v>0</v>
      </c>
      <c r="Z11" s="24">
        <v>0</v>
      </c>
      <c r="AA11" s="24">
        <v>0</v>
      </c>
      <c r="AB11" s="24">
        <v>0</v>
      </c>
      <c r="AC11" s="24">
        <v>0</v>
      </c>
      <c r="AD11" s="24">
        <v>0</v>
      </c>
      <c r="AE11" s="24">
        <v>0</v>
      </c>
      <c r="AF11" s="24">
        <v>0</v>
      </c>
      <c r="AG11" s="24">
        <v>0</v>
      </c>
      <c r="AH11" s="24">
        <v>0</v>
      </c>
      <c r="AI11" s="24">
        <v>0</v>
      </c>
      <c r="AJ11" s="24">
        <v>0</v>
      </c>
      <c r="AK11" s="24">
        <v>0</v>
      </c>
      <c r="AL11" s="24">
        <v>0</v>
      </c>
      <c r="AM11" s="24">
        <v>0</v>
      </c>
      <c r="AN11" s="24">
        <v>0</v>
      </c>
      <c r="AO11" s="24">
        <v>0</v>
      </c>
      <c r="AP11" s="24">
        <v>0</v>
      </c>
      <c r="AQ11" s="24">
        <v>0</v>
      </c>
      <c r="AR11" s="24">
        <v>0</v>
      </c>
      <c r="AS11" s="24">
        <v>0</v>
      </c>
      <c r="AT11" s="24">
        <v>0</v>
      </c>
      <c r="AU11" s="24">
        <v>0</v>
      </c>
      <c r="AV11" s="24">
        <v>0</v>
      </c>
      <c r="AW11" s="24">
        <v>0</v>
      </c>
      <c r="AX11" s="24">
        <v>0</v>
      </c>
      <c r="AY11" s="24">
        <v>0</v>
      </c>
      <c r="AZ11" s="24">
        <v>0</v>
      </c>
      <c r="BA11" s="24">
        <v>0</v>
      </c>
      <c r="BB11" s="24">
        <v>0</v>
      </c>
      <c r="BC11" s="24">
        <v>0</v>
      </c>
      <c r="BD11" s="24">
        <v>0</v>
      </c>
      <c r="BE11" s="24">
        <v>0</v>
      </c>
      <c r="BF11" s="24">
        <v>0</v>
      </c>
      <c r="BG11" s="24">
        <v>0</v>
      </c>
      <c r="BH11" s="24">
        <v>0</v>
      </c>
      <c r="BI11" s="24">
        <v>0</v>
      </c>
      <c r="BJ11" s="24">
        <v>0</v>
      </c>
      <c r="BK11" s="24">
        <v>0</v>
      </c>
      <c r="BL11" s="24">
        <v>0</v>
      </c>
      <c r="BM11" s="24">
        <v>0</v>
      </c>
      <c r="BN11" s="24">
        <v>0</v>
      </c>
      <c r="BO11" s="24">
        <v>0</v>
      </c>
      <c r="BP11" s="24">
        <v>0</v>
      </c>
      <c r="BQ11" s="24">
        <v>0</v>
      </c>
      <c r="BR11" s="24">
        <v>0</v>
      </c>
      <c r="BS11" s="24">
        <v>0</v>
      </c>
      <c r="BT11" s="24">
        <v>0</v>
      </c>
      <c r="BU11" s="24">
        <v>0</v>
      </c>
      <c r="BV11" s="24">
        <f t="shared" si="1"/>
        <v>0</v>
      </c>
      <c r="BW11" s="24">
        <f t="shared" si="2"/>
        <v>0</v>
      </c>
      <c r="BY11" s="24" t="str">
        <f t="shared" si="0"/>
        <v/>
      </c>
      <c r="CA11" s="21"/>
      <c r="CB11" s="21"/>
      <c r="CC11" s="21"/>
      <c r="CD11" s="21"/>
      <c r="CE11" s="21"/>
    </row>
    <row r="12" spans="1:83" x14ac:dyDescent="0.3">
      <c r="A12" s="18" t="s">
        <v>97</v>
      </c>
      <c r="B12" s="86">
        <v>109711.63254999999</v>
      </c>
      <c r="C12" s="86">
        <v>161.17602077000001</v>
      </c>
      <c r="D12" s="86">
        <v>26314.675528</v>
      </c>
      <c r="E12" s="86">
        <v>1563.3065048000001</v>
      </c>
      <c r="F12" s="86">
        <v>1257.1618696</v>
      </c>
      <c r="G12" s="86">
        <v>591.15127626000003</v>
      </c>
      <c r="H12" s="86">
        <v>9241.1208585999993</v>
      </c>
      <c r="I12" s="86">
        <v>40.549397737</v>
      </c>
      <c r="J12" s="86">
        <v>242.86309324999999</v>
      </c>
      <c r="K12" s="86">
        <v>94.064231484000004</v>
      </c>
      <c r="L12" s="86">
        <v>6.8515778774999996</v>
      </c>
      <c r="M12" s="86">
        <v>36.416228838000002</v>
      </c>
      <c r="N12" s="86">
        <v>14.222608849</v>
      </c>
      <c r="P12" s="26" t="s">
        <v>188</v>
      </c>
      <c r="Q12" s="24">
        <v>9.4033234579732792</v>
      </c>
      <c r="R12" s="24">
        <v>4.1429938354587099</v>
      </c>
      <c r="S12" s="24">
        <v>24.795979276351702</v>
      </c>
      <c r="T12" s="24">
        <v>24.796215635666801</v>
      </c>
      <c r="U12" s="24">
        <v>14.8538416602953</v>
      </c>
      <c r="V12" s="24">
        <v>141.516246697556</v>
      </c>
      <c r="W12" s="24">
        <v>20.352180933875001</v>
      </c>
      <c r="X12" s="24">
        <v>233.68423337650199</v>
      </c>
      <c r="Y12" s="24">
        <v>69742.931585949904</v>
      </c>
      <c r="Z12" s="24">
        <v>318.25458330826899</v>
      </c>
      <c r="AA12" s="24">
        <v>92.229997646644307</v>
      </c>
      <c r="AB12" s="24">
        <v>97.447013742664396</v>
      </c>
      <c r="AC12" s="24">
        <v>3.9315274638705802</v>
      </c>
      <c r="AD12" s="24">
        <v>58.282021638624997</v>
      </c>
      <c r="AE12" s="24">
        <v>58.282018163335998</v>
      </c>
      <c r="AF12" s="24">
        <v>134.78664962493801</v>
      </c>
      <c r="AG12" s="24">
        <v>197.32391030216499</v>
      </c>
      <c r="AH12" s="24">
        <v>3.1704447856863802</v>
      </c>
      <c r="AI12" s="24">
        <v>2.2825507825967102</v>
      </c>
      <c r="AJ12" s="24">
        <v>22.554618914625799</v>
      </c>
      <c r="AK12" s="24">
        <v>8.5726654796951003</v>
      </c>
      <c r="AL12" s="24">
        <v>106.564516987163</v>
      </c>
      <c r="AM12" s="24">
        <v>0</v>
      </c>
      <c r="AN12" s="24">
        <v>14337.037258773</v>
      </c>
      <c r="AO12" s="24">
        <v>2376.48738133897</v>
      </c>
      <c r="AP12" s="24">
        <v>16848.311289736899</v>
      </c>
      <c r="AQ12" s="24">
        <v>171.34729130144299</v>
      </c>
      <c r="AR12" s="24">
        <v>0.38690463202103198</v>
      </c>
      <c r="AS12" s="24">
        <v>2799.0091851684001</v>
      </c>
      <c r="AT12" s="24">
        <v>2.0154810775089902</v>
      </c>
      <c r="AU12" s="24">
        <v>0.41002883083384301</v>
      </c>
      <c r="AV12" s="24">
        <v>174.38869707942601</v>
      </c>
      <c r="AW12" s="24">
        <v>3.2975691511654102</v>
      </c>
      <c r="AX12" s="24">
        <v>0.14854152912581201</v>
      </c>
      <c r="AY12" s="24">
        <v>0.11516508286622899</v>
      </c>
      <c r="AZ12" s="24">
        <v>1014.58944361532</v>
      </c>
      <c r="BA12" s="24">
        <v>816.59108136286397</v>
      </c>
      <c r="BB12" s="24">
        <v>197.99836225246199</v>
      </c>
      <c r="BC12" s="24">
        <v>1.6625964589361599</v>
      </c>
      <c r="BD12" s="24">
        <v>2.03424983548008E-2</v>
      </c>
      <c r="BE12" s="24">
        <v>12.3031357793614</v>
      </c>
      <c r="BF12" s="24">
        <v>0.36346722300302498</v>
      </c>
      <c r="BG12" s="24">
        <v>17.598211196172699</v>
      </c>
      <c r="BH12" s="24">
        <v>2.6836594393646198</v>
      </c>
      <c r="BI12" s="24">
        <v>0.64027136890490899</v>
      </c>
      <c r="BJ12" s="24">
        <v>84.049722283767906</v>
      </c>
      <c r="BK12" s="24">
        <v>14.9081150523009</v>
      </c>
      <c r="BL12" s="24">
        <v>1.8940999215154499</v>
      </c>
      <c r="BM12" s="24">
        <v>514.51725557631505</v>
      </c>
      <c r="BN12" s="24">
        <v>9.5932234219040194E-2</v>
      </c>
      <c r="BO12" s="24">
        <v>388.19054293887098</v>
      </c>
      <c r="BP12" s="24">
        <v>0</v>
      </c>
      <c r="BQ12" s="24">
        <v>0.17472949609586999</v>
      </c>
      <c r="BR12" s="24">
        <v>638.45859963821704</v>
      </c>
      <c r="BS12" s="24">
        <v>62.208331244035101</v>
      </c>
      <c r="BT12" s="24">
        <v>5415.0884894481196</v>
      </c>
      <c r="BU12" s="24">
        <v>939.280374678626</v>
      </c>
      <c r="BV12" s="24">
        <f t="shared" si="1"/>
        <v>1929.4085889693863</v>
      </c>
      <c r="BW12" s="24">
        <f t="shared" si="2"/>
        <v>932.42097215144804</v>
      </c>
      <c r="BY12" s="24">
        <f t="shared" si="0"/>
        <v>5845.1169196329438</v>
      </c>
      <c r="CA12" s="21"/>
      <c r="CB12" s="21"/>
      <c r="CC12" s="21"/>
      <c r="CD12" s="21"/>
      <c r="CE12" s="21"/>
    </row>
    <row r="13" spans="1:83" x14ac:dyDescent="0.3">
      <c r="A13" s="18" t="s">
        <v>98</v>
      </c>
      <c r="B13" s="86">
        <v>234093.51519000001</v>
      </c>
      <c r="C13" s="86">
        <v>439.68134398000001</v>
      </c>
      <c r="D13" s="86">
        <v>63282.064216999999</v>
      </c>
      <c r="E13" s="86">
        <v>4245.2452323999996</v>
      </c>
      <c r="F13" s="86">
        <v>3412.3328287999998</v>
      </c>
      <c r="G13" s="86">
        <v>1604.0797186</v>
      </c>
      <c r="H13" s="86">
        <v>23007.288871000001</v>
      </c>
      <c r="I13" s="86">
        <v>99.539598201000004</v>
      </c>
      <c r="J13" s="86">
        <v>559.95600094999998</v>
      </c>
      <c r="K13" s="86">
        <v>234.70280054</v>
      </c>
      <c r="L13" s="86">
        <v>16.648342783</v>
      </c>
      <c r="M13" s="86">
        <v>83.000578821999994</v>
      </c>
      <c r="N13" s="86">
        <v>34.120616554000001</v>
      </c>
      <c r="P13" s="26" t="s">
        <v>189</v>
      </c>
      <c r="Q13" s="24">
        <v>0</v>
      </c>
      <c r="R13" s="24">
        <v>0</v>
      </c>
      <c r="S13" s="24">
        <v>0</v>
      </c>
      <c r="T13" s="24">
        <v>0</v>
      </c>
      <c r="U13" s="24">
        <v>0</v>
      </c>
      <c r="V13" s="24">
        <v>0</v>
      </c>
      <c r="W13" s="24">
        <v>0</v>
      </c>
      <c r="X13" s="24">
        <v>0</v>
      </c>
      <c r="Y13" s="24">
        <v>0</v>
      </c>
      <c r="Z13" s="24">
        <v>0</v>
      </c>
      <c r="AA13" s="24">
        <v>0</v>
      </c>
      <c r="AB13" s="24">
        <v>0</v>
      </c>
      <c r="AC13" s="24">
        <v>0</v>
      </c>
      <c r="AD13" s="24">
        <v>0</v>
      </c>
      <c r="AE13" s="24">
        <v>0</v>
      </c>
      <c r="AF13" s="24">
        <v>0</v>
      </c>
      <c r="AG13" s="24">
        <v>0</v>
      </c>
      <c r="AH13" s="24">
        <v>0</v>
      </c>
      <c r="AI13" s="24">
        <v>0</v>
      </c>
      <c r="AJ13" s="24">
        <v>0</v>
      </c>
      <c r="AK13" s="24">
        <v>0</v>
      </c>
      <c r="AL13" s="24">
        <v>0</v>
      </c>
      <c r="AM13" s="24">
        <v>0</v>
      </c>
      <c r="AN13" s="24">
        <v>0</v>
      </c>
      <c r="AO13" s="24">
        <v>0</v>
      </c>
      <c r="AP13" s="24">
        <v>0</v>
      </c>
      <c r="AQ13" s="24">
        <v>0</v>
      </c>
      <c r="AR13" s="24">
        <v>0</v>
      </c>
      <c r="AS13" s="24">
        <v>0</v>
      </c>
      <c r="AT13" s="24">
        <v>0</v>
      </c>
      <c r="AU13" s="24">
        <v>0</v>
      </c>
      <c r="AV13" s="24">
        <v>0</v>
      </c>
      <c r="AW13" s="24">
        <v>0</v>
      </c>
      <c r="AX13" s="24">
        <v>0</v>
      </c>
      <c r="AY13" s="24">
        <v>0</v>
      </c>
      <c r="AZ13" s="24">
        <v>0</v>
      </c>
      <c r="BA13" s="24">
        <v>0</v>
      </c>
      <c r="BB13" s="24">
        <v>0</v>
      </c>
      <c r="BC13" s="24">
        <v>0</v>
      </c>
      <c r="BD13" s="24">
        <v>0</v>
      </c>
      <c r="BE13" s="24">
        <v>0</v>
      </c>
      <c r="BF13" s="24">
        <v>0</v>
      </c>
      <c r="BG13" s="24">
        <v>0</v>
      </c>
      <c r="BH13" s="24">
        <v>0</v>
      </c>
      <c r="BI13" s="24">
        <v>0</v>
      </c>
      <c r="BJ13" s="24">
        <v>0</v>
      </c>
      <c r="BK13" s="24">
        <v>0</v>
      </c>
      <c r="BL13" s="24">
        <v>0</v>
      </c>
      <c r="BM13" s="24">
        <v>0</v>
      </c>
      <c r="BN13" s="24">
        <v>0</v>
      </c>
      <c r="BO13" s="24">
        <v>0</v>
      </c>
      <c r="BP13" s="24">
        <v>0</v>
      </c>
      <c r="BQ13" s="24">
        <v>0</v>
      </c>
      <c r="BR13" s="24">
        <v>0</v>
      </c>
      <c r="BS13" s="24">
        <v>0</v>
      </c>
      <c r="BT13" s="24">
        <v>0</v>
      </c>
      <c r="BU13" s="24">
        <v>0</v>
      </c>
      <c r="BV13" s="24">
        <f t="shared" si="1"/>
        <v>0</v>
      </c>
      <c r="BW13" s="24">
        <f t="shared" si="2"/>
        <v>0</v>
      </c>
      <c r="BY13" s="24" t="str">
        <f t="shared" si="0"/>
        <v/>
      </c>
      <c r="CA13" s="21"/>
      <c r="CB13" s="21"/>
      <c r="CC13" s="21"/>
      <c r="CD13" s="21"/>
      <c r="CE13" s="21"/>
    </row>
    <row r="14" spans="1:83" x14ac:dyDescent="0.3">
      <c r="A14" s="18" t="s">
        <v>99</v>
      </c>
      <c r="B14" s="86">
        <v>177100.10238</v>
      </c>
      <c r="C14" s="86">
        <v>225.89398143</v>
      </c>
      <c r="D14" s="86">
        <v>31560.713729999999</v>
      </c>
      <c r="E14" s="86">
        <v>2166.5649668000001</v>
      </c>
      <c r="F14" s="86">
        <v>1740.3151049999999</v>
      </c>
      <c r="G14" s="86">
        <v>862.54747286999998</v>
      </c>
      <c r="H14" s="86">
        <v>13446.946109</v>
      </c>
      <c r="I14" s="86">
        <v>56.813653262000003</v>
      </c>
      <c r="J14" s="86">
        <v>343.78391475000001</v>
      </c>
      <c r="K14" s="86">
        <v>132.18340499000001</v>
      </c>
      <c r="L14" s="86">
        <v>9.5733214088</v>
      </c>
      <c r="M14" s="86">
        <v>50.657952100000003</v>
      </c>
      <c r="N14" s="86">
        <v>19.930444926</v>
      </c>
      <c r="P14" s="26" t="s">
        <v>190</v>
      </c>
      <c r="Q14" s="24">
        <v>0</v>
      </c>
      <c r="R14" s="24">
        <v>0</v>
      </c>
      <c r="S14" s="24">
        <v>0</v>
      </c>
      <c r="T14" s="24">
        <v>0</v>
      </c>
      <c r="U14" s="24">
        <v>0</v>
      </c>
      <c r="V14" s="24">
        <v>0</v>
      </c>
      <c r="W14" s="24">
        <v>0</v>
      </c>
      <c r="X14" s="24">
        <v>0</v>
      </c>
      <c r="Y14" s="24">
        <v>0</v>
      </c>
      <c r="Z14" s="24">
        <v>0</v>
      </c>
      <c r="AA14" s="24">
        <v>0</v>
      </c>
      <c r="AB14" s="24">
        <v>0</v>
      </c>
      <c r="AC14" s="24">
        <v>0</v>
      </c>
      <c r="AD14" s="24">
        <v>0</v>
      </c>
      <c r="AE14" s="24">
        <v>0</v>
      </c>
      <c r="AF14" s="24">
        <v>0</v>
      </c>
      <c r="AG14" s="24">
        <v>0</v>
      </c>
      <c r="AH14" s="24">
        <v>0</v>
      </c>
      <c r="AI14" s="24">
        <v>0</v>
      </c>
      <c r="AJ14" s="24">
        <v>0</v>
      </c>
      <c r="AK14" s="24">
        <v>0</v>
      </c>
      <c r="AL14" s="24">
        <v>0</v>
      </c>
      <c r="AM14" s="24">
        <v>0</v>
      </c>
      <c r="AN14" s="24">
        <v>0</v>
      </c>
      <c r="AO14" s="24">
        <v>0</v>
      </c>
      <c r="AP14" s="24">
        <v>0</v>
      </c>
      <c r="AQ14" s="24">
        <v>0</v>
      </c>
      <c r="AR14" s="24">
        <v>0</v>
      </c>
      <c r="AS14" s="24">
        <v>0</v>
      </c>
      <c r="AT14" s="24">
        <v>0</v>
      </c>
      <c r="AU14" s="24">
        <v>0</v>
      </c>
      <c r="AV14" s="24">
        <v>0</v>
      </c>
      <c r="AW14" s="24">
        <v>0</v>
      </c>
      <c r="AX14" s="24">
        <v>0</v>
      </c>
      <c r="AY14" s="24">
        <v>0</v>
      </c>
      <c r="AZ14" s="24">
        <v>0</v>
      </c>
      <c r="BA14" s="24">
        <v>0</v>
      </c>
      <c r="BB14" s="24">
        <v>0</v>
      </c>
      <c r="BC14" s="24">
        <v>0</v>
      </c>
      <c r="BD14" s="24">
        <v>0</v>
      </c>
      <c r="BE14" s="24">
        <v>0</v>
      </c>
      <c r="BF14" s="24">
        <v>0</v>
      </c>
      <c r="BG14" s="24">
        <v>0</v>
      </c>
      <c r="BH14" s="24">
        <v>0</v>
      </c>
      <c r="BI14" s="24">
        <v>0</v>
      </c>
      <c r="BJ14" s="24">
        <v>0</v>
      </c>
      <c r="BK14" s="24">
        <v>0</v>
      </c>
      <c r="BL14" s="24">
        <v>0</v>
      </c>
      <c r="BM14" s="24">
        <v>0</v>
      </c>
      <c r="BN14" s="24">
        <v>0</v>
      </c>
      <c r="BO14" s="24">
        <v>0</v>
      </c>
      <c r="BP14" s="24">
        <v>0</v>
      </c>
      <c r="BQ14" s="24">
        <v>0</v>
      </c>
      <c r="BR14" s="24">
        <v>0</v>
      </c>
      <c r="BS14" s="24">
        <v>0</v>
      </c>
      <c r="BT14" s="24">
        <v>0</v>
      </c>
      <c r="BU14" s="24">
        <v>0</v>
      </c>
      <c r="BV14" s="24">
        <f t="shared" si="1"/>
        <v>0</v>
      </c>
      <c r="BW14" s="24">
        <f t="shared" si="2"/>
        <v>0</v>
      </c>
      <c r="BY14" s="24" t="str">
        <f t="shared" si="0"/>
        <v/>
      </c>
      <c r="CA14" s="21"/>
      <c r="CB14" s="21"/>
      <c r="CC14" s="21"/>
      <c r="CD14" s="21"/>
      <c r="CE14" s="21"/>
    </row>
    <row r="15" spans="1:83" x14ac:dyDescent="0.3">
      <c r="A15" s="18" t="s">
        <v>100</v>
      </c>
      <c r="B15" s="86">
        <v>132843.67496</v>
      </c>
      <c r="C15" s="86">
        <v>257.98208575000001</v>
      </c>
      <c r="D15" s="86">
        <v>37153.853815000002</v>
      </c>
      <c r="E15" s="86">
        <v>2438.9063649</v>
      </c>
      <c r="F15" s="86">
        <v>1953.9416404999999</v>
      </c>
      <c r="G15" s="86">
        <v>899.57855074999998</v>
      </c>
      <c r="H15" s="86">
        <v>12952.562994</v>
      </c>
      <c r="I15" s="86">
        <v>58.354554188000002</v>
      </c>
      <c r="J15" s="86">
        <v>325.76723518</v>
      </c>
      <c r="K15" s="86">
        <v>137.97314478999999</v>
      </c>
      <c r="L15" s="86">
        <v>9.7726435266999996</v>
      </c>
      <c r="M15" s="86">
        <v>48.823653555999996</v>
      </c>
      <c r="N15" s="86">
        <v>19.992410567</v>
      </c>
      <c r="P15" s="26" t="s">
        <v>191</v>
      </c>
      <c r="Q15" s="24">
        <v>0</v>
      </c>
      <c r="R15" s="24">
        <v>0</v>
      </c>
      <c r="S15" s="24">
        <v>0</v>
      </c>
      <c r="T15" s="24">
        <v>0</v>
      </c>
      <c r="U15" s="24">
        <v>0</v>
      </c>
      <c r="V15" s="24">
        <v>0</v>
      </c>
      <c r="W15" s="24">
        <v>0</v>
      </c>
      <c r="X15" s="24">
        <v>0</v>
      </c>
      <c r="Y15" s="24">
        <v>0</v>
      </c>
      <c r="Z15" s="24">
        <v>0</v>
      </c>
      <c r="AA15" s="24">
        <v>0</v>
      </c>
      <c r="AB15" s="24">
        <v>0</v>
      </c>
      <c r="AC15" s="24">
        <v>0</v>
      </c>
      <c r="AD15" s="24">
        <v>0</v>
      </c>
      <c r="AE15" s="24">
        <v>0</v>
      </c>
      <c r="AF15" s="24">
        <v>0</v>
      </c>
      <c r="AG15" s="24">
        <v>0</v>
      </c>
      <c r="AH15" s="24">
        <v>0</v>
      </c>
      <c r="AI15" s="24">
        <v>0</v>
      </c>
      <c r="AJ15" s="24">
        <v>0</v>
      </c>
      <c r="AK15" s="24">
        <v>0</v>
      </c>
      <c r="AL15" s="24">
        <v>0</v>
      </c>
      <c r="AM15" s="24">
        <v>0</v>
      </c>
      <c r="AN15" s="24">
        <v>0</v>
      </c>
      <c r="AO15" s="24">
        <v>0</v>
      </c>
      <c r="AP15" s="24">
        <v>0</v>
      </c>
      <c r="AQ15" s="24">
        <v>0</v>
      </c>
      <c r="AR15" s="24">
        <v>0</v>
      </c>
      <c r="AS15" s="24">
        <v>0</v>
      </c>
      <c r="AT15" s="24">
        <v>0</v>
      </c>
      <c r="AU15" s="24">
        <v>0</v>
      </c>
      <c r="AV15" s="24">
        <v>0</v>
      </c>
      <c r="AW15" s="24">
        <v>0</v>
      </c>
      <c r="AX15" s="24">
        <v>0</v>
      </c>
      <c r="AY15" s="24">
        <v>0</v>
      </c>
      <c r="AZ15" s="24">
        <v>0</v>
      </c>
      <c r="BA15" s="24">
        <v>0</v>
      </c>
      <c r="BB15" s="24">
        <v>0</v>
      </c>
      <c r="BC15" s="24">
        <v>0</v>
      </c>
      <c r="BD15" s="24">
        <v>0</v>
      </c>
      <c r="BE15" s="24">
        <v>0</v>
      </c>
      <c r="BF15" s="24">
        <v>0</v>
      </c>
      <c r="BG15" s="24">
        <v>0</v>
      </c>
      <c r="BH15" s="24">
        <v>0</v>
      </c>
      <c r="BI15" s="24">
        <v>0</v>
      </c>
      <c r="BJ15" s="24">
        <v>0</v>
      </c>
      <c r="BK15" s="24">
        <v>0</v>
      </c>
      <c r="BL15" s="24">
        <v>0</v>
      </c>
      <c r="BM15" s="24">
        <v>0</v>
      </c>
      <c r="BN15" s="24">
        <v>0</v>
      </c>
      <c r="BO15" s="24">
        <v>0</v>
      </c>
      <c r="BP15" s="24">
        <v>0</v>
      </c>
      <c r="BQ15" s="24">
        <v>0</v>
      </c>
      <c r="BR15" s="24">
        <v>0</v>
      </c>
      <c r="BS15" s="24">
        <v>0</v>
      </c>
      <c r="BT15" s="24">
        <v>0</v>
      </c>
      <c r="BU15" s="24">
        <v>0</v>
      </c>
      <c r="BV15" s="24">
        <f t="shared" si="1"/>
        <v>0</v>
      </c>
      <c r="BW15" s="24">
        <f t="shared" si="2"/>
        <v>0</v>
      </c>
      <c r="BY15" s="24" t="str">
        <f t="shared" si="0"/>
        <v/>
      </c>
      <c r="CA15" s="21"/>
      <c r="CB15" s="21"/>
      <c r="CC15" s="21"/>
      <c r="CD15" s="21"/>
      <c r="CE15" s="21"/>
    </row>
    <row r="16" spans="1:83" x14ac:dyDescent="0.3">
      <c r="A16" s="18" t="s">
        <v>101</v>
      </c>
      <c r="B16" s="86">
        <v>456149.41011</v>
      </c>
      <c r="C16" s="86">
        <v>938.16783547</v>
      </c>
      <c r="D16" s="86">
        <v>131188.22735</v>
      </c>
      <c r="E16" s="86">
        <v>6850.6845872000004</v>
      </c>
      <c r="F16" s="86">
        <v>5251.8180799000002</v>
      </c>
      <c r="G16" s="86">
        <v>2312.6660470000002</v>
      </c>
      <c r="H16" s="86">
        <v>46496.841793</v>
      </c>
      <c r="I16" s="86">
        <v>200.62769055000001</v>
      </c>
      <c r="J16" s="86">
        <v>1089.5529346999999</v>
      </c>
      <c r="K16" s="86">
        <v>498.15196089</v>
      </c>
      <c r="L16" s="86">
        <v>33.354994638000001</v>
      </c>
      <c r="M16" s="86">
        <v>161.35741429999999</v>
      </c>
      <c r="N16" s="86">
        <v>68.046393090999999</v>
      </c>
      <c r="P16" s="26" t="s">
        <v>192</v>
      </c>
      <c r="Q16" s="24">
        <v>0</v>
      </c>
      <c r="R16" s="24">
        <v>0</v>
      </c>
      <c r="S16" s="24">
        <v>0</v>
      </c>
      <c r="T16" s="24">
        <v>0</v>
      </c>
      <c r="U16" s="24">
        <v>0</v>
      </c>
      <c r="V16" s="24">
        <v>0</v>
      </c>
      <c r="W16" s="24">
        <v>0</v>
      </c>
      <c r="X16" s="24">
        <v>0</v>
      </c>
      <c r="Y16" s="24">
        <v>0</v>
      </c>
      <c r="Z16" s="24">
        <v>0</v>
      </c>
      <c r="AA16" s="24">
        <v>0</v>
      </c>
      <c r="AB16" s="24">
        <v>0</v>
      </c>
      <c r="AC16" s="24">
        <v>0</v>
      </c>
      <c r="AD16" s="24">
        <v>0</v>
      </c>
      <c r="AE16" s="24">
        <v>0</v>
      </c>
      <c r="AF16" s="24">
        <v>0</v>
      </c>
      <c r="AG16" s="24">
        <v>0</v>
      </c>
      <c r="AH16" s="24">
        <v>0</v>
      </c>
      <c r="AI16" s="24">
        <v>0</v>
      </c>
      <c r="AJ16" s="24">
        <v>0</v>
      </c>
      <c r="AK16" s="24">
        <v>0</v>
      </c>
      <c r="AL16" s="24">
        <v>0</v>
      </c>
      <c r="AM16" s="24">
        <v>0</v>
      </c>
      <c r="AN16" s="24">
        <v>0</v>
      </c>
      <c r="AO16" s="24">
        <v>0</v>
      </c>
      <c r="AP16" s="24">
        <v>0</v>
      </c>
      <c r="AQ16" s="24">
        <v>0</v>
      </c>
      <c r="AR16" s="24">
        <v>0</v>
      </c>
      <c r="AS16" s="24">
        <v>0</v>
      </c>
      <c r="AT16" s="24">
        <v>0</v>
      </c>
      <c r="AU16" s="24">
        <v>0</v>
      </c>
      <c r="AV16" s="24">
        <v>0</v>
      </c>
      <c r="AW16" s="24">
        <v>0</v>
      </c>
      <c r="AX16" s="24">
        <v>0</v>
      </c>
      <c r="AY16" s="24">
        <v>0</v>
      </c>
      <c r="AZ16" s="24">
        <v>0</v>
      </c>
      <c r="BA16" s="24">
        <v>0</v>
      </c>
      <c r="BB16" s="24">
        <v>0</v>
      </c>
      <c r="BC16" s="24">
        <v>0</v>
      </c>
      <c r="BD16" s="24">
        <v>0</v>
      </c>
      <c r="BE16" s="24">
        <v>0</v>
      </c>
      <c r="BF16" s="24">
        <v>0</v>
      </c>
      <c r="BG16" s="24">
        <v>0</v>
      </c>
      <c r="BH16" s="24">
        <v>0</v>
      </c>
      <c r="BI16" s="24">
        <v>0</v>
      </c>
      <c r="BJ16" s="24">
        <v>0</v>
      </c>
      <c r="BK16" s="24">
        <v>0</v>
      </c>
      <c r="BL16" s="24">
        <v>0</v>
      </c>
      <c r="BM16" s="24">
        <v>0</v>
      </c>
      <c r="BN16" s="24">
        <v>0</v>
      </c>
      <c r="BO16" s="24">
        <v>0</v>
      </c>
      <c r="BP16" s="24">
        <v>0</v>
      </c>
      <c r="BQ16" s="24">
        <v>0</v>
      </c>
      <c r="BR16" s="24">
        <v>0</v>
      </c>
      <c r="BS16" s="24">
        <v>0</v>
      </c>
      <c r="BT16" s="24">
        <v>0</v>
      </c>
      <c r="BU16" s="24">
        <v>0</v>
      </c>
      <c r="BV16" s="24">
        <f t="shared" si="1"/>
        <v>0</v>
      </c>
      <c r="BW16" s="24">
        <f t="shared" si="2"/>
        <v>0</v>
      </c>
      <c r="BY16" s="24" t="str">
        <f t="shared" si="0"/>
        <v/>
      </c>
      <c r="CA16" s="21"/>
      <c r="CB16" s="21"/>
      <c r="CC16" s="21"/>
      <c r="CD16" s="21"/>
      <c r="CE16" s="21"/>
    </row>
    <row r="17" spans="1:83" x14ac:dyDescent="0.3">
      <c r="A17" s="18" t="s">
        <v>102</v>
      </c>
      <c r="B17" s="86">
        <v>462793.91206</v>
      </c>
      <c r="C17" s="86">
        <v>802.19539715999997</v>
      </c>
      <c r="D17" s="86">
        <v>108483.38338</v>
      </c>
      <c r="E17" s="86">
        <v>5535.6347323</v>
      </c>
      <c r="F17" s="86">
        <v>4187.8506407000004</v>
      </c>
      <c r="G17" s="86">
        <v>1506.9504717</v>
      </c>
      <c r="H17" s="86">
        <v>38828.116811</v>
      </c>
      <c r="I17" s="86">
        <v>187.12094234</v>
      </c>
      <c r="J17" s="86">
        <v>1056.1972217</v>
      </c>
      <c r="K17" s="86">
        <v>464.15910471000001</v>
      </c>
      <c r="L17" s="86">
        <v>31.524333579</v>
      </c>
      <c r="M17" s="86">
        <v>163.32672002999999</v>
      </c>
      <c r="N17" s="86">
        <v>64.594749544999999</v>
      </c>
      <c r="P17" s="26" t="s">
        <v>193</v>
      </c>
      <c r="Q17" s="24">
        <v>0</v>
      </c>
      <c r="R17" s="24">
        <v>0</v>
      </c>
      <c r="S17" s="24">
        <v>0</v>
      </c>
      <c r="T17" s="24">
        <v>0</v>
      </c>
      <c r="U17" s="24">
        <v>0</v>
      </c>
      <c r="V17" s="24">
        <v>0</v>
      </c>
      <c r="W17" s="24">
        <v>0</v>
      </c>
      <c r="X17" s="24">
        <v>0</v>
      </c>
      <c r="Y17" s="24">
        <v>0</v>
      </c>
      <c r="Z17" s="24">
        <v>0</v>
      </c>
      <c r="AA17" s="24">
        <v>0</v>
      </c>
      <c r="AB17" s="24">
        <v>0</v>
      </c>
      <c r="AC17" s="24">
        <v>0</v>
      </c>
      <c r="AD17" s="24">
        <v>0</v>
      </c>
      <c r="AE17" s="24">
        <v>0</v>
      </c>
      <c r="AF17" s="24">
        <v>0</v>
      </c>
      <c r="AG17" s="24">
        <v>0</v>
      </c>
      <c r="AH17" s="24">
        <v>0</v>
      </c>
      <c r="AI17" s="24">
        <v>0</v>
      </c>
      <c r="AJ17" s="24">
        <v>0</v>
      </c>
      <c r="AK17" s="24">
        <v>0</v>
      </c>
      <c r="AL17" s="24">
        <v>0</v>
      </c>
      <c r="AM17" s="24">
        <v>0</v>
      </c>
      <c r="AN17" s="24">
        <v>0</v>
      </c>
      <c r="AO17" s="24">
        <v>0</v>
      </c>
      <c r="AP17" s="24">
        <v>0</v>
      </c>
      <c r="AQ17" s="24">
        <v>0</v>
      </c>
      <c r="AR17" s="24">
        <v>0</v>
      </c>
      <c r="AS17" s="24">
        <v>0</v>
      </c>
      <c r="AT17" s="24">
        <v>0</v>
      </c>
      <c r="AU17" s="24">
        <v>0</v>
      </c>
      <c r="AV17" s="24">
        <v>0</v>
      </c>
      <c r="AW17" s="24">
        <v>0</v>
      </c>
      <c r="AX17" s="24">
        <v>0</v>
      </c>
      <c r="AY17" s="24">
        <v>0</v>
      </c>
      <c r="AZ17" s="24">
        <v>0</v>
      </c>
      <c r="BA17" s="24">
        <v>0</v>
      </c>
      <c r="BB17" s="24">
        <v>0</v>
      </c>
      <c r="BC17" s="24">
        <v>0</v>
      </c>
      <c r="BD17" s="24">
        <v>0</v>
      </c>
      <c r="BE17" s="24">
        <v>0</v>
      </c>
      <c r="BF17" s="24">
        <v>0</v>
      </c>
      <c r="BG17" s="24">
        <v>0</v>
      </c>
      <c r="BH17" s="24">
        <v>0</v>
      </c>
      <c r="BI17" s="24">
        <v>0</v>
      </c>
      <c r="BJ17" s="24">
        <v>0</v>
      </c>
      <c r="BK17" s="24">
        <v>0</v>
      </c>
      <c r="BL17" s="24">
        <v>0</v>
      </c>
      <c r="BM17" s="24">
        <v>0</v>
      </c>
      <c r="BN17" s="24">
        <v>0</v>
      </c>
      <c r="BO17" s="24">
        <v>0</v>
      </c>
      <c r="BP17" s="24">
        <v>0</v>
      </c>
      <c r="BQ17" s="24">
        <v>0</v>
      </c>
      <c r="BR17" s="24">
        <v>0</v>
      </c>
      <c r="BS17" s="24">
        <v>0</v>
      </c>
      <c r="BT17" s="24">
        <v>0</v>
      </c>
      <c r="BU17" s="24">
        <v>0</v>
      </c>
      <c r="BV17" s="24">
        <f t="shared" si="1"/>
        <v>0</v>
      </c>
      <c r="BW17" s="24">
        <f t="shared" si="2"/>
        <v>0</v>
      </c>
      <c r="BY17" s="24" t="str">
        <f t="shared" si="0"/>
        <v/>
      </c>
      <c r="CA17" s="21"/>
      <c r="CB17" s="21"/>
      <c r="CC17" s="21"/>
      <c r="CD17" s="21"/>
      <c r="CE17" s="21"/>
    </row>
    <row r="18" spans="1:83" x14ac:dyDescent="0.3">
      <c r="A18" s="18" t="s">
        <v>103</v>
      </c>
      <c r="B18" s="86">
        <v>337536.85879999999</v>
      </c>
      <c r="C18" s="86">
        <v>500.37121861999998</v>
      </c>
      <c r="D18" s="86">
        <v>74714.236244</v>
      </c>
      <c r="E18" s="86">
        <v>4819.1612627000004</v>
      </c>
      <c r="F18" s="86">
        <v>3872.6717101999998</v>
      </c>
      <c r="G18" s="86">
        <v>1832.0824124000001</v>
      </c>
      <c r="H18" s="86">
        <v>28891.383826000001</v>
      </c>
      <c r="I18" s="86">
        <v>125.34841779999999</v>
      </c>
      <c r="J18" s="86">
        <v>753.77374122000003</v>
      </c>
      <c r="K18" s="86">
        <v>291.40839793999999</v>
      </c>
      <c r="L18" s="86">
        <v>21.181934047999999</v>
      </c>
      <c r="M18" s="86">
        <v>112.42186</v>
      </c>
      <c r="N18" s="86">
        <v>43.917309316000001</v>
      </c>
      <c r="P18" s="26" t="s">
        <v>194</v>
      </c>
      <c r="Q18" s="24">
        <v>0</v>
      </c>
      <c r="R18" s="24">
        <v>0</v>
      </c>
      <c r="S18" s="24">
        <v>0</v>
      </c>
      <c r="T18" s="24">
        <v>0</v>
      </c>
      <c r="U18" s="24">
        <v>0</v>
      </c>
      <c r="V18" s="24">
        <v>0</v>
      </c>
      <c r="W18" s="24">
        <v>0</v>
      </c>
      <c r="X18" s="24">
        <v>0</v>
      </c>
      <c r="Y18" s="24">
        <v>0</v>
      </c>
      <c r="Z18" s="24">
        <v>0</v>
      </c>
      <c r="AA18" s="24">
        <v>0</v>
      </c>
      <c r="AB18" s="24">
        <v>0</v>
      </c>
      <c r="AC18" s="24">
        <v>0</v>
      </c>
      <c r="AD18" s="24">
        <v>0</v>
      </c>
      <c r="AE18" s="24">
        <v>0</v>
      </c>
      <c r="AF18" s="24">
        <v>0</v>
      </c>
      <c r="AG18" s="24">
        <v>0</v>
      </c>
      <c r="AH18" s="24">
        <v>0</v>
      </c>
      <c r="AI18" s="24">
        <v>0</v>
      </c>
      <c r="AJ18" s="24">
        <v>0</v>
      </c>
      <c r="AK18" s="24">
        <v>0</v>
      </c>
      <c r="AL18" s="24">
        <v>0</v>
      </c>
      <c r="AM18" s="24">
        <v>0</v>
      </c>
      <c r="AN18" s="24">
        <v>0</v>
      </c>
      <c r="AO18" s="24">
        <v>0</v>
      </c>
      <c r="AP18" s="24">
        <v>0</v>
      </c>
      <c r="AQ18" s="24">
        <v>0</v>
      </c>
      <c r="AR18" s="24">
        <v>0</v>
      </c>
      <c r="AS18" s="24">
        <v>0</v>
      </c>
      <c r="AT18" s="24">
        <v>0</v>
      </c>
      <c r="AU18" s="24">
        <v>0</v>
      </c>
      <c r="AV18" s="24">
        <v>0</v>
      </c>
      <c r="AW18" s="24">
        <v>0</v>
      </c>
      <c r="AX18" s="24">
        <v>0</v>
      </c>
      <c r="AY18" s="24">
        <v>0</v>
      </c>
      <c r="AZ18" s="24">
        <v>0</v>
      </c>
      <c r="BA18" s="24">
        <v>0</v>
      </c>
      <c r="BB18" s="24">
        <v>0</v>
      </c>
      <c r="BC18" s="24">
        <v>0</v>
      </c>
      <c r="BD18" s="24">
        <v>0</v>
      </c>
      <c r="BE18" s="24">
        <v>0</v>
      </c>
      <c r="BF18" s="24">
        <v>0</v>
      </c>
      <c r="BG18" s="24">
        <v>0</v>
      </c>
      <c r="BH18" s="24">
        <v>0</v>
      </c>
      <c r="BI18" s="24">
        <v>0</v>
      </c>
      <c r="BJ18" s="24">
        <v>0</v>
      </c>
      <c r="BK18" s="24">
        <v>0</v>
      </c>
      <c r="BL18" s="24">
        <v>0</v>
      </c>
      <c r="BM18" s="24">
        <v>0</v>
      </c>
      <c r="BN18" s="24">
        <v>0</v>
      </c>
      <c r="BO18" s="24">
        <v>0</v>
      </c>
      <c r="BP18" s="24">
        <v>0</v>
      </c>
      <c r="BQ18" s="24">
        <v>0</v>
      </c>
      <c r="BR18" s="24">
        <v>0</v>
      </c>
      <c r="BS18" s="24">
        <v>0</v>
      </c>
      <c r="BT18" s="24">
        <v>0</v>
      </c>
      <c r="BU18" s="24">
        <v>0</v>
      </c>
      <c r="BV18" s="24">
        <f t="shared" si="1"/>
        <v>0</v>
      </c>
      <c r="BW18" s="24">
        <f t="shared" si="2"/>
        <v>0</v>
      </c>
      <c r="BY18" s="24" t="str">
        <f t="shared" si="0"/>
        <v/>
      </c>
      <c r="CA18" s="21"/>
      <c r="CB18" s="21"/>
      <c r="CC18" s="21"/>
      <c r="CD18" s="21"/>
      <c r="CE18" s="21"/>
    </row>
    <row r="19" spans="1:83" x14ac:dyDescent="0.3">
      <c r="A19" s="18" t="s">
        <v>104</v>
      </c>
      <c r="B19" s="86">
        <v>84948.542438999997</v>
      </c>
      <c r="C19" s="86">
        <v>151.94495907999999</v>
      </c>
      <c r="D19" s="86">
        <v>21849.824057999998</v>
      </c>
      <c r="E19" s="86">
        <v>1458.456447</v>
      </c>
      <c r="F19" s="86">
        <v>1171.6135575999999</v>
      </c>
      <c r="G19" s="86">
        <v>562.54881446000002</v>
      </c>
      <c r="H19" s="86">
        <v>8110.6504456000002</v>
      </c>
      <c r="I19" s="86">
        <v>34.274507235999998</v>
      </c>
      <c r="J19" s="86">
        <v>193.28969744</v>
      </c>
      <c r="K19" s="86">
        <v>80.889556905999996</v>
      </c>
      <c r="L19" s="86">
        <v>5.7221998363999997</v>
      </c>
      <c r="M19" s="86">
        <v>28.416750922999999</v>
      </c>
      <c r="N19" s="86">
        <v>11.747254488999999</v>
      </c>
      <c r="P19" s="26" t="s">
        <v>195</v>
      </c>
      <c r="Q19" s="24">
        <v>0</v>
      </c>
      <c r="R19" s="24">
        <v>0</v>
      </c>
      <c r="S19" s="24">
        <v>0</v>
      </c>
      <c r="T19" s="24">
        <v>0</v>
      </c>
      <c r="U19" s="24">
        <v>0</v>
      </c>
      <c r="V19" s="24">
        <v>0</v>
      </c>
      <c r="W19" s="24">
        <v>0</v>
      </c>
      <c r="X19" s="24">
        <v>0</v>
      </c>
      <c r="Y19" s="24">
        <v>0</v>
      </c>
      <c r="Z19" s="24">
        <v>0</v>
      </c>
      <c r="AA19" s="24">
        <v>0</v>
      </c>
      <c r="AB19" s="24">
        <v>0</v>
      </c>
      <c r="AC19" s="24">
        <v>0</v>
      </c>
      <c r="AD19" s="24">
        <v>0</v>
      </c>
      <c r="AE19" s="24">
        <v>0</v>
      </c>
      <c r="AF19" s="24">
        <v>0</v>
      </c>
      <c r="AG19" s="24">
        <v>0</v>
      </c>
      <c r="AH19" s="24">
        <v>0</v>
      </c>
      <c r="AI19" s="24">
        <v>0</v>
      </c>
      <c r="AJ19" s="24">
        <v>0</v>
      </c>
      <c r="AK19" s="24">
        <v>0</v>
      </c>
      <c r="AL19" s="24">
        <v>0</v>
      </c>
      <c r="AM19" s="24">
        <v>0</v>
      </c>
      <c r="AN19" s="24">
        <v>0</v>
      </c>
      <c r="AO19" s="24">
        <v>0</v>
      </c>
      <c r="AP19" s="24">
        <v>0</v>
      </c>
      <c r="AQ19" s="24">
        <v>0</v>
      </c>
      <c r="AR19" s="24">
        <v>0</v>
      </c>
      <c r="AS19" s="24">
        <v>0</v>
      </c>
      <c r="AT19" s="24">
        <v>0</v>
      </c>
      <c r="AU19" s="24">
        <v>0</v>
      </c>
      <c r="AV19" s="24">
        <v>0</v>
      </c>
      <c r="AW19" s="24">
        <v>0</v>
      </c>
      <c r="AX19" s="24">
        <v>0</v>
      </c>
      <c r="AY19" s="24">
        <v>0</v>
      </c>
      <c r="AZ19" s="24">
        <v>0</v>
      </c>
      <c r="BA19" s="24">
        <v>0</v>
      </c>
      <c r="BB19" s="24">
        <v>0</v>
      </c>
      <c r="BC19" s="24">
        <v>0</v>
      </c>
      <c r="BD19" s="24">
        <v>0</v>
      </c>
      <c r="BE19" s="24">
        <v>0</v>
      </c>
      <c r="BF19" s="24">
        <v>0</v>
      </c>
      <c r="BG19" s="24">
        <v>0</v>
      </c>
      <c r="BH19" s="24">
        <v>0</v>
      </c>
      <c r="BI19" s="24">
        <v>0</v>
      </c>
      <c r="BJ19" s="24">
        <v>0</v>
      </c>
      <c r="BK19" s="24">
        <v>0</v>
      </c>
      <c r="BL19" s="24">
        <v>0</v>
      </c>
      <c r="BM19" s="24">
        <v>0</v>
      </c>
      <c r="BN19" s="24">
        <v>0</v>
      </c>
      <c r="BO19" s="24">
        <v>0</v>
      </c>
      <c r="BP19" s="24">
        <v>0</v>
      </c>
      <c r="BQ19" s="24">
        <v>0</v>
      </c>
      <c r="BR19" s="24">
        <v>0</v>
      </c>
      <c r="BS19" s="24">
        <v>0</v>
      </c>
      <c r="BT19" s="24">
        <v>0</v>
      </c>
      <c r="BU19" s="24">
        <v>0</v>
      </c>
      <c r="BV19" s="24">
        <f t="shared" si="1"/>
        <v>0</v>
      </c>
      <c r="BW19" s="24">
        <f t="shared" si="2"/>
        <v>0</v>
      </c>
      <c r="BY19" s="24" t="str">
        <f t="shared" si="0"/>
        <v/>
      </c>
      <c r="CA19" s="21"/>
      <c r="CB19" s="21"/>
      <c r="CC19" s="21"/>
      <c r="CD19" s="21"/>
      <c r="CE19" s="21"/>
    </row>
    <row r="20" spans="1:83" x14ac:dyDescent="0.3">
      <c r="A20" s="18" t="s">
        <v>105</v>
      </c>
      <c r="B20" s="86">
        <v>80780.278395999994</v>
      </c>
      <c r="C20" s="86">
        <v>103.54199093</v>
      </c>
      <c r="D20" s="86">
        <v>14990.797979999999</v>
      </c>
      <c r="E20" s="86">
        <v>993.07725139000001</v>
      </c>
      <c r="F20" s="86">
        <v>797.69942877999995</v>
      </c>
      <c r="G20" s="86">
        <v>394.82433236000003</v>
      </c>
      <c r="H20" s="86">
        <v>6280.4715437000004</v>
      </c>
      <c r="I20" s="86">
        <v>26.040713390000001</v>
      </c>
      <c r="J20" s="86">
        <v>158.05321549999999</v>
      </c>
      <c r="K20" s="86">
        <v>60.588559869999997</v>
      </c>
      <c r="L20" s="86">
        <v>4.3884684263000002</v>
      </c>
      <c r="M20" s="86">
        <v>23.224169225000001</v>
      </c>
      <c r="N20" s="86">
        <v>9.1348460557000006</v>
      </c>
      <c r="P20" s="26" t="s">
        <v>196</v>
      </c>
      <c r="Q20" s="24">
        <v>0</v>
      </c>
      <c r="R20" s="24">
        <v>0</v>
      </c>
      <c r="S20" s="24">
        <v>0</v>
      </c>
      <c r="T20" s="24">
        <v>0</v>
      </c>
      <c r="U20" s="24">
        <v>0</v>
      </c>
      <c r="V20" s="24">
        <v>0</v>
      </c>
      <c r="W20" s="24">
        <v>0</v>
      </c>
      <c r="X20" s="24">
        <v>0</v>
      </c>
      <c r="Y20" s="24">
        <v>0</v>
      </c>
      <c r="Z20" s="24">
        <v>0</v>
      </c>
      <c r="AA20" s="24">
        <v>0</v>
      </c>
      <c r="AB20" s="24">
        <v>0</v>
      </c>
      <c r="AC20" s="24">
        <v>0</v>
      </c>
      <c r="AD20" s="24">
        <v>0</v>
      </c>
      <c r="AE20" s="24">
        <v>0</v>
      </c>
      <c r="AF20" s="24">
        <v>0</v>
      </c>
      <c r="AG20" s="24">
        <v>0</v>
      </c>
      <c r="AH20" s="24">
        <v>0</v>
      </c>
      <c r="AI20" s="24">
        <v>0</v>
      </c>
      <c r="AJ20" s="24">
        <v>0</v>
      </c>
      <c r="AK20" s="24">
        <v>0</v>
      </c>
      <c r="AL20" s="24">
        <v>0</v>
      </c>
      <c r="AM20" s="24">
        <v>0</v>
      </c>
      <c r="AN20" s="24">
        <v>0</v>
      </c>
      <c r="AO20" s="24">
        <v>0</v>
      </c>
      <c r="AP20" s="24">
        <v>0</v>
      </c>
      <c r="AQ20" s="24">
        <v>0</v>
      </c>
      <c r="AR20" s="24">
        <v>0</v>
      </c>
      <c r="AS20" s="24">
        <v>0</v>
      </c>
      <c r="AT20" s="24">
        <v>0</v>
      </c>
      <c r="AU20" s="24">
        <v>0</v>
      </c>
      <c r="AV20" s="24">
        <v>0</v>
      </c>
      <c r="AW20" s="24">
        <v>0</v>
      </c>
      <c r="AX20" s="24">
        <v>0</v>
      </c>
      <c r="AY20" s="24">
        <v>0</v>
      </c>
      <c r="AZ20" s="24">
        <v>0</v>
      </c>
      <c r="BA20" s="24">
        <v>0</v>
      </c>
      <c r="BB20" s="24">
        <v>0</v>
      </c>
      <c r="BC20" s="24">
        <v>0</v>
      </c>
      <c r="BD20" s="24">
        <v>0</v>
      </c>
      <c r="BE20" s="24">
        <v>0</v>
      </c>
      <c r="BF20" s="24">
        <v>0</v>
      </c>
      <c r="BG20" s="24">
        <v>0</v>
      </c>
      <c r="BH20" s="24">
        <v>0</v>
      </c>
      <c r="BI20" s="24">
        <v>0</v>
      </c>
      <c r="BJ20" s="24">
        <v>0</v>
      </c>
      <c r="BK20" s="24">
        <v>0</v>
      </c>
      <c r="BL20" s="24">
        <v>0</v>
      </c>
      <c r="BM20" s="24">
        <v>0</v>
      </c>
      <c r="BN20" s="24">
        <v>0</v>
      </c>
      <c r="BO20" s="24">
        <v>0</v>
      </c>
      <c r="BP20" s="24">
        <v>0</v>
      </c>
      <c r="BQ20" s="24">
        <v>0</v>
      </c>
      <c r="BR20" s="24">
        <v>0</v>
      </c>
      <c r="BS20" s="24">
        <v>0</v>
      </c>
      <c r="BT20" s="24">
        <v>0</v>
      </c>
      <c r="BU20" s="24">
        <v>0</v>
      </c>
      <c r="BV20" s="24">
        <f t="shared" si="1"/>
        <v>0</v>
      </c>
      <c r="BW20" s="24">
        <f t="shared" si="2"/>
        <v>0</v>
      </c>
      <c r="BY20" s="24" t="str">
        <f t="shared" si="0"/>
        <v/>
      </c>
      <c r="CA20" s="21"/>
      <c r="CB20" s="21"/>
      <c r="CC20" s="21"/>
      <c r="CD20" s="21"/>
      <c r="CE20" s="21"/>
    </row>
    <row r="21" spans="1:83" x14ac:dyDescent="0.3">
      <c r="A21" s="54" t="s">
        <v>106</v>
      </c>
      <c r="B21" s="86">
        <v>368222.00266</v>
      </c>
      <c r="C21" s="86">
        <v>625.64751114000001</v>
      </c>
      <c r="D21" s="86">
        <v>91437.969018000003</v>
      </c>
      <c r="E21" s="86">
        <v>2899.4469589</v>
      </c>
      <c r="F21" s="86">
        <v>1966.160249</v>
      </c>
      <c r="G21" s="86">
        <v>698.50007271000004</v>
      </c>
      <c r="H21" s="86">
        <v>35181.322791999999</v>
      </c>
      <c r="I21" s="86">
        <v>142.06969728999999</v>
      </c>
      <c r="J21" s="86">
        <v>778.16882836000002</v>
      </c>
      <c r="K21" s="86">
        <v>353.22790954999999</v>
      </c>
      <c r="L21" s="86">
        <v>23.655184084999998</v>
      </c>
      <c r="M21" s="86">
        <v>117.12406233</v>
      </c>
      <c r="N21" s="86">
        <v>49.090897769000001</v>
      </c>
      <c r="P21" s="26" t="s">
        <v>197</v>
      </c>
      <c r="Q21" s="24">
        <v>49.0252810793476</v>
      </c>
      <c r="R21" s="24">
        <v>22.953417985338</v>
      </c>
      <c r="S21" s="24">
        <v>137.71749519978201</v>
      </c>
      <c r="T21" s="24">
        <v>137.71874849094999</v>
      </c>
      <c r="U21" s="24">
        <v>81.640002082500303</v>
      </c>
      <c r="V21" s="24">
        <v>756.18714970246799</v>
      </c>
      <c r="W21" s="24">
        <v>114.562530624671</v>
      </c>
      <c r="X21" s="24">
        <v>1266.14380722949</v>
      </c>
      <c r="Y21" s="24">
        <v>351581.27751513501</v>
      </c>
      <c r="Z21" s="24">
        <v>1687.47658476383</v>
      </c>
      <c r="AA21" s="24">
        <v>491.42468315931001</v>
      </c>
      <c r="AB21" s="24">
        <v>530.969588273559</v>
      </c>
      <c r="AC21" s="24">
        <v>19.611028356199199</v>
      </c>
      <c r="AD21" s="24">
        <v>342.65417533925898</v>
      </c>
      <c r="AE21" s="24">
        <v>342.65414399546199</v>
      </c>
      <c r="AF21" s="24">
        <v>700.63927270093097</v>
      </c>
      <c r="AG21" s="24">
        <v>1212.09242602163</v>
      </c>
      <c r="AH21" s="24">
        <v>16.565988841372299</v>
      </c>
      <c r="AI21" s="24">
        <v>12.9698758348153</v>
      </c>
      <c r="AJ21" s="24">
        <v>114.30361791311699</v>
      </c>
      <c r="AK21" s="24">
        <v>47.637332900893703</v>
      </c>
      <c r="AL21" s="24">
        <v>599.48033357033</v>
      </c>
      <c r="AM21" s="24">
        <v>0</v>
      </c>
      <c r="AN21" s="24">
        <v>74479.361208040194</v>
      </c>
      <c r="AO21" s="24">
        <v>12399.905454740199</v>
      </c>
      <c r="AP21" s="24">
        <v>87579.905935481394</v>
      </c>
      <c r="AQ21" s="24">
        <v>939.90026099110901</v>
      </c>
      <c r="AR21" s="24">
        <v>2.1330444120899901</v>
      </c>
      <c r="AS21" s="24">
        <v>18165.2140430205</v>
      </c>
      <c r="AT21" s="24">
        <v>11.2468695790628</v>
      </c>
      <c r="AU21" s="24">
        <v>2.3442699965386402</v>
      </c>
      <c r="AV21" s="24">
        <v>989.55797772432697</v>
      </c>
      <c r="AW21" s="24">
        <v>18.7285634085395</v>
      </c>
      <c r="AX21" s="24">
        <v>0.87316686816911604</v>
      </c>
      <c r="AY21" s="24">
        <v>0.63907854071553705</v>
      </c>
      <c r="AZ21" s="24">
        <v>2803.4358892018199</v>
      </c>
      <c r="BA21" s="24">
        <v>1893.5634499467999</v>
      </c>
      <c r="BB21" s="24">
        <v>909.87243925502798</v>
      </c>
      <c r="BC21" s="24">
        <v>9.7948816241674894</v>
      </c>
      <c r="BD21" s="24">
        <v>0.11900189178612899</v>
      </c>
      <c r="BE21" s="24">
        <v>70.772936608296604</v>
      </c>
      <c r="BF21" s="24">
        <v>2.1006704043197901</v>
      </c>
      <c r="BG21" s="24">
        <v>99.133260551341195</v>
      </c>
      <c r="BH21" s="24">
        <v>14.6414423217356</v>
      </c>
      <c r="BI21" s="24">
        <v>3.6456457956937598</v>
      </c>
      <c r="BJ21" s="24">
        <v>472.79502661260801</v>
      </c>
      <c r="BK21" s="24">
        <v>85.472974463284899</v>
      </c>
      <c r="BL21" s="24">
        <v>11.0311868021042</v>
      </c>
      <c r="BM21" s="24">
        <v>183.45551277336699</v>
      </c>
      <c r="BN21" s="24">
        <v>0.55091403193701405</v>
      </c>
      <c r="BO21" s="24">
        <v>642.87925488740404</v>
      </c>
      <c r="BP21" s="24">
        <v>0</v>
      </c>
      <c r="BQ21" s="24">
        <v>1.00086251589604</v>
      </c>
      <c r="BR21" s="24">
        <v>4045.38221146865</v>
      </c>
      <c r="BS21" s="24">
        <v>1010.21071362814</v>
      </c>
      <c r="BT21" s="24">
        <v>34311.692427476999</v>
      </c>
      <c r="BU21" s="24">
        <v>5557.30227452912</v>
      </c>
      <c r="BV21" s="24">
        <f t="shared" si="1"/>
        <v>12521.616642341394</v>
      </c>
      <c r="BW21" s="24">
        <f t="shared" si="2"/>
        <v>5519.1853501650039</v>
      </c>
      <c r="BY21" s="24">
        <f t="shared" si="0"/>
        <v>36523.265044413376</v>
      </c>
      <c r="CA21" s="21"/>
      <c r="CB21" s="21"/>
      <c r="CC21" s="21"/>
      <c r="CD21" s="21"/>
      <c r="CE21" s="21"/>
    </row>
    <row r="22" spans="1:83" x14ac:dyDescent="0.3">
      <c r="A22" s="18" t="s">
        <v>107</v>
      </c>
      <c r="B22" s="86">
        <v>100186.01187</v>
      </c>
      <c r="C22" s="86">
        <v>187.95768525</v>
      </c>
      <c r="D22" s="86">
        <v>29054.695123000001</v>
      </c>
      <c r="E22" s="86">
        <v>1739.9463298999999</v>
      </c>
      <c r="F22" s="86">
        <v>1401.7409696</v>
      </c>
      <c r="G22" s="86">
        <v>690.79721379</v>
      </c>
      <c r="H22" s="86">
        <v>8532.5737657999998</v>
      </c>
      <c r="I22" s="86">
        <v>38.262808493999998</v>
      </c>
      <c r="J22" s="86">
        <v>201.63823735</v>
      </c>
      <c r="K22" s="86">
        <v>91.737819834999996</v>
      </c>
      <c r="L22" s="86">
        <v>6.3054966457999999</v>
      </c>
      <c r="M22" s="86">
        <v>28.095960006999999</v>
      </c>
      <c r="N22" s="86">
        <v>12.865338973</v>
      </c>
      <c r="P22" s="26" t="s">
        <v>198</v>
      </c>
      <c r="Q22" s="24">
        <v>0</v>
      </c>
      <c r="R22" s="24">
        <v>0</v>
      </c>
      <c r="S22" s="24">
        <v>0</v>
      </c>
      <c r="T22" s="24">
        <v>0</v>
      </c>
      <c r="U22" s="24">
        <v>0</v>
      </c>
      <c r="V22" s="24">
        <v>0</v>
      </c>
      <c r="W22" s="24">
        <v>0</v>
      </c>
      <c r="X22" s="24">
        <v>0</v>
      </c>
      <c r="Y22" s="24">
        <v>0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  <c r="AE22" s="24">
        <v>0</v>
      </c>
      <c r="AF22" s="24">
        <v>0</v>
      </c>
      <c r="AG22" s="24">
        <v>0</v>
      </c>
      <c r="AH22" s="24">
        <v>0</v>
      </c>
      <c r="AI22" s="24">
        <v>0</v>
      </c>
      <c r="AJ22" s="24">
        <v>0</v>
      </c>
      <c r="AK22" s="24">
        <v>0</v>
      </c>
      <c r="AL22" s="24">
        <v>0</v>
      </c>
      <c r="AM22" s="24">
        <v>0</v>
      </c>
      <c r="AN22" s="24">
        <v>0</v>
      </c>
      <c r="AO22" s="24">
        <v>0</v>
      </c>
      <c r="AP22" s="24">
        <v>0</v>
      </c>
      <c r="AQ22" s="24">
        <v>0</v>
      </c>
      <c r="AR22" s="24">
        <v>0</v>
      </c>
      <c r="AS22" s="24">
        <v>0</v>
      </c>
      <c r="AT22" s="24">
        <v>0</v>
      </c>
      <c r="AU22" s="24">
        <v>0</v>
      </c>
      <c r="AV22" s="24">
        <v>0</v>
      </c>
      <c r="AW22" s="24">
        <v>0</v>
      </c>
      <c r="AX22" s="24">
        <v>0</v>
      </c>
      <c r="AY22" s="24">
        <v>0</v>
      </c>
      <c r="AZ22" s="24">
        <v>0</v>
      </c>
      <c r="BA22" s="24">
        <v>0</v>
      </c>
      <c r="BB22" s="24">
        <v>0</v>
      </c>
      <c r="BC22" s="24">
        <v>0</v>
      </c>
      <c r="BD22" s="24">
        <v>0</v>
      </c>
      <c r="BE22" s="24">
        <v>0</v>
      </c>
      <c r="BF22" s="24">
        <v>0</v>
      </c>
      <c r="BG22" s="24">
        <v>0</v>
      </c>
      <c r="BH22" s="24">
        <v>0</v>
      </c>
      <c r="BI22" s="24">
        <v>0</v>
      </c>
      <c r="BJ22" s="24">
        <v>0</v>
      </c>
      <c r="BK22" s="24">
        <v>0</v>
      </c>
      <c r="BL22" s="24">
        <v>0</v>
      </c>
      <c r="BM22" s="24">
        <v>0</v>
      </c>
      <c r="BN22" s="24">
        <v>0</v>
      </c>
      <c r="BO22" s="24">
        <v>0</v>
      </c>
      <c r="BP22" s="24">
        <v>0</v>
      </c>
      <c r="BQ22" s="24">
        <v>0</v>
      </c>
      <c r="BR22" s="24">
        <v>0</v>
      </c>
      <c r="BS22" s="24">
        <v>0</v>
      </c>
      <c r="BT22" s="24">
        <v>0</v>
      </c>
      <c r="BU22" s="24">
        <v>0</v>
      </c>
      <c r="BV22" s="24">
        <f t="shared" si="1"/>
        <v>0</v>
      </c>
      <c r="BW22" s="24">
        <f t="shared" si="2"/>
        <v>0</v>
      </c>
      <c r="BY22" s="24" t="str">
        <f t="shared" si="0"/>
        <v/>
      </c>
      <c r="CA22" s="21"/>
      <c r="CB22" s="21"/>
      <c r="CC22" s="21"/>
      <c r="CD22" s="21"/>
      <c r="CE22" s="21"/>
    </row>
    <row r="23" spans="1:83" x14ac:dyDescent="0.3">
      <c r="A23" s="18" t="s">
        <v>108</v>
      </c>
      <c r="B23" s="86">
        <v>217194.35131</v>
      </c>
      <c r="C23" s="86">
        <v>331.99358340999999</v>
      </c>
      <c r="D23" s="86">
        <v>53603.261102999997</v>
      </c>
      <c r="E23" s="86">
        <v>3286.6345197999999</v>
      </c>
      <c r="F23" s="86">
        <v>2639.1416009999998</v>
      </c>
      <c r="G23" s="86">
        <v>1207.7341246999999</v>
      </c>
      <c r="H23" s="86">
        <v>19697.160714000001</v>
      </c>
      <c r="I23" s="86">
        <v>87.852748058000003</v>
      </c>
      <c r="J23" s="86">
        <v>538.17521906000002</v>
      </c>
      <c r="K23" s="86">
        <v>202.54405790000001</v>
      </c>
      <c r="L23" s="86">
        <v>14.964840334</v>
      </c>
      <c r="M23" s="86">
        <v>83.117308821999998</v>
      </c>
      <c r="N23" s="86">
        <v>31.018274323</v>
      </c>
      <c r="P23" s="26" t="s">
        <v>199</v>
      </c>
      <c r="Q23" s="24">
        <v>0</v>
      </c>
      <c r="R23" s="24">
        <v>0</v>
      </c>
      <c r="S23" s="24">
        <v>0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0</v>
      </c>
      <c r="Z23" s="24">
        <v>0</v>
      </c>
      <c r="AA23" s="24">
        <v>0</v>
      </c>
      <c r="AB23" s="24">
        <v>0</v>
      </c>
      <c r="AC23" s="24">
        <v>0</v>
      </c>
      <c r="AD23" s="24">
        <v>0</v>
      </c>
      <c r="AE23" s="24">
        <v>0</v>
      </c>
      <c r="AF23" s="24">
        <v>0</v>
      </c>
      <c r="AG23" s="24">
        <v>0</v>
      </c>
      <c r="AH23" s="24">
        <v>0</v>
      </c>
      <c r="AI23" s="24">
        <v>0</v>
      </c>
      <c r="AJ23" s="24">
        <v>0</v>
      </c>
      <c r="AK23" s="24">
        <v>0</v>
      </c>
      <c r="AL23" s="24">
        <v>0</v>
      </c>
      <c r="AM23" s="24">
        <v>0</v>
      </c>
      <c r="AN23" s="24">
        <v>0</v>
      </c>
      <c r="AO23" s="24">
        <v>0</v>
      </c>
      <c r="AP23" s="24">
        <v>0</v>
      </c>
      <c r="AQ23" s="24">
        <v>0</v>
      </c>
      <c r="AR23" s="24">
        <v>0</v>
      </c>
      <c r="AS23" s="24">
        <v>0</v>
      </c>
      <c r="AT23" s="24">
        <v>0</v>
      </c>
      <c r="AU23" s="24">
        <v>0</v>
      </c>
      <c r="AV23" s="24">
        <v>0</v>
      </c>
      <c r="AW23" s="24">
        <v>0</v>
      </c>
      <c r="AX23" s="24">
        <v>0</v>
      </c>
      <c r="AY23" s="24">
        <v>0</v>
      </c>
      <c r="AZ23" s="24">
        <v>0</v>
      </c>
      <c r="BA23" s="24">
        <v>0</v>
      </c>
      <c r="BB23" s="24">
        <v>0</v>
      </c>
      <c r="BC23" s="24">
        <v>0</v>
      </c>
      <c r="BD23" s="24">
        <v>0</v>
      </c>
      <c r="BE23" s="24">
        <v>0</v>
      </c>
      <c r="BF23" s="24">
        <v>0</v>
      </c>
      <c r="BG23" s="24">
        <v>0</v>
      </c>
      <c r="BH23" s="24">
        <v>0</v>
      </c>
      <c r="BI23" s="24">
        <v>0</v>
      </c>
      <c r="BJ23" s="24">
        <v>0</v>
      </c>
      <c r="BK23" s="24">
        <v>0</v>
      </c>
      <c r="BL23" s="24">
        <v>0</v>
      </c>
      <c r="BM23" s="24">
        <v>0</v>
      </c>
      <c r="BN23" s="24">
        <v>0</v>
      </c>
      <c r="BO23" s="24">
        <v>0</v>
      </c>
      <c r="BP23" s="24">
        <v>0</v>
      </c>
      <c r="BQ23" s="24">
        <v>0</v>
      </c>
      <c r="BR23" s="24">
        <v>0</v>
      </c>
      <c r="BS23" s="24">
        <v>0</v>
      </c>
      <c r="BT23" s="24">
        <v>0</v>
      </c>
      <c r="BU23" s="24">
        <v>0</v>
      </c>
      <c r="BV23" s="24">
        <f t="shared" si="1"/>
        <v>0</v>
      </c>
      <c r="BW23" s="24">
        <f t="shared" si="2"/>
        <v>0</v>
      </c>
      <c r="BY23" s="24" t="str">
        <f t="shared" si="0"/>
        <v/>
      </c>
      <c r="CA23" s="21"/>
      <c r="CB23" s="21"/>
      <c r="CC23" s="21"/>
      <c r="CD23" s="21"/>
      <c r="CE23" s="21"/>
    </row>
    <row r="24" spans="1:83" x14ac:dyDescent="0.3">
      <c r="A24" s="18" t="s">
        <v>109</v>
      </c>
      <c r="B24" s="86">
        <v>72438.341417999996</v>
      </c>
      <c r="C24" s="86">
        <v>138.77018368</v>
      </c>
      <c r="D24" s="86">
        <v>22215.056791999999</v>
      </c>
      <c r="E24" s="86">
        <v>1340.8898362</v>
      </c>
      <c r="F24" s="86">
        <v>1077.8917288</v>
      </c>
      <c r="G24" s="86">
        <v>503.26355364</v>
      </c>
      <c r="H24" s="86">
        <v>7066.9717047000004</v>
      </c>
      <c r="I24" s="86">
        <v>31.418738099999999</v>
      </c>
      <c r="J24" s="86">
        <v>175.93229427</v>
      </c>
      <c r="K24" s="86">
        <v>74.069428544999994</v>
      </c>
      <c r="L24" s="86">
        <v>5.2572989640000003</v>
      </c>
      <c r="M24" s="86">
        <v>26.220939108</v>
      </c>
      <c r="N24" s="86">
        <v>10.768066592</v>
      </c>
      <c r="P24" s="26" t="s">
        <v>200</v>
      </c>
      <c r="Q24" s="24">
        <v>0</v>
      </c>
      <c r="R24" s="24">
        <v>0</v>
      </c>
      <c r="S24" s="24">
        <v>0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0</v>
      </c>
      <c r="Z24" s="24">
        <v>0</v>
      </c>
      <c r="AA24" s="24">
        <v>0</v>
      </c>
      <c r="AB24" s="24">
        <v>0</v>
      </c>
      <c r="AC24" s="24">
        <v>0</v>
      </c>
      <c r="AD24" s="24">
        <v>0</v>
      </c>
      <c r="AE24" s="24">
        <v>0</v>
      </c>
      <c r="AF24" s="24">
        <v>0</v>
      </c>
      <c r="AG24" s="24">
        <v>0</v>
      </c>
      <c r="AH24" s="24">
        <v>0</v>
      </c>
      <c r="AI24" s="24">
        <v>0</v>
      </c>
      <c r="AJ24" s="24">
        <v>0</v>
      </c>
      <c r="AK24" s="24">
        <v>0</v>
      </c>
      <c r="AL24" s="24">
        <v>0</v>
      </c>
      <c r="AM24" s="24">
        <v>0</v>
      </c>
      <c r="AN24" s="24">
        <v>0</v>
      </c>
      <c r="AO24" s="24">
        <v>0</v>
      </c>
      <c r="AP24" s="24">
        <v>0</v>
      </c>
      <c r="AQ24" s="24">
        <v>0</v>
      </c>
      <c r="AR24" s="24">
        <v>0</v>
      </c>
      <c r="AS24" s="24">
        <v>0</v>
      </c>
      <c r="AT24" s="24">
        <v>0</v>
      </c>
      <c r="AU24" s="24">
        <v>0</v>
      </c>
      <c r="AV24" s="24">
        <v>0</v>
      </c>
      <c r="AW24" s="24">
        <v>0</v>
      </c>
      <c r="AX24" s="24">
        <v>0</v>
      </c>
      <c r="AY24" s="24">
        <v>0</v>
      </c>
      <c r="AZ24" s="24">
        <v>0</v>
      </c>
      <c r="BA24" s="24">
        <v>0</v>
      </c>
      <c r="BB24" s="24">
        <v>0</v>
      </c>
      <c r="BC24" s="24">
        <v>0</v>
      </c>
      <c r="BD24" s="24">
        <v>0</v>
      </c>
      <c r="BE24" s="24">
        <v>0</v>
      </c>
      <c r="BF24" s="24">
        <v>0</v>
      </c>
      <c r="BG24" s="24">
        <v>0</v>
      </c>
      <c r="BH24" s="24">
        <v>0</v>
      </c>
      <c r="BI24" s="24">
        <v>0</v>
      </c>
      <c r="BJ24" s="24">
        <v>0</v>
      </c>
      <c r="BK24" s="24">
        <v>0</v>
      </c>
      <c r="BL24" s="24">
        <v>0</v>
      </c>
      <c r="BM24" s="24">
        <v>0</v>
      </c>
      <c r="BN24" s="24">
        <v>0</v>
      </c>
      <c r="BO24" s="24">
        <v>0</v>
      </c>
      <c r="BP24" s="24">
        <v>0</v>
      </c>
      <c r="BQ24" s="24">
        <v>0</v>
      </c>
      <c r="BR24" s="24">
        <v>0</v>
      </c>
      <c r="BS24" s="24">
        <v>0</v>
      </c>
      <c r="BT24" s="24">
        <v>0</v>
      </c>
      <c r="BU24" s="24">
        <v>0</v>
      </c>
      <c r="BV24" s="24">
        <f t="shared" si="1"/>
        <v>0</v>
      </c>
      <c r="BW24" s="24">
        <f t="shared" si="2"/>
        <v>0</v>
      </c>
      <c r="BY24" s="24" t="str">
        <f t="shared" si="0"/>
        <v/>
      </c>
      <c r="CA24" s="21"/>
      <c r="CB24" s="21"/>
      <c r="CC24" s="21"/>
      <c r="CD24" s="21"/>
      <c r="CE24" s="21"/>
    </row>
    <row r="25" spans="1:83" x14ac:dyDescent="0.3">
      <c r="A25" s="18" t="s">
        <v>110</v>
      </c>
      <c r="B25" s="86">
        <v>68806.762220000004</v>
      </c>
      <c r="C25" s="86">
        <v>106.55640468</v>
      </c>
      <c r="D25" s="86">
        <v>15066.736639999999</v>
      </c>
      <c r="E25" s="86">
        <v>1021.9902469</v>
      </c>
      <c r="F25" s="86">
        <v>820.92386692000002</v>
      </c>
      <c r="G25" s="86">
        <v>413.25465666000002</v>
      </c>
      <c r="H25" s="86">
        <v>5673.3956172999997</v>
      </c>
      <c r="I25" s="86">
        <v>24.204826726</v>
      </c>
      <c r="J25" s="86">
        <v>136.85784751</v>
      </c>
      <c r="K25" s="86">
        <v>57.138237336000003</v>
      </c>
      <c r="L25" s="86">
        <v>4.0324471677</v>
      </c>
      <c r="M25" s="86">
        <v>20.0303149</v>
      </c>
      <c r="N25" s="86">
        <v>8.3090837209000004</v>
      </c>
      <c r="P25" s="26" t="s">
        <v>201</v>
      </c>
      <c r="Q25" s="24">
        <v>0</v>
      </c>
      <c r="R25" s="24">
        <v>0</v>
      </c>
      <c r="S25" s="24">
        <v>0</v>
      </c>
      <c r="T25" s="24">
        <v>0</v>
      </c>
      <c r="U25" s="24">
        <v>0</v>
      </c>
      <c r="V25" s="24">
        <v>0</v>
      </c>
      <c r="W25" s="24">
        <v>0</v>
      </c>
      <c r="X25" s="24">
        <v>0</v>
      </c>
      <c r="Y25" s="24">
        <v>0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24">
        <v>0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24">
        <v>0</v>
      </c>
      <c r="AN25" s="24">
        <v>0</v>
      </c>
      <c r="AO25" s="24">
        <v>0</v>
      </c>
      <c r="AP25" s="24">
        <v>0</v>
      </c>
      <c r="AQ25" s="24">
        <v>0</v>
      </c>
      <c r="AR25" s="24">
        <v>0</v>
      </c>
      <c r="AS25" s="24">
        <v>0</v>
      </c>
      <c r="AT25" s="24">
        <v>0</v>
      </c>
      <c r="AU25" s="24">
        <v>0</v>
      </c>
      <c r="AV25" s="24">
        <v>0</v>
      </c>
      <c r="AW25" s="24">
        <v>0</v>
      </c>
      <c r="AX25" s="24">
        <v>0</v>
      </c>
      <c r="AY25" s="24">
        <v>0</v>
      </c>
      <c r="AZ25" s="24">
        <v>0</v>
      </c>
      <c r="BA25" s="24">
        <v>0</v>
      </c>
      <c r="BB25" s="24">
        <v>0</v>
      </c>
      <c r="BC25" s="24">
        <v>0</v>
      </c>
      <c r="BD25" s="24">
        <v>0</v>
      </c>
      <c r="BE25" s="24">
        <v>0</v>
      </c>
      <c r="BF25" s="24">
        <v>0</v>
      </c>
      <c r="BG25" s="24">
        <v>0</v>
      </c>
      <c r="BH25" s="24">
        <v>0</v>
      </c>
      <c r="BI25" s="24">
        <v>0</v>
      </c>
      <c r="BJ25" s="24">
        <v>0</v>
      </c>
      <c r="BK25" s="24">
        <v>0</v>
      </c>
      <c r="BL25" s="24">
        <v>0</v>
      </c>
      <c r="BM25" s="24">
        <v>0</v>
      </c>
      <c r="BN25" s="24">
        <v>0</v>
      </c>
      <c r="BO25" s="24">
        <v>0</v>
      </c>
      <c r="BP25" s="24">
        <v>0</v>
      </c>
      <c r="BQ25" s="24">
        <v>0</v>
      </c>
      <c r="BR25" s="24">
        <v>0</v>
      </c>
      <c r="BS25" s="24">
        <v>0</v>
      </c>
      <c r="BT25" s="24">
        <v>0</v>
      </c>
      <c r="BU25" s="24">
        <v>0</v>
      </c>
      <c r="BV25" s="24">
        <f t="shared" si="1"/>
        <v>0</v>
      </c>
      <c r="BW25" s="24">
        <f t="shared" si="2"/>
        <v>0</v>
      </c>
      <c r="BY25" s="24" t="str">
        <f t="shared" si="0"/>
        <v/>
      </c>
      <c r="CA25" s="21"/>
      <c r="CB25" s="21"/>
      <c r="CC25" s="21"/>
      <c r="CD25" s="21"/>
      <c r="CE25" s="21"/>
    </row>
    <row r="26" spans="1:83" x14ac:dyDescent="0.3">
      <c r="A26" s="18" t="s">
        <v>111</v>
      </c>
      <c r="B26" s="86">
        <v>147232.32191999999</v>
      </c>
      <c r="C26" s="86">
        <v>249.97776657</v>
      </c>
      <c r="D26" s="86">
        <v>35535.492469999997</v>
      </c>
      <c r="E26" s="86">
        <v>2403.6718001999998</v>
      </c>
      <c r="F26" s="86">
        <v>1931.2737726</v>
      </c>
      <c r="G26" s="86">
        <v>939.62545275000002</v>
      </c>
      <c r="H26" s="86">
        <v>13853.446172</v>
      </c>
      <c r="I26" s="86">
        <v>56.531727003999997</v>
      </c>
      <c r="J26" s="86">
        <v>319.44480709999999</v>
      </c>
      <c r="K26" s="86">
        <v>133.22375307999999</v>
      </c>
      <c r="L26" s="86">
        <v>9.4255414374999997</v>
      </c>
      <c r="M26" s="86">
        <v>46.703899622000002</v>
      </c>
      <c r="N26" s="86">
        <v>19.392013821999999</v>
      </c>
      <c r="P26" s="26" t="s">
        <v>202</v>
      </c>
      <c r="Q26" s="24">
        <v>4.8751314838759397E-6</v>
      </c>
      <c r="R26" s="24">
        <v>2.6435451029514299E-6</v>
      </c>
      <c r="S26" s="24">
        <v>1.40432755450983E-5</v>
      </c>
      <c r="T26" s="24">
        <v>1.4043314392830499E-5</v>
      </c>
      <c r="U26" s="24">
        <v>1.04091285570197E-5</v>
      </c>
      <c r="V26" s="24">
        <v>1.2624038231959299E-4</v>
      </c>
      <c r="W26" s="24">
        <v>2.4432665608888999E-5</v>
      </c>
      <c r="X26" s="24">
        <v>2.5172987886704399E-4</v>
      </c>
      <c r="Y26" s="24">
        <v>4.7033527670761702E-2</v>
      </c>
      <c r="Z26" s="24">
        <v>2.19641119429885E-4</v>
      </c>
      <c r="AA26" s="24">
        <v>7.3781470874187505E-5</v>
      </c>
      <c r="AB26" s="24">
        <v>8.8369179344896498E-5</v>
      </c>
      <c r="AC26" s="24">
        <v>3.1662189218736999E-6</v>
      </c>
      <c r="AD26" s="24">
        <v>2.7762792546173E-5</v>
      </c>
      <c r="AE26" s="24">
        <v>2.7762792546173E-5</v>
      </c>
      <c r="AF26" s="24">
        <v>3.27994752999664E-5</v>
      </c>
      <c r="AG26" s="24">
        <v>1.79912589405689E-4</v>
      </c>
      <c r="AH26" s="24">
        <v>1.46572307249347E-6</v>
      </c>
      <c r="AI26" s="24">
        <v>8.1554610029927697E-7</v>
      </c>
      <c r="AJ26" s="24">
        <v>1.02437693158506E-5</v>
      </c>
      <c r="AK26" s="24">
        <v>5.6992282930603998E-6</v>
      </c>
      <c r="AL26" s="24">
        <v>0</v>
      </c>
      <c r="AM26" s="24">
        <v>0</v>
      </c>
      <c r="AN26" s="24">
        <v>3.8820696991242101E-3</v>
      </c>
      <c r="AO26" s="24">
        <v>1.84932742494639E-4</v>
      </c>
      <c r="AP26" s="24">
        <v>4.0998019169188197E-3</v>
      </c>
      <c r="AQ26" s="24">
        <v>1.39598477928978E-4</v>
      </c>
      <c r="AR26" s="24">
        <v>8.5817115582819393E-9</v>
      </c>
      <c r="AS26" s="24">
        <v>2.4023993121579301E-3</v>
      </c>
      <c r="AT26" s="24">
        <v>1.8240954160397201E-7</v>
      </c>
      <c r="AU26" s="24">
        <v>4.4381983829097598E-8</v>
      </c>
      <c r="AV26" s="24">
        <v>1.64873316908899E-5</v>
      </c>
      <c r="AW26" s="24">
        <v>1.39493047173399E-7</v>
      </c>
      <c r="AX26" s="24">
        <v>0</v>
      </c>
      <c r="AY26" s="24">
        <v>2.7106356476352601E-8</v>
      </c>
      <c r="AZ26" s="24">
        <v>9.6525346882940003E-5</v>
      </c>
      <c r="BA26" s="24">
        <v>8.7628925535585301E-5</v>
      </c>
      <c r="BB26" s="24">
        <v>8.8964213473547295E-6</v>
      </c>
      <c r="BC26" s="24">
        <v>2.21169992890094E-8</v>
      </c>
      <c r="BD26" s="24">
        <v>0</v>
      </c>
      <c r="BE26" s="24">
        <v>7.5388371721313796E-7</v>
      </c>
      <c r="BF26" s="24">
        <v>5.6614802934351798E-8</v>
      </c>
      <c r="BG26" s="24">
        <v>3.28267993849104E-6</v>
      </c>
      <c r="BH26" s="24">
        <v>2.9729647205366002E-7</v>
      </c>
      <c r="BI26" s="24">
        <v>2.0017659022139901E-7</v>
      </c>
      <c r="BJ26" s="24">
        <v>1.64135319697746E-5</v>
      </c>
      <c r="BK26" s="24">
        <v>1.0294530150300099E-5</v>
      </c>
      <c r="BL26" s="24">
        <v>3.1539421396958702E-8</v>
      </c>
      <c r="BM26" s="24">
        <v>4.96804510656591E-5</v>
      </c>
      <c r="BN26" s="24">
        <v>1.3302270209494199E-9</v>
      </c>
      <c r="BO26" s="24">
        <v>2.1836861941059301E-5</v>
      </c>
      <c r="BP26" s="24">
        <v>0</v>
      </c>
      <c r="BQ26" s="24">
        <v>3.5573174716292597E-8</v>
      </c>
      <c r="BR26" s="24">
        <v>5.4461527276575402E-4</v>
      </c>
      <c r="BS26" s="24">
        <v>5.0200942211345898E-5</v>
      </c>
      <c r="BT26" s="24">
        <v>4.5874882190512301E-3</v>
      </c>
      <c r="BU26" s="24">
        <v>8.0381177009099497E-4</v>
      </c>
      <c r="BV26" s="24">
        <f t="shared" si="1"/>
        <v>1.6560180979658995E-3</v>
      </c>
      <c r="BW26" s="24">
        <f t="shared" si="2"/>
        <v>7.992515430473785E-4</v>
      </c>
      <c r="BY26" s="24">
        <f t="shared" si="0"/>
        <v>4.9634120842639981E-3</v>
      </c>
      <c r="CA26" s="21"/>
      <c r="CB26" s="21"/>
      <c r="CC26" s="21"/>
      <c r="CD26" s="21"/>
      <c r="CE26" s="21"/>
    </row>
    <row r="27" spans="1:83" x14ac:dyDescent="0.3">
      <c r="A27" s="18" t="s">
        <v>112</v>
      </c>
      <c r="B27" s="86">
        <v>229395.37591999999</v>
      </c>
      <c r="C27" s="86">
        <v>309.58113291000001</v>
      </c>
      <c r="D27" s="86">
        <v>51146.587957999996</v>
      </c>
      <c r="E27" s="86">
        <v>2973.3898583999999</v>
      </c>
      <c r="F27" s="86">
        <v>2388.7456833000001</v>
      </c>
      <c r="G27" s="86">
        <v>1162.2315252999999</v>
      </c>
      <c r="H27" s="86">
        <v>18513.254690999998</v>
      </c>
      <c r="I27" s="86">
        <v>77.718440736999995</v>
      </c>
      <c r="J27" s="86">
        <v>470.62131111000002</v>
      </c>
      <c r="K27" s="86">
        <v>180.78674484000001</v>
      </c>
      <c r="L27" s="86">
        <v>13.109665153</v>
      </c>
      <c r="M27" s="86">
        <v>69.441181702999998</v>
      </c>
      <c r="N27" s="86">
        <v>27.250568570999999</v>
      </c>
      <c r="P27" s="26" t="s">
        <v>203</v>
      </c>
      <c r="Q27" s="24">
        <v>23.574901580041999</v>
      </c>
      <c r="R27" s="24">
        <v>9.9779874707544405</v>
      </c>
      <c r="S27" s="24">
        <v>59.0699896720323</v>
      </c>
      <c r="T27" s="24">
        <v>59.070470514694399</v>
      </c>
      <c r="U27" s="24">
        <v>35.797882500669601</v>
      </c>
      <c r="V27" s="24">
        <v>359.64121276137303</v>
      </c>
      <c r="W27" s="24">
        <v>53.343517668752</v>
      </c>
      <c r="X27" s="24">
        <v>550.07495538858097</v>
      </c>
      <c r="Y27" s="24">
        <v>172978.22871321699</v>
      </c>
      <c r="Z27" s="24">
        <v>791.08435708415095</v>
      </c>
      <c r="AA27" s="24">
        <v>229.51640500893501</v>
      </c>
      <c r="AB27" s="24">
        <v>238.257134879018</v>
      </c>
      <c r="AC27" s="24">
        <v>9.8390522191037508</v>
      </c>
      <c r="AD27" s="24">
        <v>137.19344812019099</v>
      </c>
      <c r="AE27" s="24">
        <v>137.19342207207299</v>
      </c>
      <c r="AF27" s="24">
        <v>308.62977195808998</v>
      </c>
      <c r="AG27" s="24">
        <v>542.81209242480497</v>
      </c>
      <c r="AH27" s="24">
        <v>8.2162380131503294</v>
      </c>
      <c r="AI27" s="24">
        <v>5.1423501296734297</v>
      </c>
      <c r="AJ27" s="24">
        <v>58.382092194327001</v>
      </c>
      <c r="AK27" s="24">
        <v>20.7459805410946</v>
      </c>
      <c r="AL27" s="24">
        <v>232.73476751820101</v>
      </c>
      <c r="AM27" s="24">
        <v>0</v>
      </c>
      <c r="AN27" s="24">
        <v>32984.800498619297</v>
      </c>
      <c r="AO27" s="24">
        <v>5285.2813148431596</v>
      </c>
      <c r="AP27" s="24">
        <v>38578.711585420599</v>
      </c>
      <c r="AQ27" s="24">
        <v>430.62274810988902</v>
      </c>
      <c r="AR27" s="24">
        <v>0.80637876430937405</v>
      </c>
      <c r="AS27" s="24">
        <v>7425.7529713884196</v>
      </c>
      <c r="AT27" s="24">
        <v>4.2492179732909996</v>
      </c>
      <c r="AU27" s="24">
        <v>0.89794571823828695</v>
      </c>
      <c r="AV27" s="24">
        <v>380.66005981139398</v>
      </c>
      <c r="AW27" s="24">
        <v>7.0912317637527096</v>
      </c>
      <c r="AX27" s="24">
        <v>0.33494805723198601</v>
      </c>
      <c r="AY27" s="24">
        <v>0.242237422135507</v>
      </c>
      <c r="AZ27" s="24">
        <v>2245.6594953601598</v>
      </c>
      <c r="BA27" s="24">
        <v>1803.19225178801</v>
      </c>
      <c r="BB27" s="24">
        <v>442.46724357214902</v>
      </c>
      <c r="BC27" s="24">
        <v>3.7400535879671701</v>
      </c>
      <c r="BD27" s="24">
        <v>4.5696971521795401E-2</v>
      </c>
      <c r="BE27" s="24">
        <v>26.874562987703701</v>
      </c>
      <c r="BF27" s="24">
        <v>0.80690185122108504</v>
      </c>
      <c r="BG27" s="24">
        <v>37.360792742384398</v>
      </c>
      <c r="BH27" s="24">
        <v>5.4949913499451499</v>
      </c>
      <c r="BI27" s="24">
        <v>1.38161054636044</v>
      </c>
      <c r="BJ27" s="24">
        <v>177.98863579093501</v>
      </c>
      <c r="BK27" s="24">
        <v>36.5504525104908</v>
      </c>
      <c r="BL27" s="24">
        <v>4.2146523559141702</v>
      </c>
      <c r="BM27" s="24">
        <v>1150.7924960619901</v>
      </c>
      <c r="BN27" s="24">
        <v>0.209838031713487</v>
      </c>
      <c r="BO27" s="24">
        <v>874.596452193544</v>
      </c>
      <c r="BP27" s="24">
        <v>0</v>
      </c>
      <c r="BQ27" s="24">
        <v>0.38556173112777398</v>
      </c>
      <c r="BR27" s="24">
        <v>1673.06499638745</v>
      </c>
      <c r="BS27" s="24">
        <v>163.93874873754501</v>
      </c>
      <c r="BT27" s="24">
        <v>14142.890598169</v>
      </c>
      <c r="BU27" s="24">
        <v>2397.2295591994598</v>
      </c>
      <c r="BV27" s="24">
        <f t="shared" si="1"/>
        <v>5118.708305239008</v>
      </c>
      <c r="BW27" s="24">
        <f t="shared" si="2"/>
        <v>2380.6297010002299</v>
      </c>
      <c r="BY27" s="24">
        <f t="shared" si="0"/>
        <v>15176.147150040433</v>
      </c>
      <c r="CA27" s="21"/>
      <c r="CB27" s="21"/>
      <c r="CC27" s="21"/>
      <c r="CD27" s="21"/>
      <c r="CE27" s="21"/>
    </row>
    <row r="28" spans="1:83" x14ac:dyDescent="0.3">
      <c r="A28" s="53" t="s">
        <v>113</v>
      </c>
      <c r="B28" s="86">
        <v>219186.90549999999</v>
      </c>
      <c r="C28" s="86">
        <v>305.17672191999998</v>
      </c>
      <c r="D28" s="86">
        <v>50342.443681999997</v>
      </c>
      <c r="E28" s="86">
        <v>1428.4713886</v>
      </c>
      <c r="F28" s="86">
        <v>971.59909440000001</v>
      </c>
      <c r="G28" s="86">
        <v>709.73192541000003</v>
      </c>
      <c r="H28" s="86">
        <v>17985.346347999999</v>
      </c>
      <c r="I28" s="86">
        <v>76.995504449999999</v>
      </c>
      <c r="J28" s="86">
        <v>465.96417245999999</v>
      </c>
      <c r="K28" s="86">
        <v>178.91951090000001</v>
      </c>
      <c r="L28" s="86">
        <v>13.008822972999999</v>
      </c>
      <c r="M28" s="86">
        <v>69.232407637999998</v>
      </c>
      <c r="N28" s="86">
        <v>27.009322255000001</v>
      </c>
      <c r="P28" s="26" t="s">
        <v>204</v>
      </c>
      <c r="Q28" s="24">
        <v>30.658078781035499</v>
      </c>
      <c r="R28" s="24">
        <v>12.999837464675901</v>
      </c>
      <c r="S28" s="24">
        <v>76.939904730964798</v>
      </c>
      <c r="T28" s="24">
        <v>76.940665107340493</v>
      </c>
      <c r="U28" s="24">
        <v>46.597299758246599</v>
      </c>
      <c r="V28" s="24">
        <v>465.81383403133498</v>
      </c>
      <c r="W28" s="24">
        <v>69.211061967522895</v>
      </c>
      <c r="X28" s="24">
        <v>716.61343457695796</v>
      </c>
      <c r="Y28" s="24">
        <v>219115.057860083</v>
      </c>
      <c r="Z28" s="24">
        <v>1028.1672921586</v>
      </c>
      <c r="AA28" s="24">
        <v>298.02943649108198</v>
      </c>
      <c r="AB28" s="24">
        <v>309.37453982833199</v>
      </c>
      <c r="AC28" s="24">
        <v>12.7977121543575</v>
      </c>
      <c r="AD28" s="24">
        <v>178.77924903357001</v>
      </c>
      <c r="AE28" s="24">
        <v>178.77927471098999</v>
      </c>
      <c r="AF28" s="24">
        <v>402.48191975396401</v>
      </c>
      <c r="AG28" s="24">
        <v>679.74108673104001</v>
      </c>
      <c r="AH28" s="24">
        <v>10.617373585386</v>
      </c>
      <c r="AI28" s="24">
        <v>6.7333997533023497</v>
      </c>
      <c r="AJ28" s="24">
        <v>75.801156133680706</v>
      </c>
      <c r="AK28" s="24">
        <v>26.993613717209701</v>
      </c>
      <c r="AL28" s="24">
        <v>305.07107941632597</v>
      </c>
      <c r="AM28" s="24">
        <v>0</v>
      </c>
      <c r="AN28" s="24">
        <v>42991.382346731902</v>
      </c>
      <c r="AO28" s="24">
        <v>6916.3554260685396</v>
      </c>
      <c r="AP28" s="24">
        <v>50310.219692554398</v>
      </c>
      <c r="AQ28" s="24">
        <v>555.64451331874398</v>
      </c>
      <c r="AR28" s="24">
        <v>1.0939699781191199</v>
      </c>
      <c r="AS28" s="24">
        <v>9376.6815809811596</v>
      </c>
      <c r="AT28" s="24">
        <v>5.7529247221900697</v>
      </c>
      <c r="AU28" s="24">
        <v>1.1848843480657101</v>
      </c>
      <c r="AV28" s="24">
        <v>502.906149770995</v>
      </c>
      <c r="AW28" s="24">
        <v>9.4860088393216397</v>
      </c>
      <c r="AX28" s="24">
        <v>0.435302813097658</v>
      </c>
      <c r="AY28" s="24">
        <v>0.32694292211621701</v>
      </c>
      <c r="AZ28" s="24">
        <v>1426.7806571845099</v>
      </c>
      <c r="BA28" s="24">
        <v>970.331734759646</v>
      </c>
      <c r="BB28" s="24">
        <v>456.44892242486299</v>
      </c>
      <c r="BC28" s="24">
        <v>4.8753985114392302</v>
      </c>
      <c r="BD28" s="24">
        <v>5.9446592359882401E-2</v>
      </c>
      <c r="BE28" s="24">
        <v>35.690316753473603</v>
      </c>
      <c r="BF28" s="24">
        <v>1.0559836888837399</v>
      </c>
      <c r="BG28" s="24">
        <v>50.710082383416797</v>
      </c>
      <c r="BH28" s="24">
        <v>7.5612732561715603</v>
      </c>
      <c r="BI28" s="24">
        <v>1.85474552103484</v>
      </c>
      <c r="BJ28" s="24">
        <v>242.06519432309801</v>
      </c>
      <c r="BK28" s="24">
        <v>47.122357133682698</v>
      </c>
      <c r="BL28" s="24">
        <v>5.5199136028483604</v>
      </c>
      <c r="BM28" s="24">
        <v>99.475816669146894</v>
      </c>
      <c r="BN28" s="24">
        <v>0.27738006386789898</v>
      </c>
      <c r="BO28" s="24">
        <v>709.46042119832202</v>
      </c>
      <c r="BP28" s="24">
        <v>0</v>
      </c>
      <c r="BQ28" s="24">
        <v>0.50619113302476404</v>
      </c>
      <c r="BR28" s="24">
        <v>2126.0160277714499</v>
      </c>
      <c r="BS28" s="24">
        <v>207.90458762919999</v>
      </c>
      <c r="BT28" s="24">
        <v>17979.539200163101</v>
      </c>
      <c r="BU28" s="24">
        <v>3069.7478928028499</v>
      </c>
      <c r="BV28" s="24">
        <f t="shared" si="1"/>
        <v>6463.5193318551519</v>
      </c>
      <c r="BW28" s="24">
        <f t="shared" si="2"/>
        <v>3048.1490024007858</v>
      </c>
      <c r="BY28" s="24">
        <f t="shared" si="0"/>
        <v>19320.286948518002</v>
      </c>
      <c r="CA28" s="21"/>
      <c r="CB28" s="21"/>
      <c r="CC28" s="21"/>
      <c r="CD28" s="21"/>
      <c r="CE28" s="21"/>
    </row>
    <row r="29" spans="1:83" x14ac:dyDescent="0.3">
      <c r="A29" s="18" t="s">
        <v>114</v>
      </c>
      <c r="B29" s="86">
        <v>105803.53539999999</v>
      </c>
      <c r="C29" s="86">
        <v>133.44283297000001</v>
      </c>
      <c r="D29" s="86">
        <v>18950.693472999999</v>
      </c>
      <c r="E29" s="86">
        <v>1279.857276</v>
      </c>
      <c r="F29" s="86">
        <v>1028.0583506999999</v>
      </c>
      <c r="G29" s="86">
        <v>511.44859064000002</v>
      </c>
      <c r="H29" s="86">
        <v>7684.8923771999998</v>
      </c>
      <c r="I29" s="86">
        <v>33.594596672000002</v>
      </c>
      <c r="J29" s="86">
        <v>202.50795758999999</v>
      </c>
      <c r="K29" s="86">
        <v>78.167467212000005</v>
      </c>
      <c r="L29" s="86">
        <v>5.6601924271000001</v>
      </c>
      <c r="M29" s="86">
        <v>29.951796886</v>
      </c>
      <c r="N29" s="86">
        <v>11.786840387</v>
      </c>
      <c r="P29" s="26" t="s">
        <v>205</v>
      </c>
      <c r="Q29" s="24">
        <v>0</v>
      </c>
      <c r="R29" s="24">
        <v>0</v>
      </c>
      <c r="S29" s="24">
        <v>0</v>
      </c>
      <c r="T29" s="24">
        <v>0</v>
      </c>
      <c r="U29" s="24">
        <v>0</v>
      </c>
      <c r="V29" s="24">
        <v>0</v>
      </c>
      <c r="W29" s="24">
        <v>0</v>
      </c>
      <c r="X29" s="24">
        <v>0</v>
      </c>
      <c r="Y29" s="24">
        <v>0</v>
      </c>
      <c r="Z29" s="24">
        <v>0</v>
      </c>
      <c r="AA29" s="24">
        <v>0</v>
      </c>
      <c r="AB29" s="24">
        <v>0</v>
      </c>
      <c r="AC29" s="24">
        <v>0</v>
      </c>
      <c r="AD29" s="24">
        <v>0</v>
      </c>
      <c r="AE29" s="24">
        <v>0</v>
      </c>
      <c r="AF29" s="24">
        <v>0</v>
      </c>
      <c r="AG29" s="24">
        <v>0</v>
      </c>
      <c r="AH29" s="24">
        <v>0</v>
      </c>
      <c r="AI29" s="24">
        <v>0</v>
      </c>
      <c r="AJ29" s="24">
        <v>0</v>
      </c>
      <c r="AK29" s="24">
        <v>0</v>
      </c>
      <c r="AL29" s="24">
        <v>0</v>
      </c>
      <c r="AM29" s="24">
        <v>0</v>
      </c>
      <c r="AN29" s="24">
        <v>0</v>
      </c>
      <c r="AO29" s="24">
        <v>0</v>
      </c>
      <c r="AP29" s="24">
        <v>0</v>
      </c>
      <c r="AQ29" s="24">
        <v>0</v>
      </c>
      <c r="AR29" s="24">
        <v>0</v>
      </c>
      <c r="AS29" s="24">
        <v>0</v>
      </c>
      <c r="AT29" s="24">
        <v>0</v>
      </c>
      <c r="AU29" s="24">
        <v>0</v>
      </c>
      <c r="AV29" s="24">
        <v>0</v>
      </c>
      <c r="AW29" s="24">
        <v>0</v>
      </c>
      <c r="AX29" s="24">
        <v>0</v>
      </c>
      <c r="AY29" s="24">
        <v>0</v>
      </c>
      <c r="AZ29" s="24">
        <v>0</v>
      </c>
      <c r="BA29" s="24">
        <v>0</v>
      </c>
      <c r="BB29" s="24">
        <v>0</v>
      </c>
      <c r="BC29" s="24">
        <v>0</v>
      </c>
      <c r="BD29" s="24">
        <v>0</v>
      </c>
      <c r="BE29" s="24">
        <v>0</v>
      </c>
      <c r="BF29" s="24">
        <v>0</v>
      </c>
      <c r="BG29" s="24">
        <v>0</v>
      </c>
      <c r="BH29" s="24">
        <v>0</v>
      </c>
      <c r="BI29" s="24">
        <v>0</v>
      </c>
      <c r="BJ29" s="24">
        <v>0</v>
      </c>
      <c r="BK29" s="24">
        <v>0</v>
      </c>
      <c r="BL29" s="24">
        <v>0</v>
      </c>
      <c r="BM29" s="24">
        <v>0</v>
      </c>
      <c r="BN29" s="24">
        <v>0</v>
      </c>
      <c r="BO29" s="24">
        <v>0</v>
      </c>
      <c r="BP29" s="24">
        <v>0</v>
      </c>
      <c r="BQ29" s="24">
        <v>0</v>
      </c>
      <c r="BR29" s="24">
        <v>0</v>
      </c>
      <c r="BS29" s="24">
        <v>0</v>
      </c>
      <c r="BT29" s="24">
        <v>0</v>
      </c>
      <c r="BU29" s="24">
        <v>0</v>
      </c>
      <c r="BV29" s="24">
        <f t="shared" si="1"/>
        <v>0</v>
      </c>
      <c r="BW29" s="24">
        <f t="shared" si="2"/>
        <v>0</v>
      </c>
      <c r="BY29" s="24" t="str">
        <f t="shared" si="0"/>
        <v/>
      </c>
      <c r="CA29" s="21"/>
      <c r="CB29" s="21"/>
      <c r="CC29" s="21"/>
      <c r="CD29" s="21"/>
      <c r="CE29" s="21"/>
    </row>
    <row r="30" spans="1:83" x14ac:dyDescent="0.3">
      <c r="A30" s="18" t="s">
        <v>115</v>
      </c>
      <c r="B30" s="86">
        <v>334565.25605000003</v>
      </c>
      <c r="C30" s="86">
        <v>435.01592896</v>
      </c>
      <c r="D30" s="86">
        <v>63907.849563000003</v>
      </c>
      <c r="E30" s="86">
        <v>2012.7099634000001</v>
      </c>
      <c r="F30" s="86">
        <v>1364.1720031</v>
      </c>
      <c r="G30" s="86">
        <v>1029.2494231999999</v>
      </c>
      <c r="H30" s="86">
        <v>25528.984123999999</v>
      </c>
      <c r="I30" s="86">
        <v>109.39731547</v>
      </c>
      <c r="J30" s="86">
        <v>657.58755905999999</v>
      </c>
      <c r="K30" s="86">
        <v>254.12751917</v>
      </c>
      <c r="L30" s="86">
        <v>18.431140453000001</v>
      </c>
      <c r="M30" s="86">
        <v>97.381258924999997</v>
      </c>
      <c r="N30" s="86">
        <v>38.383690645999998</v>
      </c>
      <c r="P30" s="26" t="s">
        <v>206</v>
      </c>
      <c r="Q30" s="24">
        <v>23.867945863628599</v>
      </c>
      <c r="R30" s="24">
        <v>10.196804739666501</v>
      </c>
      <c r="S30" s="24">
        <v>60.511840265710298</v>
      </c>
      <c r="T30" s="24">
        <v>60.512327615367603</v>
      </c>
      <c r="U30" s="24">
        <v>36.590763400453</v>
      </c>
      <c r="V30" s="24">
        <v>362.33846941943</v>
      </c>
      <c r="W30" s="24">
        <v>53.852648506835401</v>
      </c>
      <c r="X30" s="24">
        <v>562.30070237574898</v>
      </c>
      <c r="Y30" s="24">
        <v>180301.97409392701</v>
      </c>
      <c r="Z30" s="24">
        <v>803.140950026984</v>
      </c>
      <c r="AA30" s="24">
        <v>233.27107248591099</v>
      </c>
      <c r="AB30" s="24">
        <v>243.32712186305099</v>
      </c>
      <c r="AC30" s="24">
        <v>9.9180128579874705</v>
      </c>
      <c r="AD30" s="24">
        <v>140.667451822175</v>
      </c>
      <c r="AE30" s="24">
        <v>140.66743527979901</v>
      </c>
      <c r="AF30" s="24">
        <v>277.75372154235299</v>
      </c>
      <c r="AG30" s="24">
        <v>539.47635702859702</v>
      </c>
      <c r="AH30" s="24">
        <v>8.2613024133278206</v>
      </c>
      <c r="AI30" s="24">
        <v>5.3112961684540601</v>
      </c>
      <c r="AJ30" s="24">
        <v>58.646825742444499</v>
      </c>
      <c r="AK30" s="24">
        <v>21.201927574021799</v>
      </c>
      <c r="AL30" s="24">
        <v>236.33205042268099</v>
      </c>
      <c r="AM30" s="24">
        <v>0</v>
      </c>
      <c r="AN30" s="24">
        <v>29759.3151249414</v>
      </c>
      <c r="AO30" s="24">
        <v>4682.1034679629802</v>
      </c>
      <c r="AP30" s="24">
        <v>34719.172314446703</v>
      </c>
      <c r="AQ30" s="24">
        <v>436.89676025998</v>
      </c>
      <c r="AR30" s="24">
        <v>0.82743505536356898</v>
      </c>
      <c r="AS30" s="24">
        <v>7377.7674873886799</v>
      </c>
      <c r="AT30" s="24">
        <v>4.3786671601712897</v>
      </c>
      <c r="AU30" s="24">
        <v>0.93590366242828005</v>
      </c>
      <c r="AV30" s="24">
        <v>389.21216730876301</v>
      </c>
      <c r="AW30" s="24">
        <v>7.4221400192904401</v>
      </c>
      <c r="AX30" s="24">
        <v>0.35679865958982998</v>
      </c>
      <c r="AY30" s="24">
        <v>0.249087820124891</v>
      </c>
      <c r="AZ30" s="24">
        <v>1118.1752906351901</v>
      </c>
      <c r="BA30" s="24">
        <v>748.86089686766195</v>
      </c>
      <c r="BB30" s="24">
        <v>369.31439376753298</v>
      </c>
      <c r="BC30" s="24">
        <v>4.0055743667498902</v>
      </c>
      <c r="BD30" s="24">
        <v>4.8431266985234499E-2</v>
      </c>
      <c r="BE30" s="24">
        <v>28.2727103455193</v>
      </c>
      <c r="BF30" s="24">
        <v>0.84660260608365401</v>
      </c>
      <c r="BG30" s="24">
        <v>38.520055348137298</v>
      </c>
      <c r="BH30" s="24">
        <v>5.5941360712533799</v>
      </c>
      <c r="BI30" s="24">
        <v>1.4324292310829601</v>
      </c>
      <c r="BJ30" s="24">
        <v>183.339538875752</v>
      </c>
      <c r="BK30" s="24">
        <v>36.767573479092299</v>
      </c>
      <c r="BL30" s="24">
        <v>4.4743125482674397</v>
      </c>
      <c r="BM30" s="24">
        <v>78.723901307891893</v>
      </c>
      <c r="BN30" s="24">
        <v>0.22100521420658401</v>
      </c>
      <c r="BO30" s="24">
        <v>563.37403443310802</v>
      </c>
      <c r="BP30" s="24">
        <v>0</v>
      </c>
      <c r="BQ30" s="24">
        <v>0.399102684062282</v>
      </c>
      <c r="BR30" s="24">
        <v>1668.9056547990699</v>
      </c>
      <c r="BS30" s="24">
        <v>163.93454822106801</v>
      </c>
      <c r="BT30" s="24">
        <v>14117.204204985699</v>
      </c>
      <c r="BU30" s="24">
        <v>2397.01923386935</v>
      </c>
      <c r="BV30" s="24">
        <f t="shared" si="1"/>
        <v>5085.6310272273658</v>
      </c>
      <c r="BW30" s="24">
        <f t="shared" si="2"/>
        <v>2380.0545504897459</v>
      </c>
      <c r="BY30" s="24">
        <f t="shared" si="0"/>
        <v>15169.320472435205</v>
      </c>
      <c r="CA30" s="21"/>
      <c r="CB30" s="21"/>
      <c r="CC30" s="21"/>
      <c r="CD30" s="21"/>
      <c r="CE30" s="21"/>
    </row>
    <row r="31" spans="1:83" x14ac:dyDescent="0.3">
      <c r="A31" s="18" t="s">
        <v>116</v>
      </c>
      <c r="B31" s="86">
        <v>33445.060654000001</v>
      </c>
      <c r="C31" s="86">
        <v>66.200603708000003</v>
      </c>
      <c r="D31" s="86">
        <v>9723.5129735999999</v>
      </c>
      <c r="E31" s="86">
        <v>649.26380146999998</v>
      </c>
      <c r="F31" s="86">
        <v>522.69364473999997</v>
      </c>
      <c r="G31" s="86">
        <v>237.7417935</v>
      </c>
      <c r="H31" s="86">
        <v>3290.8937775999998</v>
      </c>
      <c r="I31" s="86">
        <v>15.194460722000001</v>
      </c>
      <c r="J31" s="86">
        <v>85.086878643000006</v>
      </c>
      <c r="K31" s="86">
        <v>35.730002482000003</v>
      </c>
      <c r="L31" s="86">
        <v>2.5510253413999999</v>
      </c>
      <c r="M31" s="86">
        <v>12.876500906</v>
      </c>
      <c r="N31" s="86">
        <v>5.2164073706999998</v>
      </c>
      <c r="P31" s="26" t="s">
        <v>207</v>
      </c>
      <c r="Q31" s="24">
        <v>0</v>
      </c>
      <c r="R31" s="24">
        <v>0</v>
      </c>
      <c r="S31" s="24">
        <v>0</v>
      </c>
      <c r="T31" s="24">
        <v>0</v>
      </c>
      <c r="U31" s="24">
        <v>0</v>
      </c>
      <c r="V31" s="24">
        <v>0</v>
      </c>
      <c r="W31" s="24">
        <v>0</v>
      </c>
      <c r="X31" s="24">
        <v>0</v>
      </c>
      <c r="Y31" s="24">
        <v>0</v>
      </c>
      <c r="Z31" s="24">
        <v>0</v>
      </c>
      <c r="AA31" s="24">
        <v>0</v>
      </c>
      <c r="AB31" s="24">
        <v>0</v>
      </c>
      <c r="AC31" s="24">
        <v>0</v>
      </c>
      <c r="AD31" s="24">
        <v>0</v>
      </c>
      <c r="AE31" s="24">
        <v>0</v>
      </c>
      <c r="AF31" s="24">
        <v>0</v>
      </c>
      <c r="AG31" s="24">
        <v>0</v>
      </c>
      <c r="AH31" s="24">
        <v>0</v>
      </c>
      <c r="AI31" s="24">
        <v>0</v>
      </c>
      <c r="AJ31" s="24">
        <v>0</v>
      </c>
      <c r="AK31" s="24">
        <v>0</v>
      </c>
      <c r="AL31" s="24">
        <v>0</v>
      </c>
      <c r="AM31" s="24">
        <v>0</v>
      </c>
      <c r="AN31" s="24">
        <v>0</v>
      </c>
      <c r="AO31" s="24">
        <v>0</v>
      </c>
      <c r="AP31" s="24">
        <v>0</v>
      </c>
      <c r="AQ31" s="24">
        <v>0</v>
      </c>
      <c r="AR31" s="24">
        <v>0</v>
      </c>
      <c r="AS31" s="24">
        <v>0</v>
      </c>
      <c r="AT31" s="24">
        <v>0</v>
      </c>
      <c r="AU31" s="24">
        <v>0</v>
      </c>
      <c r="AV31" s="24">
        <v>0</v>
      </c>
      <c r="AW31" s="24">
        <v>0</v>
      </c>
      <c r="AX31" s="24">
        <v>0</v>
      </c>
      <c r="AY31" s="24">
        <v>0</v>
      </c>
      <c r="AZ31" s="24">
        <v>0</v>
      </c>
      <c r="BA31" s="24">
        <v>0</v>
      </c>
      <c r="BB31" s="24">
        <v>0</v>
      </c>
      <c r="BC31" s="24">
        <v>0</v>
      </c>
      <c r="BD31" s="24">
        <v>0</v>
      </c>
      <c r="BE31" s="24">
        <v>0</v>
      </c>
      <c r="BF31" s="24">
        <v>0</v>
      </c>
      <c r="BG31" s="24">
        <v>0</v>
      </c>
      <c r="BH31" s="24">
        <v>0</v>
      </c>
      <c r="BI31" s="24">
        <v>0</v>
      </c>
      <c r="BJ31" s="24">
        <v>0</v>
      </c>
      <c r="BK31" s="24">
        <v>0</v>
      </c>
      <c r="BL31" s="24">
        <v>0</v>
      </c>
      <c r="BM31" s="24">
        <v>0</v>
      </c>
      <c r="BN31" s="24">
        <v>0</v>
      </c>
      <c r="BO31" s="24">
        <v>0</v>
      </c>
      <c r="BP31" s="24">
        <v>0</v>
      </c>
      <c r="BQ31" s="24">
        <v>0</v>
      </c>
      <c r="BR31" s="24">
        <v>0</v>
      </c>
      <c r="BS31" s="24">
        <v>0</v>
      </c>
      <c r="BT31" s="24">
        <v>0</v>
      </c>
      <c r="BU31" s="24">
        <v>0</v>
      </c>
      <c r="BV31" s="24">
        <f t="shared" si="1"/>
        <v>0</v>
      </c>
      <c r="BW31" s="24">
        <f t="shared" si="2"/>
        <v>0</v>
      </c>
      <c r="BY31" s="24" t="str">
        <f t="shared" si="0"/>
        <v/>
      </c>
      <c r="CA31" s="21"/>
      <c r="CB31" s="21"/>
      <c r="CC31" s="21"/>
      <c r="CD31" s="21"/>
      <c r="CE31" s="21"/>
    </row>
    <row r="32" spans="1:83" x14ac:dyDescent="0.3">
      <c r="A32" s="18" t="s">
        <v>117</v>
      </c>
      <c r="B32" s="86">
        <v>270863.16230000003</v>
      </c>
      <c r="C32" s="86">
        <v>474.14814805999998</v>
      </c>
      <c r="D32" s="86">
        <v>74644.973507999995</v>
      </c>
      <c r="E32" s="86">
        <v>4553.0848697000001</v>
      </c>
      <c r="F32" s="86">
        <v>3657.7596067999998</v>
      </c>
      <c r="G32" s="86">
        <v>1767.0513179</v>
      </c>
      <c r="H32" s="86">
        <v>24384.638228</v>
      </c>
      <c r="I32" s="86">
        <v>107.09713472999999</v>
      </c>
      <c r="J32" s="86">
        <v>601.26537701999996</v>
      </c>
      <c r="K32" s="86">
        <v>252.76080465999999</v>
      </c>
      <c r="L32" s="86">
        <v>17.875779945000001</v>
      </c>
      <c r="M32" s="86">
        <v>88.802152789999994</v>
      </c>
      <c r="N32" s="86">
        <v>36.717256202999998</v>
      </c>
      <c r="P32" s="26" t="s">
        <v>208</v>
      </c>
      <c r="Q32" s="24">
        <v>0</v>
      </c>
      <c r="R32" s="24">
        <v>0</v>
      </c>
      <c r="S32" s="24">
        <v>0</v>
      </c>
      <c r="T32" s="24">
        <v>0</v>
      </c>
      <c r="U32" s="24">
        <v>0</v>
      </c>
      <c r="V32" s="24">
        <v>0</v>
      </c>
      <c r="W32" s="24">
        <v>0</v>
      </c>
      <c r="X32" s="24">
        <v>0</v>
      </c>
      <c r="Y32" s="24">
        <v>0</v>
      </c>
      <c r="Z32" s="24">
        <v>0</v>
      </c>
      <c r="AA32" s="24">
        <v>0</v>
      </c>
      <c r="AB32" s="24">
        <v>0</v>
      </c>
      <c r="AC32" s="24">
        <v>0</v>
      </c>
      <c r="AD32" s="24">
        <v>0</v>
      </c>
      <c r="AE32" s="24">
        <v>0</v>
      </c>
      <c r="AF32" s="24">
        <v>0</v>
      </c>
      <c r="AG32" s="24">
        <v>0</v>
      </c>
      <c r="AH32" s="24">
        <v>0</v>
      </c>
      <c r="AI32" s="24">
        <v>0</v>
      </c>
      <c r="AJ32" s="24">
        <v>0</v>
      </c>
      <c r="AK32" s="24">
        <v>0</v>
      </c>
      <c r="AL32" s="24">
        <v>0</v>
      </c>
      <c r="AM32" s="24">
        <v>0</v>
      </c>
      <c r="AN32" s="24">
        <v>0</v>
      </c>
      <c r="AO32" s="24">
        <v>0</v>
      </c>
      <c r="AP32" s="24">
        <v>0</v>
      </c>
      <c r="AQ32" s="24">
        <v>0</v>
      </c>
      <c r="AR32" s="24">
        <v>0</v>
      </c>
      <c r="AS32" s="24">
        <v>0</v>
      </c>
      <c r="AT32" s="24">
        <v>0</v>
      </c>
      <c r="AU32" s="24">
        <v>0</v>
      </c>
      <c r="AV32" s="24">
        <v>0</v>
      </c>
      <c r="AW32" s="24">
        <v>0</v>
      </c>
      <c r="AX32" s="24">
        <v>0</v>
      </c>
      <c r="AY32" s="24">
        <v>0</v>
      </c>
      <c r="AZ32" s="24">
        <v>0</v>
      </c>
      <c r="BA32" s="24">
        <v>0</v>
      </c>
      <c r="BB32" s="24">
        <v>0</v>
      </c>
      <c r="BC32" s="24">
        <v>0</v>
      </c>
      <c r="BD32" s="24">
        <v>0</v>
      </c>
      <c r="BE32" s="24">
        <v>0</v>
      </c>
      <c r="BF32" s="24">
        <v>0</v>
      </c>
      <c r="BG32" s="24">
        <v>0</v>
      </c>
      <c r="BH32" s="24">
        <v>0</v>
      </c>
      <c r="BI32" s="24">
        <v>0</v>
      </c>
      <c r="BJ32" s="24">
        <v>0</v>
      </c>
      <c r="BK32" s="24">
        <v>0</v>
      </c>
      <c r="BL32" s="24">
        <v>0</v>
      </c>
      <c r="BM32" s="24">
        <v>0</v>
      </c>
      <c r="BN32" s="24">
        <v>0</v>
      </c>
      <c r="BO32" s="24">
        <v>0</v>
      </c>
      <c r="BP32" s="24">
        <v>0</v>
      </c>
      <c r="BQ32" s="24">
        <v>0</v>
      </c>
      <c r="BR32" s="24">
        <v>0</v>
      </c>
      <c r="BS32" s="24">
        <v>0</v>
      </c>
      <c r="BT32" s="24">
        <v>0</v>
      </c>
      <c r="BU32" s="24">
        <v>0</v>
      </c>
      <c r="BV32" s="24">
        <f t="shared" si="1"/>
        <v>0</v>
      </c>
      <c r="BW32" s="24">
        <f t="shared" si="2"/>
        <v>0</v>
      </c>
      <c r="BY32" s="24" t="str">
        <f t="shared" si="0"/>
        <v/>
      </c>
      <c r="CA32" s="21"/>
      <c r="CB32" s="21"/>
      <c r="CC32" s="21"/>
      <c r="CD32" s="21"/>
      <c r="CE32" s="21"/>
    </row>
    <row r="33" spans="1:83" x14ac:dyDescent="0.3">
      <c r="A33" s="18" t="s">
        <v>118</v>
      </c>
      <c r="B33" s="86">
        <v>100067.87693</v>
      </c>
      <c r="C33" s="86">
        <v>157.88866157000001</v>
      </c>
      <c r="D33" s="86">
        <v>22687.983688</v>
      </c>
      <c r="E33" s="86">
        <v>1514.3169212</v>
      </c>
      <c r="F33" s="86">
        <v>1216.3907082000001</v>
      </c>
      <c r="G33" s="86">
        <v>608.62157307999996</v>
      </c>
      <c r="H33" s="86">
        <v>8597.1257182000008</v>
      </c>
      <c r="I33" s="86">
        <v>35.821000263000002</v>
      </c>
      <c r="J33" s="86">
        <v>203.21953908</v>
      </c>
      <c r="K33" s="86">
        <v>84.562130061000005</v>
      </c>
      <c r="L33" s="86">
        <v>5.9690220801000002</v>
      </c>
      <c r="M33" s="86">
        <v>29.646159870000002</v>
      </c>
      <c r="N33" s="86">
        <v>12.294129344</v>
      </c>
      <c r="P33" s="26" t="s">
        <v>209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0</v>
      </c>
      <c r="AA33" s="24">
        <v>0</v>
      </c>
      <c r="AB33" s="24">
        <v>0</v>
      </c>
      <c r="AC33" s="24">
        <v>0</v>
      </c>
      <c r="AD33" s="24">
        <v>0</v>
      </c>
      <c r="AE33" s="24">
        <v>0</v>
      </c>
      <c r="AF33" s="24">
        <v>0</v>
      </c>
      <c r="AG33" s="24">
        <v>0</v>
      </c>
      <c r="AH33" s="24">
        <v>0</v>
      </c>
      <c r="AI33" s="24">
        <v>0</v>
      </c>
      <c r="AJ33" s="24">
        <v>0</v>
      </c>
      <c r="AK33" s="24">
        <v>0</v>
      </c>
      <c r="AL33" s="24">
        <v>0</v>
      </c>
      <c r="AM33" s="24">
        <v>0</v>
      </c>
      <c r="AN33" s="24">
        <v>0</v>
      </c>
      <c r="AO33" s="24">
        <v>0</v>
      </c>
      <c r="AP33" s="24">
        <v>0</v>
      </c>
      <c r="AQ33" s="24">
        <v>0</v>
      </c>
      <c r="AR33" s="24">
        <v>0</v>
      </c>
      <c r="AS33" s="24">
        <v>0</v>
      </c>
      <c r="AT33" s="24">
        <v>0</v>
      </c>
      <c r="AU33" s="24">
        <v>0</v>
      </c>
      <c r="AV33" s="24">
        <v>0</v>
      </c>
      <c r="AW33" s="24">
        <v>0</v>
      </c>
      <c r="AX33" s="24">
        <v>0</v>
      </c>
      <c r="AY33" s="24">
        <v>0</v>
      </c>
      <c r="AZ33" s="24">
        <v>0</v>
      </c>
      <c r="BA33" s="24">
        <v>0</v>
      </c>
      <c r="BB33" s="24">
        <v>0</v>
      </c>
      <c r="BC33" s="24">
        <v>0</v>
      </c>
      <c r="BD33" s="24">
        <v>0</v>
      </c>
      <c r="BE33" s="24">
        <v>0</v>
      </c>
      <c r="BF33" s="24">
        <v>0</v>
      </c>
      <c r="BG33" s="24">
        <v>0</v>
      </c>
      <c r="BH33" s="24">
        <v>0</v>
      </c>
      <c r="BI33" s="24">
        <v>0</v>
      </c>
      <c r="BJ33" s="24">
        <v>0</v>
      </c>
      <c r="BK33" s="24">
        <v>0</v>
      </c>
      <c r="BL33" s="24">
        <v>0</v>
      </c>
      <c r="BM33" s="24">
        <v>0</v>
      </c>
      <c r="BN33" s="24">
        <v>0</v>
      </c>
      <c r="BO33" s="24">
        <v>0</v>
      </c>
      <c r="BP33" s="24">
        <v>0</v>
      </c>
      <c r="BQ33" s="24">
        <v>0</v>
      </c>
      <c r="BR33" s="24">
        <v>0</v>
      </c>
      <c r="BS33" s="24">
        <v>0</v>
      </c>
      <c r="BT33" s="24">
        <v>0</v>
      </c>
      <c r="BU33" s="24">
        <v>0</v>
      </c>
      <c r="BV33" s="24">
        <f t="shared" si="1"/>
        <v>0</v>
      </c>
      <c r="BW33" s="24">
        <f t="shared" si="2"/>
        <v>0</v>
      </c>
      <c r="BY33" s="24" t="str">
        <f t="shared" si="0"/>
        <v/>
      </c>
      <c r="CA33" s="21"/>
      <c r="CB33" s="21"/>
      <c r="CC33" s="21"/>
      <c r="CD33" s="21"/>
      <c r="CE33" s="21"/>
    </row>
    <row r="34" spans="1:83" x14ac:dyDescent="0.3">
      <c r="A34" s="18" t="s">
        <v>119</v>
      </c>
      <c r="B34" s="86">
        <v>125247.34322</v>
      </c>
      <c r="C34" s="86">
        <v>190.89911090000001</v>
      </c>
      <c r="D34" s="86">
        <v>30848.959209000001</v>
      </c>
      <c r="E34" s="86">
        <v>1851.4834848</v>
      </c>
      <c r="F34" s="86">
        <v>1488.8950565</v>
      </c>
      <c r="G34" s="86">
        <v>694.07716260999996</v>
      </c>
      <c r="H34" s="86">
        <v>10945.997272000001</v>
      </c>
      <c r="I34" s="86">
        <v>48.056140749999997</v>
      </c>
      <c r="J34" s="86">
        <v>289.01081701999999</v>
      </c>
      <c r="K34" s="86">
        <v>111.6060659</v>
      </c>
      <c r="L34" s="86">
        <v>8.1326633844000007</v>
      </c>
      <c r="M34" s="86">
        <v>43.356527125</v>
      </c>
      <c r="N34" s="86">
        <v>16.844905086000001</v>
      </c>
      <c r="P34" s="26" t="s">
        <v>210</v>
      </c>
      <c r="Q34" s="24">
        <v>0.40308017433048299</v>
      </c>
      <c r="R34" s="24">
        <v>0.158512155801732</v>
      </c>
      <c r="S34" s="24">
        <v>0.92797316996650003</v>
      </c>
      <c r="T34" s="24">
        <v>0.92798080354589096</v>
      </c>
      <c r="U34" s="24">
        <v>0.575800288761388</v>
      </c>
      <c r="V34" s="24">
        <v>5.9979439399604697</v>
      </c>
      <c r="W34" s="24">
        <v>0.90658436767644901</v>
      </c>
      <c r="X34" s="24">
        <v>8.8422260689076602</v>
      </c>
      <c r="Y34" s="24">
        <v>2813.3169671015198</v>
      </c>
      <c r="Z34" s="24">
        <v>13.3637180844293</v>
      </c>
      <c r="AA34" s="24">
        <v>3.8534132629031501</v>
      </c>
      <c r="AB34" s="24">
        <v>3.8830840456492299</v>
      </c>
      <c r="AC34" s="24">
        <v>0.16981136176488801</v>
      </c>
      <c r="AD34" s="24">
        <v>2.1146340125760399</v>
      </c>
      <c r="AE34" s="24">
        <v>2.1146334830082001</v>
      </c>
      <c r="AF34" s="24">
        <v>5.4927965841586897</v>
      </c>
      <c r="AG34" s="24">
        <v>8.0443752959274999</v>
      </c>
      <c r="AH34" s="24">
        <v>0.14255297663390601</v>
      </c>
      <c r="AI34" s="24">
        <v>7.7078944738063301E-2</v>
      </c>
      <c r="AJ34" s="24">
        <v>1.0438951095176801</v>
      </c>
      <c r="AK34" s="24">
        <v>0.33352199067663102</v>
      </c>
      <c r="AL34" s="24">
        <v>4.1194534623037198</v>
      </c>
      <c r="AM34" s="24">
        <v>0</v>
      </c>
      <c r="AN34" s="24">
        <v>587.91785834201403</v>
      </c>
      <c r="AO34" s="24">
        <v>93.187771684937402</v>
      </c>
      <c r="AP34" s="24">
        <v>686.59842661110997</v>
      </c>
      <c r="AQ34" s="24">
        <v>7.0202916742450503</v>
      </c>
      <c r="AR34" s="24">
        <v>1.43360909847495E-2</v>
      </c>
      <c r="AS34" s="24">
        <v>111.418163821161</v>
      </c>
      <c r="AT34" s="24">
        <v>7.2234919669086198E-2</v>
      </c>
      <c r="AU34" s="24">
        <v>1.23970813009474E-2</v>
      </c>
      <c r="AV34" s="24">
        <v>6.4144106880073997</v>
      </c>
      <c r="AW34" s="24">
        <v>9.6319769947695394E-2</v>
      </c>
      <c r="AX34" s="24">
        <v>3.04445895820587E-3</v>
      </c>
      <c r="AY34" s="24">
        <v>4.1552347095686103E-3</v>
      </c>
      <c r="AZ34" s="24">
        <v>28.729776027204998</v>
      </c>
      <c r="BA34" s="24">
        <v>24.000080364247601</v>
      </c>
      <c r="BB34" s="24">
        <v>4.7296956629573899</v>
      </c>
      <c r="BC34" s="24">
        <v>3.0639089491118099E-2</v>
      </c>
      <c r="BD34" s="24">
        <v>4.5661274161279099E-4</v>
      </c>
      <c r="BE34" s="24">
        <v>0.33242708378114699</v>
      </c>
      <c r="BF34" s="24">
        <v>9.8456800983261396E-3</v>
      </c>
      <c r="BG34" s="24">
        <v>0.63949921129648302</v>
      </c>
      <c r="BH34" s="24">
        <v>0.10913554467941999</v>
      </c>
      <c r="BI34" s="24">
        <v>2.1557245545285701E-2</v>
      </c>
      <c r="BJ34" s="24">
        <v>3.0939211693314999</v>
      </c>
      <c r="BK34" s="24">
        <v>0.562008452446634</v>
      </c>
      <c r="BL34" s="24">
        <v>4.2343480987891001E-2</v>
      </c>
      <c r="BM34" s="24">
        <v>13.1008590860739</v>
      </c>
      <c r="BN34" s="24">
        <v>2.4979166432425601E-3</v>
      </c>
      <c r="BO34" s="24">
        <v>14.069237613937601</v>
      </c>
      <c r="BP34" s="24">
        <v>0</v>
      </c>
      <c r="BQ34" s="24">
        <v>5.6909945914337201E-3</v>
      </c>
      <c r="BR34" s="24">
        <v>25.839522657978002</v>
      </c>
      <c r="BS34" s="24">
        <v>2.5143676022619399</v>
      </c>
      <c r="BT34" s="24">
        <v>217.745230465671</v>
      </c>
      <c r="BU34" s="24">
        <v>37.715890025659498</v>
      </c>
      <c r="BV34" s="24">
        <f t="shared" si="1"/>
        <v>76.802592639871094</v>
      </c>
      <c r="BW34" s="24">
        <f t="shared" si="2"/>
        <v>37.449023017826818</v>
      </c>
      <c r="BY34" s="24">
        <f t="shared" si="0"/>
        <v>234.5155219644098</v>
      </c>
      <c r="CA34" s="21"/>
      <c r="CB34" s="21"/>
      <c r="CC34" s="21"/>
      <c r="CD34" s="21"/>
      <c r="CE34" s="21"/>
    </row>
    <row r="36" spans="1:83" x14ac:dyDescent="0.3">
      <c r="A36" s="4" t="s">
        <v>55</v>
      </c>
      <c r="B36" s="1">
        <f t="shared" ref="B36:N36" si="3">SUM(B3:B34)</f>
        <v>6312394.6615890004</v>
      </c>
      <c r="C36" s="1">
        <f t="shared" si="3"/>
        <v>10608.967938039994</v>
      </c>
      <c r="D36" s="1">
        <f t="shared" si="3"/>
        <v>1520866.3674556001</v>
      </c>
      <c r="E36" s="1">
        <f t="shared" si="3"/>
        <v>77585.819528770007</v>
      </c>
      <c r="F36" s="1">
        <f t="shared" si="3"/>
        <v>59473.349699620005</v>
      </c>
      <c r="G36" s="1">
        <f t="shared" si="3"/>
        <v>27419.748806910004</v>
      </c>
      <c r="H36" s="1">
        <f t="shared" si="3"/>
        <v>555957.4975384</v>
      </c>
      <c r="I36" s="1">
        <f t="shared" si="3"/>
        <v>2452.7000030060003</v>
      </c>
      <c r="J36" s="1">
        <f t="shared" si="3"/>
        <v>13946.528108743003</v>
      </c>
      <c r="K36" s="1">
        <f t="shared" si="3"/>
        <v>5887.7914106629996</v>
      </c>
      <c r="L36" s="1">
        <f t="shared" si="3"/>
        <v>411.40437151349994</v>
      </c>
      <c r="M36" s="1">
        <f t="shared" si="3"/>
        <v>2090.1908092130002</v>
      </c>
      <c r="N36" s="1">
        <f t="shared" si="3"/>
        <v>845.89441678110018</v>
      </c>
      <c r="Q36" s="1">
        <f>SUM(Q3:Q34)</f>
        <v>258.56373986641518</v>
      </c>
      <c r="R36" s="1">
        <f t="shared" ref="R36:BU36" si="4">SUM(R3:R34)</f>
        <v>115.11033160310885</v>
      </c>
      <c r="S36" s="1">
        <f t="shared" si="4"/>
        <v>685.12055205841455</v>
      </c>
      <c r="T36" s="1">
        <f t="shared" si="4"/>
        <v>685.12675712437397</v>
      </c>
      <c r="U36" s="1">
        <f t="shared" si="4"/>
        <v>411.85968387455483</v>
      </c>
      <c r="V36" s="1">
        <f t="shared" si="4"/>
        <v>3975.3542917876539</v>
      </c>
      <c r="W36" s="1">
        <f t="shared" si="4"/>
        <v>595.14269371420551</v>
      </c>
      <c r="X36" s="1">
        <f t="shared" si="4"/>
        <v>6310.6639000256791</v>
      </c>
      <c r="Y36" s="1">
        <f t="shared" si="4"/>
        <v>1829349.39789026</v>
      </c>
      <c r="Z36" s="1">
        <f t="shared" si="4"/>
        <v>8804.5307782379241</v>
      </c>
      <c r="AA36" s="1">
        <f t="shared" si="4"/>
        <v>2562.0826681409903</v>
      </c>
      <c r="AB36" s="1">
        <f t="shared" si="4"/>
        <v>2717.5050127712534</v>
      </c>
      <c r="AC36" s="1">
        <f t="shared" si="4"/>
        <v>106.70693715845698</v>
      </c>
      <c r="AD36" s="1">
        <f t="shared" si="4"/>
        <v>1619.5375305348794</v>
      </c>
      <c r="AE36" s="1">
        <f t="shared" si="4"/>
        <v>1619.5374325482785</v>
      </c>
      <c r="AF36" s="1">
        <f t="shared" si="4"/>
        <v>3577.7401257463289</v>
      </c>
      <c r="AG36" s="1">
        <f t="shared" si="4"/>
        <v>5874.5565349106973</v>
      </c>
      <c r="AH36" s="1">
        <f t="shared" si="4"/>
        <v>87.915200210407235</v>
      </c>
      <c r="AI36" s="1">
        <f t="shared" si="4"/>
        <v>62.311652426654547</v>
      </c>
      <c r="AJ36" s="1">
        <f t="shared" si="4"/>
        <v>620.12870726844415</v>
      </c>
      <c r="AK36" s="1">
        <f t="shared" si="4"/>
        <v>238.30855832021862</v>
      </c>
      <c r="AL36" s="1">
        <f t="shared" si="4"/>
        <v>2851.8469681941347</v>
      </c>
      <c r="AM36" s="1">
        <f t="shared" si="4"/>
        <v>0</v>
      </c>
      <c r="AN36" s="1">
        <f t="shared" si="4"/>
        <v>381940.59631589043</v>
      </c>
      <c r="AO36" s="1">
        <f t="shared" si="4"/>
        <v>61697.990922943573</v>
      </c>
      <c r="AP36" s="1">
        <f t="shared" si="4"/>
        <v>447216.32736458065</v>
      </c>
      <c r="AQ36" s="1">
        <f t="shared" si="4"/>
        <v>4810.9866258490238</v>
      </c>
      <c r="AR36" s="1">
        <f t="shared" si="4"/>
        <v>10.275044259734265</v>
      </c>
      <c r="AS36" s="1">
        <f t="shared" si="4"/>
        <v>83021.641542975587</v>
      </c>
      <c r="AT36" s="1">
        <f t="shared" si="4"/>
        <v>54.060016079257537</v>
      </c>
      <c r="AU36" s="1">
        <f t="shared" si="4"/>
        <v>11.109226530390778</v>
      </c>
      <c r="AV36" s="1">
        <f t="shared" si="4"/>
        <v>4710.4822387373051</v>
      </c>
      <c r="AW36" s="1">
        <f t="shared" si="4"/>
        <v>89.083479362777979</v>
      </c>
      <c r="AX36" s="1">
        <f t="shared" si="4"/>
        <v>4.0787690935145493</v>
      </c>
      <c r="AY36" s="1">
        <f t="shared" si="4"/>
        <v>3.0697797222721959</v>
      </c>
      <c r="AZ36" s="1">
        <f t="shared" si="4"/>
        <v>15361.449129728053</v>
      </c>
      <c r="BA36" s="1">
        <f t="shared" si="4"/>
        <v>10924.596414729178</v>
      </c>
      <c r="BB36" s="1">
        <f t="shared" si="4"/>
        <v>4436.8527149988904</v>
      </c>
      <c r="BC36" s="1">
        <f t="shared" si="4"/>
        <v>45.7142523177572</v>
      </c>
      <c r="BD36" s="1">
        <f t="shared" si="4"/>
        <v>0.55687522530685463</v>
      </c>
      <c r="BE36" s="1">
        <f t="shared" si="4"/>
        <v>335.07543048519238</v>
      </c>
      <c r="BF36" s="1">
        <f t="shared" si="4"/>
        <v>9.8955259856621645</v>
      </c>
      <c r="BG36" s="1">
        <f t="shared" si="4"/>
        <v>476.98192240862232</v>
      </c>
      <c r="BH36" s="1">
        <f t="shared" si="4"/>
        <v>71.116896898809458</v>
      </c>
      <c r="BI36" s="1">
        <f t="shared" si="4"/>
        <v>17.430476198971114</v>
      </c>
      <c r="BJ36" s="1">
        <f t="shared" si="4"/>
        <v>2277.3905412023637</v>
      </c>
      <c r="BK36" s="1">
        <f t="shared" si="4"/>
        <v>418.96430694698137</v>
      </c>
      <c r="BL36" s="1">
        <f t="shared" si="4"/>
        <v>51.75638120226742</v>
      </c>
      <c r="BM36" s="1">
        <f t="shared" si="4"/>
        <v>2753.9174978032715</v>
      </c>
      <c r="BN36" s="1">
        <f t="shared" si="4"/>
        <v>2.6020612157052203</v>
      </c>
      <c r="BO36" s="1">
        <f t="shared" si="4"/>
        <v>6441.1085680815841</v>
      </c>
      <c r="BP36" s="1">
        <f t="shared" si="4"/>
        <v>0</v>
      </c>
      <c r="BQ36" s="1">
        <f t="shared" si="4"/>
        <v>4.7402218880533207</v>
      </c>
      <c r="BR36" s="1">
        <f t="shared" si="4"/>
        <v>18755.508239430197</v>
      </c>
      <c r="BS36" s="1">
        <f t="shared" si="4"/>
        <v>2444.8774882166986</v>
      </c>
      <c r="BT36" s="1">
        <f t="shared" si="4"/>
        <v>158924.89933940809</v>
      </c>
      <c r="BU36" s="1">
        <f t="shared" si="4"/>
        <v>26938.838924888394</v>
      </c>
      <c r="BV36" s="1">
        <f t="shared" ref="BV36:BW36" si="5">SUM(BV3:BV34)</f>
        <v>57228.346770758246</v>
      </c>
      <c r="BW36" s="1">
        <f t="shared" si="5"/>
        <v>26748.156769955182</v>
      </c>
      <c r="BX36" s="1"/>
      <c r="BY36" s="1"/>
      <c r="BZ36" s="1"/>
      <c r="CA36" s="21"/>
      <c r="CB36" s="21"/>
      <c r="CC36" s="21"/>
      <c r="CD36" s="21"/>
      <c r="CE36" s="21"/>
    </row>
    <row r="37" spans="1:83" x14ac:dyDescent="0.3">
      <c r="A37" s="4" t="s">
        <v>73</v>
      </c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</row>
    <row r="38" spans="1:83" x14ac:dyDescent="0.3">
      <c r="A38" s="4" t="s">
        <v>126</v>
      </c>
      <c r="B38" s="1">
        <f>SUM(B3:B34)</f>
        <v>6312394.6615890004</v>
      </c>
      <c r="C38" s="1">
        <f t="shared" ref="C38:N38" si="6">SUM(C3:C34)</f>
        <v>10608.967938039994</v>
      </c>
      <c r="D38" s="1">
        <f t="shared" si="6"/>
        <v>1520866.3674556001</v>
      </c>
      <c r="E38" s="1">
        <f>SUM(E3:E34)</f>
        <v>77585.819528770007</v>
      </c>
      <c r="F38" s="1">
        <f t="shared" si="6"/>
        <v>59473.349699620005</v>
      </c>
      <c r="G38" s="1">
        <f t="shared" si="6"/>
        <v>27419.748806910004</v>
      </c>
      <c r="H38" s="1">
        <f t="shared" si="6"/>
        <v>555957.4975384</v>
      </c>
      <c r="I38" s="1">
        <f t="shared" si="6"/>
        <v>2452.7000030060003</v>
      </c>
      <c r="J38" s="1">
        <f t="shared" si="6"/>
        <v>13946.528108743003</v>
      </c>
      <c r="K38" s="1">
        <f t="shared" si="6"/>
        <v>5887.7914106629996</v>
      </c>
      <c r="L38" s="1">
        <f t="shared" si="6"/>
        <v>411.40437151349994</v>
      </c>
      <c r="M38" s="1">
        <f t="shared" si="6"/>
        <v>2090.1908092130002</v>
      </c>
      <c r="N38" s="1">
        <f t="shared" si="6"/>
        <v>845.89441678110018</v>
      </c>
      <c r="Q38" s="1">
        <f t="shared" ref="Q38:BU38" si="7">SUM(Q3:Q34)</f>
        <v>258.56373986641518</v>
      </c>
      <c r="R38" s="1">
        <f t="shared" si="7"/>
        <v>115.11033160310885</v>
      </c>
      <c r="S38" s="1">
        <f t="shared" si="7"/>
        <v>685.12055205841455</v>
      </c>
      <c r="T38" s="1">
        <f t="shared" si="7"/>
        <v>685.12675712437397</v>
      </c>
      <c r="U38" s="1">
        <f t="shared" si="7"/>
        <v>411.85968387455483</v>
      </c>
      <c r="V38" s="1">
        <f t="shared" si="7"/>
        <v>3975.3542917876539</v>
      </c>
      <c r="W38" s="1">
        <f t="shared" si="7"/>
        <v>595.14269371420551</v>
      </c>
      <c r="X38" s="1">
        <f t="shared" si="7"/>
        <v>6310.6639000256791</v>
      </c>
      <c r="Y38" s="1">
        <f t="shared" si="7"/>
        <v>1829349.39789026</v>
      </c>
      <c r="Z38" s="1">
        <f t="shared" si="7"/>
        <v>8804.5307782379241</v>
      </c>
      <c r="AA38" s="1">
        <f t="shared" si="7"/>
        <v>2562.0826681409903</v>
      </c>
      <c r="AB38" s="1">
        <f t="shared" si="7"/>
        <v>2717.5050127712534</v>
      </c>
      <c r="AC38" s="1">
        <f t="shared" si="7"/>
        <v>106.70693715845698</v>
      </c>
      <c r="AD38" s="1">
        <f t="shared" si="7"/>
        <v>1619.5375305348794</v>
      </c>
      <c r="AE38" s="1">
        <f t="shared" si="7"/>
        <v>1619.5374325482785</v>
      </c>
      <c r="AF38" s="1">
        <f t="shared" si="7"/>
        <v>3577.7401257463289</v>
      </c>
      <c r="AG38" s="1">
        <f t="shared" si="7"/>
        <v>5874.5565349106973</v>
      </c>
      <c r="AH38" s="1">
        <f t="shared" si="7"/>
        <v>87.915200210407235</v>
      </c>
      <c r="AI38" s="1">
        <f t="shared" si="7"/>
        <v>62.311652426654547</v>
      </c>
      <c r="AJ38" s="1">
        <f t="shared" si="7"/>
        <v>620.12870726844415</v>
      </c>
      <c r="AK38" s="1">
        <f t="shared" si="7"/>
        <v>238.30855832021862</v>
      </c>
      <c r="AL38" s="1">
        <f t="shared" si="7"/>
        <v>2851.8469681941347</v>
      </c>
      <c r="AM38" s="1">
        <f t="shared" si="7"/>
        <v>0</v>
      </c>
      <c r="AN38" s="1">
        <f t="shared" si="7"/>
        <v>381940.59631589043</v>
      </c>
      <c r="AO38" s="1">
        <f t="shared" si="7"/>
        <v>61697.990922943573</v>
      </c>
      <c r="AP38" s="1">
        <f t="shared" si="7"/>
        <v>447216.32736458065</v>
      </c>
      <c r="AQ38" s="1">
        <f t="shared" si="7"/>
        <v>4810.9866258490238</v>
      </c>
      <c r="AR38" s="1">
        <f t="shared" si="7"/>
        <v>10.275044259734265</v>
      </c>
      <c r="AS38" s="1">
        <f t="shared" si="7"/>
        <v>83021.641542975587</v>
      </c>
      <c r="AT38" s="1">
        <f t="shared" si="7"/>
        <v>54.060016079257537</v>
      </c>
      <c r="AU38" s="1">
        <f t="shared" si="7"/>
        <v>11.109226530390778</v>
      </c>
      <c r="AV38" s="1">
        <f t="shared" si="7"/>
        <v>4710.4822387373051</v>
      </c>
      <c r="AW38" s="1">
        <f t="shared" si="7"/>
        <v>89.083479362777979</v>
      </c>
      <c r="AX38" s="1">
        <f t="shared" si="7"/>
        <v>4.0787690935145493</v>
      </c>
      <c r="AY38" s="1">
        <f t="shared" si="7"/>
        <v>3.0697797222721959</v>
      </c>
      <c r="AZ38" s="1">
        <f t="shared" si="7"/>
        <v>15361.449129728053</v>
      </c>
      <c r="BA38" s="1">
        <f t="shared" si="7"/>
        <v>10924.596414729178</v>
      </c>
      <c r="BB38" s="1">
        <f t="shared" si="7"/>
        <v>4436.8527149988904</v>
      </c>
      <c r="BC38" s="1">
        <f t="shared" si="7"/>
        <v>45.7142523177572</v>
      </c>
      <c r="BD38" s="1">
        <f t="shared" si="7"/>
        <v>0.55687522530685463</v>
      </c>
      <c r="BE38" s="1">
        <f t="shared" si="7"/>
        <v>335.07543048519238</v>
      </c>
      <c r="BF38" s="1">
        <f t="shared" si="7"/>
        <v>9.8955259856621645</v>
      </c>
      <c r="BG38" s="1">
        <f t="shared" si="7"/>
        <v>476.98192240862232</v>
      </c>
      <c r="BH38" s="1">
        <f t="shared" si="7"/>
        <v>71.116896898809458</v>
      </c>
      <c r="BI38" s="1">
        <f t="shared" si="7"/>
        <v>17.430476198971114</v>
      </c>
      <c r="BJ38" s="1">
        <f t="shared" si="7"/>
        <v>2277.3905412023637</v>
      </c>
      <c r="BK38" s="1">
        <f t="shared" si="7"/>
        <v>418.96430694698137</v>
      </c>
      <c r="BL38" s="1">
        <f t="shared" si="7"/>
        <v>51.75638120226742</v>
      </c>
      <c r="BM38" s="1">
        <f t="shared" si="7"/>
        <v>2753.9174978032715</v>
      </c>
      <c r="BN38" s="1">
        <f t="shared" si="7"/>
        <v>2.6020612157052203</v>
      </c>
      <c r="BO38" s="1">
        <f t="shared" si="7"/>
        <v>6441.1085680815841</v>
      </c>
      <c r="BP38" s="1">
        <f t="shared" si="7"/>
        <v>0</v>
      </c>
      <c r="BQ38" s="1">
        <f t="shared" si="7"/>
        <v>4.7402218880533207</v>
      </c>
      <c r="BR38" s="1">
        <f t="shared" si="7"/>
        <v>18755.508239430197</v>
      </c>
      <c r="BS38" s="1">
        <f t="shared" si="7"/>
        <v>2444.8774882166986</v>
      </c>
      <c r="BT38" s="1">
        <f t="shared" si="7"/>
        <v>158924.89933940809</v>
      </c>
      <c r="BU38" s="1">
        <f t="shared" si="7"/>
        <v>26938.838924888394</v>
      </c>
      <c r="BV38" s="1">
        <f t="shared" ref="BV38:BW38" si="8">SUM(BV3:BV34)</f>
        <v>57228.346770758246</v>
      </c>
      <c r="BW38" s="1">
        <f t="shared" si="8"/>
        <v>26748.156769955182</v>
      </c>
      <c r="BX38" s="1"/>
      <c r="BY38" s="1"/>
      <c r="BZ38" s="1"/>
      <c r="CA38" s="21"/>
      <c r="CB38" s="21"/>
      <c r="CC38" s="21"/>
      <c r="CD38" s="21"/>
      <c r="CE38" s="21"/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2"/>
  <dimension ref="A1:BW87"/>
  <sheetViews>
    <sheetView zoomScale="85" zoomScaleNormal="85" workbookViewId="0">
      <pane xSplit="1" ySplit="2" topLeftCell="B3" activePane="bottomRight" state="frozen"/>
      <selection activeCell="BS20" sqref="BS20"/>
      <selection pane="topRight" activeCell="BS20" sqref="BS20"/>
      <selection pane="bottomLeft" activeCell="BS20" sqref="BS20"/>
      <selection pane="bottomRight" activeCell="B3" sqref="B3"/>
    </sheetView>
  </sheetViews>
  <sheetFormatPr defaultRowHeight="14.4" x14ac:dyDescent="0.3"/>
  <cols>
    <col min="1" max="1" width="19.88671875" customWidth="1"/>
    <col min="9" max="11" width="9.109375" style="26"/>
    <col min="13" max="13" width="15.5546875" bestFit="1" customWidth="1"/>
    <col min="14" max="14" width="6" style="85" bestFit="1" customWidth="1"/>
    <col min="15" max="15" width="6.6640625" style="26" bestFit="1" customWidth="1"/>
    <col min="16" max="16" width="5.6640625" bestFit="1" customWidth="1"/>
    <col min="17" max="17" width="14.5546875" bestFit="1" customWidth="1"/>
    <col min="18" max="18" width="5.5546875" bestFit="1" customWidth="1"/>
    <col min="19" max="19" width="5.5546875" style="85" customWidth="1"/>
    <col min="20" max="20" width="6.6640625" bestFit="1" customWidth="1"/>
    <col min="21" max="22" width="9.33203125" bestFit="1" customWidth="1"/>
    <col min="23" max="23" width="5.6640625" bestFit="1" customWidth="1"/>
    <col min="24" max="24" width="7.6640625" bestFit="1" customWidth="1"/>
    <col min="25" max="25" width="5.6640625" style="26" bestFit="1" customWidth="1"/>
    <col min="26" max="26" width="6.6640625" bestFit="1" customWidth="1"/>
    <col min="27" max="27" width="6.6640625" style="85" customWidth="1"/>
    <col min="28" max="28" width="6.6640625" bestFit="1" customWidth="1"/>
    <col min="29" max="29" width="15.44140625" bestFit="1" customWidth="1"/>
    <col min="30" max="30" width="6.5546875" customWidth="1"/>
    <col min="31" max="31" width="5.6640625" bestFit="1" customWidth="1"/>
    <col min="32" max="32" width="5.109375" bestFit="1" customWidth="1"/>
    <col min="33" max="33" width="5.109375" style="85" customWidth="1"/>
    <col min="34" max="34" width="5.6640625" style="26" bestFit="1" customWidth="1"/>
    <col min="35" max="35" width="6.6640625" bestFit="1" customWidth="1"/>
    <col min="36" max="36" width="6.109375" style="26" bestFit="1" customWidth="1"/>
    <col min="37" max="37" width="6.6640625" bestFit="1" customWidth="1"/>
    <col min="38" max="38" width="10" bestFit="1" customWidth="1"/>
    <col min="39" max="39" width="9.33203125" bestFit="1" customWidth="1"/>
    <col min="40" max="40" width="7.6640625" bestFit="1" customWidth="1"/>
    <col min="41" max="41" width="9.33203125" bestFit="1" customWidth="1"/>
    <col min="42" max="42" width="6" bestFit="1" customWidth="1"/>
    <col min="43" max="43" width="6.6640625" bestFit="1" customWidth="1"/>
    <col min="44" max="44" width="5.6640625" bestFit="1" customWidth="1"/>
    <col min="45" max="45" width="7.6640625" bestFit="1" customWidth="1"/>
    <col min="46" max="46" width="5.6640625" bestFit="1" customWidth="1"/>
    <col min="47" max="47" width="4.109375" bestFit="1" customWidth="1"/>
    <col min="48" max="48" width="6.6640625" bestFit="1" customWidth="1"/>
    <col min="49" max="49" width="5.6640625" bestFit="1" customWidth="1"/>
    <col min="50" max="50" width="5.88671875" bestFit="1" customWidth="1"/>
    <col min="51" max="51" width="5.6640625" bestFit="1" customWidth="1"/>
    <col min="52" max="53" width="7.6640625" bestFit="1" customWidth="1"/>
    <col min="54" max="54" width="6.6640625" bestFit="1" customWidth="1"/>
    <col min="55" max="55" width="5.109375" bestFit="1" customWidth="1"/>
    <col min="56" max="56" width="5.33203125" bestFit="1" customWidth="1"/>
    <col min="57" max="57" width="8.6640625" bestFit="1" customWidth="1"/>
    <col min="58" max="58" width="4.88671875" bestFit="1" customWidth="1"/>
    <col min="59" max="59" width="7.88671875" bestFit="1" customWidth="1"/>
    <col min="60" max="60" width="5.88671875" bestFit="1" customWidth="1"/>
    <col min="61" max="61" width="6" bestFit="1" customWidth="1"/>
    <col min="62" max="62" width="6.6640625" bestFit="1" customWidth="1"/>
    <col min="63" max="63" width="7.6640625" style="26" bestFit="1" customWidth="1"/>
    <col min="64" max="64" width="5.6640625" bestFit="1" customWidth="1"/>
    <col min="65" max="65" width="6.6640625" bestFit="1" customWidth="1"/>
    <col min="66" max="66" width="4.109375" bestFit="1" customWidth="1"/>
    <col min="67" max="67" width="9.33203125" bestFit="1" customWidth="1"/>
    <col min="68" max="68" width="8" style="26" bestFit="1" customWidth="1"/>
    <col min="69" max="71" width="6.6640625" bestFit="1" customWidth="1"/>
    <col min="72" max="72" width="6.6640625" style="85" customWidth="1"/>
    <col min="73" max="73" width="6.6640625" bestFit="1" customWidth="1"/>
    <col min="74" max="74" width="9.109375" bestFit="1" customWidth="1"/>
    <col min="75" max="75" width="7.109375" bestFit="1" customWidth="1"/>
  </cols>
  <sheetData>
    <row r="1" spans="1:75" x14ac:dyDescent="0.3">
      <c r="A1" s="85"/>
      <c r="B1" s="85" t="s">
        <v>443</v>
      </c>
      <c r="C1" s="85"/>
      <c r="D1" s="85"/>
      <c r="E1" s="85"/>
      <c r="F1" s="85"/>
      <c r="G1" s="85"/>
      <c r="H1" s="85"/>
      <c r="I1" s="64" t="s">
        <v>372</v>
      </c>
      <c r="J1" s="85"/>
      <c r="K1" s="85"/>
      <c r="M1" s="26" t="s">
        <v>446</v>
      </c>
      <c r="P1" s="25"/>
      <c r="Q1" s="25"/>
      <c r="R1" s="25"/>
      <c r="T1" s="25"/>
      <c r="U1" s="25"/>
      <c r="V1" s="25"/>
      <c r="W1" s="25"/>
      <c r="X1" s="25"/>
      <c r="Z1" s="25"/>
      <c r="AB1" s="25"/>
      <c r="AC1" s="25"/>
      <c r="AD1" s="25"/>
      <c r="AE1" s="25"/>
      <c r="AF1" s="25"/>
      <c r="AI1" s="25"/>
      <c r="AK1" s="25"/>
      <c r="AL1" s="25"/>
      <c r="AM1" s="25"/>
      <c r="AN1" s="25"/>
      <c r="AO1" s="25"/>
      <c r="AP1" s="25"/>
      <c r="AQ1" s="25"/>
      <c r="AR1" s="25"/>
      <c r="AS1" s="25"/>
      <c r="AT1" s="25"/>
      <c r="AU1" s="25"/>
      <c r="AV1" s="25"/>
      <c r="AW1" s="25"/>
      <c r="AX1" s="25"/>
      <c r="AY1" s="25"/>
      <c r="AZ1" s="25"/>
      <c r="BA1" s="25"/>
      <c r="BB1" s="25"/>
      <c r="BC1" s="25"/>
      <c r="BD1" s="25"/>
      <c r="BE1" s="25"/>
      <c r="BF1" s="25"/>
      <c r="BG1" s="25"/>
      <c r="BH1" s="25"/>
      <c r="BI1" s="25"/>
      <c r="BJ1" s="25"/>
      <c r="BL1" s="25"/>
      <c r="BM1" s="25"/>
      <c r="BN1" s="25"/>
      <c r="BO1" s="25"/>
      <c r="BQ1" s="25"/>
      <c r="BR1" s="25"/>
      <c r="BS1" s="25"/>
      <c r="BU1" s="25"/>
      <c r="BV1" s="25"/>
      <c r="BW1" s="25"/>
    </row>
    <row r="2" spans="1:75" x14ac:dyDescent="0.3">
      <c r="A2" s="85" t="s">
        <v>52</v>
      </c>
      <c r="B2" s="86" t="s">
        <v>59</v>
      </c>
      <c r="C2" s="86" t="s">
        <v>57</v>
      </c>
      <c r="D2" s="86" t="s">
        <v>60</v>
      </c>
      <c r="E2" s="86" t="s">
        <v>54</v>
      </c>
      <c r="F2" s="86" t="s">
        <v>53</v>
      </c>
      <c r="G2" s="86" t="s">
        <v>61</v>
      </c>
      <c r="H2" s="86" t="s">
        <v>62</v>
      </c>
      <c r="I2" s="86" t="s">
        <v>149</v>
      </c>
      <c r="J2" s="86"/>
      <c r="K2" s="86"/>
      <c r="L2" s="24"/>
      <c r="M2" s="24" t="s">
        <v>224</v>
      </c>
      <c r="N2" s="86" t="s">
        <v>442</v>
      </c>
      <c r="O2" s="24" t="s">
        <v>357</v>
      </c>
      <c r="P2" s="24" t="s">
        <v>130</v>
      </c>
      <c r="Q2" s="24" t="s">
        <v>131</v>
      </c>
      <c r="R2" s="24" t="s">
        <v>132</v>
      </c>
      <c r="S2" s="86" t="s">
        <v>331</v>
      </c>
      <c r="T2" s="24" t="s">
        <v>358</v>
      </c>
      <c r="U2" s="24" t="s">
        <v>133</v>
      </c>
      <c r="V2" s="24" t="s">
        <v>59</v>
      </c>
      <c r="W2" s="24" t="s">
        <v>135</v>
      </c>
      <c r="X2" s="24" t="s">
        <v>136</v>
      </c>
      <c r="Y2" s="24" t="s">
        <v>359</v>
      </c>
      <c r="Z2" s="24" t="s">
        <v>137</v>
      </c>
      <c r="AA2" s="86" t="s">
        <v>444</v>
      </c>
      <c r="AB2" s="24" t="s">
        <v>138</v>
      </c>
      <c r="AC2" s="24" t="s">
        <v>139</v>
      </c>
      <c r="AD2" s="24" t="s">
        <v>140</v>
      </c>
      <c r="AE2" s="24" t="s">
        <v>141</v>
      </c>
      <c r="AF2" s="24" t="s">
        <v>142</v>
      </c>
      <c r="AG2" s="86" t="s">
        <v>445</v>
      </c>
      <c r="AH2" s="24" t="s">
        <v>360</v>
      </c>
      <c r="AI2" s="24" t="s">
        <v>143</v>
      </c>
      <c r="AJ2" s="24" t="s">
        <v>365</v>
      </c>
      <c r="AK2" s="24" t="s">
        <v>57</v>
      </c>
      <c r="AL2" s="24" t="s">
        <v>127</v>
      </c>
      <c r="AM2" s="24" t="s">
        <v>144</v>
      </c>
      <c r="AN2" s="24" t="s">
        <v>145</v>
      </c>
      <c r="AO2" s="24" t="s">
        <v>60</v>
      </c>
      <c r="AP2" s="24" t="s">
        <v>146</v>
      </c>
      <c r="AQ2" s="24" t="s">
        <v>147</v>
      </c>
      <c r="AR2" s="24" t="s">
        <v>148</v>
      </c>
      <c r="AS2" s="24" t="s">
        <v>149</v>
      </c>
      <c r="AT2" s="24" t="s">
        <v>150</v>
      </c>
      <c r="AU2" s="24" t="s">
        <v>151</v>
      </c>
      <c r="AV2" s="24" t="s">
        <v>152</v>
      </c>
      <c r="AW2" s="24" t="s">
        <v>153</v>
      </c>
      <c r="AX2" s="24" t="s">
        <v>154</v>
      </c>
      <c r="AY2" s="24" t="s">
        <v>155</v>
      </c>
      <c r="AZ2" s="24" t="s">
        <v>54</v>
      </c>
      <c r="BA2" s="24" t="s">
        <v>53</v>
      </c>
      <c r="BB2" s="24" t="s">
        <v>156</v>
      </c>
      <c r="BC2" s="24" t="s">
        <v>157</v>
      </c>
      <c r="BD2" s="24" t="s">
        <v>158</v>
      </c>
      <c r="BE2" s="24" t="s">
        <v>159</v>
      </c>
      <c r="BF2" s="24" t="s">
        <v>160</v>
      </c>
      <c r="BG2" s="24" t="s">
        <v>161</v>
      </c>
      <c r="BH2" s="24" t="s">
        <v>162</v>
      </c>
      <c r="BI2" s="24" t="s">
        <v>163</v>
      </c>
      <c r="BJ2" s="24" t="s">
        <v>164</v>
      </c>
      <c r="BK2" s="24" t="s">
        <v>361</v>
      </c>
      <c r="BL2" s="24" t="s">
        <v>165</v>
      </c>
      <c r="BM2" s="24" t="s">
        <v>166</v>
      </c>
      <c r="BN2" s="24" t="s">
        <v>167</v>
      </c>
      <c r="BO2" s="24" t="s">
        <v>61</v>
      </c>
      <c r="BP2" s="24" t="s">
        <v>366</v>
      </c>
      <c r="BQ2" s="24" t="s">
        <v>168</v>
      </c>
      <c r="BR2" s="24" t="s">
        <v>169</v>
      </c>
      <c r="BS2" s="24" t="s">
        <v>170</v>
      </c>
      <c r="BT2" s="86" t="s">
        <v>171</v>
      </c>
      <c r="BU2" s="24" t="s">
        <v>172</v>
      </c>
      <c r="BV2" s="24" t="s">
        <v>173</v>
      </c>
      <c r="BW2" s="24" t="s">
        <v>367</v>
      </c>
    </row>
    <row r="3" spans="1:75" x14ac:dyDescent="0.3">
      <c r="A3" s="17" t="s">
        <v>75</v>
      </c>
      <c r="B3" s="86">
        <v>10053.158233</v>
      </c>
      <c r="C3" s="86">
        <v>605.43538967999996</v>
      </c>
      <c r="D3" s="86">
        <v>18899.945631999999</v>
      </c>
      <c r="E3" s="86">
        <v>4938.5798125000001</v>
      </c>
      <c r="F3" s="86">
        <v>1844.0309037</v>
      </c>
      <c r="G3" s="86">
        <v>19743.007473999998</v>
      </c>
      <c r="H3" s="86">
        <v>4389.4393023000002</v>
      </c>
      <c r="I3" s="86">
        <v>2338.6334846</v>
      </c>
      <c r="J3" s="86"/>
      <c r="K3" s="86"/>
      <c r="L3" s="24"/>
      <c r="M3" s="24" t="s">
        <v>120</v>
      </c>
      <c r="N3" s="86">
        <v>21.02951421026</v>
      </c>
      <c r="O3" s="24">
        <v>20.419694310602601</v>
      </c>
      <c r="P3" s="24">
        <v>2.0580131140962399</v>
      </c>
      <c r="Q3" s="24">
        <v>2.0580131140962399</v>
      </c>
      <c r="R3" s="24">
        <v>0.68418265593379501</v>
      </c>
      <c r="S3" s="86">
        <v>3.8280415995410699E-3</v>
      </c>
      <c r="T3" s="24">
        <v>2.6548340829500501</v>
      </c>
      <c r="U3" s="24">
        <v>11327.9641565534</v>
      </c>
      <c r="V3" s="24">
        <v>6423.0755847113696</v>
      </c>
      <c r="W3" s="24">
        <v>1.8309851380855799</v>
      </c>
      <c r="X3" s="24">
        <v>169.25862942807899</v>
      </c>
      <c r="Y3" s="24">
        <v>0.46155761414385099</v>
      </c>
      <c r="Z3" s="24">
        <v>49.457105048149103</v>
      </c>
      <c r="AA3" s="86">
        <v>0</v>
      </c>
      <c r="AB3" s="24">
        <v>3.2273119563505701</v>
      </c>
      <c r="AC3" s="24">
        <v>3.2273119563505701</v>
      </c>
      <c r="AD3" s="24">
        <v>0.157094203872198</v>
      </c>
      <c r="AE3" s="24">
        <v>0.55489292425021297</v>
      </c>
      <c r="AF3" s="24">
        <v>0.78670424247126103</v>
      </c>
      <c r="AG3" s="86">
        <v>7.9202838259964796</v>
      </c>
      <c r="AH3" s="24">
        <v>10.891060851308101</v>
      </c>
      <c r="AI3" s="24">
        <v>108.17296120770099</v>
      </c>
      <c r="AJ3" s="24">
        <v>6.1200801397964501E-2</v>
      </c>
      <c r="AK3" s="24">
        <v>250.54121491184199</v>
      </c>
      <c r="AL3" s="24">
        <v>11.6789238510337</v>
      </c>
      <c r="AM3" s="24">
        <v>5019.8521314134796</v>
      </c>
      <c r="AN3" s="24">
        <v>557.60427219471296</v>
      </c>
      <c r="AO3" s="24">
        <v>5577.6134978120699</v>
      </c>
      <c r="AP3" s="24">
        <v>1.1164318572465901E-2</v>
      </c>
      <c r="AQ3" s="24">
        <v>3.5582877098089098</v>
      </c>
      <c r="AR3" s="24">
        <v>49.794881960019097</v>
      </c>
      <c r="AS3" s="24">
        <v>168.04814018227799</v>
      </c>
      <c r="AT3" s="24">
        <v>13.4592670382797</v>
      </c>
      <c r="AU3" s="24">
        <v>3.0333975171547101</v>
      </c>
      <c r="AV3" s="24">
        <v>5.9905343090439098</v>
      </c>
      <c r="AW3" s="24">
        <v>19.495110355926101</v>
      </c>
      <c r="AX3" s="24">
        <v>0.52830832244801496</v>
      </c>
      <c r="AY3" s="24">
        <v>9.1993331656654398</v>
      </c>
      <c r="AZ3" s="24">
        <v>2964.7589573350801</v>
      </c>
      <c r="BA3" s="24">
        <v>681.74024307907303</v>
      </c>
      <c r="BB3" s="24">
        <v>2283.0187142560098</v>
      </c>
      <c r="BC3" s="24">
        <v>2.72039250604894</v>
      </c>
      <c r="BD3" s="24">
        <v>0.81580776899970697</v>
      </c>
      <c r="BE3" s="24">
        <v>415.27517541812398</v>
      </c>
      <c r="BF3" s="24">
        <v>3.1971690587917401</v>
      </c>
      <c r="BG3" s="24">
        <v>9.1244681206104499</v>
      </c>
      <c r="BH3" s="24">
        <v>0.89524305395260795</v>
      </c>
      <c r="BI3" s="24">
        <v>0.66920418049240005</v>
      </c>
      <c r="BJ3" s="24">
        <v>23.2626024028174</v>
      </c>
      <c r="BK3" s="24">
        <v>0.128093625105755</v>
      </c>
      <c r="BL3" s="24">
        <v>119.632142588335</v>
      </c>
      <c r="BM3" s="24">
        <v>3.04268029690305</v>
      </c>
      <c r="BN3" s="24">
        <v>1.60452501545991</v>
      </c>
      <c r="BO3" s="24">
        <v>6914.5516544504999</v>
      </c>
      <c r="BP3" s="24">
        <v>107.41979177834</v>
      </c>
      <c r="BQ3" s="24">
        <v>0</v>
      </c>
      <c r="BR3" s="24">
        <v>19.393090517254102</v>
      </c>
      <c r="BS3" s="24">
        <v>9.2143000702007605</v>
      </c>
      <c r="BT3" s="86">
        <v>0</v>
      </c>
      <c r="BU3" s="24">
        <v>39.824329321099903</v>
      </c>
      <c r="BV3" s="24">
        <v>442.92330891714499</v>
      </c>
      <c r="BW3" s="24">
        <v>7.1132228422441903</v>
      </c>
    </row>
    <row r="4" spans="1:75" x14ac:dyDescent="0.3">
      <c r="A4" s="17" t="s">
        <v>76</v>
      </c>
      <c r="B4" s="86">
        <v>161.2004589</v>
      </c>
      <c r="C4" s="86">
        <v>2647.2947629</v>
      </c>
      <c r="D4" s="86">
        <v>239.68545946</v>
      </c>
      <c r="E4" s="86">
        <v>38.468354769999998</v>
      </c>
      <c r="F4" s="86">
        <v>19.461645182000002</v>
      </c>
      <c r="G4" s="86">
        <v>152.6839301</v>
      </c>
      <c r="H4" s="86">
        <v>947.86391062999996</v>
      </c>
      <c r="I4" s="86">
        <v>125.44706436</v>
      </c>
      <c r="J4" s="86"/>
      <c r="K4" s="86"/>
      <c r="L4" s="24"/>
      <c r="M4" s="24" t="s">
        <v>76</v>
      </c>
      <c r="N4" s="86">
        <v>55.6608923230431</v>
      </c>
      <c r="O4" s="24">
        <v>84.354705036514005</v>
      </c>
      <c r="P4" s="24">
        <v>8.0650595024957408</v>
      </c>
      <c r="Q4" s="24">
        <v>8.0650595024957408</v>
      </c>
      <c r="R4" s="24">
        <v>1.66170730954546</v>
      </c>
      <c r="S4" s="86">
        <v>0.46612972521767798</v>
      </c>
      <c r="T4" s="24">
        <v>2.5318835628086398</v>
      </c>
      <c r="U4" s="24">
        <v>52055.463655348503</v>
      </c>
      <c r="V4" s="24">
        <v>161.20061646521901</v>
      </c>
      <c r="W4" s="24">
        <v>0.58884613956976894</v>
      </c>
      <c r="X4" s="24">
        <v>491.75758440252099</v>
      </c>
      <c r="Y4" s="24">
        <v>0.15006721666783401</v>
      </c>
      <c r="Z4" s="24">
        <v>250.919769140336</v>
      </c>
      <c r="AA4" s="86">
        <v>0</v>
      </c>
      <c r="AB4" s="24">
        <v>0.46886830261774798</v>
      </c>
      <c r="AC4" s="24">
        <v>0.46886830261774798</v>
      </c>
      <c r="AD4" s="24">
        <v>6.4216730839619304E-2</v>
      </c>
      <c r="AE4" s="24">
        <v>0.30165183613298202</v>
      </c>
      <c r="AF4" s="24">
        <v>3.5465603415220701</v>
      </c>
      <c r="AG4" s="86">
        <v>29.746852383718998</v>
      </c>
      <c r="AH4" s="24">
        <v>17.300332586848299</v>
      </c>
      <c r="AI4" s="24">
        <v>198.478737363823</v>
      </c>
      <c r="AJ4" s="24">
        <v>2.0606499792192898E-2</v>
      </c>
      <c r="AK4" s="24">
        <v>2650.3773239195898</v>
      </c>
      <c r="AL4" s="24">
        <v>771.56650848503898</v>
      </c>
      <c r="AM4" s="24">
        <v>215.708482299233</v>
      </c>
      <c r="AN4" s="24">
        <v>23.903444143901801</v>
      </c>
      <c r="AO4" s="24">
        <v>239.676143173974</v>
      </c>
      <c r="AP4" s="24">
        <v>0</v>
      </c>
      <c r="AQ4" s="24">
        <v>5.3712162072454701</v>
      </c>
      <c r="AR4" s="24">
        <v>7.3581772185386599E-3</v>
      </c>
      <c r="AS4" s="24">
        <v>227.68811934390399</v>
      </c>
      <c r="AT4" s="24">
        <v>4.2510327504202701E-2</v>
      </c>
      <c r="AU4" s="24">
        <v>4.9438050122080697E-2</v>
      </c>
      <c r="AV4" s="24">
        <v>0.99358224620116098</v>
      </c>
      <c r="AW4" s="24">
        <v>7.9795439358433001E-2</v>
      </c>
      <c r="AX4" s="24">
        <v>0.17920949398413699</v>
      </c>
      <c r="AY4" s="24">
        <v>0.28680323628333798</v>
      </c>
      <c r="AZ4" s="24">
        <v>38.472217639087901</v>
      </c>
      <c r="BA4" s="24">
        <v>19.461375450868299</v>
      </c>
      <c r="BB4" s="24">
        <v>19.010842188219598</v>
      </c>
      <c r="BC4" s="24">
        <v>4.3292244690994698E-3</v>
      </c>
      <c r="BD4" s="24">
        <v>7.1260272160584602E-3</v>
      </c>
      <c r="BE4" s="24">
        <v>12.0046819106356</v>
      </c>
      <c r="BF4" s="24">
        <v>4.5839362423320297E-3</v>
      </c>
      <c r="BG4" s="24">
        <v>1.1646126997459101</v>
      </c>
      <c r="BH4" s="24">
        <v>5.5716395233607399E-2</v>
      </c>
      <c r="BI4" s="24">
        <v>4.5414641335559697E-2</v>
      </c>
      <c r="BJ4" s="24">
        <v>2.9562308048325199</v>
      </c>
      <c r="BK4" s="24">
        <v>2.9709724925486999E-3</v>
      </c>
      <c r="BL4" s="24">
        <v>0.50019924161003404</v>
      </c>
      <c r="BM4" s="24">
        <v>1.0797835988756399</v>
      </c>
      <c r="BN4" s="24">
        <v>0</v>
      </c>
      <c r="BO4" s="24">
        <v>152.665996245754</v>
      </c>
      <c r="BP4" s="24">
        <v>234.82127799369599</v>
      </c>
      <c r="BQ4" s="24">
        <v>0</v>
      </c>
      <c r="BR4" s="24">
        <v>1.22141386848327</v>
      </c>
      <c r="BS4" s="24">
        <v>29.513474262518798</v>
      </c>
      <c r="BT4" s="86">
        <v>0</v>
      </c>
      <c r="BU4" s="24">
        <v>77.754333988856004</v>
      </c>
      <c r="BV4" s="24">
        <v>951.47651372101598</v>
      </c>
      <c r="BW4" s="24">
        <v>14.9220128009121</v>
      </c>
    </row>
    <row r="5" spans="1:75" x14ac:dyDescent="0.3">
      <c r="A5" s="17" t="s">
        <v>77</v>
      </c>
      <c r="B5" s="86">
        <v>4938.3664065000003</v>
      </c>
      <c r="C5" s="86">
        <v>3438.6553942</v>
      </c>
      <c r="D5" s="86">
        <v>19595.016663999999</v>
      </c>
      <c r="E5" s="86">
        <v>2976.5707174999998</v>
      </c>
      <c r="F5" s="86">
        <v>1535.140316</v>
      </c>
      <c r="G5" s="86">
        <v>68426.326354000004</v>
      </c>
      <c r="H5" s="86">
        <v>6862.4207661999999</v>
      </c>
      <c r="I5" s="86">
        <v>2446.0100981999999</v>
      </c>
      <c r="J5" s="86"/>
      <c r="K5" s="86"/>
      <c r="L5" s="24"/>
      <c r="M5" s="24" t="s">
        <v>70</v>
      </c>
      <c r="N5" s="86">
        <v>262.38389282692401</v>
      </c>
      <c r="O5" s="24">
        <v>407.109870774755</v>
      </c>
      <c r="P5" s="24">
        <v>90.467724300536005</v>
      </c>
      <c r="Q5" s="24">
        <v>90.467724300536005</v>
      </c>
      <c r="R5" s="24">
        <v>6.1132708122136403</v>
      </c>
      <c r="S5" s="86">
        <v>0.25575904509402603</v>
      </c>
      <c r="T5" s="24">
        <v>22.058718437551502</v>
      </c>
      <c r="U5" s="24">
        <v>88933.212082295897</v>
      </c>
      <c r="V5" s="24">
        <v>4934.8701451553898</v>
      </c>
      <c r="W5" s="24">
        <v>16.787040369410001</v>
      </c>
      <c r="X5" s="24">
        <v>4677.5473682899101</v>
      </c>
      <c r="Y5" s="24">
        <v>3.47281363583406</v>
      </c>
      <c r="Z5" s="24">
        <v>1085.72487247762</v>
      </c>
      <c r="AA5" s="86">
        <v>0</v>
      </c>
      <c r="AB5" s="24">
        <v>61.640478515463798</v>
      </c>
      <c r="AC5" s="24">
        <v>61.640478515463798</v>
      </c>
      <c r="AD5" s="24">
        <v>1.17656386032963</v>
      </c>
      <c r="AE5" s="24">
        <v>69.074974134014695</v>
      </c>
      <c r="AF5" s="24">
        <v>6.1286955184146397</v>
      </c>
      <c r="AG5" s="86">
        <v>84.718466267533202</v>
      </c>
      <c r="AH5" s="24">
        <v>169.65221912417601</v>
      </c>
      <c r="AI5" s="24">
        <v>642.96488826674999</v>
      </c>
      <c r="AJ5" s="24">
        <v>0.472148595844817</v>
      </c>
      <c r="AK5" s="24">
        <v>3440.77782293468</v>
      </c>
      <c r="AL5" s="24">
        <v>159.82892129682401</v>
      </c>
      <c r="AM5" s="24">
        <v>17611.071417903</v>
      </c>
      <c r="AN5" s="24">
        <v>1955.6092358068099</v>
      </c>
      <c r="AO5" s="24">
        <v>19567.857217570101</v>
      </c>
      <c r="AP5" s="24">
        <v>23.3539378643163</v>
      </c>
      <c r="AQ5" s="24">
        <v>59.9984606108439</v>
      </c>
      <c r="AR5" s="24">
        <v>27.1757350291285</v>
      </c>
      <c r="AS5" s="24">
        <v>3292.58472817846</v>
      </c>
      <c r="AT5" s="24">
        <v>22.2621370632348</v>
      </c>
      <c r="AU5" s="24">
        <v>3.8155357844320599</v>
      </c>
      <c r="AV5" s="24">
        <v>59.947035873971103</v>
      </c>
      <c r="AW5" s="24">
        <v>16.3567103908942</v>
      </c>
      <c r="AX5" s="24">
        <v>2.6576445123100498</v>
      </c>
      <c r="AY5" s="24">
        <v>8.7149760325182193</v>
      </c>
      <c r="AZ5" s="24">
        <v>2968.761852694</v>
      </c>
      <c r="BA5" s="24">
        <v>1533.3733296527701</v>
      </c>
      <c r="BB5" s="24">
        <v>1435.38852304123</v>
      </c>
      <c r="BC5" s="24">
        <v>0.43051577748750203</v>
      </c>
      <c r="BD5" s="24">
        <v>0.49922000121254301</v>
      </c>
      <c r="BE5" s="24">
        <v>560.34096877706304</v>
      </c>
      <c r="BF5" s="24">
        <v>4.3523703191741498</v>
      </c>
      <c r="BG5" s="24">
        <v>199.10623889247401</v>
      </c>
      <c r="BH5" s="24">
        <v>3.0953440368408298</v>
      </c>
      <c r="BI5" s="24">
        <v>7.4336620465505998</v>
      </c>
      <c r="BJ5" s="24">
        <v>498.12397822941398</v>
      </c>
      <c r="BK5" s="24">
        <v>25.912550073462899</v>
      </c>
      <c r="BL5" s="24">
        <v>50.866648414601201</v>
      </c>
      <c r="BM5" s="24">
        <v>50.253993024007997</v>
      </c>
      <c r="BN5" s="24">
        <v>17.940615447455599</v>
      </c>
      <c r="BO5" s="24">
        <v>68407.494574569093</v>
      </c>
      <c r="BP5" s="24">
        <v>1927.7921303271</v>
      </c>
      <c r="BQ5" s="24">
        <v>1585.48965955124</v>
      </c>
      <c r="BR5" s="24">
        <v>96.676726666828401</v>
      </c>
      <c r="BS5" s="24">
        <v>212.251619725187</v>
      </c>
      <c r="BT5" s="86">
        <v>0</v>
      </c>
      <c r="BU5" s="24">
        <v>645.92588474025001</v>
      </c>
      <c r="BV5" s="24">
        <v>6870.8509907240496</v>
      </c>
      <c r="BW5" s="24">
        <v>131.02939295748499</v>
      </c>
    </row>
    <row r="6" spans="1:75" x14ac:dyDescent="0.3">
      <c r="A6" s="17" t="s">
        <v>78</v>
      </c>
      <c r="B6" s="86">
        <v>29220.904943000001</v>
      </c>
      <c r="C6" s="86">
        <v>3437.1253003000002</v>
      </c>
      <c r="D6" s="86">
        <v>13768.014976</v>
      </c>
      <c r="E6" s="86">
        <v>3205.8695885000002</v>
      </c>
      <c r="F6" s="86">
        <v>1420.3482253</v>
      </c>
      <c r="G6" s="86">
        <v>22399.228737000001</v>
      </c>
      <c r="H6" s="86">
        <v>5045.8200742999998</v>
      </c>
      <c r="I6" s="86">
        <v>1428.0391953000001</v>
      </c>
      <c r="J6" s="86"/>
      <c r="K6" s="86"/>
      <c r="L6" s="24"/>
      <c r="M6" s="24" t="s">
        <v>121</v>
      </c>
      <c r="N6" s="86">
        <v>174.13395610194101</v>
      </c>
      <c r="O6" s="24">
        <v>110.578932482803</v>
      </c>
      <c r="P6" s="24">
        <v>36.9711988275658</v>
      </c>
      <c r="Q6" s="24">
        <v>36.970801123906703</v>
      </c>
      <c r="R6" s="24">
        <v>42.894516297921697</v>
      </c>
      <c r="S6" s="86">
        <v>0.58815198944144798</v>
      </c>
      <c r="T6" s="24">
        <v>11.404902155983001</v>
      </c>
      <c r="U6" s="24">
        <v>66586.085179964793</v>
      </c>
      <c r="V6" s="24">
        <v>29197.887437947898</v>
      </c>
      <c r="W6" s="24">
        <v>8.1186407352248207</v>
      </c>
      <c r="X6" s="24">
        <v>1365.3635806059301</v>
      </c>
      <c r="Y6" s="24">
        <v>1.8414525783179601</v>
      </c>
      <c r="Z6" s="24">
        <v>373.86742305137</v>
      </c>
      <c r="AA6" s="86">
        <v>3.24714990878375E-3</v>
      </c>
      <c r="AB6" s="24">
        <v>254.7750856694</v>
      </c>
      <c r="AC6" s="24">
        <v>254.7750856694</v>
      </c>
      <c r="AD6" s="24">
        <v>0.54658315113807898</v>
      </c>
      <c r="AE6" s="24">
        <v>32.1541194183256</v>
      </c>
      <c r="AF6" s="24">
        <v>4.7782504735953504</v>
      </c>
      <c r="AG6" s="86">
        <v>64.401539962665296</v>
      </c>
      <c r="AH6" s="24">
        <v>108.14542794278999</v>
      </c>
      <c r="AI6" s="24">
        <v>1584.9759938367099</v>
      </c>
      <c r="AJ6" s="24">
        <v>0.320418626851525</v>
      </c>
      <c r="AK6" s="24">
        <v>3437.70888903586</v>
      </c>
      <c r="AL6" s="24">
        <v>638.88388230294697</v>
      </c>
      <c r="AM6" s="24">
        <v>12381.0072922409</v>
      </c>
      <c r="AN6" s="24">
        <v>1375.12149653283</v>
      </c>
      <c r="AO6" s="24">
        <v>13756.675371924901</v>
      </c>
      <c r="AP6" s="24">
        <v>4.11060637108965E-2</v>
      </c>
      <c r="AQ6" s="24">
        <v>55.927314215430101</v>
      </c>
      <c r="AR6" s="24">
        <v>8.8089342754785402</v>
      </c>
      <c r="AS6" s="24">
        <v>1646.77409602936</v>
      </c>
      <c r="AT6" s="24">
        <v>8.9188706184559905</v>
      </c>
      <c r="AU6" s="24">
        <v>19.935575571465499</v>
      </c>
      <c r="AV6" s="24">
        <v>72.227695804053198</v>
      </c>
      <c r="AW6" s="24">
        <v>11.3300562249596</v>
      </c>
      <c r="AX6" s="24">
        <v>5.1994232639428404</v>
      </c>
      <c r="AY6" s="24">
        <v>11.1204714595148</v>
      </c>
      <c r="AZ6" s="24">
        <v>3174.8822623989199</v>
      </c>
      <c r="BA6" s="24">
        <v>1414.64096941413</v>
      </c>
      <c r="BB6" s="24">
        <v>1760.2412929847801</v>
      </c>
      <c r="BC6" s="24">
        <v>0.13274127316919901</v>
      </c>
      <c r="BD6" s="24">
        <v>0.50204013646610102</v>
      </c>
      <c r="BE6" s="24">
        <v>336.46022815313302</v>
      </c>
      <c r="BF6" s="24">
        <v>9.4163550270341592</v>
      </c>
      <c r="BG6" s="24">
        <v>232.38825383444399</v>
      </c>
      <c r="BH6" s="24">
        <v>16.775357044948301</v>
      </c>
      <c r="BI6" s="24">
        <v>15.3995802443823</v>
      </c>
      <c r="BJ6" s="24">
        <v>581.30953623825303</v>
      </c>
      <c r="BK6" s="24">
        <v>29.3093516184436</v>
      </c>
      <c r="BL6" s="24">
        <v>22.057644609533899</v>
      </c>
      <c r="BM6" s="24">
        <v>62.054940292002001</v>
      </c>
      <c r="BN6" s="24">
        <v>0.603265342901391</v>
      </c>
      <c r="BO6" s="24">
        <v>22396.509336631301</v>
      </c>
      <c r="BP6" s="24">
        <v>1275.62751885229</v>
      </c>
      <c r="BQ6" s="24">
        <v>101.07580548620101</v>
      </c>
      <c r="BR6" s="24">
        <v>229.64288897626301</v>
      </c>
      <c r="BS6" s="24">
        <v>86.053156459370101</v>
      </c>
      <c r="BT6" s="86">
        <v>0</v>
      </c>
      <c r="BU6" s="24">
        <v>418.71842164744697</v>
      </c>
      <c r="BV6" s="24">
        <v>5037.5005867601403</v>
      </c>
      <c r="BW6" s="24">
        <v>62.043940551985997</v>
      </c>
    </row>
    <row r="7" spans="1:75" x14ac:dyDescent="0.3">
      <c r="A7" s="17" t="s">
        <v>79</v>
      </c>
      <c r="B7" s="86">
        <v>464835.84957999998</v>
      </c>
      <c r="C7" s="86">
        <v>77268.858129</v>
      </c>
      <c r="D7" s="86">
        <v>46559.120409000003</v>
      </c>
      <c r="E7" s="86">
        <v>14508.00734</v>
      </c>
      <c r="F7" s="86">
        <v>8703.4776774000002</v>
      </c>
      <c r="G7" s="86">
        <v>123374.10494</v>
      </c>
      <c r="H7" s="86">
        <v>43199.030783000002</v>
      </c>
      <c r="I7" s="86">
        <v>8685.7037392999991</v>
      </c>
      <c r="J7" s="86"/>
      <c r="K7" s="86"/>
      <c r="L7" s="24"/>
      <c r="M7" s="24" t="s">
        <v>122</v>
      </c>
      <c r="N7" s="86">
        <v>2029.3943671421</v>
      </c>
      <c r="O7" s="24">
        <v>1683.4260255352201</v>
      </c>
      <c r="P7" s="24">
        <v>341.34594268872797</v>
      </c>
      <c r="Q7" s="24">
        <v>341.34594268872797</v>
      </c>
      <c r="R7" s="24">
        <v>131.63937130145999</v>
      </c>
      <c r="S7" s="86">
        <v>39.524619250080697</v>
      </c>
      <c r="T7" s="24">
        <v>145.540819846717</v>
      </c>
      <c r="U7" s="24">
        <v>1193607.1624398101</v>
      </c>
      <c r="V7" s="24">
        <v>463867.85421506403</v>
      </c>
      <c r="W7" s="24">
        <v>69.504046337781702</v>
      </c>
      <c r="X7" s="24">
        <v>18593.222228584698</v>
      </c>
      <c r="Y7" s="24">
        <v>14.902241400727601</v>
      </c>
      <c r="Z7" s="24">
        <v>10069.9598784833</v>
      </c>
      <c r="AA7" s="86">
        <v>0</v>
      </c>
      <c r="AB7" s="24">
        <v>571.04953056410704</v>
      </c>
      <c r="AC7" s="24">
        <v>571.04953056410704</v>
      </c>
      <c r="AD7" s="24">
        <v>6.1627665849953797</v>
      </c>
      <c r="AE7" s="24">
        <v>45.417715953320801</v>
      </c>
      <c r="AF7" s="24">
        <v>83.218862461099803</v>
      </c>
      <c r="AG7" s="86">
        <v>1330.54317583539</v>
      </c>
      <c r="AH7" s="24">
        <v>1160.7747984226301</v>
      </c>
      <c r="AI7" s="24">
        <v>7238.9237381463599</v>
      </c>
      <c r="AJ7" s="24">
        <v>4.1464135496869501</v>
      </c>
      <c r="AK7" s="24">
        <v>77272.248242571703</v>
      </c>
      <c r="AL7" s="24">
        <v>10894.2491522703</v>
      </c>
      <c r="AM7" s="24">
        <v>38634.092686363299</v>
      </c>
      <c r="AN7" s="24">
        <v>4286.5157500100204</v>
      </c>
      <c r="AO7" s="24">
        <v>42926.771202958298</v>
      </c>
      <c r="AP7" s="24">
        <v>4.6305768409381898</v>
      </c>
      <c r="AQ7" s="24">
        <v>483.96748543023102</v>
      </c>
      <c r="AR7" s="24">
        <v>1023.18245636835</v>
      </c>
      <c r="AS7" s="24">
        <v>11347.466555135399</v>
      </c>
      <c r="AT7" s="24">
        <v>116.203880909951</v>
      </c>
      <c r="AU7" s="24">
        <v>100.75557087268101</v>
      </c>
      <c r="AV7" s="24">
        <v>299.336979420023</v>
      </c>
      <c r="AW7" s="24">
        <v>79.890925871824905</v>
      </c>
      <c r="AX7" s="24">
        <v>71.455756408670794</v>
      </c>
      <c r="AY7" s="24">
        <v>136.04080282237399</v>
      </c>
      <c r="AZ7" s="24">
        <v>14115.5325800757</v>
      </c>
      <c r="BA7" s="24">
        <v>8593.2777458591099</v>
      </c>
      <c r="BB7" s="24">
        <v>5522.2548342166201</v>
      </c>
      <c r="BC7" s="24">
        <v>117.775407227494</v>
      </c>
      <c r="BD7" s="24">
        <v>3.7334623411335399</v>
      </c>
      <c r="BE7" s="24">
        <v>3864.3883687039802</v>
      </c>
      <c r="BF7" s="24">
        <v>204.84710957796801</v>
      </c>
      <c r="BG7" s="24">
        <v>520.283701347244</v>
      </c>
      <c r="BH7" s="24">
        <v>15.016568370905899</v>
      </c>
      <c r="BI7" s="24">
        <v>83.591738528034497</v>
      </c>
      <c r="BJ7" s="24">
        <v>1303.93091706263</v>
      </c>
      <c r="BK7" s="24">
        <v>131.89935809378301</v>
      </c>
      <c r="BL7" s="24">
        <v>280.174820100614</v>
      </c>
      <c r="BM7" s="24">
        <v>366.59858255421398</v>
      </c>
      <c r="BN7" s="24">
        <v>6.07069737099929</v>
      </c>
      <c r="BO7" s="24">
        <v>123412.419758157</v>
      </c>
      <c r="BP7" s="24">
        <v>7348.2050750558401</v>
      </c>
      <c r="BQ7" s="24">
        <v>0</v>
      </c>
      <c r="BR7" s="24">
        <v>1049.43526603245</v>
      </c>
      <c r="BS7" s="24">
        <v>2549.0847364254901</v>
      </c>
      <c r="BT7" s="86">
        <v>0</v>
      </c>
      <c r="BU7" s="24">
        <v>3436.2197068693599</v>
      </c>
      <c r="BV7" s="24">
        <v>43092.994143201198</v>
      </c>
      <c r="BW7" s="24">
        <v>1322.79016949326</v>
      </c>
    </row>
    <row r="8" spans="1:75" x14ac:dyDescent="0.3">
      <c r="A8" s="55" t="s">
        <v>80</v>
      </c>
      <c r="B8" s="86">
        <v>87506.832924999995</v>
      </c>
      <c r="C8" s="86">
        <v>93801.294404</v>
      </c>
      <c r="D8" s="86">
        <v>77715.181116000007</v>
      </c>
      <c r="E8" s="86">
        <v>21011.266369000001</v>
      </c>
      <c r="F8" s="86">
        <v>11167.959305</v>
      </c>
      <c r="G8" s="86">
        <v>239659.73482000001</v>
      </c>
      <c r="H8" s="86">
        <v>75895.937416000001</v>
      </c>
      <c r="I8" s="86">
        <v>20486.025486999999</v>
      </c>
      <c r="J8" s="86"/>
      <c r="K8" s="86"/>
      <c r="L8" s="24"/>
      <c r="M8" s="24" t="s">
        <v>71</v>
      </c>
      <c r="N8" s="86">
        <v>2981.33313380867</v>
      </c>
      <c r="O8" s="24">
        <v>2827.3561942635401</v>
      </c>
      <c r="P8" s="24">
        <v>366.12934394344398</v>
      </c>
      <c r="Q8" s="24">
        <v>366.12934394344398</v>
      </c>
      <c r="R8" s="24">
        <v>143.923031073446</v>
      </c>
      <c r="S8" s="86">
        <v>31.053927869088401</v>
      </c>
      <c r="T8" s="24">
        <v>521.03557528553404</v>
      </c>
      <c r="U8" s="24">
        <v>1410406.15302393</v>
      </c>
      <c r="V8" s="24">
        <v>87407.493786317806</v>
      </c>
      <c r="W8" s="24">
        <v>968.72170552947796</v>
      </c>
      <c r="X8" s="24">
        <v>28752.978664141701</v>
      </c>
      <c r="Y8" s="24">
        <v>90.249259886137395</v>
      </c>
      <c r="Z8" s="24">
        <v>15811.432458165</v>
      </c>
      <c r="AA8" s="86">
        <v>0</v>
      </c>
      <c r="AB8" s="24">
        <v>586.56212750474799</v>
      </c>
      <c r="AC8" s="24">
        <v>586.56212750474799</v>
      </c>
      <c r="AD8" s="24">
        <v>16.639602496021901</v>
      </c>
      <c r="AE8" s="24">
        <v>208.934039022327</v>
      </c>
      <c r="AF8" s="24">
        <v>98.511066767268304</v>
      </c>
      <c r="AG8" s="86">
        <v>1474.99685124703</v>
      </c>
      <c r="AH8" s="24">
        <v>2550.4107639952899</v>
      </c>
      <c r="AI8" s="24">
        <v>8456.7889243628506</v>
      </c>
      <c r="AJ8" s="24">
        <v>36.297304824600502</v>
      </c>
      <c r="AK8" s="24">
        <v>93796.114398386198</v>
      </c>
      <c r="AL8" s="24">
        <v>13776.258096192299</v>
      </c>
      <c r="AM8" s="24">
        <v>69900.880523030093</v>
      </c>
      <c r="AN8" s="24">
        <v>7750.1259782101697</v>
      </c>
      <c r="AO8" s="24">
        <v>77667.646103736202</v>
      </c>
      <c r="AP8" s="24">
        <v>3.5835992934406602</v>
      </c>
      <c r="AQ8" s="24">
        <v>800.777820157458</v>
      </c>
      <c r="AR8" s="24">
        <v>241.79089579545499</v>
      </c>
      <c r="AS8" s="24">
        <v>25931.92599924</v>
      </c>
      <c r="AT8" s="24">
        <v>307.87483596003699</v>
      </c>
      <c r="AU8" s="24">
        <v>97.011637666958705</v>
      </c>
      <c r="AV8" s="24">
        <v>455.04819024223201</v>
      </c>
      <c r="AW8" s="24">
        <v>156.39921374676001</v>
      </c>
      <c r="AX8" s="24">
        <v>68.676698004265901</v>
      </c>
      <c r="AY8" s="24">
        <v>239.58513254747501</v>
      </c>
      <c r="AZ8" s="24">
        <v>21063.377802570001</v>
      </c>
      <c r="BA8" s="24">
        <v>11155.5399628866</v>
      </c>
      <c r="BB8" s="24">
        <v>9907.8378396834196</v>
      </c>
      <c r="BC8" s="24">
        <v>67.793508487133295</v>
      </c>
      <c r="BD8" s="24">
        <v>6.2655996534334104</v>
      </c>
      <c r="BE8" s="24">
        <v>5102.4295747674696</v>
      </c>
      <c r="BF8" s="24">
        <v>105.69543005891801</v>
      </c>
      <c r="BG8" s="24">
        <v>824.12823870787395</v>
      </c>
      <c r="BH8" s="24">
        <v>63.757348901816499</v>
      </c>
      <c r="BI8" s="24">
        <v>172.066998859769</v>
      </c>
      <c r="BJ8" s="24">
        <v>2066.1405933536898</v>
      </c>
      <c r="BK8" s="24">
        <v>1498.6952781542</v>
      </c>
      <c r="BL8" s="24">
        <v>684.38222459476299</v>
      </c>
      <c r="BM8" s="24">
        <v>484.84903919514699</v>
      </c>
      <c r="BN8" s="24">
        <v>11.644802343402899</v>
      </c>
      <c r="BO8" s="24">
        <v>239602.91100404199</v>
      </c>
      <c r="BP8" s="24">
        <v>12848.4517509467</v>
      </c>
      <c r="BQ8" s="24">
        <v>0</v>
      </c>
      <c r="BR8" s="24">
        <v>495.65618867266699</v>
      </c>
      <c r="BS8" s="24">
        <v>3893.8477073896102</v>
      </c>
      <c r="BT8" s="86">
        <v>0</v>
      </c>
      <c r="BU8" s="24">
        <v>5591.5528336482703</v>
      </c>
      <c r="BV8" s="24">
        <v>75876.134232267897</v>
      </c>
      <c r="BW8" s="24">
        <v>4192.0817093417199</v>
      </c>
    </row>
    <row r="9" spans="1:75" x14ac:dyDescent="0.3">
      <c r="A9" s="17" t="s">
        <v>81</v>
      </c>
      <c r="B9" s="86">
        <v>4509.8839931000002</v>
      </c>
      <c r="C9" s="86">
        <v>68679.021517000001</v>
      </c>
      <c r="D9" s="86">
        <v>3978.1273627999999</v>
      </c>
      <c r="E9" s="86">
        <v>3363.4248257999998</v>
      </c>
      <c r="F9" s="86">
        <v>1847.8877884999999</v>
      </c>
      <c r="G9" s="86">
        <v>187595.77015</v>
      </c>
      <c r="H9" s="86">
        <v>29867.316203999999</v>
      </c>
      <c r="I9" s="86">
        <v>2527.1507225</v>
      </c>
      <c r="J9" s="86"/>
      <c r="K9" s="86"/>
      <c r="L9" s="24"/>
      <c r="M9" s="24" t="s">
        <v>123</v>
      </c>
      <c r="N9" s="86">
        <v>800.71355329256096</v>
      </c>
      <c r="O9" s="24">
        <v>833.74965479255502</v>
      </c>
      <c r="P9" s="24">
        <v>129.73732792269101</v>
      </c>
      <c r="Q9" s="24">
        <v>129.73732792269101</v>
      </c>
      <c r="R9" s="24">
        <v>95.618294076671106</v>
      </c>
      <c r="S9" s="86">
        <v>29.502304992075398</v>
      </c>
      <c r="T9" s="24">
        <v>1404.8712430385399</v>
      </c>
      <c r="U9" s="24">
        <v>627373.97898983594</v>
      </c>
      <c r="V9" s="24">
        <v>4464.82586509255</v>
      </c>
      <c r="W9" s="24">
        <v>32.5048929346788</v>
      </c>
      <c r="X9" s="24">
        <v>11465.8641095925</v>
      </c>
      <c r="Y9" s="24">
        <v>16.950974719759799</v>
      </c>
      <c r="Z9" s="24">
        <v>9415.1416629867399</v>
      </c>
      <c r="AA9" s="86">
        <v>0</v>
      </c>
      <c r="AB9" s="24">
        <v>50.476946961132001</v>
      </c>
      <c r="AC9" s="24">
        <v>50.476946961132001</v>
      </c>
      <c r="AD9" s="24">
        <v>1.85671282484441</v>
      </c>
      <c r="AE9" s="24">
        <v>55.985032792229603</v>
      </c>
      <c r="AF9" s="24">
        <v>43.7174902020435</v>
      </c>
      <c r="AG9" s="86">
        <v>782.00344290379303</v>
      </c>
      <c r="AH9" s="24">
        <v>370.094528012897</v>
      </c>
      <c r="AI9" s="24">
        <v>2453.8098214183701</v>
      </c>
      <c r="AJ9" s="24">
        <v>0.86661190057265503</v>
      </c>
      <c r="AK9" s="24">
        <v>68679.619966106897</v>
      </c>
      <c r="AL9" s="24">
        <v>28927.040393523399</v>
      </c>
      <c r="AM9" s="24">
        <v>3404.36364966669</v>
      </c>
      <c r="AN9" s="24">
        <v>376.40567033186898</v>
      </c>
      <c r="AO9" s="24">
        <v>3782.6260328234098</v>
      </c>
      <c r="AP9" s="24">
        <v>9.3147901908651598E-6</v>
      </c>
      <c r="AQ9" s="24">
        <v>521.16071711740199</v>
      </c>
      <c r="AR9" s="24">
        <v>70.892236497957995</v>
      </c>
      <c r="AS9" s="24">
        <v>9077.7465654264797</v>
      </c>
      <c r="AT9" s="24">
        <v>43.299058724289097</v>
      </c>
      <c r="AU9" s="24">
        <v>11.832036994549</v>
      </c>
      <c r="AV9" s="24">
        <v>39.580555217954398</v>
      </c>
      <c r="AW9" s="24">
        <v>34.672348236619001</v>
      </c>
      <c r="AX9" s="24">
        <v>3.0310313341269901</v>
      </c>
      <c r="AY9" s="24">
        <v>20.031986781480001</v>
      </c>
      <c r="AZ9" s="24">
        <v>3357.7025185067901</v>
      </c>
      <c r="BA9" s="24">
        <v>1843.3700366391499</v>
      </c>
      <c r="BB9" s="24">
        <v>1514.3324818676399</v>
      </c>
      <c r="BC9" s="24">
        <v>7.3269047411057304</v>
      </c>
      <c r="BD9" s="24">
        <v>1.7075557037759601</v>
      </c>
      <c r="BE9" s="24">
        <v>913.37239708052903</v>
      </c>
      <c r="BF9" s="24">
        <v>9.5587952743266307</v>
      </c>
      <c r="BG9" s="24">
        <v>132.85735600925901</v>
      </c>
      <c r="BH9" s="24">
        <v>6.0895160834780198</v>
      </c>
      <c r="BI9" s="24">
        <v>6.8702598708091598</v>
      </c>
      <c r="BJ9" s="24">
        <v>333.448867134377</v>
      </c>
      <c r="BK9" s="24">
        <v>2194.1249268772499</v>
      </c>
      <c r="BL9" s="24">
        <v>177.984918114827</v>
      </c>
      <c r="BM9" s="24">
        <v>28.418436629188101</v>
      </c>
      <c r="BN9" s="24">
        <v>2.3957762104973002</v>
      </c>
      <c r="BO9" s="24">
        <v>187595.36831962501</v>
      </c>
      <c r="BP9" s="24">
        <v>5155.49541854772</v>
      </c>
      <c r="BQ9" s="24">
        <v>0</v>
      </c>
      <c r="BR9" s="24">
        <v>85.204042538630702</v>
      </c>
      <c r="BS9" s="24">
        <v>1144.69395671039</v>
      </c>
      <c r="BT9" s="86">
        <v>0</v>
      </c>
      <c r="BU9" s="24">
        <v>1023.88267648141</v>
      </c>
      <c r="BV9" s="24">
        <v>29862.835380876</v>
      </c>
      <c r="BW9" s="24">
        <v>489.93034286543798</v>
      </c>
    </row>
    <row r="10" spans="1:75" x14ac:dyDescent="0.3">
      <c r="A10" s="17" t="s">
        <v>82</v>
      </c>
      <c r="B10" s="86">
        <v>56396.741309999998</v>
      </c>
      <c r="C10" s="86">
        <v>118722.29498999999</v>
      </c>
      <c r="D10" s="86">
        <v>67652.272098000001</v>
      </c>
      <c r="E10" s="86">
        <v>9622.9103415999998</v>
      </c>
      <c r="F10" s="86">
        <v>4231.7101935000001</v>
      </c>
      <c r="G10" s="86">
        <v>110482.827</v>
      </c>
      <c r="H10" s="86">
        <v>195346.88933000001</v>
      </c>
      <c r="I10" s="86">
        <v>9014.8299176</v>
      </c>
      <c r="J10" s="86"/>
      <c r="K10" s="86"/>
      <c r="L10" s="24"/>
      <c r="M10" s="24" t="s">
        <v>124</v>
      </c>
      <c r="N10" s="86">
        <v>962.93430869843996</v>
      </c>
      <c r="O10" s="24">
        <v>1402.7234091656401</v>
      </c>
      <c r="P10" s="24">
        <v>496.56738433096098</v>
      </c>
      <c r="Q10" s="24">
        <v>496.56738433096098</v>
      </c>
      <c r="R10" s="24">
        <v>44.945467967393597</v>
      </c>
      <c r="S10" s="86">
        <v>11.7652966477739</v>
      </c>
      <c r="T10" s="24">
        <v>12193.136001208401</v>
      </c>
      <c r="U10" s="24">
        <v>1445601.81039975</v>
      </c>
      <c r="V10" s="24">
        <v>55794.5753688607</v>
      </c>
      <c r="W10" s="24">
        <v>262.05555428756497</v>
      </c>
      <c r="X10" s="24">
        <v>54257.313819154399</v>
      </c>
      <c r="Y10" s="24">
        <v>354.46477303366498</v>
      </c>
      <c r="Z10" s="24">
        <v>5609.9927291268395</v>
      </c>
      <c r="AA10" s="86">
        <v>0</v>
      </c>
      <c r="AB10" s="24">
        <v>512.79868296083896</v>
      </c>
      <c r="AC10" s="24">
        <v>512.79868296083896</v>
      </c>
      <c r="AD10" s="24">
        <v>0.99423837730248898</v>
      </c>
      <c r="AE10" s="24">
        <v>135.760830642679</v>
      </c>
      <c r="AF10" s="24">
        <v>77.397215373725302</v>
      </c>
      <c r="AG10" s="86">
        <v>623.65237247428399</v>
      </c>
      <c r="AH10" s="24">
        <v>196.235271453037</v>
      </c>
      <c r="AI10" s="24">
        <v>5001.1048579831504</v>
      </c>
      <c r="AJ10" s="24">
        <v>15.3948083720519</v>
      </c>
      <c r="AK10" s="24">
        <v>118707.630485071</v>
      </c>
      <c r="AL10" s="24">
        <v>67755.618262626696</v>
      </c>
      <c r="AM10" s="24">
        <v>60394.393878017501</v>
      </c>
      <c r="AN10" s="24">
        <v>6709.5177209098501</v>
      </c>
      <c r="AO10" s="24">
        <v>67104.905837304701</v>
      </c>
      <c r="AP10" s="24">
        <v>0.10804952088090999</v>
      </c>
      <c r="AQ10" s="24">
        <v>3998.7053072332501</v>
      </c>
      <c r="AR10" s="24">
        <v>41.971487814503099</v>
      </c>
      <c r="AS10" s="24">
        <v>105286.41684840299</v>
      </c>
      <c r="AT10" s="24">
        <v>40.4190128441276</v>
      </c>
      <c r="AU10" s="24">
        <v>45.689054658200803</v>
      </c>
      <c r="AV10" s="24">
        <v>137.28705899568399</v>
      </c>
      <c r="AW10" s="24">
        <v>41.937178241483203</v>
      </c>
      <c r="AX10" s="24">
        <v>64.177080484024799</v>
      </c>
      <c r="AY10" s="24">
        <v>15.841243916070001</v>
      </c>
      <c r="AZ10" s="24">
        <v>9176.0553246813597</v>
      </c>
      <c r="BA10" s="24">
        <v>4152.5003037980796</v>
      </c>
      <c r="BB10" s="24">
        <v>5023.5550208832701</v>
      </c>
      <c r="BC10" s="24">
        <v>1.6516441154781001</v>
      </c>
      <c r="BD10" s="24">
        <v>1.16237542223471</v>
      </c>
      <c r="BE10" s="24">
        <v>1974.4595613904501</v>
      </c>
      <c r="BF10" s="24">
        <v>4.7685398808952897</v>
      </c>
      <c r="BG10" s="24">
        <v>322.33872023898101</v>
      </c>
      <c r="BH10" s="24">
        <v>55.318571782822502</v>
      </c>
      <c r="BI10" s="24">
        <v>36.0947223996208</v>
      </c>
      <c r="BJ10" s="24">
        <v>806.43178892949004</v>
      </c>
      <c r="BK10" s="24">
        <v>45101.9577112966</v>
      </c>
      <c r="BL10" s="24">
        <v>108.509387208783</v>
      </c>
      <c r="BM10" s="24">
        <v>408.68806699294998</v>
      </c>
      <c r="BN10" s="24">
        <v>45.754808482283003</v>
      </c>
      <c r="BO10" s="24">
        <v>109951.913674939</v>
      </c>
      <c r="BP10" s="24">
        <v>61180.866304847703</v>
      </c>
      <c r="BQ10" s="24">
        <v>2170.32011949051</v>
      </c>
      <c r="BR10" s="24">
        <v>45.219034024703397</v>
      </c>
      <c r="BS10" s="24">
        <v>5187.3453019395201</v>
      </c>
      <c r="BT10" s="86">
        <v>0</v>
      </c>
      <c r="BU10" s="24">
        <v>7768.7013901376004</v>
      </c>
      <c r="BV10" s="24">
        <v>194819.55792963901</v>
      </c>
      <c r="BW10" s="24">
        <v>2730.3244747501899</v>
      </c>
    </row>
    <row r="11" spans="1:75" x14ac:dyDescent="0.3">
      <c r="A11" s="17" t="s">
        <v>83</v>
      </c>
      <c r="B11" s="86">
        <v>523088.67223000003</v>
      </c>
      <c r="C11" s="86">
        <v>162207.49729</v>
      </c>
      <c r="D11" s="86">
        <v>486947.51380000002</v>
      </c>
      <c r="E11" s="86">
        <v>43233.697974000002</v>
      </c>
      <c r="F11" s="86">
        <v>15277.246127</v>
      </c>
      <c r="G11" s="86">
        <v>268027.13193999999</v>
      </c>
      <c r="H11" s="86">
        <v>525586.55149999994</v>
      </c>
      <c r="I11" s="86">
        <v>53071.118444</v>
      </c>
      <c r="J11" s="86"/>
      <c r="K11" s="86"/>
      <c r="L11" s="24"/>
      <c r="M11" s="24" t="s">
        <v>125</v>
      </c>
      <c r="N11" s="86">
        <v>1869.33993005399</v>
      </c>
      <c r="O11" s="24">
        <v>2689.5197680309502</v>
      </c>
      <c r="P11" s="24">
        <v>627.10137731578595</v>
      </c>
      <c r="Q11" s="24">
        <v>627.10137731578595</v>
      </c>
      <c r="R11" s="24">
        <v>98.329886539992103</v>
      </c>
      <c r="S11" s="86">
        <v>14.495608094163099</v>
      </c>
      <c r="T11" s="24">
        <v>29950.554783649499</v>
      </c>
      <c r="U11" s="24">
        <v>2724914.89209161</v>
      </c>
      <c r="V11" s="24">
        <v>396004.98697310901</v>
      </c>
      <c r="W11" s="24">
        <v>1484.32298444093</v>
      </c>
      <c r="X11" s="24">
        <v>95477.837648096203</v>
      </c>
      <c r="Y11" s="24">
        <v>308.203383829676</v>
      </c>
      <c r="Z11" s="24">
        <v>12528.8002658062</v>
      </c>
      <c r="AA11" s="86">
        <v>0</v>
      </c>
      <c r="AB11" s="24">
        <v>2006.3052579771399</v>
      </c>
      <c r="AC11" s="24">
        <v>2006.3052579771399</v>
      </c>
      <c r="AD11" s="24">
        <v>7.5127234847401398</v>
      </c>
      <c r="AE11" s="24">
        <v>396.14637007062697</v>
      </c>
      <c r="AF11" s="24">
        <v>149.41970361715499</v>
      </c>
      <c r="AG11" s="86">
        <v>1086.5577576747701</v>
      </c>
      <c r="AH11" s="24">
        <v>425.20971515741701</v>
      </c>
      <c r="AI11" s="24">
        <v>10686.160856586501</v>
      </c>
      <c r="AJ11" s="24">
        <v>3.8087476058460501</v>
      </c>
      <c r="AK11" s="24">
        <v>148268.86146209401</v>
      </c>
      <c r="AL11" s="24">
        <v>45046.219284063198</v>
      </c>
      <c r="AM11" s="24">
        <v>346329.516548443</v>
      </c>
      <c r="AN11" s="24">
        <v>38473.723440973998</v>
      </c>
      <c r="AO11" s="24">
        <v>384810.75271290197</v>
      </c>
      <c r="AP11" s="24">
        <v>0.79361691797981804</v>
      </c>
      <c r="AQ11" s="24">
        <v>9830.4373349657508</v>
      </c>
      <c r="AR11" s="24">
        <v>220.60302556810299</v>
      </c>
      <c r="AS11" s="24">
        <v>204712.15802914</v>
      </c>
      <c r="AT11" s="24">
        <v>235.471045156169</v>
      </c>
      <c r="AU11" s="24">
        <v>152.26310498961001</v>
      </c>
      <c r="AV11" s="24">
        <v>409.69271295270499</v>
      </c>
      <c r="AW11" s="24">
        <v>166.976861863897</v>
      </c>
      <c r="AX11" s="24">
        <v>35.371412919084797</v>
      </c>
      <c r="AY11" s="24">
        <v>83.770419837188598</v>
      </c>
      <c r="AZ11" s="24">
        <v>20356.537579580301</v>
      </c>
      <c r="BA11" s="24">
        <v>9446.2928823025104</v>
      </c>
      <c r="BB11" s="24">
        <v>10910.2446972778</v>
      </c>
      <c r="BC11" s="24">
        <v>7.7319534587763297</v>
      </c>
      <c r="BD11" s="24">
        <v>4.41530424488941</v>
      </c>
      <c r="BE11" s="24">
        <v>3315.6088689737999</v>
      </c>
      <c r="BF11" s="24">
        <v>42.992282286082698</v>
      </c>
      <c r="BG11" s="24">
        <v>942.43924579881696</v>
      </c>
      <c r="BH11" s="24">
        <v>139.67055242315499</v>
      </c>
      <c r="BI11" s="24">
        <v>93.279086162138896</v>
      </c>
      <c r="BJ11" s="24">
        <v>2357.6667667564998</v>
      </c>
      <c r="BK11" s="24">
        <v>83376.700705568801</v>
      </c>
      <c r="BL11" s="24">
        <v>459.11983685797202</v>
      </c>
      <c r="BM11" s="24">
        <v>690.56560778672497</v>
      </c>
      <c r="BN11" s="24">
        <v>88.6547942668806</v>
      </c>
      <c r="BO11" s="24">
        <v>206623.58462022099</v>
      </c>
      <c r="BP11" s="24">
        <v>111701.222579048</v>
      </c>
      <c r="BQ11" s="24">
        <v>2665.3245324823401</v>
      </c>
      <c r="BR11" s="24">
        <v>763.605689774805</v>
      </c>
      <c r="BS11" s="24">
        <v>11799.278584710901</v>
      </c>
      <c r="BT11" s="86">
        <v>0</v>
      </c>
      <c r="BU11" s="24">
        <v>15462.311681068601</v>
      </c>
      <c r="BV11" s="24">
        <v>390252.27875361597</v>
      </c>
      <c r="BW11" s="24">
        <v>5393.5952192097002</v>
      </c>
    </row>
    <row r="12" spans="1:75" x14ac:dyDescent="0.3">
      <c r="A12" s="17" t="s">
        <v>84</v>
      </c>
      <c r="B12" s="86">
        <v>132347.17496999999</v>
      </c>
      <c r="C12" s="86">
        <v>18992.257747</v>
      </c>
      <c r="D12" s="86">
        <v>71430.461519000004</v>
      </c>
      <c r="E12" s="86">
        <v>35876.625548000004</v>
      </c>
      <c r="F12" s="86">
        <v>10710.548258999999</v>
      </c>
      <c r="G12" s="86">
        <v>59632.258817000002</v>
      </c>
      <c r="H12" s="86">
        <v>60631.121876999998</v>
      </c>
      <c r="I12" s="86">
        <v>5093.0176035000004</v>
      </c>
      <c r="J12" s="86"/>
      <c r="K12" s="86"/>
      <c r="L12" s="24"/>
      <c r="M12" s="24" t="s">
        <v>72</v>
      </c>
      <c r="N12" s="86">
        <v>955.27628479720101</v>
      </c>
      <c r="O12" s="24">
        <v>641.70558100680603</v>
      </c>
      <c r="P12" s="24">
        <v>376.61819254415298</v>
      </c>
      <c r="Q12" s="24">
        <v>376.61819254415298</v>
      </c>
      <c r="R12" s="24">
        <v>42.666771023341397</v>
      </c>
      <c r="S12" s="86">
        <v>1.2644800361200399</v>
      </c>
      <c r="T12" s="24">
        <v>88.445284486369701</v>
      </c>
      <c r="U12" s="24">
        <v>349779.73323185497</v>
      </c>
      <c r="V12" s="24">
        <v>36987.547406914702</v>
      </c>
      <c r="W12" s="24">
        <v>89.448663549582406</v>
      </c>
      <c r="X12" s="24">
        <v>8133.2949442307399</v>
      </c>
      <c r="Y12" s="24">
        <v>20.754612913626001</v>
      </c>
      <c r="Z12" s="24">
        <v>2162.19650487954</v>
      </c>
      <c r="AA12" s="86">
        <v>0</v>
      </c>
      <c r="AB12" s="24">
        <v>405.43406508072599</v>
      </c>
      <c r="AC12" s="24">
        <v>405.43406508072599</v>
      </c>
      <c r="AD12" s="24">
        <v>8.7411931925439301</v>
      </c>
      <c r="AE12" s="24">
        <v>89.8368904648746</v>
      </c>
      <c r="AF12" s="24">
        <v>24.6873971338864</v>
      </c>
      <c r="AG12" s="86">
        <v>340.04901805274</v>
      </c>
      <c r="AH12" s="24">
        <v>585.61493750526699</v>
      </c>
      <c r="AI12" s="24">
        <v>5931.6157529798402</v>
      </c>
      <c r="AJ12" s="24">
        <v>4.5854613600794103</v>
      </c>
      <c r="AK12" s="24">
        <v>14597.149800884899</v>
      </c>
      <c r="AL12" s="24">
        <v>548.84002482199696</v>
      </c>
      <c r="AM12" s="24">
        <v>21315.8851200278</v>
      </c>
      <c r="AN12" s="24">
        <v>2359.6905565972702</v>
      </c>
      <c r="AO12" s="24">
        <v>23684.316869817601</v>
      </c>
      <c r="AP12" s="24">
        <v>8.0438596771110191</v>
      </c>
      <c r="AQ12" s="24">
        <v>249.45362231802699</v>
      </c>
      <c r="AR12" s="24">
        <v>307.26206859471699</v>
      </c>
      <c r="AS12" s="24">
        <v>6219.2379839341002</v>
      </c>
      <c r="AT12" s="24">
        <v>147.106361533659</v>
      </c>
      <c r="AU12" s="24">
        <v>26.298282689969501</v>
      </c>
      <c r="AV12" s="24">
        <v>167.264401661954</v>
      </c>
      <c r="AW12" s="24">
        <v>151.1490142852</v>
      </c>
      <c r="AX12" s="24">
        <v>46.776315813422798</v>
      </c>
      <c r="AY12" s="24">
        <v>80.509484268379794</v>
      </c>
      <c r="AZ12" s="24">
        <v>32078.463933274499</v>
      </c>
      <c r="BA12" s="24">
        <v>8139.7641062017901</v>
      </c>
      <c r="BB12" s="24">
        <v>23938.699827072702</v>
      </c>
      <c r="BC12" s="24">
        <v>21.713692669411401</v>
      </c>
      <c r="BD12" s="24">
        <v>6.1228973267635398</v>
      </c>
      <c r="BE12" s="24">
        <v>4098.5539757732904</v>
      </c>
      <c r="BF12" s="24">
        <v>34.048270879037801</v>
      </c>
      <c r="BG12" s="24">
        <v>575.95300428236703</v>
      </c>
      <c r="BH12" s="24">
        <v>7.4472475739788297</v>
      </c>
      <c r="BI12" s="24">
        <v>27.702744306056601</v>
      </c>
      <c r="BJ12" s="24">
        <v>1443.6049120698599</v>
      </c>
      <c r="BK12" s="24">
        <v>164.43099598834499</v>
      </c>
      <c r="BL12" s="24">
        <v>782.84422162105602</v>
      </c>
      <c r="BM12" s="24">
        <v>201.66530383505</v>
      </c>
      <c r="BN12" s="24">
        <v>13.741907017603801</v>
      </c>
      <c r="BO12" s="24">
        <v>16101.7295278728</v>
      </c>
      <c r="BP12" s="24">
        <v>4941.6772050560403</v>
      </c>
      <c r="BQ12" s="24">
        <v>0</v>
      </c>
      <c r="BR12" s="24">
        <v>1891.11814772701</v>
      </c>
      <c r="BS12" s="24">
        <v>922.26360127444502</v>
      </c>
      <c r="BT12" s="86">
        <v>0</v>
      </c>
      <c r="BU12" s="24">
        <v>1536.2988449490001</v>
      </c>
      <c r="BV12" s="24">
        <v>21513.0103268969</v>
      </c>
      <c r="BW12" s="24">
        <v>420.90089030889601</v>
      </c>
    </row>
    <row r="13" spans="1:75" x14ac:dyDescent="0.3">
      <c r="A13" s="20" t="s">
        <v>85</v>
      </c>
      <c r="B13" s="86">
        <v>204.35056592000001</v>
      </c>
      <c r="C13" s="86">
        <v>1.62704948E-2</v>
      </c>
      <c r="D13" s="86">
        <v>81.712087804000006</v>
      </c>
      <c r="E13" s="86">
        <v>3.1149998872000002</v>
      </c>
      <c r="F13" s="86">
        <v>2.4776008524000002</v>
      </c>
      <c r="G13" s="86">
        <v>2.4693465449000001</v>
      </c>
      <c r="H13" s="86">
        <v>21.579234937999999</v>
      </c>
      <c r="I13" s="86"/>
      <c r="J13" s="86"/>
      <c r="K13" s="86"/>
      <c r="L13" s="24"/>
      <c r="M13" s="24" t="s">
        <v>85</v>
      </c>
      <c r="N13" s="86">
        <v>0</v>
      </c>
      <c r="O13" s="24">
        <v>0</v>
      </c>
      <c r="P13" s="24">
        <v>0</v>
      </c>
      <c r="Q13" s="24">
        <v>0</v>
      </c>
      <c r="R13" s="24">
        <v>0</v>
      </c>
      <c r="S13" s="86">
        <v>0</v>
      </c>
      <c r="T13" s="24">
        <v>0</v>
      </c>
      <c r="U13" s="24">
        <v>0</v>
      </c>
      <c r="V13" s="24">
        <v>0</v>
      </c>
      <c r="W13" s="24">
        <v>0</v>
      </c>
      <c r="X13" s="24">
        <v>0</v>
      </c>
      <c r="Y13" s="24">
        <v>0</v>
      </c>
      <c r="Z13" s="24">
        <v>0</v>
      </c>
      <c r="AA13" s="86">
        <v>0</v>
      </c>
      <c r="AB13" s="24">
        <v>0</v>
      </c>
      <c r="AC13" s="24">
        <v>0</v>
      </c>
      <c r="AD13" s="24">
        <v>0</v>
      </c>
      <c r="AE13" s="24">
        <v>0</v>
      </c>
      <c r="AF13" s="24">
        <v>0</v>
      </c>
      <c r="AG13" s="86">
        <v>0</v>
      </c>
      <c r="AH13" s="24">
        <v>0</v>
      </c>
      <c r="AI13" s="24">
        <v>0</v>
      </c>
      <c r="AJ13" s="24">
        <v>0</v>
      </c>
      <c r="AK13" s="24">
        <v>0</v>
      </c>
      <c r="AL13" s="24">
        <v>0</v>
      </c>
      <c r="AM13" s="24">
        <v>0</v>
      </c>
      <c r="AN13" s="24">
        <v>0</v>
      </c>
      <c r="AO13" s="24">
        <v>0</v>
      </c>
      <c r="AP13" s="24">
        <v>0</v>
      </c>
      <c r="AQ13" s="24">
        <v>0</v>
      </c>
      <c r="AR13" s="24">
        <v>0</v>
      </c>
      <c r="AS13" s="24">
        <v>0</v>
      </c>
      <c r="AT13" s="24">
        <v>0</v>
      </c>
      <c r="AU13" s="24">
        <v>0</v>
      </c>
      <c r="AV13" s="24">
        <v>0</v>
      </c>
      <c r="AW13" s="24">
        <v>0</v>
      </c>
      <c r="AX13" s="24">
        <v>0</v>
      </c>
      <c r="AY13" s="24">
        <v>0</v>
      </c>
      <c r="AZ13" s="24">
        <v>0</v>
      </c>
      <c r="BA13" s="24">
        <v>0</v>
      </c>
      <c r="BB13" s="24">
        <v>0</v>
      </c>
      <c r="BC13" s="24">
        <v>0</v>
      </c>
      <c r="BD13" s="24">
        <v>0</v>
      </c>
      <c r="BE13" s="24">
        <v>0</v>
      </c>
      <c r="BF13" s="24">
        <v>0</v>
      </c>
      <c r="BG13" s="24">
        <v>0</v>
      </c>
      <c r="BH13" s="24">
        <v>0</v>
      </c>
      <c r="BI13" s="24">
        <v>0</v>
      </c>
      <c r="BJ13" s="24">
        <v>0</v>
      </c>
      <c r="BK13" s="24">
        <v>0</v>
      </c>
      <c r="BL13" s="24">
        <v>0</v>
      </c>
      <c r="BM13" s="24">
        <v>0</v>
      </c>
      <c r="BN13" s="24">
        <v>0</v>
      </c>
      <c r="BO13" s="24">
        <v>0</v>
      </c>
      <c r="BP13" s="24">
        <v>0</v>
      </c>
      <c r="BQ13" s="24">
        <v>0</v>
      </c>
      <c r="BR13" s="24">
        <v>0</v>
      </c>
      <c r="BS13" s="24">
        <v>0</v>
      </c>
      <c r="BT13" s="86">
        <v>0</v>
      </c>
      <c r="BU13" s="24">
        <v>0</v>
      </c>
      <c r="BV13" s="24">
        <v>0</v>
      </c>
      <c r="BW13" s="24">
        <v>0</v>
      </c>
    </row>
    <row r="14" spans="1:75" x14ac:dyDescent="0.3">
      <c r="A14" s="20" t="s">
        <v>86</v>
      </c>
      <c r="B14" s="86">
        <v>3971.7854957</v>
      </c>
      <c r="C14" s="86">
        <v>1.4949066245</v>
      </c>
      <c r="D14" s="86">
        <v>11498.650699</v>
      </c>
      <c r="E14" s="86">
        <v>887.68105403000004</v>
      </c>
      <c r="F14" s="86">
        <v>516.35532624999996</v>
      </c>
      <c r="G14" s="86">
        <v>683.22747886000002</v>
      </c>
      <c r="H14" s="86">
        <v>1546.4391548000001</v>
      </c>
      <c r="I14" s="86">
        <v>306.5769957</v>
      </c>
      <c r="J14" s="86"/>
      <c r="K14" s="86"/>
      <c r="L14" s="24"/>
      <c r="M14" s="24" t="s">
        <v>179</v>
      </c>
      <c r="N14" s="86">
        <v>0</v>
      </c>
      <c r="O14" s="24">
        <v>0</v>
      </c>
      <c r="P14" s="24">
        <v>0</v>
      </c>
      <c r="Q14" s="24">
        <v>0</v>
      </c>
      <c r="R14" s="24">
        <v>0</v>
      </c>
      <c r="S14" s="86">
        <v>0</v>
      </c>
      <c r="T14" s="24">
        <v>0</v>
      </c>
      <c r="U14" s="24">
        <v>0</v>
      </c>
      <c r="V14" s="24">
        <v>0</v>
      </c>
      <c r="W14" s="24">
        <v>0</v>
      </c>
      <c r="X14" s="24">
        <v>0</v>
      </c>
      <c r="Y14" s="24">
        <v>0</v>
      </c>
      <c r="Z14" s="24">
        <v>0</v>
      </c>
      <c r="AA14" s="86">
        <v>0</v>
      </c>
      <c r="AB14" s="24">
        <v>0</v>
      </c>
      <c r="AC14" s="24">
        <v>0</v>
      </c>
      <c r="AD14" s="24">
        <v>0</v>
      </c>
      <c r="AE14" s="24">
        <v>0</v>
      </c>
      <c r="AF14" s="24">
        <v>0</v>
      </c>
      <c r="AG14" s="86">
        <v>0</v>
      </c>
      <c r="AH14" s="24">
        <v>0</v>
      </c>
      <c r="AI14" s="24">
        <v>0</v>
      </c>
      <c r="AJ14" s="24">
        <v>0</v>
      </c>
      <c r="AK14" s="24">
        <v>0</v>
      </c>
      <c r="AL14" s="24">
        <v>0</v>
      </c>
      <c r="AM14" s="24">
        <v>0</v>
      </c>
      <c r="AN14" s="24">
        <v>0</v>
      </c>
      <c r="AO14" s="24">
        <v>0</v>
      </c>
      <c r="AP14" s="24">
        <v>0</v>
      </c>
      <c r="AQ14" s="24">
        <v>0</v>
      </c>
      <c r="AR14" s="24">
        <v>0</v>
      </c>
      <c r="AS14" s="24">
        <v>0</v>
      </c>
      <c r="AT14" s="24">
        <v>0</v>
      </c>
      <c r="AU14" s="24">
        <v>0</v>
      </c>
      <c r="AV14" s="24">
        <v>0</v>
      </c>
      <c r="AW14" s="24">
        <v>0</v>
      </c>
      <c r="AX14" s="24">
        <v>0</v>
      </c>
      <c r="AY14" s="24">
        <v>0</v>
      </c>
      <c r="AZ14" s="24">
        <v>0</v>
      </c>
      <c r="BA14" s="24">
        <v>0</v>
      </c>
      <c r="BB14" s="24">
        <v>0</v>
      </c>
      <c r="BC14" s="24">
        <v>0</v>
      </c>
      <c r="BD14" s="24">
        <v>0</v>
      </c>
      <c r="BE14" s="24">
        <v>0</v>
      </c>
      <c r="BF14" s="24">
        <v>0</v>
      </c>
      <c r="BG14" s="24">
        <v>0</v>
      </c>
      <c r="BH14" s="24">
        <v>0</v>
      </c>
      <c r="BI14" s="24">
        <v>0</v>
      </c>
      <c r="BJ14" s="24">
        <v>0</v>
      </c>
      <c r="BK14" s="24">
        <v>0</v>
      </c>
      <c r="BL14" s="24">
        <v>0</v>
      </c>
      <c r="BM14" s="24">
        <v>0</v>
      </c>
      <c r="BN14" s="24">
        <v>0</v>
      </c>
      <c r="BO14" s="24">
        <v>0</v>
      </c>
      <c r="BP14" s="24">
        <v>0</v>
      </c>
      <c r="BQ14" s="24">
        <v>0</v>
      </c>
      <c r="BR14" s="24">
        <v>0</v>
      </c>
      <c r="BS14" s="24">
        <v>0</v>
      </c>
      <c r="BT14" s="86">
        <v>0</v>
      </c>
      <c r="BU14" s="24">
        <v>0</v>
      </c>
      <c r="BV14" s="24">
        <v>0</v>
      </c>
      <c r="BW14" s="24">
        <v>0</v>
      </c>
    </row>
    <row r="15" spans="1:75" x14ac:dyDescent="0.3">
      <c r="A15" s="14" t="s">
        <v>87</v>
      </c>
      <c r="B15" s="76">
        <v>3765.0283023000002</v>
      </c>
      <c r="C15" s="76">
        <v>4.0258583799999997E-2</v>
      </c>
      <c r="D15" s="76">
        <v>5750.7500694999999</v>
      </c>
      <c r="E15" s="76">
        <v>938.72198761000004</v>
      </c>
      <c r="F15" s="76">
        <v>253.59182028000001</v>
      </c>
      <c r="G15" s="76">
        <v>10.116028678999999</v>
      </c>
      <c r="H15" s="76">
        <v>58.889335066000001</v>
      </c>
      <c r="I15" s="76">
        <v>14.202134317000001</v>
      </c>
      <c r="J15" s="76"/>
      <c r="K15" s="76"/>
      <c r="L15" s="24"/>
      <c r="M15" s="24" t="s">
        <v>87</v>
      </c>
      <c r="N15" s="86">
        <v>0</v>
      </c>
      <c r="O15" s="24">
        <v>0</v>
      </c>
      <c r="P15" s="24">
        <v>0</v>
      </c>
      <c r="Q15" s="24">
        <v>0</v>
      </c>
      <c r="R15" s="24">
        <v>0</v>
      </c>
      <c r="S15" s="86">
        <v>0</v>
      </c>
      <c r="T15" s="24">
        <v>0</v>
      </c>
      <c r="U15" s="24">
        <v>0</v>
      </c>
      <c r="V15" s="24">
        <v>0</v>
      </c>
      <c r="W15" s="24">
        <v>0</v>
      </c>
      <c r="X15" s="24">
        <v>0</v>
      </c>
      <c r="Y15" s="24">
        <v>0</v>
      </c>
      <c r="Z15" s="24">
        <v>0</v>
      </c>
      <c r="AA15" s="86">
        <v>0</v>
      </c>
      <c r="AB15" s="24">
        <v>0</v>
      </c>
      <c r="AC15" s="24">
        <v>0</v>
      </c>
      <c r="AD15" s="24">
        <v>0</v>
      </c>
      <c r="AE15" s="24">
        <v>0</v>
      </c>
      <c r="AF15" s="24">
        <v>0</v>
      </c>
      <c r="AG15" s="86">
        <v>0</v>
      </c>
      <c r="AH15" s="24">
        <v>0</v>
      </c>
      <c r="AI15" s="24">
        <v>0</v>
      </c>
      <c r="AJ15" s="24">
        <v>0</v>
      </c>
      <c r="AK15" s="24">
        <v>0</v>
      </c>
      <c r="AL15" s="24">
        <v>0</v>
      </c>
      <c r="AM15" s="24">
        <v>0</v>
      </c>
      <c r="AN15" s="24">
        <v>0</v>
      </c>
      <c r="AO15" s="24">
        <v>0</v>
      </c>
      <c r="AP15" s="24">
        <v>0</v>
      </c>
      <c r="AQ15" s="24">
        <v>0</v>
      </c>
      <c r="AR15" s="24">
        <v>0</v>
      </c>
      <c r="AS15" s="24">
        <v>0</v>
      </c>
      <c r="AT15" s="24">
        <v>0</v>
      </c>
      <c r="AU15" s="24">
        <v>0</v>
      </c>
      <c r="AV15" s="24">
        <v>0</v>
      </c>
      <c r="AW15" s="24">
        <v>0</v>
      </c>
      <c r="AX15" s="24">
        <v>0</v>
      </c>
      <c r="AY15" s="24">
        <v>0</v>
      </c>
      <c r="AZ15" s="24">
        <v>0</v>
      </c>
      <c r="BA15" s="24">
        <v>0</v>
      </c>
      <c r="BB15" s="24">
        <v>0</v>
      </c>
      <c r="BC15" s="24">
        <v>0</v>
      </c>
      <c r="BD15" s="24">
        <v>0</v>
      </c>
      <c r="BE15" s="24">
        <v>0</v>
      </c>
      <c r="BF15" s="24">
        <v>0</v>
      </c>
      <c r="BG15" s="24">
        <v>0</v>
      </c>
      <c r="BH15" s="24">
        <v>0</v>
      </c>
      <c r="BI15" s="24">
        <v>0</v>
      </c>
      <c r="BJ15" s="24">
        <v>0</v>
      </c>
      <c r="BK15" s="24">
        <v>0</v>
      </c>
      <c r="BL15" s="24">
        <v>0</v>
      </c>
      <c r="BM15" s="24">
        <v>0</v>
      </c>
      <c r="BN15" s="24">
        <v>0</v>
      </c>
      <c r="BO15" s="24">
        <v>0</v>
      </c>
      <c r="BP15" s="24">
        <v>0</v>
      </c>
      <c r="BQ15" s="24">
        <v>0</v>
      </c>
      <c r="BR15" s="24">
        <v>0</v>
      </c>
      <c r="BS15" s="24">
        <v>0</v>
      </c>
      <c r="BT15" s="86">
        <v>0</v>
      </c>
      <c r="BU15" s="24">
        <v>0</v>
      </c>
      <c r="BV15" s="24">
        <v>0</v>
      </c>
      <c r="BW15" s="24">
        <v>0</v>
      </c>
    </row>
    <row r="16" spans="1:75" x14ac:dyDescent="0.3">
      <c r="A16" s="18" t="s">
        <v>88</v>
      </c>
      <c r="B16" s="86">
        <v>245.53995332</v>
      </c>
      <c r="C16" s="86">
        <v>5.4514739925000004</v>
      </c>
      <c r="D16" s="86">
        <v>2996.8809460000002</v>
      </c>
      <c r="E16" s="86">
        <v>523.16155605999995</v>
      </c>
      <c r="F16" s="86">
        <v>368.39061584000001</v>
      </c>
      <c r="G16" s="86">
        <v>2195.8502457</v>
      </c>
      <c r="H16" s="86">
        <v>1629.6891177</v>
      </c>
      <c r="I16" s="86"/>
      <c r="J16" s="86"/>
      <c r="K16" s="86"/>
      <c r="L16" s="24"/>
      <c r="M16" s="24" t="s">
        <v>180</v>
      </c>
      <c r="N16" s="86">
        <v>0</v>
      </c>
      <c r="O16" s="24">
        <v>0</v>
      </c>
      <c r="P16" s="24">
        <v>0</v>
      </c>
      <c r="Q16" s="24">
        <v>0</v>
      </c>
      <c r="R16" s="24">
        <v>0</v>
      </c>
      <c r="S16" s="86">
        <v>0</v>
      </c>
      <c r="T16" s="24">
        <v>0</v>
      </c>
      <c r="U16" s="24">
        <v>0</v>
      </c>
      <c r="V16" s="24">
        <v>0</v>
      </c>
      <c r="W16" s="24">
        <v>0</v>
      </c>
      <c r="X16" s="24">
        <v>0</v>
      </c>
      <c r="Y16" s="24">
        <v>0</v>
      </c>
      <c r="Z16" s="24">
        <v>0</v>
      </c>
      <c r="AA16" s="86">
        <v>0</v>
      </c>
      <c r="AB16" s="24">
        <v>0</v>
      </c>
      <c r="AC16" s="24">
        <v>0</v>
      </c>
      <c r="AD16" s="24">
        <v>0</v>
      </c>
      <c r="AE16" s="24">
        <v>0</v>
      </c>
      <c r="AF16" s="24">
        <v>0</v>
      </c>
      <c r="AG16" s="86">
        <v>0</v>
      </c>
      <c r="AH16" s="24">
        <v>0</v>
      </c>
      <c r="AI16" s="24">
        <v>0</v>
      </c>
      <c r="AJ16" s="24">
        <v>0</v>
      </c>
      <c r="AK16" s="24">
        <v>0</v>
      </c>
      <c r="AL16" s="24">
        <v>0</v>
      </c>
      <c r="AM16" s="24">
        <v>0</v>
      </c>
      <c r="AN16" s="24">
        <v>0</v>
      </c>
      <c r="AO16" s="24">
        <v>0</v>
      </c>
      <c r="AP16" s="24">
        <v>0</v>
      </c>
      <c r="AQ16" s="24">
        <v>0</v>
      </c>
      <c r="AR16" s="24">
        <v>0</v>
      </c>
      <c r="AS16" s="24">
        <v>0</v>
      </c>
      <c r="AT16" s="24">
        <v>0</v>
      </c>
      <c r="AU16" s="24">
        <v>0</v>
      </c>
      <c r="AV16" s="24">
        <v>0</v>
      </c>
      <c r="AW16" s="24">
        <v>0</v>
      </c>
      <c r="AX16" s="24">
        <v>0</v>
      </c>
      <c r="AY16" s="24">
        <v>0</v>
      </c>
      <c r="AZ16" s="24">
        <v>0</v>
      </c>
      <c r="BA16" s="24">
        <v>0</v>
      </c>
      <c r="BB16" s="24">
        <v>0</v>
      </c>
      <c r="BC16" s="24">
        <v>0</v>
      </c>
      <c r="BD16" s="24">
        <v>0</v>
      </c>
      <c r="BE16" s="24">
        <v>0</v>
      </c>
      <c r="BF16" s="24">
        <v>0</v>
      </c>
      <c r="BG16" s="24">
        <v>0</v>
      </c>
      <c r="BH16" s="24">
        <v>0</v>
      </c>
      <c r="BI16" s="24">
        <v>0</v>
      </c>
      <c r="BJ16" s="24">
        <v>0</v>
      </c>
      <c r="BK16" s="24">
        <v>0</v>
      </c>
      <c r="BL16" s="24">
        <v>0</v>
      </c>
      <c r="BM16" s="24">
        <v>0</v>
      </c>
      <c r="BN16" s="24">
        <v>0</v>
      </c>
      <c r="BO16" s="24">
        <v>0</v>
      </c>
      <c r="BP16" s="24">
        <v>0</v>
      </c>
      <c r="BQ16" s="24">
        <v>0</v>
      </c>
      <c r="BR16" s="24">
        <v>0</v>
      </c>
      <c r="BS16" s="24">
        <v>0</v>
      </c>
      <c r="BT16" s="86">
        <v>0</v>
      </c>
      <c r="BU16" s="24">
        <v>0</v>
      </c>
      <c r="BV16" s="24">
        <v>0</v>
      </c>
      <c r="BW16" s="24">
        <v>0</v>
      </c>
    </row>
    <row r="17" spans="1:75" x14ac:dyDescent="0.3">
      <c r="A17" s="53" t="s">
        <v>89</v>
      </c>
      <c r="B17" s="86">
        <v>9451.9606796999997</v>
      </c>
      <c r="C17" s="86">
        <v>25.385529737999999</v>
      </c>
      <c r="D17" s="86">
        <v>13428.901642000001</v>
      </c>
      <c r="E17" s="86">
        <v>3646.5881426000001</v>
      </c>
      <c r="F17" s="86">
        <v>3062.0910924999998</v>
      </c>
      <c r="G17" s="86">
        <v>920.53366720999998</v>
      </c>
      <c r="H17" s="86">
        <v>9070.8106219000001</v>
      </c>
      <c r="I17" s="86"/>
      <c r="J17" s="86"/>
      <c r="K17" s="86"/>
      <c r="L17" s="24"/>
      <c r="M17" s="24" t="s">
        <v>328</v>
      </c>
      <c r="N17" s="86">
        <v>6.71300736606314</v>
      </c>
      <c r="O17" s="24">
        <v>382.00767668860698</v>
      </c>
      <c r="P17" s="24">
        <v>18.9615358258628</v>
      </c>
      <c r="Q17" s="24">
        <v>18.4289114917426</v>
      </c>
      <c r="R17" s="24">
        <v>27.1307473924833</v>
      </c>
      <c r="S17" s="86">
        <v>3.2179619317261698</v>
      </c>
      <c r="T17" s="24">
        <v>189.90997577825399</v>
      </c>
      <c r="U17" s="24">
        <v>2225.5836308664698</v>
      </c>
      <c r="V17" s="24">
        <v>9451.3734918456594</v>
      </c>
      <c r="W17" s="24">
        <v>68.633340765588201</v>
      </c>
      <c r="X17" s="24">
        <v>22.541853283933101</v>
      </c>
      <c r="Y17" s="24">
        <v>104.226237570842</v>
      </c>
      <c r="Z17" s="24">
        <v>108.309034263642</v>
      </c>
      <c r="AA17" s="86">
        <v>3.8676404322987898</v>
      </c>
      <c r="AB17" s="24">
        <v>454.47521307515001</v>
      </c>
      <c r="AC17" s="24">
        <v>454.47521307515001</v>
      </c>
      <c r="AD17" s="24">
        <v>0</v>
      </c>
      <c r="AE17" s="24">
        <v>30.738510377431101</v>
      </c>
      <c r="AF17" s="24">
        <v>3.6754623998445601</v>
      </c>
      <c r="AG17" s="86">
        <v>186.86513267635701</v>
      </c>
      <c r="AH17" s="24">
        <v>181.73867935283201</v>
      </c>
      <c r="AI17" s="24">
        <v>88.899259855156401</v>
      </c>
      <c r="AJ17" s="24">
        <v>2.2672389912283601</v>
      </c>
      <c r="AK17" s="24">
        <v>25.383404273935199</v>
      </c>
      <c r="AL17" s="24">
        <v>0</v>
      </c>
      <c r="AM17" s="24">
        <v>12084.7053491845</v>
      </c>
      <c r="AN17" s="24">
        <v>1342.7440443349401</v>
      </c>
      <c r="AO17" s="24">
        <v>13427.449393519501</v>
      </c>
      <c r="AP17" s="24">
        <v>3.0208169960757598E-2</v>
      </c>
      <c r="AQ17" s="24">
        <v>159.408816221607</v>
      </c>
      <c r="AR17" s="24">
        <v>47.320963640271898</v>
      </c>
      <c r="AS17" s="24">
        <v>3843.6382297425598</v>
      </c>
      <c r="AT17" s="24">
        <v>39.926336513500601</v>
      </c>
      <c r="AU17" s="24">
        <v>83.223937454873905</v>
      </c>
      <c r="AV17" s="24">
        <v>172.34450194833499</v>
      </c>
      <c r="AW17" s="24">
        <v>50.239280907422298</v>
      </c>
      <c r="AX17" s="24">
        <v>2.5009134505641</v>
      </c>
      <c r="AY17" s="24">
        <v>22.976593418101</v>
      </c>
      <c r="AZ17" s="24">
        <v>3646.3974355965702</v>
      </c>
      <c r="BA17" s="24">
        <v>3061.9023123306501</v>
      </c>
      <c r="BB17" s="24">
        <v>584.49512326592401</v>
      </c>
      <c r="BC17" s="24">
        <v>1.9004400875234999</v>
      </c>
      <c r="BD17" s="24">
        <v>0.577520546784836</v>
      </c>
      <c r="BE17" s="24">
        <v>427.20792297050701</v>
      </c>
      <c r="BF17" s="24">
        <v>12.8921415532664</v>
      </c>
      <c r="BG17" s="24">
        <v>458.168656117551</v>
      </c>
      <c r="BH17" s="24">
        <v>109.868419892304</v>
      </c>
      <c r="BI17" s="24">
        <v>60.339059177565701</v>
      </c>
      <c r="BJ17" s="24">
        <v>1145.1290077547501</v>
      </c>
      <c r="BK17" s="24">
        <v>144.95314493427401</v>
      </c>
      <c r="BL17" s="24">
        <v>124.531247981392</v>
      </c>
      <c r="BM17" s="24">
        <v>272.23816564427301</v>
      </c>
      <c r="BN17" s="24">
        <v>30.517203271659</v>
      </c>
      <c r="BO17" s="24">
        <v>920.52595896096</v>
      </c>
      <c r="BP17" s="24">
        <v>2271.3736752988202</v>
      </c>
      <c r="BQ17" s="24">
        <v>2.6105501067588199</v>
      </c>
      <c r="BR17" s="24">
        <v>21.337696259018799</v>
      </c>
      <c r="BS17" s="24">
        <v>1455.0049583611899</v>
      </c>
      <c r="BT17" s="86">
        <v>0.35618250587824002</v>
      </c>
      <c r="BU17" s="24">
        <v>637.656850949915</v>
      </c>
      <c r="BV17" s="24">
        <v>9070.7891850063606</v>
      </c>
      <c r="BW17" s="24">
        <v>1176.5093340415599</v>
      </c>
    </row>
    <row r="18" spans="1:75" x14ac:dyDescent="0.3">
      <c r="A18" s="18" t="s">
        <v>90</v>
      </c>
      <c r="B18" s="86">
        <v>6098.9008727999999</v>
      </c>
      <c r="C18" s="86">
        <v>17.445428346</v>
      </c>
      <c r="D18" s="86">
        <v>29705.621857999999</v>
      </c>
      <c r="E18" s="86">
        <v>2386.4247110000001</v>
      </c>
      <c r="F18" s="86">
        <v>1175.2609554000001</v>
      </c>
      <c r="G18" s="86">
        <v>36202.765276999999</v>
      </c>
      <c r="H18" s="86">
        <v>224.02058339000001</v>
      </c>
      <c r="I18" s="86"/>
      <c r="J18" s="86"/>
      <c r="K18" s="86"/>
      <c r="L18" s="24"/>
      <c r="M18" s="24" t="s">
        <v>181</v>
      </c>
      <c r="N18" s="86">
        <v>0</v>
      </c>
      <c r="O18" s="24">
        <v>2.5618895077872699</v>
      </c>
      <c r="P18" s="24">
        <v>0.26288648904909201</v>
      </c>
      <c r="Q18" s="24">
        <v>0.26288648904909201</v>
      </c>
      <c r="R18" s="24">
        <v>7.50313901519538E-2</v>
      </c>
      <c r="S18" s="86">
        <v>0</v>
      </c>
      <c r="T18" s="24">
        <v>15.8960278515135</v>
      </c>
      <c r="U18" s="24">
        <v>22.679183709895501</v>
      </c>
      <c r="V18" s="24">
        <v>6027.4645658603204</v>
      </c>
      <c r="W18" s="24">
        <v>46.394345713985203</v>
      </c>
      <c r="X18" s="24">
        <v>16.404677263619298</v>
      </c>
      <c r="Y18" s="24">
        <v>28.4100882832305</v>
      </c>
      <c r="Z18" s="24">
        <v>0</v>
      </c>
      <c r="AA18" s="86">
        <v>0</v>
      </c>
      <c r="AB18" s="24">
        <v>4.1510731104239902</v>
      </c>
      <c r="AC18" s="24">
        <v>4.1510731104239902</v>
      </c>
      <c r="AD18" s="24">
        <v>0</v>
      </c>
      <c r="AE18" s="24">
        <v>11.917845209929601</v>
      </c>
      <c r="AF18" s="24">
        <v>0</v>
      </c>
      <c r="AG18" s="86">
        <v>0.21005698908811399</v>
      </c>
      <c r="AH18" s="24">
        <v>4.4434109470504902E-3</v>
      </c>
      <c r="AI18" s="24">
        <v>0</v>
      </c>
      <c r="AJ18" s="24">
        <v>9.6226950230657998E-3</v>
      </c>
      <c r="AK18" s="24">
        <v>17.439528306795101</v>
      </c>
      <c r="AL18" s="24">
        <v>0</v>
      </c>
      <c r="AM18" s="24">
        <v>25554.470587829299</v>
      </c>
      <c r="AN18" s="24">
        <v>2839.3880859119199</v>
      </c>
      <c r="AO18" s="24">
        <v>28393.858673741299</v>
      </c>
      <c r="AP18" s="24">
        <v>0</v>
      </c>
      <c r="AQ18" s="24">
        <v>31.406881778016501</v>
      </c>
      <c r="AR18" s="24">
        <v>20.809324911126001</v>
      </c>
      <c r="AS18" s="24">
        <v>47.918648946741797</v>
      </c>
      <c r="AT18" s="24">
        <v>12.330775152973199</v>
      </c>
      <c r="AU18" s="24">
        <v>2.7081077120653498</v>
      </c>
      <c r="AV18" s="24">
        <v>39.319614729079497</v>
      </c>
      <c r="AW18" s="24">
        <v>10.416854168300899</v>
      </c>
      <c r="AX18" s="24">
        <v>2.2720338189013102E-3</v>
      </c>
      <c r="AY18" s="24">
        <v>1.6370706308095999</v>
      </c>
      <c r="AZ18" s="24">
        <v>2296.68438557229</v>
      </c>
      <c r="BA18" s="24">
        <v>1163.7925237139</v>
      </c>
      <c r="BB18" s="24">
        <v>1132.89186185838</v>
      </c>
      <c r="BC18" s="24">
        <v>5.2393172285696704E-3</v>
      </c>
      <c r="BD18" s="24">
        <v>0.12849188754223201</v>
      </c>
      <c r="BE18" s="24">
        <v>626.12011420294903</v>
      </c>
      <c r="BF18" s="24">
        <v>1.2411090350920701E-3</v>
      </c>
      <c r="BG18" s="24">
        <v>8.5652272507812697</v>
      </c>
      <c r="BH18" s="24">
        <v>1.2137651261870399</v>
      </c>
      <c r="BI18" s="24">
        <v>0.22330511185700799</v>
      </c>
      <c r="BJ18" s="24">
        <v>22.7681115042686</v>
      </c>
      <c r="BK18" s="24">
        <v>3.39091481126342</v>
      </c>
      <c r="BL18" s="24">
        <v>31.562076084260799</v>
      </c>
      <c r="BM18" s="24">
        <v>383.96818436823798</v>
      </c>
      <c r="BN18" s="24">
        <v>2.0127484133883402</v>
      </c>
      <c r="BO18" s="24">
        <v>36132.9396068938</v>
      </c>
      <c r="BP18" s="24">
        <v>16.695396073731398</v>
      </c>
      <c r="BQ18" s="24">
        <v>639.725538274992</v>
      </c>
      <c r="BR18" s="24">
        <v>0</v>
      </c>
      <c r="BS18" s="24">
        <v>11.415237876904801</v>
      </c>
      <c r="BT18" s="86">
        <v>0</v>
      </c>
      <c r="BU18" s="24">
        <v>0.21248128672762401</v>
      </c>
      <c r="BV18" s="24">
        <v>220.88564895252901</v>
      </c>
      <c r="BW18" s="24">
        <v>12.5704100757563</v>
      </c>
    </row>
    <row r="19" spans="1:75" x14ac:dyDescent="0.3">
      <c r="A19" s="18" t="s">
        <v>91</v>
      </c>
      <c r="B19" s="86">
        <v>5498.1425830999997</v>
      </c>
      <c r="C19" s="86">
        <v>27.638821182000001</v>
      </c>
      <c r="D19" s="86">
        <v>20435.661123000002</v>
      </c>
      <c r="E19" s="86">
        <v>5110.0348055000004</v>
      </c>
      <c r="F19" s="86">
        <v>4199.1818204000001</v>
      </c>
      <c r="G19" s="86">
        <v>120114.49696999999</v>
      </c>
      <c r="H19" s="86">
        <v>560.74561363999999</v>
      </c>
      <c r="I19" s="86"/>
      <c r="J19" s="86"/>
      <c r="K19" s="86"/>
      <c r="L19" s="24"/>
      <c r="M19" s="24" t="s">
        <v>182</v>
      </c>
      <c r="N19" s="86">
        <v>0</v>
      </c>
      <c r="O19" s="24">
        <v>0</v>
      </c>
      <c r="P19" s="24">
        <v>0</v>
      </c>
      <c r="Q19" s="24">
        <v>0</v>
      </c>
      <c r="R19" s="24">
        <v>0</v>
      </c>
      <c r="S19" s="86">
        <v>0</v>
      </c>
      <c r="T19" s="24">
        <v>0</v>
      </c>
      <c r="U19" s="24">
        <v>0</v>
      </c>
      <c r="V19" s="24">
        <v>0</v>
      </c>
      <c r="W19" s="24">
        <v>0</v>
      </c>
      <c r="X19" s="24">
        <v>0</v>
      </c>
      <c r="Y19" s="24">
        <v>0</v>
      </c>
      <c r="Z19" s="24">
        <v>0</v>
      </c>
      <c r="AA19" s="86">
        <v>0</v>
      </c>
      <c r="AB19" s="24">
        <v>0</v>
      </c>
      <c r="AC19" s="24">
        <v>0</v>
      </c>
      <c r="AD19" s="24">
        <v>0</v>
      </c>
      <c r="AE19" s="24">
        <v>0</v>
      </c>
      <c r="AF19" s="24">
        <v>0</v>
      </c>
      <c r="AG19" s="86">
        <v>0</v>
      </c>
      <c r="AH19" s="24">
        <v>0</v>
      </c>
      <c r="AI19" s="24">
        <v>0</v>
      </c>
      <c r="AJ19" s="24">
        <v>0</v>
      </c>
      <c r="AK19" s="24">
        <v>0</v>
      </c>
      <c r="AL19" s="24">
        <v>0</v>
      </c>
      <c r="AM19" s="24">
        <v>0</v>
      </c>
      <c r="AN19" s="24">
        <v>0</v>
      </c>
      <c r="AO19" s="24">
        <v>0</v>
      </c>
      <c r="AP19" s="24">
        <v>0</v>
      </c>
      <c r="AQ19" s="24">
        <v>0</v>
      </c>
      <c r="AR19" s="24">
        <v>0</v>
      </c>
      <c r="AS19" s="24">
        <v>0</v>
      </c>
      <c r="AT19" s="24">
        <v>0</v>
      </c>
      <c r="AU19" s="24">
        <v>0</v>
      </c>
      <c r="AV19" s="24">
        <v>0</v>
      </c>
      <c r="AW19" s="24">
        <v>0</v>
      </c>
      <c r="AX19" s="24">
        <v>0</v>
      </c>
      <c r="AY19" s="24">
        <v>0</v>
      </c>
      <c r="AZ19" s="24">
        <v>0</v>
      </c>
      <c r="BA19" s="24">
        <v>0</v>
      </c>
      <c r="BB19" s="24">
        <v>0</v>
      </c>
      <c r="BC19" s="24">
        <v>0</v>
      </c>
      <c r="BD19" s="24">
        <v>0</v>
      </c>
      <c r="BE19" s="24">
        <v>0</v>
      </c>
      <c r="BF19" s="24">
        <v>0</v>
      </c>
      <c r="BG19" s="24">
        <v>0</v>
      </c>
      <c r="BH19" s="24">
        <v>0</v>
      </c>
      <c r="BI19" s="24">
        <v>0</v>
      </c>
      <c r="BJ19" s="24">
        <v>0</v>
      </c>
      <c r="BK19" s="24">
        <v>0</v>
      </c>
      <c r="BL19" s="24">
        <v>0</v>
      </c>
      <c r="BM19" s="24">
        <v>0</v>
      </c>
      <c r="BN19" s="24">
        <v>0</v>
      </c>
      <c r="BO19" s="24">
        <v>0</v>
      </c>
      <c r="BP19" s="24">
        <v>0</v>
      </c>
      <c r="BQ19" s="24">
        <v>0</v>
      </c>
      <c r="BR19" s="24">
        <v>0</v>
      </c>
      <c r="BS19" s="24">
        <v>0</v>
      </c>
      <c r="BT19" s="86">
        <v>0</v>
      </c>
      <c r="BU19" s="24">
        <v>0</v>
      </c>
      <c r="BV19" s="24">
        <v>0</v>
      </c>
      <c r="BW19" s="24">
        <v>0</v>
      </c>
    </row>
    <row r="20" spans="1:75" x14ac:dyDescent="0.3">
      <c r="A20" s="53" t="s">
        <v>92</v>
      </c>
      <c r="B20" s="86">
        <v>27407.698365</v>
      </c>
      <c r="C20" s="86">
        <v>452.87485772999997</v>
      </c>
      <c r="D20" s="86">
        <v>69518.925577000002</v>
      </c>
      <c r="E20" s="86">
        <v>25116.213742</v>
      </c>
      <c r="F20" s="86">
        <v>16426.757903999998</v>
      </c>
      <c r="G20" s="86">
        <v>159953.07078000001</v>
      </c>
      <c r="H20" s="86">
        <v>6391.9903336999996</v>
      </c>
      <c r="I20" s="86"/>
      <c r="J20" s="86"/>
      <c r="K20" s="86"/>
      <c r="L20" s="24"/>
      <c r="M20" s="24" t="s">
        <v>183</v>
      </c>
      <c r="N20" s="86">
        <v>0.58500144475272398</v>
      </c>
      <c r="O20" s="24">
        <v>74.0527012039407</v>
      </c>
      <c r="P20" s="24">
        <v>4.7344657050056904</v>
      </c>
      <c r="Q20" s="24">
        <v>4.6972301293443897</v>
      </c>
      <c r="R20" s="24">
        <v>3.4629521142559998</v>
      </c>
      <c r="S20" s="86">
        <v>1.5734647139328699</v>
      </c>
      <c r="T20" s="24">
        <v>253.711251242564</v>
      </c>
      <c r="U20" s="24">
        <v>6578.5227791019297</v>
      </c>
      <c r="V20" s="24">
        <v>27405.814731418701</v>
      </c>
      <c r="W20" s="24">
        <v>116.32470646879401</v>
      </c>
      <c r="X20" s="24">
        <v>545.87897137589903</v>
      </c>
      <c r="Y20" s="24">
        <v>24.7508970163585</v>
      </c>
      <c r="Z20" s="24">
        <v>2.2681275283369899</v>
      </c>
      <c r="AA20" s="86">
        <v>0.45514141195428698</v>
      </c>
      <c r="AB20" s="24">
        <v>610.002469216196</v>
      </c>
      <c r="AC20" s="24">
        <v>610.002469216196</v>
      </c>
      <c r="AD20" s="24">
        <v>0</v>
      </c>
      <c r="AE20" s="24">
        <v>21.4738091037548</v>
      </c>
      <c r="AF20" s="24">
        <v>0.954582234214577</v>
      </c>
      <c r="AG20" s="86">
        <v>61.136118544233398</v>
      </c>
      <c r="AH20" s="24">
        <v>36.448634942014998</v>
      </c>
      <c r="AI20" s="24">
        <v>39.933980397072098</v>
      </c>
      <c r="AJ20" s="24">
        <v>1.0356969566980301</v>
      </c>
      <c r="AK20" s="24">
        <v>452.87067259489601</v>
      </c>
      <c r="AL20" s="24">
        <v>0</v>
      </c>
      <c r="AM20" s="24">
        <v>62560.6726002832</v>
      </c>
      <c r="AN20" s="24">
        <v>6951.1824387012603</v>
      </c>
      <c r="AO20" s="24">
        <v>69511.855038984402</v>
      </c>
      <c r="AP20" s="24">
        <v>2.15663283336145E-2</v>
      </c>
      <c r="AQ20" s="24">
        <v>82.902014313993504</v>
      </c>
      <c r="AR20" s="24">
        <v>864.46908748325802</v>
      </c>
      <c r="AS20" s="24">
        <v>2332.2196704144499</v>
      </c>
      <c r="AT20" s="24">
        <v>177.91444437466399</v>
      </c>
      <c r="AU20" s="24">
        <v>220.551036418818</v>
      </c>
      <c r="AV20" s="24">
        <v>123.896064801446</v>
      </c>
      <c r="AW20" s="24">
        <v>925.70008826463095</v>
      </c>
      <c r="AX20" s="24">
        <v>21.414380753429601</v>
      </c>
      <c r="AY20" s="24">
        <v>147.68082180149699</v>
      </c>
      <c r="AZ20" s="24">
        <v>25114.008158963501</v>
      </c>
      <c r="BA20" s="24">
        <v>16425.363992513201</v>
      </c>
      <c r="BB20" s="24">
        <v>8688.64416645028</v>
      </c>
      <c r="BC20" s="24">
        <v>1.22734888694146E-2</v>
      </c>
      <c r="BD20" s="24">
        <v>19.779586106984599</v>
      </c>
      <c r="BE20" s="24">
        <v>8482.8486396855096</v>
      </c>
      <c r="BF20" s="24">
        <v>112.321928004211</v>
      </c>
      <c r="BG20" s="24">
        <v>218.44663503419801</v>
      </c>
      <c r="BH20" s="24">
        <v>42.9417077330423</v>
      </c>
      <c r="BI20" s="24">
        <v>28.593001310680801</v>
      </c>
      <c r="BJ20" s="24">
        <v>546.07531906336499</v>
      </c>
      <c r="BK20" s="24">
        <v>328.928691645995</v>
      </c>
      <c r="BL20" s="24">
        <v>4053.3852368630401</v>
      </c>
      <c r="BM20" s="24">
        <v>332.75587725985201</v>
      </c>
      <c r="BN20" s="24">
        <v>106.577864065746</v>
      </c>
      <c r="BO20" s="24">
        <v>159914.53222592501</v>
      </c>
      <c r="BP20" s="24">
        <v>1573.5238171082899</v>
      </c>
      <c r="BQ20" s="24">
        <v>3671.0697765145901</v>
      </c>
      <c r="BR20" s="24">
        <v>79.299819658123496</v>
      </c>
      <c r="BS20" s="24">
        <v>297.57593521944199</v>
      </c>
      <c r="BT20" s="86">
        <v>0.32582536154698399</v>
      </c>
      <c r="BU20" s="24">
        <v>182.75451689378701</v>
      </c>
      <c r="BV20" s="24">
        <v>6391.7444343799698</v>
      </c>
      <c r="BW20" s="24">
        <v>1897.5727882301001</v>
      </c>
    </row>
    <row r="21" spans="1:75" x14ac:dyDescent="0.3">
      <c r="A21" s="18" t="s">
        <v>93</v>
      </c>
      <c r="B21" s="86">
        <v>2930.1591103999999</v>
      </c>
      <c r="C21" s="86">
        <v>61.035758610000002</v>
      </c>
      <c r="D21" s="86">
        <v>7794.9868128999997</v>
      </c>
      <c r="E21" s="86">
        <v>4954.5333162999996</v>
      </c>
      <c r="F21" s="86">
        <v>3568.5850845</v>
      </c>
      <c r="G21" s="86">
        <v>17888.306036000002</v>
      </c>
      <c r="H21" s="86">
        <v>311.03394406000001</v>
      </c>
      <c r="I21" s="86"/>
      <c r="J21" s="86"/>
      <c r="K21" s="86"/>
      <c r="L21" s="24"/>
      <c r="M21" s="24" t="s">
        <v>184</v>
      </c>
      <c r="N21" s="86">
        <v>0</v>
      </c>
      <c r="O21" s="24">
        <v>0</v>
      </c>
      <c r="P21" s="24">
        <v>0</v>
      </c>
      <c r="Q21" s="24">
        <v>0</v>
      </c>
      <c r="R21" s="24">
        <v>0</v>
      </c>
      <c r="S21" s="86">
        <v>0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0</v>
      </c>
      <c r="Z21" s="24">
        <v>0</v>
      </c>
      <c r="AA21" s="86">
        <v>0</v>
      </c>
      <c r="AB21" s="24">
        <v>0</v>
      </c>
      <c r="AC21" s="24">
        <v>0</v>
      </c>
      <c r="AD21" s="24">
        <v>0</v>
      </c>
      <c r="AE21" s="24">
        <v>0</v>
      </c>
      <c r="AF21" s="24">
        <v>0</v>
      </c>
      <c r="AG21" s="86">
        <v>0</v>
      </c>
      <c r="AH21" s="24">
        <v>0</v>
      </c>
      <c r="AI21" s="24">
        <v>0</v>
      </c>
      <c r="AJ21" s="24">
        <v>0</v>
      </c>
      <c r="AK21" s="24">
        <v>0</v>
      </c>
      <c r="AL21" s="24">
        <v>0</v>
      </c>
      <c r="AM21" s="24">
        <v>0</v>
      </c>
      <c r="AN21" s="24">
        <v>0</v>
      </c>
      <c r="AO21" s="24">
        <v>0</v>
      </c>
      <c r="AP21" s="24">
        <v>0</v>
      </c>
      <c r="AQ21" s="24">
        <v>0</v>
      </c>
      <c r="AR21" s="24">
        <v>0</v>
      </c>
      <c r="AS21" s="24">
        <v>0</v>
      </c>
      <c r="AT21" s="24">
        <v>0</v>
      </c>
      <c r="AU21" s="24">
        <v>0</v>
      </c>
      <c r="AV21" s="24">
        <v>0</v>
      </c>
      <c r="AW21" s="24">
        <v>0</v>
      </c>
      <c r="AX21" s="24">
        <v>0</v>
      </c>
      <c r="AY21" s="24">
        <v>0</v>
      </c>
      <c r="AZ21" s="24">
        <v>0</v>
      </c>
      <c r="BA21" s="24">
        <v>0</v>
      </c>
      <c r="BB21" s="24">
        <v>0</v>
      </c>
      <c r="BC21" s="24">
        <v>0</v>
      </c>
      <c r="BD21" s="24">
        <v>0</v>
      </c>
      <c r="BE21" s="24">
        <v>0</v>
      </c>
      <c r="BF21" s="24">
        <v>0</v>
      </c>
      <c r="BG21" s="24">
        <v>0</v>
      </c>
      <c r="BH21" s="24">
        <v>0</v>
      </c>
      <c r="BI21" s="24">
        <v>0</v>
      </c>
      <c r="BJ21" s="24">
        <v>0</v>
      </c>
      <c r="BK21" s="24">
        <v>0</v>
      </c>
      <c r="BL21" s="24">
        <v>0</v>
      </c>
      <c r="BM21" s="24">
        <v>0</v>
      </c>
      <c r="BN21" s="24">
        <v>0</v>
      </c>
      <c r="BO21" s="24">
        <v>0</v>
      </c>
      <c r="BP21" s="24">
        <v>0</v>
      </c>
      <c r="BQ21" s="24">
        <v>0</v>
      </c>
      <c r="BR21" s="24">
        <v>0</v>
      </c>
      <c r="BS21" s="24">
        <v>0</v>
      </c>
      <c r="BT21" s="86">
        <v>0</v>
      </c>
      <c r="BU21" s="24">
        <v>0</v>
      </c>
      <c r="BV21" s="24">
        <v>0</v>
      </c>
      <c r="BW21" s="24">
        <v>0</v>
      </c>
    </row>
    <row r="22" spans="1:75" x14ac:dyDescent="0.3">
      <c r="A22" s="18" t="s">
        <v>94</v>
      </c>
      <c r="B22" s="86">
        <v>2025.0917540999999</v>
      </c>
      <c r="C22" s="86">
        <v>72.686293109999994</v>
      </c>
      <c r="D22" s="86">
        <v>3684.3793565000001</v>
      </c>
      <c r="E22" s="86">
        <v>5814.7159018000002</v>
      </c>
      <c r="F22" s="86">
        <v>3404.1089557</v>
      </c>
      <c r="G22" s="86">
        <v>13327.443004000001</v>
      </c>
      <c r="H22" s="86">
        <v>230.85373841000001</v>
      </c>
      <c r="I22" s="86"/>
      <c r="J22" s="86"/>
      <c r="K22" s="86"/>
      <c r="L22" s="24"/>
      <c r="M22" s="24" t="s">
        <v>185</v>
      </c>
      <c r="N22" s="86">
        <v>0</v>
      </c>
      <c r="O22" s="24">
        <v>0</v>
      </c>
      <c r="P22" s="24">
        <v>0</v>
      </c>
      <c r="Q22" s="24">
        <v>0</v>
      </c>
      <c r="R22" s="24">
        <v>0</v>
      </c>
      <c r="S22" s="86">
        <v>0</v>
      </c>
      <c r="T22" s="24">
        <v>0</v>
      </c>
      <c r="U22" s="24">
        <v>0</v>
      </c>
      <c r="V22" s="24">
        <v>0</v>
      </c>
      <c r="W22" s="24">
        <v>0</v>
      </c>
      <c r="X22" s="24">
        <v>0</v>
      </c>
      <c r="Y22" s="24">
        <v>0</v>
      </c>
      <c r="Z22" s="24">
        <v>0</v>
      </c>
      <c r="AA22" s="86">
        <v>0</v>
      </c>
      <c r="AB22" s="24">
        <v>0</v>
      </c>
      <c r="AC22" s="24">
        <v>0</v>
      </c>
      <c r="AD22" s="24">
        <v>0</v>
      </c>
      <c r="AE22" s="24">
        <v>0</v>
      </c>
      <c r="AF22" s="24">
        <v>0</v>
      </c>
      <c r="AG22" s="86">
        <v>0</v>
      </c>
      <c r="AH22" s="24">
        <v>0</v>
      </c>
      <c r="AI22" s="24">
        <v>0</v>
      </c>
      <c r="AJ22" s="24">
        <v>0</v>
      </c>
      <c r="AK22" s="24">
        <v>0</v>
      </c>
      <c r="AL22" s="24">
        <v>0</v>
      </c>
      <c r="AM22" s="24">
        <v>0</v>
      </c>
      <c r="AN22" s="24">
        <v>0</v>
      </c>
      <c r="AO22" s="24">
        <v>0</v>
      </c>
      <c r="AP22" s="24">
        <v>0</v>
      </c>
      <c r="AQ22" s="24">
        <v>0</v>
      </c>
      <c r="AR22" s="24">
        <v>0</v>
      </c>
      <c r="AS22" s="24">
        <v>0</v>
      </c>
      <c r="AT22" s="24">
        <v>0</v>
      </c>
      <c r="AU22" s="24">
        <v>0</v>
      </c>
      <c r="AV22" s="24">
        <v>0</v>
      </c>
      <c r="AW22" s="24">
        <v>0</v>
      </c>
      <c r="AX22" s="24">
        <v>0</v>
      </c>
      <c r="AY22" s="24">
        <v>0</v>
      </c>
      <c r="AZ22" s="24">
        <v>0</v>
      </c>
      <c r="BA22" s="24">
        <v>0</v>
      </c>
      <c r="BB22" s="24">
        <v>0</v>
      </c>
      <c r="BC22" s="24">
        <v>0</v>
      </c>
      <c r="BD22" s="24">
        <v>0</v>
      </c>
      <c r="BE22" s="24">
        <v>0</v>
      </c>
      <c r="BF22" s="24">
        <v>0</v>
      </c>
      <c r="BG22" s="24">
        <v>0</v>
      </c>
      <c r="BH22" s="24">
        <v>0</v>
      </c>
      <c r="BI22" s="24">
        <v>0</v>
      </c>
      <c r="BJ22" s="24">
        <v>0</v>
      </c>
      <c r="BK22" s="24">
        <v>0</v>
      </c>
      <c r="BL22" s="24">
        <v>0</v>
      </c>
      <c r="BM22" s="24">
        <v>0</v>
      </c>
      <c r="BN22" s="24">
        <v>0</v>
      </c>
      <c r="BO22" s="24">
        <v>0</v>
      </c>
      <c r="BP22" s="24">
        <v>0</v>
      </c>
      <c r="BQ22" s="24">
        <v>0</v>
      </c>
      <c r="BR22" s="24">
        <v>0</v>
      </c>
      <c r="BS22" s="24">
        <v>0</v>
      </c>
      <c r="BT22" s="86">
        <v>0</v>
      </c>
      <c r="BU22" s="24">
        <v>0</v>
      </c>
      <c r="BV22" s="24">
        <v>0</v>
      </c>
      <c r="BW22" s="24">
        <v>0</v>
      </c>
    </row>
    <row r="23" spans="1:75" x14ac:dyDescent="0.3">
      <c r="A23" s="53" t="s">
        <v>95</v>
      </c>
      <c r="B23" s="86">
        <v>24309.028270999999</v>
      </c>
      <c r="C23" s="86">
        <v>113.66456531999999</v>
      </c>
      <c r="D23" s="86">
        <v>22646.686242</v>
      </c>
      <c r="E23" s="86">
        <v>3734.7348023</v>
      </c>
      <c r="F23" s="86">
        <v>2847.0293345999999</v>
      </c>
      <c r="G23" s="86">
        <v>13910.170382</v>
      </c>
      <c r="H23" s="86">
        <v>1629.1530633</v>
      </c>
      <c r="I23" s="86"/>
      <c r="J23" s="86"/>
      <c r="K23" s="86"/>
      <c r="L23" s="24"/>
      <c r="M23" s="24" t="s">
        <v>186</v>
      </c>
      <c r="N23" s="86">
        <v>1.6344316177356399</v>
      </c>
      <c r="O23" s="24">
        <v>111.068450791884</v>
      </c>
      <c r="P23" s="24">
        <v>7.2945854891946702</v>
      </c>
      <c r="Q23" s="24">
        <v>7.0833640939588696</v>
      </c>
      <c r="R23" s="24">
        <v>7.7586575125580604</v>
      </c>
      <c r="S23" s="86">
        <v>0.78493943111733</v>
      </c>
      <c r="T23" s="24">
        <v>22.588049675621999</v>
      </c>
      <c r="U23" s="24">
        <v>543.39600972293795</v>
      </c>
      <c r="V23" s="24">
        <v>24308.304532737999</v>
      </c>
      <c r="W23" s="24">
        <v>23.761232738555201</v>
      </c>
      <c r="X23" s="24">
        <v>8.1251841898763892</v>
      </c>
      <c r="Y23" s="24">
        <v>8.5409041764774898</v>
      </c>
      <c r="Z23" s="24">
        <v>4.6588422649457204</v>
      </c>
      <c r="AA23" s="86">
        <v>0.94031749689285504</v>
      </c>
      <c r="AB23" s="24">
        <v>310.74074721096002</v>
      </c>
      <c r="AC23" s="24">
        <v>310.74074721096002</v>
      </c>
      <c r="AD23" s="24">
        <v>0</v>
      </c>
      <c r="AE23" s="24">
        <v>7.7214587961902899</v>
      </c>
      <c r="AF23" s="24">
        <v>0.96544661019960698</v>
      </c>
      <c r="AG23" s="86">
        <v>37.159309853210097</v>
      </c>
      <c r="AH23" s="24">
        <v>17.2019187938523</v>
      </c>
      <c r="AI23" s="24">
        <v>23.433936433423199</v>
      </c>
      <c r="AJ23" s="24">
        <v>0.93764088902496301</v>
      </c>
      <c r="AK23" s="24">
        <v>113.642284355703</v>
      </c>
      <c r="AL23" s="24">
        <v>0</v>
      </c>
      <c r="AM23" s="24">
        <v>20380.373324808199</v>
      </c>
      <c r="AN23" s="24">
        <v>2264.4979256209699</v>
      </c>
      <c r="AO23" s="24">
        <v>22644.871250429202</v>
      </c>
      <c r="AP23" s="24">
        <v>6.6817881481594198E-3</v>
      </c>
      <c r="AQ23" s="24">
        <v>36.510239764754402</v>
      </c>
      <c r="AR23" s="24">
        <v>53.293866209014602</v>
      </c>
      <c r="AS23" s="24">
        <v>479.31666988592099</v>
      </c>
      <c r="AT23" s="24">
        <v>37.590560009935103</v>
      </c>
      <c r="AU23" s="24">
        <v>50.038700890025503</v>
      </c>
      <c r="AV23" s="24">
        <v>132.55737752767001</v>
      </c>
      <c r="AW23" s="24">
        <v>41.507783207022896</v>
      </c>
      <c r="AX23" s="24">
        <v>1.36541217605559</v>
      </c>
      <c r="AY23" s="24">
        <v>14.485731960625699</v>
      </c>
      <c r="AZ23" s="24">
        <v>3734.2207785248102</v>
      </c>
      <c r="BA23" s="24">
        <v>2846.6350420583899</v>
      </c>
      <c r="BB23" s="24">
        <v>887.58573646642003</v>
      </c>
      <c r="BC23" s="24">
        <v>0.13594564614714599</v>
      </c>
      <c r="BD23" s="24">
        <v>0.32005468199418902</v>
      </c>
      <c r="BE23" s="24">
        <v>896.77922932189597</v>
      </c>
      <c r="BF23" s="24">
        <v>11.223384085936001</v>
      </c>
      <c r="BG23" s="24">
        <v>248.10602592711601</v>
      </c>
      <c r="BH23" s="24">
        <v>58.514953991578302</v>
      </c>
      <c r="BI23" s="24">
        <v>31.414600383347899</v>
      </c>
      <c r="BJ23" s="24">
        <v>621.14396651066897</v>
      </c>
      <c r="BK23" s="24">
        <v>10.3938768728953</v>
      </c>
      <c r="BL23" s="24">
        <v>105.00443481561</v>
      </c>
      <c r="BM23" s="24">
        <v>532.61589905128005</v>
      </c>
      <c r="BN23" s="24">
        <v>10.5371156624643</v>
      </c>
      <c r="BO23" s="24">
        <v>13906.0944736991</v>
      </c>
      <c r="BP23" s="24">
        <v>270.86090546329501</v>
      </c>
      <c r="BQ23" s="24">
        <v>231.91531229153901</v>
      </c>
      <c r="BR23" s="24">
        <v>6.7471934529138897</v>
      </c>
      <c r="BS23" s="24">
        <v>177.89649121636799</v>
      </c>
      <c r="BT23" s="86">
        <v>0.26110424353907802</v>
      </c>
      <c r="BU23" s="24">
        <v>78.782901226673303</v>
      </c>
      <c r="BV23" s="24">
        <v>1629.11766830993</v>
      </c>
      <c r="BW23" s="24">
        <v>311.97523034104199</v>
      </c>
    </row>
    <row r="24" spans="1:75" x14ac:dyDescent="0.3">
      <c r="A24" s="18" t="s">
        <v>96</v>
      </c>
      <c r="B24" s="86">
        <v>993.78370993999999</v>
      </c>
      <c r="C24" s="86">
        <v>17.594501291</v>
      </c>
      <c r="D24" s="86">
        <v>2419.4004872</v>
      </c>
      <c r="E24" s="86">
        <v>977.89389451</v>
      </c>
      <c r="F24" s="86">
        <v>725.93381972999998</v>
      </c>
      <c r="G24" s="86">
        <v>99.830847430999995</v>
      </c>
      <c r="H24" s="86">
        <v>13753.078495</v>
      </c>
      <c r="I24" s="86"/>
      <c r="J24" s="86"/>
      <c r="K24" s="86"/>
      <c r="L24" s="24"/>
      <c r="M24" s="24" t="s">
        <v>187</v>
      </c>
      <c r="N24" s="86">
        <v>0</v>
      </c>
      <c r="O24" s="24">
        <v>0</v>
      </c>
      <c r="P24" s="24">
        <v>0</v>
      </c>
      <c r="Q24" s="24">
        <v>0</v>
      </c>
      <c r="R24" s="24">
        <v>0</v>
      </c>
      <c r="S24" s="86">
        <v>0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0</v>
      </c>
      <c r="Z24" s="24">
        <v>0</v>
      </c>
      <c r="AA24" s="86">
        <v>0</v>
      </c>
      <c r="AB24" s="24">
        <v>0</v>
      </c>
      <c r="AC24" s="24">
        <v>0</v>
      </c>
      <c r="AD24" s="24">
        <v>0</v>
      </c>
      <c r="AE24" s="24">
        <v>0</v>
      </c>
      <c r="AF24" s="24">
        <v>0</v>
      </c>
      <c r="AG24" s="86">
        <v>0</v>
      </c>
      <c r="AH24" s="24">
        <v>0</v>
      </c>
      <c r="AI24" s="24">
        <v>0</v>
      </c>
      <c r="AJ24" s="24">
        <v>0</v>
      </c>
      <c r="AK24" s="24">
        <v>0</v>
      </c>
      <c r="AL24" s="24">
        <v>0</v>
      </c>
      <c r="AM24" s="24">
        <v>0</v>
      </c>
      <c r="AN24" s="24">
        <v>0</v>
      </c>
      <c r="AO24" s="24">
        <v>0</v>
      </c>
      <c r="AP24" s="24">
        <v>0</v>
      </c>
      <c r="AQ24" s="24">
        <v>0</v>
      </c>
      <c r="AR24" s="24">
        <v>0</v>
      </c>
      <c r="AS24" s="24">
        <v>0</v>
      </c>
      <c r="AT24" s="24">
        <v>0</v>
      </c>
      <c r="AU24" s="24">
        <v>0</v>
      </c>
      <c r="AV24" s="24">
        <v>0</v>
      </c>
      <c r="AW24" s="24">
        <v>0</v>
      </c>
      <c r="AX24" s="24">
        <v>0</v>
      </c>
      <c r="AY24" s="24">
        <v>0</v>
      </c>
      <c r="AZ24" s="24">
        <v>0</v>
      </c>
      <c r="BA24" s="24">
        <v>0</v>
      </c>
      <c r="BB24" s="24">
        <v>0</v>
      </c>
      <c r="BC24" s="24">
        <v>0</v>
      </c>
      <c r="BD24" s="24">
        <v>0</v>
      </c>
      <c r="BE24" s="24">
        <v>0</v>
      </c>
      <c r="BF24" s="24">
        <v>0</v>
      </c>
      <c r="BG24" s="24">
        <v>0</v>
      </c>
      <c r="BH24" s="24">
        <v>0</v>
      </c>
      <c r="BI24" s="24">
        <v>0</v>
      </c>
      <c r="BJ24" s="24">
        <v>0</v>
      </c>
      <c r="BK24" s="24">
        <v>0</v>
      </c>
      <c r="BL24" s="24">
        <v>0</v>
      </c>
      <c r="BM24" s="24">
        <v>0</v>
      </c>
      <c r="BN24" s="24">
        <v>0</v>
      </c>
      <c r="BO24" s="24">
        <v>0</v>
      </c>
      <c r="BP24" s="24">
        <v>0</v>
      </c>
      <c r="BQ24" s="24">
        <v>0</v>
      </c>
      <c r="BR24" s="24">
        <v>0</v>
      </c>
      <c r="BS24" s="24">
        <v>0</v>
      </c>
      <c r="BT24" s="86">
        <v>0</v>
      </c>
      <c r="BU24" s="24">
        <v>0</v>
      </c>
      <c r="BV24" s="24">
        <v>0</v>
      </c>
      <c r="BW24" s="24">
        <v>0</v>
      </c>
    </row>
    <row r="25" spans="1:75" x14ac:dyDescent="0.3">
      <c r="A25" s="18" t="s">
        <v>97</v>
      </c>
      <c r="B25" s="86">
        <v>3806.7760328999998</v>
      </c>
      <c r="C25" s="86">
        <v>127.08757989999999</v>
      </c>
      <c r="D25" s="86">
        <v>4588.0466352000003</v>
      </c>
      <c r="E25" s="86">
        <v>2166.7474565000002</v>
      </c>
      <c r="F25" s="86">
        <v>1603.8690297000001</v>
      </c>
      <c r="G25" s="86">
        <v>16686.244991</v>
      </c>
      <c r="H25" s="86">
        <v>2988.9917292</v>
      </c>
      <c r="I25" s="86"/>
      <c r="J25" s="86"/>
      <c r="K25" s="86"/>
      <c r="L25" s="24"/>
      <c r="M25" s="24" t="s">
        <v>188</v>
      </c>
      <c r="N25" s="86">
        <v>0</v>
      </c>
      <c r="O25" s="24">
        <v>22.569433394225001</v>
      </c>
      <c r="P25" s="24">
        <v>0.55777792512772995</v>
      </c>
      <c r="Q25" s="24">
        <v>0.55777792512772995</v>
      </c>
      <c r="R25" s="24">
        <v>0.160959818267497</v>
      </c>
      <c r="S25" s="86">
        <v>0</v>
      </c>
      <c r="T25" s="24">
        <v>2.9799479400877198</v>
      </c>
      <c r="U25" s="24">
        <v>277.993394707638</v>
      </c>
      <c r="V25" s="24">
        <v>1971.2029559068901</v>
      </c>
      <c r="W25" s="24">
        <v>3.9164116667892599</v>
      </c>
      <c r="X25" s="24">
        <v>8.2887545964524705</v>
      </c>
      <c r="Y25" s="24">
        <v>1.85730133897848</v>
      </c>
      <c r="Z25" s="24">
        <v>92.471229004456703</v>
      </c>
      <c r="AA25" s="86">
        <v>0</v>
      </c>
      <c r="AB25" s="24">
        <v>116.464331941788</v>
      </c>
      <c r="AC25" s="24">
        <v>116.464331941788</v>
      </c>
      <c r="AD25" s="24">
        <v>0</v>
      </c>
      <c r="AE25" s="24">
        <v>1.6982800440453301</v>
      </c>
      <c r="AF25" s="24">
        <v>0</v>
      </c>
      <c r="AG25" s="86">
        <v>20.703807175534202</v>
      </c>
      <c r="AH25" s="24">
        <v>39.557327127322303</v>
      </c>
      <c r="AI25" s="24">
        <v>0</v>
      </c>
      <c r="AJ25" s="24">
        <v>1.9869369734122601E-2</v>
      </c>
      <c r="AK25" s="24">
        <v>92.474261977876907</v>
      </c>
      <c r="AL25" s="24">
        <v>0</v>
      </c>
      <c r="AM25" s="24">
        <v>2846.1741194788201</v>
      </c>
      <c r="AN25" s="24">
        <v>316.24187621598702</v>
      </c>
      <c r="AO25" s="24">
        <v>3162.4159956948001</v>
      </c>
      <c r="AP25" s="24">
        <v>0</v>
      </c>
      <c r="AQ25" s="24">
        <v>3.0176593966589</v>
      </c>
      <c r="AR25" s="24">
        <v>4.7350122842639504</v>
      </c>
      <c r="AS25" s="24">
        <v>300.23758094843799</v>
      </c>
      <c r="AT25" s="24">
        <v>5.6498857243560998</v>
      </c>
      <c r="AU25" s="24">
        <v>7.6185856487926804</v>
      </c>
      <c r="AV25" s="24">
        <v>20.144555996296202</v>
      </c>
      <c r="AW25" s="24">
        <v>4.1710008846045703</v>
      </c>
      <c r="AX25" s="24">
        <v>8.9845599850085806E-2</v>
      </c>
      <c r="AY25" s="24">
        <v>2.0103673300153702</v>
      </c>
      <c r="AZ25" s="24">
        <v>1372.36175834289</v>
      </c>
      <c r="BA25" s="24">
        <v>836.48710364732494</v>
      </c>
      <c r="BB25" s="24">
        <v>535.87465469556901</v>
      </c>
      <c r="BC25" s="24">
        <v>1.7341942602666499E-2</v>
      </c>
      <c r="BD25" s="24">
        <v>9.2710445829682103E-2</v>
      </c>
      <c r="BE25" s="24">
        <v>327.69284938391797</v>
      </c>
      <c r="BF25" s="24">
        <v>2.00317994675836E-2</v>
      </c>
      <c r="BG25" s="24">
        <v>47.419318648897502</v>
      </c>
      <c r="BH25" s="24">
        <v>9.0946039521156408</v>
      </c>
      <c r="BI25" s="24">
        <v>4.8786036365790801</v>
      </c>
      <c r="BJ25" s="24">
        <v>118.527601114436</v>
      </c>
      <c r="BK25" s="24">
        <v>1.65589810252023</v>
      </c>
      <c r="BL25" s="24">
        <v>10.5384311777641</v>
      </c>
      <c r="BM25" s="24">
        <v>253.419924533033</v>
      </c>
      <c r="BN25" s="24">
        <v>20.366433544501</v>
      </c>
      <c r="BO25" s="24">
        <v>16665.445235719599</v>
      </c>
      <c r="BP25" s="24">
        <v>281.24599972225201</v>
      </c>
      <c r="BQ25" s="24">
        <v>258.13287609473201</v>
      </c>
      <c r="BR25" s="24">
        <v>2.9380372044290799E-2</v>
      </c>
      <c r="BS25" s="24">
        <v>274.51478573863699</v>
      </c>
      <c r="BT25" s="86">
        <v>0</v>
      </c>
      <c r="BU25" s="24">
        <v>23.6876371151758</v>
      </c>
      <c r="BV25" s="24">
        <v>1096.0553609076401</v>
      </c>
      <c r="BW25" s="24">
        <v>141.63644453017801</v>
      </c>
    </row>
    <row r="26" spans="1:75" x14ac:dyDescent="0.3">
      <c r="A26" s="18" t="s">
        <v>98</v>
      </c>
      <c r="B26" s="86">
        <v>7593.7862636999998</v>
      </c>
      <c r="C26" s="86">
        <v>98.628269552999996</v>
      </c>
      <c r="D26" s="86">
        <v>7664.9580314000004</v>
      </c>
      <c r="E26" s="86">
        <v>3683.7647212000002</v>
      </c>
      <c r="F26" s="86">
        <v>2869.0073302000001</v>
      </c>
      <c r="G26" s="86">
        <v>19075.861998</v>
      </c>
      <c r="H26" s="86">
        <v>13291.008759</v>
      </c>
      <c r="I26" s="86"/>
      <c r="J26" s="86"/>
      <c r="K26" s="86"/>
      <c r="L26" s="24"/>
      <c r="M26" s="24" t="s">
        <v>189</v>
      </c>
      <c r="N26" s="86">
        <v>0</v>
      </c>
      <c r="O26" s="24">
        <v>0</v>
      </c>
      <c r="P26" s="24">
        <v>0</v>
      </c>
      <c r="Q26" s="24">
        <v>0</v>
      </c>
      <c r="R26" s="24">
        <v>0</v>
      </c>
      <c r="S26" s="86">
        <v>0</v>
      </c>
      <c r="T26" s="24">
        <v>0</v>
      </c>
      <c r="U26" s="24">
        <v>0</v>
      </c>
      <c r="V26" s="24">
        <v>0</v>
      </c>
      <c r="W26" s="24">
        <v>0</v>
      </c>
      <c r="X26" s="24">
        <v>0</v>
      </c>
      <c r="Y26" s="24">
        <v>0</v>
      </c>
      <c r="Z26" s="24">
        <v>0</v>
      </c>
      <c r="AA26" s="86">
        <v>0</v>
      </c>
      <c r="AB26" s="24">
        <v>0</v>
      </c>
      <c r="AC26" s="24">
        <v>0</v>
      </c>
      <c r="AD26" s="24">
        <v>0</v>
      </c>
      <c r="AE26" s="24">
        <v>0</v>
      </c>
      <c r="AF26" s="24">
        <v>0</v>
      </c>
      <c r="AG26" s="86">
        <v>0</v>
      </c>
      <c r="AH26" s="24">
        <v>0</v>
      </c>
      <c r="AI26" s="24">
        <v>0</v>
      </c>
      <c r="AJ26" s="24">
        <v>0</v>
      </c>
      <c r="AK26" s="24">
        <v>0</v>
      </c>
      <c r="AL26" s="24">
        <v>0</v>
      </c>
      <c r="AM26" s="24">
        <v>0</v>
      </c>
      <c r="AN26" s="24">
        <v>0</v>
      </c>
      <c r="AO26" s="24">
        <v>0</v>
      </c>
      <c r="AP26" s="24">
        <v>0</v>
      </c>
      <c r="AQ26" s="24">
        <v>0</v>
      </c>
      <c r="AR26" s="24">
        <v>0</v>
      </c>
      <c r="AS26" s="24">
        <v>0</v>
      </c>
      <c r="AT26" s="24">
        <v>0</v>
      </c>
      <c r="AU26" s="24">
        <v>0</v>
      </c>
      <c r="AV26" s="24">
        <v>0</v>
      </c>
      <c r="AW26" s="24">
        <v>0</v>
      </c>
      <c r="AX26" s="24">
        <v>0</v>
      </c>
      <c r="AY26" s="24">
        <v>0</v>
      </c>
      <c r="AZ26" s="24">
        <v>0</v>
      </c>
      <c r="BA26" s="24">
        <v>0</v>
      </c>
      <c r="BB26" s="24">
        <v>0</v>
      </c>
      <c r="BC26" s="24">
        <v>0</v>
      </c>
      <c r="BD26" s="24">
        <v>0</v>
      </c>
      <c r="BE26" s="24">
        <v>0</v>
      </c>
      <c r="BF26" s="24">
        <v>0</v>
      </c>
      <c r="BG26" s="24">
        <v>0</v>
      </c>
      <c r="BH26" s="24">
        <v>0</v>
      </c>
      <c r="BI26" s="24">
        <v>0</v>
      </c>
      <c r="BJ26" s="24">
        <v>0</v>
      </c>
      <c r="BK26" s="24">
        <v>0</v>
      </c>
      <c r="BL26" s="24">
        <v>0</v>
      </c>
      <c r="BM26" s="24">
        <v>0</v>
      </c>
      <c r="BN26" s="24">
        <v>0</v>
      </c>
      <c r="BO26" s="24">
        <v>0</v>
      </c>
      <c r="BP26" s="24">
        <v>0</v>
      </c>
      <c r="BQ26" s="24">
        <v>0</v>
      </c>
      <c r="BR26" s="24">
        <v>0</v>
      </c>
      <c r="BS26" s="24">
        <v>0</v>
      </c>
      <c r="BT26" s="86">
        <v>0</v>
      </c>
      <c r="BU26" s="24">
        <v>0</v>
      </c>
      <c r="BV26" s="24">
        <v>0</v>
      </c>
      <c r="BW26" s="24">
        <v>0</v>
      </c>
    </row>
    <row r="27" spans="1:75" x14ac:dyDescent="0.3">
      <c r="A27" s="18" t="s">
        <v>99</v>
      </c>
      <c r="B27" s="86">
        <v>4131.0313182999998</v>
      </c>
      <c r="C27" s="86">
        <v>3.4730550835999998</v>
      </c>
      <c r="D27" s="86">
        <v>27700.115918</v>
      </c>
      <c r="E27" s="86">
        <v>6523.7225865</v>
      </c>
      <c r="F27" s="86">
        <v>3725.1965316999999</v>
      </c>
      <c r="G27" s="86">
        <v>68906.109190999996</v>
      </c>
      <c r="H27" s="86">
        <v>46.621232671999998</v>
      </c>
      <c r="I27" s="86"/>
      <c r="J27" s="86"/>
      <c r="K27" s="86"/>
      <c r="L27" s="24"/>
      <c r="M27" s="24" t="s">
        <v>190</v>
      </c>
      <c r="N27" s="86">
        <v>0</v>
      </c>
      <c r="O27" s="24">
        <v>0</v>
      </c>
      <c r="P27" s="24">
        <v>0</v>
      </c>
      <c r="Q27" s="24">
        <v>0</v>
      </c>
      <c r="R27" s="24">
        <v>0</v>
      </c>
      <c r="S27" s="86">
        <v>0</v>
      </c>
      <c r="T27" s="24">
        <v>0</v>
      </c>
      <c r="U27" s="24">
        <v>0</v>
      </c>
      <c r="V27" s="24">
        <v>0</v>
      </c>
      <c r="W27" s="24">
        <v>0</v>
      </c>
      <c r="X27" s="24">
        <v>0</v>
      </c>
      <c r="Y27" s="24">
        <v>0</v>
      </c>
      <c r="Z27" s="24">
        <v>0</v>
      </c>
      <c r="AA27" s="86">
        <v>0</v>
      </c>
      <c r="AB27" s="24">
        <v>0</v>
      </c>
      <c r="AC27" s="24">
        <v>0</v>
      </c>
      <c r="AD27" s="24">
        <v>0</v>
      </c>
      <c r="AE27" s="24">
        <v>0</v>
      </c>
      <c r="AF27" s="24">
        <v>0</v>
      </c>
      <c r="AG27" s="86">
        <v>0</v>
      </c>
      <c r="AH27" s="24">
        <v>0</v>
      </c>
      <c r="AI27" s="24">
        <v>0</v>
      </c>
      <c r="AJ27" s="24">
        <v>0</v>
      </c>
      <c r="AK27" s="24">
        <v>0</v>
      </c>
      <c r="AL27" s="24">
        <v>0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0</v>
      </c>
      <c r="AZ27" s="24">
        <v>0</v>
      </c>
      <c r="BA27" s="24">
        <v>0</v>
      </c>
      <c r="BB27" s="24">
        <v>0</v>
      </c>
      <c r="BC27" s="24">
        <v>0</v>
      </c>
      <c r="BD27" s="24">
        <v>0</v>
      </c>
      <c r="BE27" s="24">
        <v>0</v>
      </c>
      <c r="BF27" s="24">
        <v>0</v>
      </c>
      <c r="BG27" s="24">
        <v>0</v>
      </c>
      <c r="BH27" s="24">
        <v>0</v>
      </c>
      <c r="BI27" s="24">
        <v>0</v>
      </c>
      <c r="BJ27" s="24">
        <v>0</v>
      </c>
      <c r="BK27" s="24">
        <v>0</v>
      </c>
      <c r="BL27" s="24">
        <v>0</v>
      </c>
      <c r="BM27" s="24">
        <v>0</v>
      </c>
      <c r="BN27" s="24">
        <v>0</v>
      </c>
      <c r="BO27" s="24">
        <v>0</v>
      </c>
      <c r="BP27" s="24">
        <v>0</v>
      </c>
      <c r="BQ27" s="24">
        <v>0</v>
      </c>
      <c r="BR27" s="24">
        <v>0</v>
      </c>
      <c r="BS27" s="24">
        <v>0</v>
      </c>
      <c r="BT27" s="86">
        <v>0</v>
      </c>
      <c r="BU27" s="24">
        <v>0</v>
      </c>
      <c r="BV27" s="24">
        <v>0</v>
      </c>
      <c r="BW27" s="24">
        <v>0</v>
      </c>
    </row>
    <row r="28" spans="1:75" x14ac:dyDescent="0.3">
      <c r="A28" s="18" t="s">
        <v>100</v>
      </c>
      <c r="B28" s="86">
        <v>10165.096052999999</v>
      </c>
      <c r="C28" s="86">
        <v>283.63446429999999</v>
      </c>
      <c r="D28" s="86">
        <v>30014.162644</v>
      </c>
      <c r="E28" s="86">
        <v>11856.228456999999</v>
      </c>
      <c r="F28" s="86">
        <v>8582.0748953999991</v>
      </c>
      <c r="G28" s="86">
        <v>161367.64098</v>
      </c>
      <c r="H28" s="86">
        <v>4452.2276129000002</v>
      </c>
      <c r="I28" s="86"/>
      <c r="J28" s="86"/>
      <c r="K28" s="86"/>
      <c r="L28" s="24"/>
      <c r="M28" s="24" t="s">
        <v>191</v>
      </c>
      <c r="N28" s="86">
        <v>0</v>
      </c>
      <c r="O28" s="24">
        <v>0</v>
      </c>
      <c r="P28" s="24">
        <v>0</v>
      </c>
      <c r="Q28" s="24">
        <v>0</v>
      </c>
      <c r="R28" s="24">
        <v>0</v>
      </c>
      <c r="S28" s="86">
        <v>0</v>
      </c>
      <c r="T28" s="24">
        <v>0</v>
      </c>
      <c r="U28" s="24">
        <v>0</v>
      </c>
      <c r="V28" s="24">
        <v>0</v>
      </c>
      <c r="W28" s="24">
        <v>0</v>
      </c>
      <c r="X28" s="24">
        <v>0</v>
      </c>
      <c r="Y28" s="24">
        <v>0</v>
      </c>
      <c r="Z28" s="24">
        <v>0</v>
      </c>
      <c r="AA28" s="86">
        <v>0</v>
      </c>
      <c r="AB28" s="24">
        <v>0</v>
      </c>
      <c r="AC28" s="24">
        <v>0</v>
      </c>
      <c r="AD28" s="24">
        <v>0</v>
      </c>
      <c r="AE28" s="24">
        <v>0</v>
      </c>
      <c r="AF28" s="24">
        <v>0</v>
      </c>
      <c r="AG28" s="86">
        <v>0</v>
      </c>
      <c r="AH28" s="24">
        <v>0</v>
      </c>
      <c r="AI28" s="24">
        <v>0</v>
      </c>
      <c r="AJ28" s="24">
        <v>0</v>
      </c>
      <c r="AK28" s="24">
        <v>0</v>
      </c>
      <c r="AL28" s="24">
        <v>0</v>
      </c>
      <c r="AM28" s="24">
        <v>0</v>
      </c>
      <c r="AN28" s="24">
        <v>0</v>
      </c>
      <c r="AO28" s="24">
        <v>0</v>
      </c>
      <c r="AP28" s="24">
        <v>0</v>
      </c>
      <c r="AQ28" s="24">
        <v>0</v>
      </c>
      <c r="AR28" s="24">
        <v>0</v>
      </c>
      <c r="AS28" s="24">
        <v>0</v>
      </c>
      <c r="AT28" s="24">
        <v>0</v>
      </c>
      <c r="AU28" s="24">
        <v>0</v>
      </c>
      <c r="AV28" s="24">
        <v>0</v>
      </c>
      <c r="AW28" s="24">
        <v>0</v>
      </c>
      <c r="AX28" s="24">
        <v>0</v>
      </c>
      <c r="AY28" s="24">
        <v>0</v>
      </c>
      <c r="AZ28" s="24">
        <v>0</v>
      </c>
      <c r="BA28" s="24">
        <v>0</v>
      </c>
      <c r="BB28" s="24">
        <v>0</v>
      </c>
      <c r="BC28" s="24">
        <v>0</v>
      </c>
      <c r="BD28" s="24">
        <v>0</v>
      </c>
      <c r="BE28" s="24">
        <v>0</v>
      </c>
      <c r="BF28" s="24">
        <v>0</v>
      </c>
      <c r="BG28" s="24">
        <v>0</v>
      </c>
      <c r="BH28" s="24">
        <v>0</v>
      </c>
      <c r="BI28" s="24">
        <v>0</v>
      </c>
      <c r="BJ28" s="24">
        <v>0</v>
      </c>
      <c r="BK28" s="24">
        <v>0</v>
      </c>
      <c r="BL28" s="24">
        <v>0</v>
      </c>
      <c r="BM28" s="24">
        <v>0</v>
      </c>
      <c r="BN28" s="24">
        <v>0</v>
      </c>
      <c r="BO28" s="24">
        <v>0</v>
      </c>
      <c r="BP28" s="24">
        <v>0</v>
      </c>
      <c r="BQ28" s="24">
        <v>0</v>
      </c>
      <c r="BR28" s="24">
        <v>0</v>
      </c>
      <c r="BS28" s="24">
        <v>0</v>
      </c>
      <c r="BT28" s="86">
        <v>0</v>
      </c>
      <c r="BU28" s="24">
        <v>0</v>
      </c>
      <c r="BV28" s="24">
        <v>0</v>
      </c>
      <c r="BW28" s="24">
        <v>0</v>
      </c>
    </row>
    <row r="29" spans="1:75" x14ac:dyDescent="0.3">
      <c r="A29" s="18" t="s">
        <v>101</v>
      </c>
      <c r="B29" s="86">
        <v>3533.8081864000001</v>
      </c>
      <c r="C29" s="86">
        <v>54.968375446000003</v>
      </c>
      <c r="D29" s="86">
        <v>6739.4992510000002</v>
      </c>
      <c r="E29" s="86">
        <v>15473.739195</v>
      </c>
      <c r="F29" s="86">
        <v>9046.4239708999994</v>
      </c>
      <c r="G29" s="86">
        <v>15961.118490999999</v>
      </c>
      <c r="H29" s="86">
        <v>4622.6523229000004</v>
      </c>
      <c r="I29" s="86"/>
      <c r="J29" s="86"/>
      <c r="K29" s="86"/>
      <c r="L29" s="24"/>
      <c r="M29" s="24" t="s">
        <v>192</v>
      </c>
      <c r="N29" s="86">
        <v>0</v>
      </c>
      <c r="O29" s="24">
        <v>0</v>
      </c>
      <c r="P29" s="24">
        <v>0</v>
      </c>
      <c r="Q29" s="24">
        <v>0</v>
      </c>
      <c r="R29" s="24">
        <v>0</v>
      </c>
      <c r="S29" s="86">
        <v>0</v>
      </c>
      <c r="T29" s="24">
        <v>0</v>
      </c>
      <c r="U29" s="24">
        <v>0</v>
      </c>
      <c r="V29" s="24">
        <v>0</v>
      </c>
      <c r="W29" s="24">
        <v>0</v>
      </c>
      <c r="X29" s="24">
        <v>0</v>
      </c>
      <c r="Y29" s="24">
        <v>0</v>
      </c>
      <c r="Z29" s="24">
        <v>0</v>
      </c>
      <c r="AA29" s="86">
        <v>0</v>
      </c>
      <c r="AB29" s="24">
        <v>0</v>
      </c>
      <c r="AC29" s="24">
        <v>0</v>
      </c>
      <c r="AD29" s="24">
        <v>0</v>
      </c>
      <c r="AE29" s="24">
        <v>0</v>
      </c>
      <c r="AF29" s="24">
        <v>0</v>
      </c>
      <c r="AG29" s="86">
        <v>0</v>
      </c>
      <c r="AH29" s="24">
        <v>0</v>
      </c>
      <c r="AI29" s="24">
        <v>0</v>
      </c>
      <c r="AJ29" s="24">
        <v>0</v>
      </c>
      <c r="AK29" s="24">
        <v>0</v>
      </c>
      <c r="AL29" s="24">
        <v>0</v>
      </c>
      <c r="AM29" s="24">
        <v>0</v>
      </c>
      <c r="AN29" s="24">
        <v>0</v>
      </c>
      <c r="AO29" s="24">
        <v>0</v>
      </c>
      <c r="AP29" s="24">
        <v>0</v>
      </c>
      <c r="AQ29" s="24">
        <v>0</v>
      </c>
      <c r="AR29" s="24">
        <v>0</v>
      </c>
      <c r="AS29" s="24">
        <v>0</v>
      </c>
      <c r="AT29" s="24">
        <v>0</v>
      </c>
      <c r="AU29" s="24">
        <v>0</v>
      </c>
      <c r="AV29" s="24">
        <v>0</v>
      </c>
      <c r="AW29" s="24">
        <v>0</v>
      </c>
      <c r="AX29" s="24">
        <v>0</v>
      </c>
      <c r="AY29" s="24">
        <v>0</v>
      </c>
      <c r="AZ29" s="24">
        <v>0</v>
      </c>
      <c r="BA29" s="24">
        <v>0</v>
      </c>
      <c r="BB29" s="24">
        <v>0</v>
      </c>
      <c r="BC29" s="24">
        <v>0</v>
      </c>
      <c r="BD29" s="24">
        <v>0</v>
      </c>
      <c r="BE29" s="24">
        <v>0</v>
      </c>
      <c r="BF29" s="24">
        <v>0</v>
      </c>
      <c r="BG29" s="24">
        <v>0</v>
      </c>
      <c r="BH29" s="24">
        <v>0</v>
      </c>
      <c r="BI29" s="24">
        <v>0</v>
      </c>
      <c r="BJ29" s="24">
        <v>0</v>
      </c>
      <c r="BK29" s="24">
        <v>0</v>
      </c>
      <c r="BL29" s="24">
        <v>0</v>
      </c>
      <c r="BM29" s="24">
        <v>0</v>
      </c>
      <c r="BN29" s="24">
        <v>0</v>
      </c>
      <c r="BO29" s="24">
        <v>0</v>
      </c>
      <c r="BP29" s="24">
        <v>0</v>
      </c>
      <c r="BQ29" s="24">
        <v>0</v>
      </c>
      <c r="BR29" s="24">
        <v>0</v>
      </c>
      <c r="BS29" s="24">
        <v>0</v>
      </c>
      <c r="BT29" s="86">
        <v>0</v>
      </c>
      <c r="BU29" s="24">
        <v>0</v>
      </c>
      <c r="BV29" s="24">
        <v>0</v>
      </c>
      <c r="BW29" s="24">
        <v>0</v>
      </c>
    </row>
    <row r="30" spans="1:75" x14ac:dyDescent="0.3">
      <c r="A30" s="18" t="s">
        <v>102</v>
      </c>
      <c r="B30" s="86">
        <v>12051.671684999999</v>
      </c>
      <c r="C30" s="86">
        <v>136.27985276999999</v>
      </c>
      <c r="D30" s="86">
        <v>13575.398767000001</v>
      </c>
      <c r="E30" s="86">
        <v>3027.0442446000002</v>
      </c>
      <c r="F30" s="86">
        <v>2460.9198986000001</v>
      </c>
      <c r="G30" s="86">
        <v>1981.6271565</v>
      </c>
      <c r="H30" s="86">
        <v>11511.233835999999</v>
      </c>
      <c r="I30" s="86"/>
      <c r="J30" s="86"/>
      <c r="K30" s="86"/>
      <c r="L30" s="24"/>
      <c r="M30" s="24" t="s">
        <v>193</v>
      </c>
      <c r="N30" s="86">
        <v>0</v>
      </c>
      <c r="O30" s="24">
        <v>0</v>
      </c>
      <c r="P30" s="24">
        <v>0</v>
      </c>
      <c r="Q30" s="24">
        <v>0</v>
      </c>
      <c r="R30" s="24">
        <v>0</v>
      </c>
      <c r="S30" s="86">
        <v>0</v>
      </c>
      <c r="T30" s="24">
        <v>0</v>
      </c>
      <c r="U30" s="24">
        <v>0</v>
      </c>
      <c r="V30" s="24">
        <v>0</v>
      </c>
      <c r="W30" s="24">
        <v>0</v>
      </c>
      <c r="X30" s="24">
        <v>0</v>
      </c>
      <c r="Y30" s="24">
        <v>0</v>
      </c>
      <c r="Z30" s="24">
        <v>0</v>
      </c>
      <c r="AA30" s="86">
        <v>0</v>
      </c>
      <c r="AB30" s="24">
        <v>0</v>
      </c>
      <c r="AC30" s="24">
        <v>0</v>
      </c>
      <c r="AD30" s="24">
        <v>0</v>
      </c>
      <c r="AE30" s="24">
        <v>0</v>
      </c>
      <c r="AF30" s="24">
        <v>0</v>
      </c>
      <c r="AG30" s="86">
        <v>0</v>
      </c>
      <c r="AH30" s="24">
        <v>0</v>
      </c>
      <c r="AI30" s="24">
        <v>0</v>
      </c>
      <c r="AJ30" s="24">
        <v>0</v>
      </c>
      <c r="AK30" s="24">
        <v>0</v>
      </c>
      <c r="AL30" s="24">
        <v>0</v>
      </c>
      <c r="AM30" s="24">
        <v>0</v>
      </c>
      <c r="AN30" s="24">
        <v>0</v>
      </c>
      <c r="AO30" s="24">
        <v>0</v>
      </c>
      <c r="AP30" s="24">
        <v>0</v>
      </c>
      <c r="AQ30" s="24">
        <v>0</v>
      </c>
      <c r="AR30" s="24">
        <v>0</v>
      </c>
      <c r="AS30" s="24">
        <v>0</v>
      </c>
      <c r="AT30" s="24">
        <v>0</v>
      </c>
      <c r="AU30" s="24">
        <v>0</v>
      </c>
      <c r="AV30" s="24">
        <v>0</v>
      </c>
      <c r="AW30" s="24">
        <v>0</v>
      </c>
      <c r="AX30" s="24">
        <v>0</v>
      </c>
      <c r="AY30" s="24">
        <v>0</v>
      </c>
      <c r="AZ30" s="24">
        <v>0</v>
      </c>
      <c r="BA30" s="24">
        <v>0</v>
      </c>
      <c r="BB30" s="24">
        <v>0</v>
      </c>
      <c r="BC30" s="24">
        <v>0</v>
      </c>
      <c r="BD30" s="24">
        <v>0</v>
      </c>
      <c r="BE30" s="24">
        <v>0</v>
      </c>
      <c r="BF30" s="24">
        <v>0</v>
      </c>
      <c r="BG30" s="24">
        <v>0</v>
      </c>
      <c r="BH30" s="24">
        <v>0</v>
      </c>
      <c r="BI30" s="24">
        <v>0</v>
      </c>
      <c r="BJ30" s="24">
        <v>0</v>
      </c>
      <c r="BK30" s="24">
        <v>0</v>
      </c>
      <c r="BL30" s="24">
        <v>0</v>
      </c>
      <c r="BM30" s="24">
        <v>0</v>
      </c>
      <c r="BN30" s="24">
        <v>0</v>
      </c>
      <c r="BO30" s="24">
        <v>0</v>
      </c>
      <c r="BP30" s="24">
        <v>0</v>
      </c>
      <c r="BQ30" s="24">
        <v>0</v>
      </c>
      <c r="BR30" s="24">
        <v>0</v>
      </c>
      <c r="BS30" s="24">
        <v>0</v>
      </c>
      <c r="BT30" s="86">
        <v>0</v>
      </c>
      <c r="BU30" s="24">
        <v>0</v>
      </c>
      <c r="BV30" s="24">
        <v>0</v>
      </c>
      <c r="BW30" s="24">
        <v>0</v>
      </c>
    </row>
    <row r="31" spans="1:75" x14ac:dyDescent="0.3">
      <c r="A31" s="18" t="s">
        <v>103</v>
      </c>
      <c r="B31" s="86">
        <v>5951.1443904999996</v>
      </c>
      <c r="C31" s="86">
        <v>204.05446519</v>
      </c>
      <c r="D31" s="86">
        <v>15642.57307</v>
      </c>
      <c r="E31" s="86">
        <v>6327.1680689000004</v>
      </c>
      <c r="F31" s="86">
        <v>4059.1892100999999</v>
      </c>
      <c r="G31" s="86">
        <v>22916.752848</v>
      </c>
      <c r="H31" s="86">
        <v>587.65476482999998</v>
      </c>
      <c r="I31" s="86"/>
      <c r="J31" s="86"/>
      <c r="K31" s="86"/>
      <c r="L31" s="24"/>
      <c r="M31" s="24" t="s">
        <v>194</v>
      </c>
      <c r="N31" s="86">
        <v>0</v>
      </c>
      <c r="O31" s="24">
        <v>0</v>
      </c>
      <c r="P31" s="24">
        <v>0</v>
      </c>
      <c r="Q31" s="24">
        <v>0</v>
      </c>
      <c r="R31" s="24">
        <v>0</v>
      </c>
      <c r="S31" s="86">
        <v>0</v>
      </c>
      <c r="T31" s="24">
        <v>0</v>
      </c>
      <c r="U31" s="24">
        <v>0</v>
      </c>
      <c r="V31" s="24">
        <v>0</v>
      </c>
      <c r="W31" s="24">
        <v>0</v>
      </c>
      <c r="X31" s="24">
        <v>0</v>
      </c>
      <c r="Y31" s="24">
        <v>0</v>
      </c>
      <c r="Z31" s="24">
        <v>0</v>
      </c>
      <c r="AA31" s="86">
        <v>0</v>
      </c>
      <c r="AB31" s="24">
        <v>0</v>
      </c>
      <c r="AC31" s="24">
        <v>0</v>
      </c>
      <c r="AD31" s="24">
        <v>0</v>
      </c>
      <c r="AE31" s="24">
        <v>0</v>
      </c>
      <c r="AF31" s="24">
        <v>0</v>
      </c>
      <c r="AG31" s="86">
        <v>0</v>
      </c>
      <c r="AH31" s="24">
        <v>0</v>
      </c>
      <c r="AI31" s="24">
        <v>0</v>
      </c>
      <c r="AJ31" s="24">
        <v>0</v>
      </c>
      <c r="AK31" s="24">
        <v>0</v>
      </c>
      <c r="AL31" s="24">
        <v>0</v>
      </c>
      <c r="AM31" s="24">
        <v>0</v>
      </c>
      <c r="AN31" s="24">
        <v>0</v>
      </c>
      <c r="AO31" s="24">
        <v>0</v>
      </c>
      <c r="AP31" s="24">
        <v>0</v>
      </c>
      <c r="AQ31" s="24">
        <v>0</v>
      </c>
      <c r="AR31" s="24">
        <v>0</v>
      </c>
      <c r="AS31" s="24">
        <v>0</v>
      </c>
      <c r="AT31" s="24">
        <v>0</v>
      </c>
      <c r="AU31" s="24">
        <v>0</v>
      </c>
      <c r="AV31" s="24">
        <v>0</v>
      </c>
      <c r="AW31" s="24">
        <v>0</v>
      </c>
      <c r="AX31" s="24">
        <v>0</v>
      </c>
      <c r="AY31" s="24">
        <v>0</v>
      </c>
      <c r="AZ31" s="24">
        <v>0</v>
      </c>
      <c r="BA31" s="24">
        <v>0</v>
      </c>
      <c r="BB31" s="24">
        <v>0</v>
      </c>
      <c r="BC31" s="24">
        <v>0</v>
      </c>
      <c r="BD31" s="24">
        <v>0</v>
      </c>
      <c r="BE31" s="24">
        <v>0</v>
      </c>
      <c r="BF31" s="24">
        <v>0</v>
      </c>
      <c r="BG31" s="24">
        <v>0</v>
      </c>
      <c r="BH31" s="24">
        <v>0</v>
      </c>
      <c r="BI31" s="24">
        <v>0</v>
      </c>
      <c r="BJ31" s="24">
        <v>0</v>
      </c>
      <c r="BK31" s="24">
        <v>0</v>
      </c>
      <c r="BL31" s="24">
        <v>0</v>
      </c>
      <c r="BM31" s="24">
        <v>0</v>
      </c>
      <c r="BN31" s="24">
        <v>0</v>
      </c>
      <c r="BO31" s="24">
        <v>0</v>
      </c>
      <c r="BP31" s="24">
        <v>0</v>
      </c>
      <c r="BQ31" s="24">
        <v>0</v>
      </c>
      <c r="BR31" s="24">
        <v>0</v>
      </c>
      <c r="BS31" s="24">
        <v>0</v>
      </c>
      <c r="BT31" s="86">
        <v>0</v>
      </c>
      <c r="BU31" s="24">
        <v>0</v>
      </c>
      <c r="BV31" s="24">
        <v>0</v>
      </c>
      <c r="BW31" s="24">
        <v>0</v>
      </c>
    </row>
    <row r="32" spans="1:75" x14ac:dyDescent="0.3">
      <c r="A32" s="18" t="s">
        <v>104</v>
      </c>
      <c r="B32" s="86">
        <v>3524.3279983000002</v>
      </c>
      <c r="C32" s="86">
        <v>6.0236832260000002</v>
      </c>
      <c r="D32" s="86">
        <v>9990.0518245000003</v>
      </c>
      <c r="E32" s="86">
        <v>1520.0863242999999</v>
      </c>
      <c r="F32" s="86">
        <v>949.84836245999998</v>
      </c>
      <c r="G32" s="86">
        <v>424.68811083999998</v>
      </c>
      <c r="H32" s="86">
        <v>541.45014074000005</v>
      </c>
      <c r="I32" s="86"/>
      <c r="J32" s="86"/>
      <c r="K32" s="86"/>
      <c r="L32" s="24"/>
      <c r="M32" s="24" t="s">
        <v>195</v>
      </c>
      <c r="N32" s="86">
        <v>0</v>
      </c>
      <c r="O32" s="24">
        <v>0</v>
      </c>
      <c r="P32" s="24">
        <v>0</v>
      </c>
      <c r="Q32" s="24">
        <v>0</v>
      </c>
      <c r="R32" s="24">
        <v>0</v>
      </c>
      <c r="S32" s="86">
        <v>0</v>
      </c>
      <c r="T32" s="24">
        <v>0</v>
      </c>
      <c r="U32" s="24">
        <v>0</v>
      </c>
      <c r="V32" s="24">
        <v>0</v>
      </c>
      <c r="W32" s="24">
        <v>0</v>
      </c>
      <c r="X32" s="24">
        <v>0</v>
      </c>
      <c r="Y32" s="24">
        <v>0</v>
      </c>
      <c r="Z32" s="24">
        <v>0</v>
      </c>
      <c r="AA32" s="86">
        <v>0</v>
      </c>
      <c r="AB32" s="24">
        <v>0</v>
      </c>
      <c r="AC32" s="24">
        <v>0</v>
      </c>
      <c r="AD32" s="24">
        <v>0</v>
      </c>
      <c r="AE32" s="24">
        <v>0</v>
      </c>
      <c r="AF32" s="24">
        <v>0</v>
      </c>
      <c r="AG32" s="86">
        <v>0</v>
      </c>
      <c r="AH32" s="24">
        <v>0</v>
      </c>
      <c r="AI32" s="24">
        <v>0</v>
      </c>
      <c r="AJ32" s="24">
        <v>0</v>
      </c>
      <c r="AK32" s="24">
        <v>0</v>
      </c>
      <c r="AL32" s="24">
        <v>0</v>
      </c>
      <c r="AM32" s="24">
        <v>0</v>
      </c>
      <c r="AN32" s="24">
        <v>0</v>
      </c>
      <c r="AO32" s="24">
        <v>0</v>
      </c>
      <c r="AP32" s="24">
        <v>0</v>
      </c>
      <c r="AQ32" s="24">
        <v>0</v>
      </c>
      <c r="AR32" s="24">
        <v>0</v>
      </c>
      <c r="AS32" s="24">
        <v>0</v>
      </c>
      <c r="AT32" s="24">
        <v>0</v>
      </c>
      <c r="AU32" s="24">
        <v>0</v>
      </c>
      <c r="AV32" s="24">
        <v>0</v>
      </c>
      <c r="AW32" s="24">
        <v>0</v>
      </c>
      <c r="AX32" s="24">
        <v>0</v>
      </c>
      <c r="AY32" s="24">
        <v>0</v>
      </c>
      <c r="AZ32" s="24">
        <v>0</v>
      </c>
      <c r="BA32" s="24">
        <v>0</v>
      </c>
      <c r="BB32" s="24">
        <v>0</v>
      </c>
      <c r="BC32" s="24">
        <v>0</v>
      </c>
      <c r="BD32" s="24">
        <v>0</v>
      </c>
      <c r="BE32" s="24">
        <v>0</v>
      </c>
      <c r="BF32" s="24">
        <v>0</v>
      </c>
      <c r="BG32" s="24">
        <v>0</v>
      </c>
      <c r="BH32" s="24">
        <v>0</v>
      </c>
      <c r="BI32" s="24">
        <v>0</v>
      </c>
      <c r="BJ32" s="24">
        <v>0</v>
      </c>
      <c r="BK32" s="24">
        <v>0</v>
      </c>
      <c r="BL32" s="24">
        <v>0</v>
      </c>
      <c r="BM32" s="24">
        <v>0</v>
      </c>
      <c r="BN32" s="24">
        <v>0</v>
      </c>
      <c r="BO32" s="24">
        <v>0</v>
      </c>
      <c r="BP32" s="24">
        <v>0</v>
      </c>
      <c r="BQ32" s="24">
        <v>0</v>
      </c>
      <c r="BR32" s="24">
        <v>0</v>
      </c>
      <c r="BS32" s="24">
        <v>0</v>
      </c>
      <c r="BT32" s="86">
        <v>0</v>
      </c>
      <c r="BU32" s="24">
        <v>0</v>
      </c>
      <c r="BV32" s="24">
        <v>0</v>
      </c>
      <c r="BW32" s="24">
        <v>0</v>
      </c>
    </row>
    <row r="33" spans="1:75" x14ac:dyDescent="0.3">
      <c r="A33" s="18" t="s">
        <v>105</v>
      </c>
      <c r="B33" s="86">
        <v>920.52552259000004</v>
      </c>
      <c r="C33" s="86">
        <v>0.96209616799999997</v>
      </c>
      <c r="D33" s="86">
        <v>600.55074568999999</v>
      </c>
      <c r="E33" s="86">
        <v>3769.1103843000001</v>
      </c>
      <c r="F33" s="86">
        <v>2150.1217230000002</v>
      </c>
      <c r="G33" s="86">
        <v>158.89269540999999</v>
      </c>
      <c r="H33" s="86">
        <v>16.573335932999999</v>
      </c>
      <c r="I33" s="86"/>
      <c r="J33" s="86"/>
      <c r="K33" s="86"/>
      <c r="L33" s="24"/>
      <c r="M33" s="24" t="s">
        <v>196</v>
      </c>
      <c r="N33" s="86">
        <v>0</v>
      </c>
      <c r="O33" s="24">
        <v>0</v>
      </c>
      <c r="P33" s="24">
        <v>0</v>
      </c>
      <c r="Q33" s="24">
        <v>0</v>
      </c>
      <c r="R33" s="24">
        <v>0</v>
      </c>
      <c r="S33" s="86">
        <v>0</v>
      </c>
      <c r="T33" s="24">
        <v>0</v>
      </c>
      <c r="U33" s="24">
        <v>0</v>
      </c>
      <c r="V33" s="24">
        <v>0</v>
      </c>
      <c r="W33" s="24">
        <v>0</v>
      </c>
      <c r="X33" s="24">
        <v>0</v>
      </c>
      <c r="Y33" s="24">
        <v>0</v>
      </c>
      <c r="Z33" s="24">
        <v>0</v>
      </c>
      <c r="AA33" s="86">
        <v>0</v>
      </c>
      <c r="AB33" s="24">
        <v>0</v>
      </c>
      <c r="AC33" s="24">
        <v>0</v>
      </c>
      <c r="AD33" s="24">
        <v>0</v>
      </c>
      <c r="AE33" s="24">
        <v>0</v>
      </c>
      <c r="AF33" s="24">
        <v>0</v>
      </c>
      <c r="AG33" s="86">
        <v>0</v>
      </c>
      <c r="AH33" s="24">
        <v>0</v>
      </c>
      <c r="AI33" s="24">
        <v>0</v>
      </c>
      <c r="AJ33" s="24">
        <v>0</v>
      </c>
      <c r="AK33" s="24">
        <v>0</v>
      </c>
      <c r="AL33" s="24">
        <v>0</v>
      </c>
      <c r="AM33" s="24">
        <v>0</v>
      </c>
      <c r="AN33" s="24">
        <v>0</v>
      </c>
      <c r="AO33" s="24">
        <v>0</v>
      </c>
      <c r="AP33" s="24">
        <v>0</v>
      </c>
      <c r="AQ33" s="24">
        <v>0</v>
      </c>
      <c r="AR33" s="24">
        <v>0</v>
      </c>
      <c r="AS33" s="24">
        <v>0</v>
      </c>
      <c r="AT33" s="24">
        <v>0</v>
      </c>
      <c r="AU33" s="24">
        <v>0</v>
      </c>
      <c r="AV33" s="24">
        <v>0</v>
      </c>
      <c r="AW33" s="24">
        <v>0</v>
      </c>
      <c r="AX33" s="24">
        <v>0</v>
      </c>
      <c r="AY33" s="24">
        <v>0</v>
      </c>
      <c r="AZ33" s="24">
        <v>0</v>
      </c>
      <c r="BA33" s="24">
        <v>0</v>
      </c>
      <c r="BB33" s="24">
        <v>0</v>
      </c>
      <c r="BC33" s="24">
        <v>0</v>
      </c>
      <c r="BD33" s="24">
        <v>0</v>
      </c>
      <c r="BE33" s="24">
        <v>0</v>
      </c>
      <c r="BF33" s="24">
        <v>0</v>
      </c>
      <c r="BG33" s="24">
        <v>0</v>
      </c>
      <c r="BH33" s="24">
        <v>0</v>
      </c>
      <c r="BI33" s="24">
        <v>0</v>
      </c>
      <c r="BJ33" s="24">
        <v>0</v>
      </c>
      <c r="BK33" s="24">
        <v>0</v>
      </c>
      <c r="BL33" s="24">
        <v>0</v>
      </c>
      <c r="BM33" s="24">
        <v>0</v>
      </c>
      <c r="BN33" s="24">
        <v>0</v>
      </c>
      <c r="BO33" s="24">
        <v>0</v>
      </c>
      <c r="BP33" s="24">
        <v>0</v>
      </c>
      <c r="BQ33" s="24">
        <v>0</v>
      </c>
      <c r="BR33" s="24">
        <v>0</v>
      </c>
      <c r="BS33" s="24">
        <v>0</v>
      </c>
      <c r="BT33" s="86">
        <v>0</v>
      </c>
      <c r="BU33" s="24">
        <v>0</v>
      </c>
      <c r="BV33" s="24">
        <v>0</v>
      </c>
      <c r="BW33" s="24">
        <v>0</v>
      </c>
    </row>
    <row r="34" spans="1:75" x14ac:dyDescent="0.3">
      <c r="A34" s="18" t="s">
        <v>106</v>
      </c>
      <c r="B34" s="86">
        <v>30370.941202999998</v>
      </c>
      <c r="C34" s="86">
        <v>217.07367067000001</v>
      </c>
      <c r="D34" s="86">
        <v>34118.746121999997</v>
      </c>
      <c r="E34" s="86">
        <v>10792.380915</v>
      </c>
      <c r="F34" s="86">
        <v>7944.9368105000003</v>
      </c>
      <c r="G34" s="86">
        <v>18385.026476999999</v>
      </c>
      <c r="H34" s="86">
        <v>9100.7605569000007</v>
      </c>
      <c r="I34" s="86"/>
      <c r="J34" s="86"/>
      <c r="K34" s="86"/>
      <c r="L34" s="24"/>
      <c r="M34" s="24" t="s">
        <v>197</v>
      </c>
      <c r="N34" s="86">
        <v>8.98677092731028</v>
      </c>
      <c r="O34" s="24">
        <v>479.61654262258799</v>
      </c>
      <c r="P34" s="24">
        <v>26.6994936544091</v>
      </c>
      <c r="Q34" s="24">
        <v>25.985941072011201</v>
      </c>
      <c r="R34" s="24">
        <v>23.568780438747201</v>
      </c>
      <c r="S34" s="86">
        <v>4.3145596956640402</v>
      </c>
      <c r="T34" s="24">
        <v>134.52509882384501</v>
      </c>
      <c r="U34" s="24">
        <v>6075.4715477460504</v>
      </c>
      <c r="V34" s="24">
        <v>30369.7044333183</v>
      </c>
      <c r="W34" s="24">
        <v>240.404500136423</v>
      </c>
      <c r="X34" s="24">
        <v>844.51133063518296</v>
      </c>
      <c r="Y34" s="24">
        <v>43.5824860736437</v>
      </c>
      <c r="Z34" s="24">
        <v>17.812356673564299</v>
      </c>
      <c r="AA34" s="86">
        <v>5.1720439075133502</v>
      </c>
      <c r="AB34" s="24">
        <v>871.93955134216606</v>
      </c>
      <c r="AC34" s="24">
        <v>871.93955134216606</v>
      </c>
      <c r="AD34" s="24">
        <v>0</v>
      </c>
      <c r="AE34" s="24">
        <v>40.3689253381527</v>
      </c>
      <c r="AF34" s="24">
        <v>4.92316008886388</v>
      </c>
      <c r="AG34" s="86">
        <v>202.003408033102</v>
      </c>
      <c r="AH34" s="24">
        <v>207.309966094115</v>
      </c>
      <c r="AI34" s="24">
        <v>139.69980833814199</v>
      </c>
      <c r="AJ34" s="24">
        <v>4.4035525411391596</v>
      </c>
      <c r="AK34" s="24">
        <v>217.07048388531501</v>
      </c>
      <c r="AL34" s="24">
        <v>0</v>
      </c>
      <c r="AM34" s="24">
        <v>30703.249841432498</v>
      </c>
      <c r="AN34" s="24">
        <v>3411.4775803931898</v>
      </c>
      <c r="AO34" s="24">
        <v>34114.727421825701</v>
      </c>
      <c r="AP34" s="24">
        <v>3.7032945581496501E-2</v>
      </c>
      <c r="AQ34" s="24">
        <v>256.86389287362999</v>
      </c>
      <c r="AR34" s="24">
        <v>90.033915139690293</v>
      </c>
      <c r="AS34" s="24">
        <v>3494.2996088351601</v>
      </c>
      <c r="AT34" s="24">
        <v>97.816135578740798</v>
      </c>
      <c r="AU34" s="24">
        <v>150.505624991594</v>
      </c>
      <c r="AV34" s="24">
        <v>325.00245853602098</v>
      </c>
      <c r="AW34" s="24">
        <v>173.970086866515</v>
      </c>
      <c r="AX34" s="24">
        <v>5.4640210478568303</v>
      </c>
      <c r="AY34" s="24">
        <v>43.356466823415197</v>
      </c>
      <c r="AZ34" s="24">
        <v>10792.148452701</v>
      </c>
      <c r="BA34" s="24">
        <v>7944.7100567288599</v>
      </c>
      <c r="BB34" s="24">
        <v>2847.4383959721499</v>
      </c>
      <c r="BC34" s="24">
        <v>0.204692864520467</v>
      </c>
      <c r="BD34" s="24">
        <v>10.061354490175599</v>
      </c>
      <c r="BE34" s="24">
        <v>2563.5617817666798</v>
      </c>
      <c r="BF34" s="24">
        <v>23.412218293953199</v>
      </c>
      <c r="BG34" s="24">
        <v>842.28993649200697</v>
      </c>
      <c r="BH34" s="24">
        <v>178.203675236583</v>
      </c>
      <c r="BI34" s="24">
        <v>98.179897391160395</v>
      </c>
      <c r="BJ34" s="24">
        <v>2106.0027406648001</v>
      </c>
      <c r="BK34" s="24">
        <v>451.472093068064</v>
      </c>
      <c r="BL34" s="24">
        <v>277.29652721991602</v>
      </c>
      <c r="BM34" s="24">
        <v>868.90486658399095</v>
      </c>
      <c r="BN34" s="24">
        <v>90.443656741238001</v>
      </c>
      <c r="BO34" s="24">
        <v>18384.807665234301</v>
      </c>
      <c r="BP34" s="24">
        <v>1927.88973067866</v>
      </c>
      <c r="BQ34" s="24">
        <v>165.234232846883</v>
      </c>
      <c r="BR34" s="24">
        <v>34.754002828660603</v>
      </c>
      <c r="BS34" s="24">
        <v>1713.98375563525</v>
      </c>
      <c r="BT34" s="86">
        <v>1.33306008546768</v>
      </c>
      <c r="BU34" s="24">
        <v>461.18360964741203</v>
      </c>
      <c r="BV34" s="24">
        <v>9100.5547705649806</v>
      </c>
      <c r="BW34" s="24">
        <v>606.64558637243204</v>
      </c>
    </row>
    <row r="35" spans="1:75" x14ac:dyDescent="0.3">
      <c r="A35" s="18" t="s">
        <v>107</v>
      </c>
      <c r="B35" s="86">
        <v>3116.3015242000001</v>
      </c>
      <c r="C35" s="86">
        <v>95.719778786000006</v>
      </c>
      <c r="D35" s="86">
        <v>7974.6856561000004</v>
      </c>
      <c r="E35" s="86">
        <v>7347.0083618999997</v>
      </c>
      <c r="F35" s="86">
        <v>4327.0879986999998</v>
      </c>
      <c r="G35" s="86">
        <v>109793.60911</v>
      </c>
      <c r="H35" s="86">
        <v>1127.6908209999999</v>
      </c>
      <c r="I35" s="86"/>
      <c r="J35" s="86"/>
      <c r="K35" s="86"/>
      <c r="L35" s="24"/>
      <c r="M35" s="24" t="s">
        <v>198</v>
      </c>
      <c r="N35" s="86">
        <v>0</v>
      </c>
      <c r="O35" s="24">
        <v>0</v>
      </c>
      <c r="P35" s="24">
        <v>0</v>
      </c>
      <c r="Q35" s="24">
        <v>0</v>
      </c>
      <c r="R35" s="24">
        <v>0</v>
      </c>
      <c r="S35" s="86">
        <v>0</v>
      </c>
      <c r="T35" s="24">
        <v>0</v>
      </c>
      <c r="U35" s="24">
        <v>0</v>
      </c>
      <c r="V35" s="24">
        <v>0</v>
      </c>
      <c r="W35" s="24">
        <v>0</v>
      </c>
      <c r="X35" s="24">
        <v>0</v>
      </c>
      <c r="Y35" s="24">
        <v>0</v>
      </c>
      <c r="Z35" s="24">
        <v>0</v>
      </c>
      <c r="AA35" s="86">
        <v>0</v>
      </c>
      <c r="AB35" s="24">
        <v>0</v>
      </c>
      <c r="AC35" s="24">
        <v>0</v>
      </c>
      <c r="AD35" s="24">
        <v>0</v>
      </c>
      <c r="AE35" s="24">
        <v>0</v>
      </c>
      <c r="AF35" s="24">
        <v>0</v>
      </c>
      <c r="AG35" s="86">
        <v>0</v>
      </c>
      <c r="AH35" s="24">
        <v>0</v>
      </c>
      <c r="AI35" s="24">
        <v>0</v>
      </c>
      <c r="AJ35" s="24">
        <v>0</v>
      </c>
      <c r="AK35" s="24">
        <v>0</v>
      </c>
      <c r="AL35" s="24">
        <v>0</v>
      </c>
      <c r="AM35" s="24">
        <v>0</v>
      </c>
      <c r="AN35" s="24">
        <v>0</v>
      </c>
      <c r="AO35" s="24">
        <v>0</v>
      </c>
      <c r="AP35" s="24">
        <v>0</v>
      </c>
      <c r="AQ35" s="24">
        <v>0</v>
      </c>
      <c r="AR35" s="24">
        <v>0</v>
      </c>
      <c r="AS35" s="24">
        <v>0</v>
      </c>
      <c r="AT35" s="24">
        <v>0</v>
      </c>
      <c r="AU35" s="24">
        <v>0</v>
      </c>
      <c r="AV35" s="24">
        <v>0</v>
      </c>
      <c r="AW35" s="24">
        <v>0</v>
      </c>
      <c r="AX35" s="24">
        <v>0</v>
      </c>
      <c r="AY35" s="24">
        <v>0</v>
      </c>
      <c r="AZ35" s="24">
        <v>0</v>
      </c>
      <c r="BA35" s="24">
        <v>0</v>
      </c>
      <c r="BB35" s="24">
        <v>0</v>
      </c>
      <c r="BC35" s="24">
        <v>0</v>
      </c>
      <c r="BD35" s="24">
        <v>0</v>
      </c>
      <c r="BE35" s="24">
        <v>0</v>
      </c>
      <c r="BF35" s="24">
        <v>0</v>
      </c>
      <c r="BG35" s="24">
        <v>0</v>
      </c>
      <c r="BH35" s="24">
        <v>0</v>
      </c>
      <c r="BI35" s="24">
        <v>0</v>
      </c>
      <c r="BJ35" s="24">
        <v>0</v>
      </c>
      <c r="BK35" s="24">
        <v>0</v>
      </c>
      <c r="BL35" s="24">
        <v>0</v>
      </c>
      <c r="BM35" s="24">
        <v>0</v>
      </c>
      <c r="BN35" s="24">
        <v>0</v>
      </c>
      <c r="BO35" s="24">
        <v>0</v>
      </c>
      <c r="BP35" s="24">
        <v>0</v>
      </c>
      <c r="BQ35" s="24">
        <v>0</v>
      </c>
      <c r="BR35" s="24">
        <v>0</v>
      </c>
      <c r="BS35" s="24">
        <v>0</v>
      </c>
      <c r="BT35" s="86">
        <v>0</v>
      </c>
      <c r="BU35" s="24">
        <v>0</v>
      </c>
      <c r="BV35" s="24">
        <v>0</v>
      </c>
      <c r="BW35" s="24">
        <v>0</v>
      </c>
    </row>
    <row r="36" spans="1:75" x14ac:dyDescent="0.3">
      <c r="A36" s="18" t="s">
        <v>108</v>
      </c>
      <c r="B36" s="86">
        <v>3574.2170467000001</v>
      </c>
      <c r="C36" s="86">
        <v>30.133155227</v>
      </c>
      <c r="D36" s="86">
        <v>13142.558872</v>
      </c>
      <c r="E36" s="86">
        <v>3888.5004290000002</v>
      </c>
      <c r="F36" s="86">
        <v>2580.0945095000002</v>
      </c>
      <c r="G36" s="86">
        <v>10131.870679</v>
      </c>
      <c r="H36" s="86">
        <v>1993.2427203</v>
      </c>
      <c r="I36" s="86"/>
      <c r="J36" s="86"/>
      <c r="K36" s="86"/>
      <c r="L36" s="24"/>
      <c r="M36" s="24" t="s">
        <v>199</v>
      </c>
      <c r="N36" s="86">
        <v>0</v>
      </c>
      <c r="O36" s="24">
        <v>0</v>
      </c>
      <c r="P36" s="24">
        <v>0</v>
      </c>
      <c r="Q36" s="24">
        <v>0</v>
      </c>
      <c r="R36" s="24">
        <v>0</v>
      </c>
      <c r="S36" s="86">
        <v>0</v>
      </c>
      <c r="T36" s="24">
        <v>0</v>
      </c>
      <c r="U36" s="24">
        <v>0</v>
      </c>
      <c r="V36" s="24">
        <v>0</v>
      </c>
      <c r="W36" s="24">
        <v>0</v>
      </c>
      <c r="X36" s="24">
        <v>0</v>
      </c>
      <c r="Y36" s="24">
        <v>0</v>
      </c>
      <c r="Z36" s="24">
        <v>0</v>
      </c>
      <c r="AA36" s="86">
        <v>0</v>
      </c>
      <c r="AB36" s="24">
        <v>0</v>
      </c>
      <c r="AC36" s="24">
        <v>0</v>
      </c>
      <c r="AD36" s="24">
        <v>0</v>
      </c>
      <c r="AE36" s="24">
        <v>0</v>
      </c>
      <c r="AF36" s="24">
        <v>0</v>
      </c>
      <c r="AG36" s="86">
        <v>0</v>
      </c>
      <c r="AH36" s="24">
        <v>0</v>
      </c>
      <c r="AI36" s="24">
        <v>0</v>
      </c>
      <c r="AJ36" s="24">
        <v>0</v>
      </c>
      <c r="AK36" s="24">
        <v>0</v>
      </c>
      <c r="AL36" s="24">
        <v>0</v>
      </c>
      <c r="AM36" s="24">
        <v>0</v>
      </c>
      <c r="AN36" s="24">
        <v>0</v>
      </c>
      <c r="AO36" s="24">
        <v>0</v>
      </c>
      <c r="AP36" s="24">
        <v>0</v>
      </c>
      <c r="AQ36" s="24">
        <v>0</v>
      </c>
      <c r="AR36" s="24">
        <v>0</v>
      </c>
      <c r="AS36" s="24">
        <v>0</v>
      </c>
      <c r="AT36" s="24">
        <v>0</v>
      </c>
      <c r="AU36" s="24">
        <v>0</v>
      </c>
      <c r="AV36" s="24">
        <v>0</v>
      </c>
      <c r="AW36" s="24">
        <v>0</v>
      </c>
      <c r="AX36" s="24">
        <v>0</v>
      </c>
      <c r="AY36" s="24">
        <v>0</v>
      </c>
      <c r="AZ36" s="24">
        <v>0</v>
      </c>
      <c r="BA36" s="24">
        <v>0</v>
      </c>
      <c r="BB36" s="24">
        <v>0</v>
      </c>
      <c r="BC36" s="24">
        <v>0</v>
      </c>
      <c r="BD36" s="24">
        <v>0</v>
      </c>
      <c r="BE36" s="24">
        <v>0</v>
      </c>
      <c r="BF36" s="24">
        <v>0</v>
      </c>
      <c r="BG36" s="24">
        <v>0</v>
      </c>
      <c r="BH36" s="24">
        <v>0</v>
      </c>
      <c r="BI36" s="24">
        <v>0</v>
      </c>
      <c r="BJ36" s="24">
        <v>0</v>
      </c>
      <c r="BK36" s="24">
        <v>0</v>
      </c>
      <c r="BL36" s="24">
        <v>0</v>
      </c>
      <c r="BM36" s="24">
        <v>0</v>
      </c>
      <c r="BN36" s="24">
        <v>0</v>
      </c>
      <c r="BO36" s="24">
        <v>0</v>
      </c>
      <c r="BP36" s="24">
        <v>0</v>
      </c>
      <c r="BQ36" s="24">
        <v>0</v>
      </c>
      <c r="BR36" s="24">
        <v>0</v>
      </c>
      <c r="BS36" s="24">
        <v>0</v>
      </c>
      <c r="BT36" s="86">
        <v>0</v>
      </c>
      <c r="BU36" s="24">
        <v>0</v>
      </c>
      <c r="BV36" s="24">
        <v>0</v>
      </c>
      <c r="BW36" s="24">
        <v>0</v>
      </c>
    </row>
    <row r="37" spans="1:75" x14ac:dyDescent="0.3">
      <c r="A37" s="18" t="s">
        <v>109</v>
      </c>
      <c r="B37" s="86">
        <v>1925.90266</v>
      </c>
      <c r="C37" s="86">
        <v>36.978607855</v>
      </c>
      <c r="D37" s="86">
        <v>5113.7868846000001</v>
      </c>
      <c r="E37" s="86">
        <v>1239.2233140000001</v>
      </c>
      <c r="F37" s="86">
        <v>1016.9946585</v>
      </c>
      <c r="G37" s="86">
        <v>2174.6558798999999</v>
      </c>
      <c r="H37" s="86">
        <v>5197.8000156999997</v>
      </c>
      <c r="I37" s="86"/>
      <c r="J37" s="86"/>
      <c r="K37" s="86"/>
      <c r="L37" s="24"/>
      <c r="M37" s="24" t="s">
        <v>200</v>
      </c>
      <c r="N37" s="86">
        <v>0</v>
      </c>
      <c r="O37" s="24">
        <v>0</v>
      </c>
      <c r="P37" s="24">
        <v>0</v>
      </c>
      <c r="Q37" s="24">
        <v>0</v>
      </c>
      <c r="R37" s="24">
        <v>0</v>
      </c>
      <c r="S37" s="86">
        <v>0</v>
      </c>
      <c r="T37" s="24">
        <v>0</v>
      </c>
      <c r="U37" s="24">
        <v>0</v>
      </c>
      <c r="V37" s="24">
        <v>0</v>
      </c>
      <c r="W37" s="24">
        <v>0</v>
      </c>
      <c r="X37" s="24">
        <v>0</v>
      </c>
      <c r="Y37" s="24">
        <v>0</v>
      </c>
      <c r="Z37" s="24">
        <v>0</v>
      </c>
      <c r="AA37" s="86">
        <v>0</v>
      </c>
      <c r="AB37" s="24">
        <v>0</v>
      </c>
      <c r="AC37" s="24">
        <v>0</v>
      </c>
      <c r="AD37" s="24">
        <v>0</v>
      </c>
      <c r="AE37" s="24">
        <v>0</v>
      </c>
      <c r="AF37" s="24">
        <v>0</v>
      </c>
      <c r="AG37" s="86">
        <v>0</v>
      </c>
      <c r="AH37" s="24">
        <v>0</v>
      </c>
      <c r="AI37" s="24">
        <v>0</v>
      </c>
      <c r="AJ37" s="24">
        <v>0</v>
      </c>
      <c r="AK37" s="24">
        <v>0</v>
      </c>
      <c r="AL37" s="24">
        <v>0</v>
      </c>
      <c r="AM37" s="24">
        <v>0</v>
      </c>
      <c r="AN37" s="24">
        <v>0</v>
      </c>
      <c r="AO37" s="24">
        <v>0</v>
      </c>
      <c r="AP37" s="24">
        <v>0</v>
      </c>
      <c r="AQ37" s="24">
        <v>0</v>
      </c>
      <c r="AR37" s="24">
        <v>0</v>
      </c>
      <c r="AS37" s="24">
        <v>0</v>
      </c>
      <c r="AT37" s="24">
        <v>0</v>
      </c>
      <c r="AU37" s="24">
        <v>0</v>
      </c>
      <c r="AV37" s="24">
        <v>0</v>
      </c>
      <c r="AW37" s="24">
        <v>0</v>
      </c>
      <c r="AX37" s="24">
        <v>0</v>
      </c>
      <c r="AY37" s="24">
        <v>0</v>
      </c>
      <c r="AZ37" s="24">
        <v>0</v>
      </c>
      <c r="BA37" s="24">
        <v>0</v>
      </c>
      <c r="BB37" s="24">
        <v>0</v>
      </c>
      <c r="BC37" s="24">
        <v>0</v>
      </c>
      <c r="BD37" s="24">
        <v>0</v>
      </c>
      <c r="BE37" s="24">
        <v>0</v>
      </c>
      <c r="BF37" s="24">
        <v>0</v>
      </c>
      <c r="BG37" s="24">
        <v>0</v>
      </c>
      <c r="BH37" s="24">
        <v>0</v>
      </c>
      <c r="BI37" s="24">
        <v>0</v>
      </c>
      <c r="BJ37" s="24">
        <v>0</v>
      </c>
      <c r="BK37" s="24">
        <v>0</v>
      </c>
      <c r="BL37" s="24">
        <v>0</v>
      </c>
      <c r="BM37" s="24">
        <v>0</v>
      </c>
      <c r="BN37" s="24">
        <v>0</v>
      </c>
      <c r="BO37" s="24">
        <v>0</v>
      </c>
      <c r="BP37" s="24">
        <v>0</v>
      </c>
      <c r="BQ37" s="24">
        <v>0</v>
      </c>
      <c r="BR37" s="24">
        <v>0</v>
      </c>
      <c r="BS37" s="24">
        <v>0</v>
      </c>
      <c r="BT37" s="86">
        <v>0</v>
      </c>
      <c r="BU37" s="24">
        <v>0</v>
      </c>
      <c r="BV37" s="24">
        <v>0</v>
      </c>
      <c r="BW37" s="24">
        <v>0</v>
      </c>
    </row>
    <row r="38" spans="1:75" x14ac:dyDescent="0.3">
      <c r="A38" s="18" t="s">
        <v>110</v>
      </c>
      <c r="B38" s="86">
        <v>171.64321602000001</v>
      </c>
      <c r="C38" s="86">
        <v>0.14859138799999999</v>
      </c>
      <c r="D38" s="86">
        <v>1378.9017371</v>
      </c>
      <c r="E38" s="86">
        <v>2410.6310109000001</v>
      </c>
      <c r="F38" s="86">
        <v>1370.2997468999999</v>
      </c>
      <c r="G38" s="86">
        <v>92.676128180000006</v>
      </c>
      <c r="H38" s="86">
        <v>55.296814079000001</v>
      </c>
      <c r="I38" s="86"/>
      <c r="J38" s="86"/>
      <c r="K38" s="86"/>
      <c r="L38" s="24"/>
      <c r="M38" s="24" t="s">
        <v>201</v>
      </c>
      <c r="N38" s="86">
        <v>0</v>
      </c>
      <c r="O38" s="24">
        <v>0</v>
      </c>
      <c r="P38" s="24">
        <v>0</v>
      </c>
      <c r="Q38" s="24">
        <v>0</v>
      </c>
      <c r="R38" s="24">
        <v>0</v>
      </c>
      <c r="S38" s="86">
        <v>0</v>
      </c>
      <c r="T38" s="24">
        <v>0</v>
      </c>
      <c r="U38" s="24">
        <v>0</v>
      </c>
      <c r="V38" s="24">
        <v>0</v>
      </c>
      <c r="W38" s="24">
        <v>0</v>
      </c>
      <c r="X38" s="24">
        <v>0</v>
      </c>
      <c r="Y38" s="24">
        <v>0</v>
      </c>
      <c r="Z38" s="24">
        <v>0</v>
      </c>
      <c r="AA38" s="86">
        <v>0</v>
      </c>
      <c r="AB38" s="24">
        <v>0</v>
      </c>
      <c r="AC38" s="24">
        <v>0</v>
      </c>
      <c r="AD38" s="24">
        <v>0</v>
      </c>
      <c r="AE38" s="24">
        <v>0</v>
      </c>
      <c r="AF38" s="24">
        <v>0</v>
      </c>
      <c r="AG38" s="86">
        <v>0</v>
      </c>
      <c r="AH38" s="24">
        <v>0</v>
      </c>
      <c r="AI38" s="24">
        <v>0</v>
      </c>
      <c r="AJ38" s="24">
        <v>0</v>
      </c>
      <c r="AK38" s="24">
        <v>0</v>
      </c>
      <c r="AL38" s="24">
        <v>0</v>
      </c>
      <c r="AM38" s="24">
        <v>0</v>
      </c>
      <c r="AN38" s="24">
        <v>0</v>
      </c>
      <c r="AO38" s="24">
        <v>0</v>
      </c>
      <c r="AP38" s="24">
        <v>0</v>
      </c>
      <c r="AQ38" s="24">
        <v>0</v>
      </c>
      <c r="AR38" s="24">
        <v>0</v>
      </c>
      <c r="AS38" s="24">
        <v>0</v>
      </c>
      <c r="AT38" s="24">
        <v>0</v>
      </c>
      <c r="AU38" s="24">
        <v>0</v>
      </c>
      <c r="AV38" s="24">
        <v>0</v>
      </c>
      <c r="AW38" s="24">
        <v>0</v>
      </c>
      <c r="AX38" s="24">
        <v>0</v>
      </c>
      <c r="AY38" s="24">
        <v>0</v>
      </c>
      <c r="AZ38" s="24">
        <v>0</v>
      </c>
      <c r="BA38" s="24">
        <v>0</v>
      </c>
      <c r="BB38" s="24">
        <v>0</v>
      </c>
      <c r="BC38" s="24">
        <v>0</v>
      </c>
      <c r="BD38" s="24">
        <v>0</v>
      </c>
      <c r="BE38" s="24">
        <v>0</v>
      </c>
      <c r="BF38" s="24">
        <v>0</v>
      </c>
      <c r="BG38" s="24">
        <v>0</v>
      </c>
      <c r="BH38" s="24">
        <v>0</v>
      </c>
      <c r="BI38" s="24">
        <v>0</v>
      </c>
      <c r="BJ38" s="24">
        <v>0</v>
      </c>
      <c r="BK38" s="24">
        <v>0</v>
      </c>
      <c r="BL38" s="24">
        <v>0</v>
      </c>
      <c r="BM38" s="24">
        <v>0</v>
      </c>
      <c r="BN38" s="24">
        <v>0</v>
      </c>
      <c r="BO38" s="24">
        <v>0</v>
      </c>
      <c r="BP38" s="24">
        <v>0</v>
      </c>
      <c r="BQ38" s="24">
        <v>0</v>
      </c>
      <c r="BR38" s="24">
        <v>0</v>
      </c>
      <c r="BS38" s="24">
        <v>0</v>
      </c>
      <c r="BT38" s="86">
        <v>0</v>
      </c>
      <c r="BU38" s="24">
        <v>0</v>
      </c>
      <c r="BV38" s="24">
        <v>0</v>
      </c>
      <c r="BW38" s="24">
        <v>0</v>
      </c>
    </row>
    <row r="39" spans="1:75" x14ac:dyDescent="0.3">
      <c r="A39" s="18" t="s">
        <v>111</v>
      </c>
      <c r="B39" s="86">
        <v>7940.9710327000003</v>
      </c>
      <c r="C39" s="86">
        <v>85.428227242000006</v>
      </c>
      <c r="D39" s="86">
        <v>24271.393909999999</v>
      </c>
      <c r="E39" s="86">
        <v>14790.334357</v>
      </c>
      <c r="F39" s="86">
        <v>9491.8017675999999</v>
      </c>
      <c r="G39" s="86">
        <v>71041.910117000007</v>
      </c>
      <c r="H39" s="86">
        <v>2985.3662682999998</v>
      </c>
      <c r="I39" s="86"/>
      <c r="J39" s="86"/>
      <c r="K39" s="86"/>
      <c r="L39" s="24"/>
      <c r="M39" s="24" t="s">
        <v>202</v>
      </c>
      <c r="N39" s="86">
        <v>0</v>
      </c>
      <c r="O39" s="24">
        <v>0</v>
      </c>
      <c r="P39" s="24">
        <v>0</v>
      </c>
      <c r="Q39" s="24">
        <v>0</v>
      </c>
      <c r="R39" s="24">
        <v>0</v>
      </c>
      <c r="S39" s="86">
        <v>0</v>
      </c>
      <c r="T39" s="24">
        <v>0</v>
      </c>
      <c r="U39" s="24">
        <v>0</v>
      </c>
      <c r="V39" s="24">
        <v>0</v>
      </c>
      <c r="W39" s="24">
        <v>0</v>
      </c>
      <c r="X39" s="24">
        <v>0</v>
      </c>
      <c r="Y39" s="24">
        <v>0</v>
      </c>
      <c r="Z39" s="24">
        <v>0</v>
      </c>
      <c r="AA39" s="86">
        <v>0</v>
      </c>
      <c r="AB39" s="24">
        <v>0</v>
      </c>
      <c r="AC39" s="24">
        <v>0</v>
      </c>
      <c r="AD39" s="24">
        <v>0</v>
      </c>
      <c r="AE39" s="24">
        <v>0</v>
      </c>
      <c r="AF39" s="24">
        <v>0</v>
      </c>
      <c r="AG39" s="86">
        <v>0</v>
      </c>
      <c r="AH39" s="24">
        <v>0</v>
      </c>
      <c r="AI39" s="24">
        <v>0</v>
      </c>
      <c r="AJ39" s="24">
        <v>0</v>
      </c>
      <c r="AK39" s="24">
        <v>0</v>
      </c>
      <c r="AL39" s="24">
        <v>0</v>
      </c>
      <c r="AM39" s="24">
        <v>0</v>
      </c>
      <c r="AN39" s="24">
        <v>0</v>
      </c>
      <c r="AO39" s="24">
        <v>0</v>
      </c>
      <c r="AP39" s="24">
        <v>0</v>
      </c>
      <c r="AQ39" s="24">
        <v>0</v>
      </c>
      <c r="AR39" s="24">
        <v>0</v>
      </c>
      <c r="AS39" s="24">
        <v>0</v>
      </c>
      <c r="AT39" s="24">
        <v>0</v>
      </c>
      <c r="AU39" s="24">
        <v>0</v>
      </c>
      <c r="AV39" s="24">
        <v>0</v>
      </c>
      <c r="AW39" s="24">
        <v>0</v>
      </c>
      <c r="AX39" s="24">
        <v>0</v>
      </c>
      <c r="AY39" s="24">
        <v>0</v>
      </c>
      <c r="AZ39" s="24">
        <v>0</v>
      </c>
      <c r="BA39" s="24">
        <v>0</v>
      </c>
      <c r="BB39" s="24">
        <v>0</v>
      </c>
      <c r="BC39" s="24">
        <v>0</v>
      </c>
      <c r="BD39" s="24">
        <v>0</v>
      </c>
      <c r="BE39" s="24">
        <v>0</v>
      </c>
      <c r="BF39" s="24">
        <v>0</v>
      </c>
      <c r="BG39" s="24">
        <v>0</v>
      </c>
      <c r="BH39" s="24">
        <v>0</v>
      </c>
      <c r="BI39" s="24">
        <v>0</v>
      </c>
      <c r="BJ39" s="24">
        <v>0</v>
      </c>
      <c r="BK39" s="24">
        <v>0</v>
      </c>
      <c r="BL39" s="24">
        <v>0</v>
      </c>
      <c r="BM39" s="24">
        <v>0</v>
      </c>
      <c r="BN39" s="24">
        <v>0</v>
      </c>
      <c r="BO39" s="24">
        <v>0</v>
      </c>
      <c r="BP39" s="24">
        <v>0</v>
      </c>
      <c r="BQ39" s="24">
        <v>0</v>
      </c>
      <c r="BR39" s="24">
        <v>0</v>
      </c>
      <c r="BS39" s="24">
        <v>0</v>
      </c>
      <c r="BT39" s="86">
        <v>0</v>
      </c>
      <c r="BU39" s="24">
        <v>0</v>
      </c>
      <c r="BV39" s="24">
        <v>0</v>
      </c>
      <c r="BW39" s="24">
        <v>0</v>
      </c>
    </row>
    <row r="40" spans="1:75" x14ac:dyDescent="0.3">
      <c r="A40" s="18" t="s">
        <v>112</v>
      </c>
      <c r="B40" s="86">
        <v>642.77307083000005</v>
      </c>
      <c r="C40" s="86">
        <v>84.283605710000003</v>
      </c>
      <c r="D40" s="86">
        <v>4539.0339694000004</v>
      </c>
      <c r="E40" s="86">
        <v>1267.5774120000001</v>
      </c>
      <c r="F40" s="86">
        <v>789.30453293999994</v>
      </c>
      <c r="G40" s="86">
        <v>61458.316589000002</v>
      </c>
      <c r="H40" s="86">
        <v>487.01332001999998</v>
      </c>
      <c r="I40" s="86"/>
      <c r="J40" s="86"/>
      <c r="K40" s="86"/>
      <c r="L40" s="24"/>
      <c r="M40" s="24" t="s">
        <v>203</v>
      </c>
      <c r="N40" s="86">
        <v>0.118560640729288</v>
      </c>
      <c r="O40" s="24">
        <v>8.8103921854222502</v>
      </c>
      <c r="P40" s="24">
        <v>4.9514642144909704</v>
      </c>
      <c r="Q40" s="24">
        <v>4.9420703472312697</v>
      </c>
      <c r="R40" s="24">
        <v>0.67116311885117197</v>
      </c>
      <c r="S40" s="86">
        <v>5.95457844699816E-2</v>
      </c>
      <c r="T40" s="24">
        <v>4.5552662570735096</v>
      </c>
      <c r="U40" s="24">
        <v>14.0047354687379</v>
      </c>
      <c r="V40" s="24">
        <v>206.784308034193</v>
      </c>
      <c r="W40" s="24">
        <v>5.0887560954380797</v>
      </c>
      <c r="X40" s="24">
        <v>1.99482486122125</v>
      </c>
      <c r="Y40" s="24">
        <v>2.65640461554589</v>
      </c>
      <c r="Z40" s="24">
        <v>0.258875274536505</v>
      </c>
      <c r="AA40" s="86">
        <v>6.8210538024218004E-2</v>
      </c>
      <c r="AB40" s="24">
        <v>8.2420852248143408</v>
      </c>
      <c r="AC40" s="24">
        <v>8.2420852248143408</v>
      </c>
      <c r="AD40" s="24">
        <v>0</v>
      </c>
      <c r="AE40" s="24">
        <v>1.9140145649123299</v>
      </c>
      <c r="AF40" s="24">
        <v>6.4961468346037707E-2</v>
      </c>
      <c r="AG40" s="86">
        <v>19.656174127199399</v>
      </c>
      <c r="AH40" s="24">
        <v>0.88094176931937995</v>
      </c>
      <c r="AI40" s="24">
        <v>40.473190654607301</v>
      </c>
      <c r="AJ40" s="24">
        <v>0.90266619675176196</v>
      </c>
      <c r="AK40" s="24">
        <v>14.9681337125282</v>
      </c>
      <c r="AL40" s="24">
        <v>0</v>
      </c>
      <c r="AM40" s="24">
        <v>965.18731692984602</v>
      </c>
      <c r="AN40" s="24">
        <v>107.243047155761</v>
      </c>
      <c r="AO40" s="24">
        <v>1072.4303640856001</v>
      </c>
      <c r="AP40" s="24">
        <v>4.8467122389589601E-4</v>
      </c>
      <c r="AQ40" s="24">
        <v>20.954943475696801</v>
      </c>
      <c r="AR40" s="24">
        <v>5.6257308354966E-2</v>
      </c>
      <c r="AS40" s="24">
        <v>40.173139575942002</v>
      </c>
      <c r="AT40" s="24">
        <v>2.02775849457386</v>
      </c>
      <c r="AU40" s="24">
        <v>2.69769972276878</v>
      </c>
      <c r="AV40" s="24">
        <v>14.8083903459603</v>
      </c>
      <c r="AW40" s="24">
        <v>0.174801117081962</v>
      </c>
      <c r="AX40" s="24">
        <v>8.0119468465637694E-2</v>
      </c>
      <c r="AY40" s="24">
        <v>24.7270307143746</v>
      </c>
      <c r="AZ40" s="24">
        <v>1053.8774991601999</v>
      </c>
      <c r="BA40" s="24">
        <v>650.80743473012706</v>
      </c>
      <c r="BB40" s="24">
        <v>403.070064430076</v>
      </c>
      <c r="BC40" s="24">
        <v>0.42476907301156902</v>
      </c>
      <c r="BD40" s="24">
        <v>1.54169371186692E-2</v>
      </c>
      <c r="BE40" s="24">
        <v>246.87357181501</v>
      </c>
      <c r="BF40" s="24">
        <v>0.425029985063685</v>
      </c>
      <c r="BG40" s="24">
        <v>41.2649761526039</v>
      </c>
      <c r="BH40" s="24">
        <v>0.15602784073810699</v>
      </c>
      <c r="BI40" s="24">
        <v>8.6096274464414493E-2</v>
      </c>
      <c r="BJ40" s="24">
        <v>103.249914080369</v>
      </c>
      <c r="BK40" s="24">
        <v>0.56628314960586701</v>
      </c>
      <c r="BL40" s="24">
        <v>38.622856455959997</v>
      </c>
      <c r="BM40" s="24">
        <v>174.88864282864</v>
      </c>
      <c r="BN40" s="24">
        <v>0.22807611556628399</v>
      </c>
      <c r="BO40" s="24">
        <v>10296.4408609929</v>
      </c>
      <c r="BP40" s="24">
        <v>26.0519545408029</v>
      </c>
      <c r="BQ40" s="24">
        <v>159.421577157912</v>
      </c>
      <c r="BR40" s="24">
        <v>12.356652136884801</v>
      </c>
      <c r="BS40" s="24">
        <v>136.213501553497</v>
      </c>
      <c r="BT40" s="86">
        <v>0.53097180957026402</v>
      </c>
      <c r="BU40" s="24">
        <v>12.6829886193624</v>
      </c>
      <c r="BV40" s="24">
        <v>362.52529974591801</v>
      </c>
      <c r="BW40" s="24">
        <v>10.7736448201304</v>
      </c>
    </row>
    <row r="41" spans="1:75" x14ac:dyDescent="0.3">
      <c r="A41" s="53" t="s">
        <v>113</v>
      </c>
      <c r="B41" s="86">
        <v>3327.3781088000001</v>
      </c>
      <c r="C41" s="86">
        <v>106.78459488999999</v>
      </c>
      <c r="D41" s="86">
        <v>10020.12867</v>
      </c>
      <c r="E41" s="86">
        <v>2645.3661889999998</v>
      </c>
      <c r="F41" s="86">
        <v>2002.0532376000001</v>
      </c>
      <c r="G41" s="86">
        <v>19429.143905000001</v>
      </c>
      <c r="H41" s="86">
        <v>2802.5325385000001</v>
      </c>
      <c r="I41" s="86"/>
      <c r="J41" s="86"/>
      <c r="K41" s="86"/>
      <c r="L41" s="24"/>
      <c r="M41" s="24" t="s">
        <v>204</v>
      </c>
      <c r="N41" s="86">
        <v>0.46675732010119197</v>
      </c>
      <c r="O41" s="24">
        <v>10.5282119296036</v>
      </c>
      <c r="P41" s="24">
        <v>1.5112075095163</v>
      </c>
      <c r="Q41" s="24">
        <v>1.47423998320766</v>
      </c>
      <c r="R41" s="24">
        <v>1.33567566628085</v>
      </c>
      <c r="S41" s="86">
        <v>0.223211146148139</v>
      </c>
      <c r="T41" s="24">
        <v>141.41471683982601</v>
      </c>
      <c r="U41" s="24">
        <v>2054.5325766037399</v>
      </c>
      <c r="V41" s="24">
        <v>3327.1166101820399</v>
      </c>
      <c r="W41" s="24">
        <v>53.251065626733499</v>
      </c>
      <c r="X41" s="24">
        <v>7.7615328894353697</v>
      </c>
      <c r="Y41" s="24">
        <v>18.6710161655649</v>
      </c>
      <c r="Z41" s="24">
        <v>0.92109057955191198</v>
      </c>
      <c r="AA41" s="86">
        <v>0.26976726141167401</v>
      </c>
      <c r="AB41" s="24">
        <v>374.59344931987198</v>
      </c>
      <c r="AC41" s="24">
        <v>374.59344931987198</v>
      </c>
      <c r="AD41" s="24">
        <v>0</v>
      </c>
      <c r="AE41" s="24">
        <v>12.4119243034603</v>
      </c>
      <c r="AF41" s="24">
        <v>0.25509551633718502</v>
      </c>
      <c r="AG41" s="86">
        <v>8.0382269872544292</v>
      </c>
      <c r="AH41" s="24">
        <v>0.92710488500140498</v>
      </c>
      <c r="AI41" s="24">
        <v>0.96730048662731005</v>
      </c>
      <c r="AJ41" s="24">
        <v>0.14954575672663201</v>
      </c>
      <c r="AK41" s="24">
        <v>106.77198059767299</v>
      </c>
      <c r="AL41" s="24">
        <v>0</v>
      </c>
      <c r="AM41" s="24">
        <v>9017.2865926211307</v>
      </c>
      <c r="AN41" s="24">
        <v>1001.92168424687</v>
      </c>
      <c r="AO41" s="24">
        <v>10019.208276867999</v>
      </c>
      <c r="AP41" s="24">
        <v>2.1162005096424601E-3</v>
      </c>
      <c r="AQ41" s="24">
        <v>107.779254785578</v>
      </c>
      <c r="AR41" s="24">
        <v>29.7663718407324</v>
      </c>
      <c r="AS41" s="24">
        <v>1103.6363828481601</v>
      </c>
      <c r="AT41" s="24">
        <v>23.892270819794199</v>
      </c>
      <c r="AU41" s="24">
        <v>32.5024618428953</v>
      </c>
      <c r="AV41" s="24">
        <v>105.738591130034</v>
      </c>
      <c r="AW41" s="24">
        <v>27.651296329035301</v>
      </c>
      <c r="AX41" s="24">
        <v>0.11991838974409801</v>
      </c>
      <c r="AY41" s="24">
        <v>6.0768050979761501</v>
      </c>
      <c r="AZ41" s="24">
        <v>2645.0583645144102</v>
      </c>
      <c r="BA41" s="24">
        <v>2001.8166040014</v>
      </c>
      <c r="BB41" s="24">
        <v>643.24176051301595</v>
      </c>
      <c r="BC41" s="24">
        <v>7.1361398171265701E-3</v>
      </c>
      <c r="BD41" s="24">
        <v>0.155227627330698</v>
      </c>
      <c r="BE41" s="24">
        <v>546.00203572756402</v>
      </c>
      <c r="BF41" s="24">
        <v>0.67218730082618405</v>
      </c>
      <c r="BG41" s="24">
        <v>202.044102933689</v>
      </c>
      <c r="BH41" s="24">
        <v>49.083880921642397</v>
      </c>
      <c r="BI41" s="24">
        <v>25.956079213754599</v>
      </c>
      <c r="BJ41" s="24">
        <v>505.93331573471897</v>
      </c>
      <c r="BK41" s="24">
        <v>125.694480720499</v>
      </c>
      <c r="BL41" s="24">
        <v>59.609288926569597</v>
      </c>
      <c r="BM41" s="24">
        <v>383.36319500386298</v>
      </c>
      <c r="BN41" s="24">
        <v>3.2424390214114802</v>
      </c>
      <c r="BO41" s="24">
        <v>19424.1643210781</v>
      </c>
      <c r="BP41" s="24">
        <v>742.76137516012898</v>
      </c>
      <c r="BQ41" s="24">
        <v>251.95917273543901</v>
      </c>
      <c r="BR41" s="24">
        <v>0.198229634260707</v>
      </c>
      <c r="BS41" s="24">
        <v>627.56351283276001</v>
      </c>
      <c r="BT41" s="86">
        <v>0</v>
      </c>
      <c r="BU41" s="24">
        <v>93.488976971594795</v>
      </c>
      <c r="BV41" s="24">
        <v>2802.5097180519901</v>
      </c>
      <c r="BW41" s="24">
        <v>116.98458734837</v>
      </c>
    </row>
    <row r="42" spans="1:75" x14ac:dyDescent="0.3">
      <c r="A42" s="18" t="s">
        <v>114</v>
      </c>
      <c r="B42" s="86">
        <v>4244.4486252999995</v>
      </c>
      <c r="C42" s="86">
        <v>81.261442156000001</v>
      </c>
      <c r="D42" s="86">
        <v>10435.743649</v>
      </c>
      <c r="E42" s="86">
        <v>5097.3827877000003</v>
      </c>
      <c r="F42" s="86">
        <v>3305.9731639000001</v>
      </c>
      <c r="G42" s="86">
        <v>84676.869267999995</v>
      </c>
      <c r="H42" s="86">
        <v>392.31202192000001</v>
      </c>
      <c r="I42" s="86"/>
      <c r="J42" s="86"/>
      <c r="K42" s="86"/>
      <c r="L42" s="24"/>
      <c r="M42" s="24" t="s">
        <v>205</v>
      </c>
      <c r="N42" s="86">
        <v>0</v>
      </c>
      <c r="O42" s="24">
        <v>0</v>
      </c>
      <c r="P42" s="24">
        <v>0</v>
      </c>
      <c r="Q42" s="24">
        <v>0</v>
      </c>
      <c r="R42" s="24">
        <v>0</v>
      </c>
      <c r="S42" s="86">
        <v>0</v>
      </c>
      <c r="T42" s="24">
        <v>0</v>
      </c>
      <c r="U42" s="24">
        <v>0</v>
      </c>
      <c r="V42" s="24">
        <v>0</v>
      </c>
      <c r="W42" s="24">
        <v>0</v>
      </c>
      <c r="X42" s="24">
        <v>0</v>
      </c>
      <c r="Y42" s="24">
        <v>0</v>
      </c>
      <c r="Z42" s="24">
        <v>0</v>
      </c>
      <c r="AA42" s="86">
        <v>0</v>
      </c>
      <c r="AB42" s="24">
        <v>0</v>
      </c>
      <c r="AC42" s="24">
        <v>0</v>
      </c>
      <c r="AD42" s="24">
        <v>0</v>
      </c>
      <c r="AE42" s="24">
        <v>0</v>
      </c>
      <c r="AF42" s="24">
        <v>0</v>
      </c>
      <c r="AG42" s="86">
        <v>0</v>
      </c>
      <c r="AH42" s="24">
        <v>0</v>
      </c>
      <c r="AI42" s="24">
        <v>0</v>
      </c>
      <c r="AJ42" s="24">
        <v>0</v>
      </c>
      <c r="AK42" s="24">
        <v>0</v>
      </c>
      <c r="AL42" s="24">
        <v>0</v>
      </c>
      <c r="AM42" s="24">
        <v>0</v>
      </c>
      <c r="AN42" s="24">
        <v>0</v>
      </c>
      <c r="AO42" s="24">
        <v>0</v>
      </c>
      <c r="AP42" s="24">
        <v>0</v>
      </c>
      <c r="AQ42" s="24">
        <v>0</v>
      </c>
      <c r="AR42" s="24">
        <v>0</v>
      </c>
      <c r="AS42" s="24">
        <v>0</v>
      </c>
      <c r="AT42" s="24">
        <v>0</v>
      </c>
      <c r="AU42" s="24">
        <v>0</v>
      </c>
      <c r="AV42" s="24">
        <v>0</v>
      </c>
      <c r="AW42" s="24">
        <v>0</v>
      </c>
      <c r="AX42" s="24">
        <v>0</v>
      </c>
      <c r="AY42" s="24">
        <v>0</v>
      </c>
      <c r="AZ42" s="24">
        <v>0</v>
      </c>
      <c r="BA42" s="24">
        <v>0</v>
      </c>
      <c r="BB42" s="24">
        <v>0</v>
      </c>
      <c r="BC42" s="24">
        <v>0</v>
      </c>
      <c r="BD42" s="24">
        <v>0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0</v>
      </c>
      <c r="BK42" s="24">
        <v>0</v>
      </c>
      <c r="BL42" s="24">
        <v>0</v>
      </c>
      <c r="BM42" s="24">
        <v>0</v>
      </c>
      <c r="BN42" s="24">
        <v>0</v>
      </c>
      <c r="BO42" s="24">
        <v>0</v>
      </c>
      <c r="BP42" s="24">
        <v>0</v>
      </c>
      <c r="BQ42" s="24">
        <v>0</v>
      </c>
      <c r="BR42" s="24">
        <v>0</v>
      </c>
      <c r="BS42" s="24">
        <v>0</v>
      </c>
      <c r="BT42" s="86">
        <v>0</v>
      </c>
      <c r="BU42" s="24">
        <v>0</v>
      </c>
      <c r="BV42" s="24">
        <v>0</v>
      </c>
      <c r="BW42" s="24">
        <v>0</v>
      </c>
    </row>
    <row r="43" spans="1:75" x14ac:dyDescent="0.3">
      <c r="A43" s="18" t="s">
        <v>115</v>
      </c>
      <c r="B43" s="86">
        <v>94109.807532999999</v>
      </c>
      <c r="C43" s="86">
        <v>350.09373249999999</v>
      </c>
      <c r="D43" s="86">
        <v>27269.02663</v>
      </c>
      <c r="E43" s="86">
        <v>11106.951858</v>
      </c>
      <c r="F43" s="86">
        <v>8738.7687805999994</v>
      </c>
      <c r="G43" s="86">
        <v>133913.50670999999</v>
      </c>
      <c r="H43" s="86">
        <v>10540.204498999999</v>
      </c>
      <c r="I43" s="86"/>
      <c r="J43" s="86"/>
      <c r="K43" s="86"/>
      <c r="L43" s="24"/>
      <c r="M43" s="24" t="s">
        <v>206</v>
      </c>
      <c r="N43" s="86">
        <v>6.7722770619730399</v>
      </c>
      <c r="O43" s="24">
        <v>446.70595473296402</v>
      </c>
      <c r="P43" s="24">
        <v>10.080321873540599</v>
      </c>
      <c r="Q43" s="24">
        <v>9.5424849264244997</v>
      </c>
      <c r="R43" s="24">
        <v>16.113428615574001</v>
      </c>
      <c r="S43" s="86">
        <v>3.2529284856947598</v>
      </c>
      <c r="T43" s="24">
        <v>38.512366334457099</v>
      </c>
      <c r="U43" s="24">
        <v>734.70713739339305</v>
      </c>
      <c r="V43" s="24">
        <v>5637.5494592463701</v>
      </c>
      <c r="W43" s="24">
        <v>40.978072530527598</v>
      </c>
      <c r="X43" s="24">
        <v>64.270665715562004</v>
      </c>
      <c r="Y43" s="24">
        <v>12.144484044412099</v>
      </c>
      <c r="Z43" s="24">
        <v>174.000441253969</v>
      </c>
      <c r="AA43" s="86">
        <v>3.8961929687302002</v>
      </c>
      <c r="AB43" s="24">
        <v>208.39980328064399</v>
      </c>
      <c r="AC43" s="24">
        <v>208.39980328064399</v>
      </c>
      <c r="AD43" s="24">
        <v>0</v>
      </c>
      <c r="AE43" s="24">
        <v>21.328647738521799</v>
      </c>
      <c r="AF43" s="24">
        <v>3.7137141967360598</v>
      </c>
      <c r="AG43" s="86">
        <v>423.97268430996701</v>
      </c>
      <c r="AH43" s="24">
        <v>74.922958312520706</v>
      </c>
      <c r="AI43" s="24">
        <v>116.363024874511</v>
      </c>
      <c r="AJ43" s="24">
        <v>1.8475238188958201</v>
      </c>
      <c r="AK43" s="24">
        <v>52.125843660113397</v>
      </c>
      <c r="AL43" s="24">
        <v>0</v>
      </c>
      <c r="AM43" s="24">
        <v>7282.6063064023201</v>
      </c>
      <c r="AN43" s="24">
        <v>809.18092695833798</v>
      </c>
      <c r="AO43" s="24">
        <v>8091.7872333606601</v>
      </c>
      <c r="AP43" s="24">
        <v>7.4563076521437399E-2</v>
      </c>
      <c r="AQ43" s="24">
        <v>123.37361743590699</v>
      </c>
      <c r="AR43" s="24">
        <v>19.816548327276099</v>
      </c>
      <c r="AS43" s="24">
        <v>1488.01527272915</v>
      </c>
      <c r="AT43" s="24">
        <v>22.632575307347199</v>
      </c>
      <c r="AU43" s="24">
        <v>62.634605494858299</v>
      </c>
      <c r="AV43" s="24">
        <v>137.698600707683</v>
      </c>
      <c r="AW43" s="24">
        <v>34.784369346892802</v>
      </c>
      <c r="AX43" s="24">
        <v>0.73179375540821101</v>
      </c>
      <c r="AY43" s="24">
        <v>11.145588431266599</v>
      </c>
      <c r="AZ43" s="24">
        <v>2139.12950538011</v>
      </c>
      <c r="BA43" s="24">
        <v>2086.3316247872899</v>
      </c>
      <c r="BB43" s="24">
        <v>52.797880592822899</v>
      </c>
      <c r="BC43" s="24">
        <v>3.9466921300506101E-2</v>
      </c>
      <c r="BD43" s="24">
        <v>7.2855050248846795E-2</v>
      </c>
      <c r="BE43" s="24">
        <v>111.054844511561</v>
      </c>
      <c r="BF43" s="24">
        <v>5.2215572628515501</v>
      </c>
      <c r="BG43" s="24">
        <v>364.802636938739</v>
      </c>
      <c r="BH43" s="24">
        <v>90.262384612509805</v>
      </c>
      <c r="BI43" s="24">
        <v>48.838595119940699</v>
      </c>
      <c r="BJ43" s="24">
        <v>911.77237647855702</v>
      </c>
      <c r="BK43" s="24">
        <v>35.296771841513497</v>
      </c>
      <c r="BL43" s="24">
        <v>64.118210901635294</v>
      </c>
      <c r="BM43" s="24">
        <v>198.898741246349</v>
      </c>
      <c r="BN43" s="24">
        <v>1.8058743728676301</v>
      </c>
      <c r="BO43" s="24">
        <v>79126.382975789107</v>
      </c>
      <c r="BP43" s="24">
        <v>1179.34797548595</v>
      </c>
      <c r="BQ43" s="24">
        <v>1.9744871315585899</v>
      </c>
      <c r="BR43" s="24">
        <v>259.028770584602</v>
      </c>
      <c r="BS43" s="24">
        <v>852.78544878636899</v>
      </c>
      <c r="BT43" s="86">
        <v>4.9982294925511601E-2</v>
      </c>
      <c r="BU43" s="24">
        <v>403.39030071251102</v>
      </c>
      <c r="BV43" s="24">
        <v>4996.6178423375504</v>
      </c>
      <c r="BW43" s="24">
        <v>741.40458493563699</v>
      </c>
    </row>
    <row r="44" spans="1:75" x14ac:dyDescent="0.3">
      <c r="A44" s="18" t="s">
        <v>116</v>
      </c>
      <c r="B44" s="86">
        <v>396.03705482999999</v>
      </c>
      <c r="C44" s="86">
        <v>5.8620480293000004</v>
      </c>
      <c r="D44" s="86">
        <v>1078.8069082</v>
      </c>
      <c r="E44" s="86">
        <v>302.37694944999998</v>
      </c>
      <c r="F44" s="86">
        <v>214.08560247</v>
      </c>
      <c r="G44" s="86">
        <v>1150.0727142000001</v>
      </c>
      <c r="H44" s="86">
        <v>2071.0138142999999</v>
      </c>
      <c r="I44" s="86"/>
      <c r="J44" s="86"/>
      <c r="K44" s="86"/>
      <c r="L44" s="24"/>
      <c r="M44" s="24" t="s">
        <v>207</v>
      </c>
      <c r="N44" s="86">
        <v>0</v>
      </c>
      <c r="O44" s="24">
        <v>0</v>
      </c>
      <c r="P44" s="24">
        <v>0</v>
      </c>
      <c r="Q44" s="24">
        <v>0</v>
      </c>
      <c r="R44" s="24">
        <v>0</v>
      </c>
      <c r="S44" s="86">
        <v>0</v>
      </c>
      <c r="T44" s="24">
        <v>0</v>
      </c>
      <c r="U44" s="24">
        <v>0</v>
      </c>
      <c r="V44" s="24">
        <v>0</v>
      </c>
      <c r="W44" s="24">
        <v>0</v>
      </c>
      <c r="X44" s="24">
        <v>0</v>
      </c>
      <c r="Y44" s="24">
        <v>0</v>
      </c>
      <c r="Z44" s="24">
        <v>0</v>
      </c>
      <c r="AA44" s="86">
        <v>0</v>
      </c>
      <c r="AB44" s="24">
        <v>0</v>
      </c>
      <c r="AC44" s="24">
        <v>0</v>
      </c>
      <c r="AD44" s="24">
        <v>0</v>
      </c>
      <c r="AE44" s="24">
        <v>0</v>
      </c>
      <c r="AF44" s="24">
        <v>0</v>
      </c>
      <c r="AG44" s="86">
        <v>0</v>
      </c>
      <c r="AH44" s="24">
        <v>0</v>
      </c>
      <c r="AI44" s="24">
        <v>0</v>
      </c>
      <c r="AJ44" s="24">
        <v>0</v>
      </c>
      <c r="AK44" s="24">
        <v>0</v>
      </c>
      <c r="AL44" s="24">
        <v>0</v>
      </c>
      <c r="AM44" s="24">
        <v>0</v>
      </c>
      <c r="AN44" s="24">
        <v>0</v>
      </c>
      <c r="AO44" s="24">
        <v>0</v>
      </c>
      <c r="AP44" s="24">
        <v>0</v>
      </c>
      <c r="AQ44" s="24">
        <v>0</v>
      </c>
      <c r="AR44" s="24">
        <v>0</v>
      </c>
      <c r="AS44" s="24">
        <v>0</v>
      </c>
      <c r="AT44" s="24">
        <v>0</v>
      </c>
      <c r="AU44" s="24">
        <v>0</v>
      </c>
      <c r="AV44" s="24">
        <v>0</v>
      </c>
      <c r="AW44" s="24">
        <v>0</v>
      </c>
      <c r="AX44" s="24">
        <v>0</v>
      </c>
      <c r="AY44" s="24">
        <v>0</v>
      </c>
      <c r="AZ44" s="24">
        <v>0</v>
      </c>
      <c r="BA44" s="24">
        <v>0</v>
      </c>
      <c r="BB44" s="24">
        <v>0</v>
      </c>
      <c r="BC44" s="24">
        <v>0</v>
      </c>
      <c r="BD44" s="24">
        <v>0</v>
      </c>
      <c r="BE44" s="24">
        <v>0</v>
      </c>
      <c r="BF44" s="24">
        <v>0</v>
      </c>
      <c r="BG44" s="24">
        <v>0</v>
      </c>
      <c r="BH44" s="24">
        <v>0</v>
      </c>
      <c r="BI44" s="24">
        <v>0</v>
      </c>
      <c r="BJ44" s="24">
        <v>0</v>
      </c>
      <c r="BK44" s="24">
        <v>0</v>
      </c>
      <c r="BL44" s="24">
        <v>0</v>
      </c>
      <c r="BM44" s="24">
        <v>0</v>
      </c>
      <c r="BN44" s="24">
        <v>0</v>
      </c>
      <c r="BO44" s="24">
        <v>0</v>
      </c>
      <c r="BP44" s="24">
        <v>0</v>
      </c>
      <c r="BQ44" s="24">
        <v>0</v>
      </c>
      <c r="BR44" s="24">
        <v>0</v>
      </c>
      <c r="BS44" s="24">
        <v>0</v>
      </c>
      <c r="BT44" s="86">
        <v>0</v>
      </c>
      <c r="BU44" s="24">
        <v>0</v>
      </c>
      <c r="BV44" s="24">
        <v>0</v>
      </c>
      <c r="BW44" s="24">
        <v>0</v>
      </c>
    </row>
    <row r="45" spans="1:75" x14ac:dyDescent="0.3">
      <c r="A45" s="18" t="s">
        <v>117</v>
      </c>
      <c r="B45" s="86">
        <v>35060.705270999999</v>
      </c>
      <c r="C45" s="86">
        <v>504.53192848999998</v>
      </c>
      <c r="D45" s="86">
        <v>45813.221475999999</v>
      </c>
      <c r="E45" s="86">
        <v>41655.688158999998</v>
      </c>
      <c r="F45" s="86">
        <v>26113.533642999999</v>
      </c>
      <c r="G45" s="86">
        <v>242809.88445000001</v>
      </c>
      <c r="H45" s="86">
        <v>2499.5558682000001</v>
      </c>
      <c r="I45" s="86"/>
      <c r="J45" s="86"/>
      <c r="K45" s="86"/>
      <c r="L45" s="24"/>
      <c r="M45" s="24" t="s">
        <v>208</v>
      </c>
      <c r="N45" s="86">
        <v>0</v>
      </c>
      <c r="O45" s="24">
        <v>0</v>
      </c>
      <c r="P45" s="24">
        <v>0</v>
      </c>
      <c r="Q45" s="24">
        <v>0</v>
      </c>
      <c r="R45" s="24">
        <v>0</v>
      </c>
      <c r="S45" s="86">
        <v>0</v>
      </c>
      <c r="T45" s="24">
        <v>0</v>
      </c>
      <c r="U45" s="24">
        <v>0</v>
      </c>
      <c r="V45" s="24">
        <v>0</v>
      </c>
      <c r="W45" s="24">
        <v>0</v>
      </c>
      <c r="X45" s="24">
        <v>0</v>
      </c>
      <c r="Y45" s="24">
        <v>0</v>
      </c>
      <c r="Z45" s="24">
        <v>0</v>
      </c>
      <c r="AA45" s="86">
        <v>0</v>
      </c>
      <c r="AB45" s="24">
        <v>0</v>
      </c>
      <c r="AC45" s="24">
        <v>0</v>
      </c>
      <c r="AD45" s="24">
        <v>0</v>
      </c>
      <c r="AE45" s="24">
        <v>0</v>
      </c>
      <c r="AF45" s="24">
        <v>0</v>
      </c>
      <c r="AG45" s="86">
        <v>0</v>
      </c>
      <c r="AH45" s="24">
        <v>0</v>
      </c>
      <c r="AI45" s="24">
        <v>0</v>
      </c>
      <c r="AJ45" s="24">
        <v>0</v>
      </c>
      <c r="AK45" s="24">
        <v>0</v>
      </c>
      <c r="AL45" s="24">
        <v>0</v>
      </c>
      <c r="AM45" s="24">
        <v>0</v>
      </c>
      <c r="AN45" s="24">
        <v>0</v>
      </c>
      <c r="AO45" s="24">
        <v>0</v>
      </c>
      <c r="AP45" s="24">
        <v>0</v>
      </c>
      <c r="AQ45" s="24">
        <v>0</v>
      </c>
      <c r="AR45" s="24">
        <v>0</v>
      </c>
      <c r="AS45" s="24">
        <v>0</v>
      </c>
      <c r="AT45" s="24">
        <v>0</v>
      </c>
      <c r="AU45" s="24">
        <v>0</v>
      </c>
      <c r="AV45" s="24">
        <v>0</v>
      </c>
      <c r="AW45" s="24">
        <v>0</v>
      </c>
      <c r="AX45" s="24">
        <v>0</v>
      </c>
      <c r="AY45" s="24">
        <v>0</v>
      </c>
      <c r="AZ45" s="24">
        <v>0</v>
      </c>
      <c r="BA45" s="24">
        <v>0</v>
      </c>
      <c r="BB45" s="24">
        <v>0</v>
      </c>
      <c r="BC45" s="24">
        <v>0</v>
      </c>
      <c r="BD45" s="24">
        <v>0</v>
      </c>
      <c r="BE45" s="24">
        <v>0</v>
      </c>
      <c r="BF45" s="24">
        <v>0</v>
      </c>
      <c r="BG45" s="24">
        <v>0</v>
      </c>
      <c r="BH45" s="24">
        <v>0</v>
      </c>
      <c r="BI45" s="24">
        <v>0</v>
      </c>
      <c r="BJ45" s="24">
        <v>0</v>
      </c>
      <c r="BK45" s="24">
        <v>0</v>
      </c>
      <c r="BL45" s="24">
        <v>0</v>
      </c>
      <c r="BM45" s="24">
        <v>0</v>
      </c>
      <c r="BN45" s="24">
        <v>0</v>
      </c>
      <c r="BO45" s="24">
        <v>0</v>
      </c>
      <c r="BP45" s="24">
        <v>0</v>
      </c>
      <c r="BQ45" s="24">
        <v>0</v>
      </c>
      <c r="BR45" s="24">
        <v>0</v>
      </c>
      <c r="BS45" s="24">
        <v>0</v>
      </c>
      <c r="BT45" s="86">
        <v>0</v>
      </c>
      <c r="BU45" s="24">
        <v>0</v>
      </c>
      <c r="BV45" s="24">
        <v>0</v>
      </c>
      <c r="BW45" s="24">
        <v>0</v>
      </c>
    </row>
    <row r="46" spans="1:75" x14ac:dyDescent="0.3">
      <c r="A46" s="18" t="s">
        <v>118</v>
      </c>
      <c r="B46" s="86">
        <v>3444.0096045999999</v>
      </c>
      <c r="C46" s="86">
        <v>29.425658736999999</v>
      </c>
      <c r="D46" s="86">
        <v>10079.745623000001</v>
      </c>
      <c r="E46" s="86">
        <v>1991.3555530000001</v>
      </c>
      <c r="F46" s="86">
        <v>1360.7125258000001</v>
      </c>
      <c r="G46" s="86">
        <v>21950.619567000002</v>
      </c>
      <c r="H46" s="86">
        <v>253.29221254999999</v>
      </c>
      <c r="I46" s="86"/>
      <c r="J46" s="86"/>
      <c r="K46" s="86"/>
      <c r="L46" s="24"/>
      <c r="M46" s="24" t="s">
        <v>209</v>
      </c>
      <c r="N46" s="86">
        <v>0</v>
      </c>
      <c r="O46" s="24">
        <v>0</v>
      </c>
      <c r="P46" s="24">
        <v>0</v>
      </c>
      <c r="Q46" s="24">
        <v>0</v>
      </c>
      <c r="R46" s="24">
        <v>0</v>
      </c>
      <c r="S46" s="86">
        <v>0</v>
      </c>
      <c r="T46" s="24">
        <v>0</v>
      </c>
      <c r="U46" s="24">
        <v>0</v>
      </c>
      <c r="V46" s="24">
        <v>0</v>
      </c>
      <c r="W46" s="24">
        <v>0</v>
      </c>
      <c r="X46" s="24">
        <v>0</v>
      </c>
      <c r="Y46" s="24">
        <v>0</v>
      </c>
      <c r="Z46" s="24">
        <v>0</v>
      </c>
      <c r="AA46" s="86">
        <v>0</v>
      </c>
      <c r="AB46" s="24">
        <v>0</v>
      </c>
      <c r="AC46" s="24">
        <v>0</v>
      </c>
      <c r="AD46" s="24">
        <v>0</v>
      </c>
      <c r="AE46" s="24">
        <v>0</v>
      </c>
      <c r="AF46" s="24">
        <v>0</v>
      </c>
      <c r="AG46" s="86">
        <v>0</v>
      </c>
      <c r="AH46" s="24">
        <v>0</v>
      </c>
      <c r="AI46" s="24">
        <v>0</v>
      </c>
      <c r="AJ46" s="24">
        <v>0</v>
      </c>
      <c r="AK46" s="24">
        <v>0</v>
      </c>
      <c r="AL46" s="24">
        <v>0</v>
      </c>
      <c r="AM46" s="24">
        <v>0</v>
      </c>
      <c r="AN46" s="24">
        <v>0</v>
      </c>
      <c r="AO46" s="24">
        <v>0</v>
      </c>
      <c r="AP46" s="24">
        <v>0</v>
      </c>
      <c r="AQ46" s="24">
        <v>0</v>
      </c>
      <c r="AR46" s="24">
        <v>0</v>
      </c>
      <c r="AS46" s="24">
        <v>0</v>
      </c>
      <c r="AT46" s="24">
        <v>0</v>
      </c>
      <c r="AU46" s="24">
        <v>0</v>
      </c>
      <c r="AV46" s="24">
        <v>0</v>
      </c>
      <c r="AW46" s="24">
        <v>0</v>
      </c>
      <c r="AX46" s="24">
        <v>0</v>
      </c>
      <c r="AY46" s="24">
        <v>0</v>
      </c>
      <c r="AZ46" s="24">
        <v>0</v>
      </c>
      <c r="BA46" s="24">
        <v>0</v>
      </c>
      <c r="BB46" s="24">
        <v>0</v>
      </c>
      <c r="BC46" s="24">
        <v>0</v>
      </c>
      <c r="BD46" s="24">
        <v>0</v>
      </c>
      <c r="BE46" s="24">
        <v>0</v>
      </c>
      <c r="BF46" s="24">
        <v>0</v>
      </c>
      <c r="BG46" s="24">
        <v>0</v>
      </c>
      <c r="BH46" s="24">
        <v>0</v>
      </c>
      <c r="BI46" s="24">
        <v>0</v>
      </c>
      <c r="BJ46" s="24">
        <v>0</v>
      </c>
      <c r="BK46" s="24">
        <v>0</v>
      </c>
      <c r="BL46" s="24">
        <v>0</v>
      </c>
      <c r="BM46" s="24">
        <v>0</v>
      </c>
      <c r="BN46" s="24">
        <v>0</v>
      </c>
      <c r="BO46" s="24">
        <v>0</v>
      </c>
      <c r="BP46" s="24">
        <v>0</v>
      </c>
      <c r="BQ46" s="24">
        <v>0</v>
      </c>
      <c r="BR46" s="24">
        <v>0</v>
      </c>
      <c r="BS46" s="24">
        <v>0</v>
      </c>
      <c r="BT46" s="86">
        <v>0</v>
      </c>
      <c r="BU46" s="24">
        <v>0</v>
      </c>
      <c r="BV46" s="24">
        <v>0</v>
      </c>
      <c r="BW46" s="24">
        <v>0</v>
      </c>
    </row>
    <row r="47" spans="1:75" x14ac:dyDescent="0.3">
      <c r="A47" s="18" t="s">
        <v>119</v>
      </c>
      <c r="B47" s="86">
        <v>11.111841618</v>
      </c>
      <c r="C47" s="86">
        <v>0.50812591799999995</v>
      </c>
      <c r="D47" s="86">
        <v>17.895585399000002</v>
      </c>
      <c r="E47" s="86">
        <v>3939.4273254999998</v>
      </c>
      <c r="F47" s="86">
        <v>2076.5429288</v>
      </c>
      <c r="G47" s="86">
        <v>1.6139649665</v>
      </c>
      <c r="H47" s="86">
        <v>156.53416469999999</v>
      </c>
      <c r="I47" s="86"/>
      <c r="J47" s="86"/>
      <c r="K47" s="86"/>
      <c r="L47" s="24"/>
      <c r="M47" s="24" t="s">
        <v>210</v>
      </c>
      <c r="N47" s="86">
        <v>0</v>
      </c>
      <c r="O47" s="24">
        <v>0</v>
      </c>
      <c r="P47" s="24">
        <v>0</v>
      </c>
      <c r="Q47" s="24">
        <v>0</v>
      </c>
      <c r="R47" s="24">
        <v>0</v>
      </c>
      <c r="S47" s="86">
        <v>0</v>
      </c>
      <c r="T47" s="24">
        <v>6.3316291871889105E-4</v>
      </c>
      <c r="U47" s="24">
        <v>9.2969277203657505E-4</v>
      </c>
      <c r="V47" s="24">
        <v>0.28248970165952902</v>
      </c>
      <c r="W47" s="24">
        <v>2.2999078192430301E-3</v>
      </c>
      <c r="X47" s="24">
        <v>2.24369426577819E-4</v>
      </c>
      <c r="Y47" s="24">
        <v>9.05572763769245E-4</v>
      </c>
      <c r="Z47" s="24">
        <v>0</v>
      </c>
      <c r="AA47" s="86">
        <v>0</v>
      </c>
      <c r="AB47" s="24">
        <v>0</v>
      </c>
      <c r="AC47" s="24">
        <v>0</v>
      </c>
      <c r="AD47" s="24">
        <v>0</v>
      </c>
      <c r="AE47" s="24">
        <v>5.81920791018367E-4</v>
      </c>
      <c r="AF47" s="24">
        <v>0</v>
      </c>
      <c r="AG47" s="86">
        <v>0</v>
      </c>
      <c r="AH47" s="24">
        <v>0</v>
      </c>
      <c r="AI47" s="24">
        <v>0</v>
      </c>
      <c r="AJ47" s="24">
        <v>0</v>
      </c>
      <c r="AK47" s="24">
        <v>2.74394843389166E-2</v>
      </c>
      <c r="AL47" s="24">
        <v>0</v>
      </c>
      <c r="AM47" s="24">
        <v>0.79277874083015398</v>
      </c>
      <c r="AN47" s="24">
        <v>8.8086056317069505E-2</v>
      </c>
      <c r="AO47" s="24">
        <v>0.88086479714722399</v>
      </c>
      <c r="AP47" s="24">
        <v>0</v>
      </c>
      <c r="AQ47" s="24">
        <v>1.4399207217932399E-3</v>
      </c>
      <c r="AR47" s="24">
        <v>10.907502328632001</v>
      </c>
      <c r="AS47" s="24">
        <v>1.02809405578795E-3</v>
      </c>
      <c r="AT47" s="24">
        <v>4.8015140241516301</v>
      </c>
      <c r="AU47" s="24">
        <v>2.3706769842975599</v>
      </c>
      <c r="AV47" s="24">
        <v>7.32755391678653E-3</v>
      </c>
      <c r="AW47" s="24">
        <v>8.2381083241014608</v>
      </c>
      <c r="AX47" s="24">
        <v>13.509067720475899</v>
      </c>
      <c r="AY47" s="24">
        <v>3.5168483826341701</v>
      </c>
      <c r="AZ47" s="24">
        <v>1094.8189945927199</v>
      </c>
      <c r="BA47" s="24">
        <v>368.54010175388601</v>
      </c>
      <c r="BB47" s="24">
        <v>726.27889283883496</v>
      </c>
      <c r="BC47" s="24">
        <v>0.50182961578950402</v>
      </c>
      <c r="BD47" s="24">
        <v>0.44594895197782097</v>
      </c>
      <c r="BE47" s="24">
        <v>239.622716755677</v>
      </c>
      <c r="BF47" s="24">
        <v>0.60635735820147196</v>
      </c>
      <c r="BG47" s="24">
        <v>2.2960731273114201E-3</v>
      </c>
      <c r="BH47" s="24">
        <v>4.7754151578784597E-4</v>
      </c>
      <c r="BI47" s="24">
        <v>6.2661342504560694E-2</v>
      </c>
      <c r="BJ47" s="24">
        <v>6.3032909494755698E-3</v>
      </c>
      <c r="BK47" s="24">
        <v>0</v>
      </c>
      <c r="BL47" s="24">
        <v>27.168967851099701</v>
      </c>
      <c r="BM47" s="24">
        <v>56.301120940050801</v>
      </c>
      <c r="BN47" s="24">
        <v>0.47037671478254001</v>
      </c>
      <c r="BO47" s="24">
        <v>0.194825591692985</v>
      </c>
      <c r="BP47" s="24">
        <v>0</v>
      </c>
      <c r="BQ47" s="24">
        <v>0</v>
      </c>
      <c r="BR47" s="24">
        <v>0</v>
      </c>
      <c r="BS47" s="24">
        <v>0</v>
      </c>
      <c r="BT47" s="86">
        <v>0</v>
      </c>
      <c r="BU47" s="24">
        <v>0</v>
      </c>
      <c r="BV47" s="24">
        <v>6.8598411569855602E-3</v>
      </c>
      <c r="BW47" s="24">
        <v>0</v>
      </c>
    </row>
    <row r="49" spans="1:75" x14ac:dyDescent="0.3">
      <c r="A49" s="19" t="s">
        <v>55</v>
      </c>
      <c r="B49" s="1">
        <f t="shared" ref="B49:H49" si="0">SUM(B3:B47)</f>
        <v>1639974.6699560676</v>
      </c>
      <c r="C49" s="1">
        <f t="shared" si="0"/>
        <v>553138.4085983379</v>
      </c>
      <c r="D49" s="1">
        <f t="shared" si="0"/>
        <v>1308516.928516753</v>
      </c>
      <c r="E49" s="1">
        <f t="shared" si="0"/>
        <v>355691.0558450172</v>
      </c>
      <c r="F49" s="1">
        <f t="shared" si="0"/>
        <v>200086.41562950436</v>
      </c>
      <c r="G49" s="1">
        <f t="shared" si="0"/>
        <v>2549290.0662465212</v>
      </c>
      <c r="H49" s="1">
        <f t="shared" si="0"/>
        <v>1060921.7037689784</v>
      </c>
      <c r="I49" s="1"/>
      <c r="J49" s="1"/>
      <c r="K49" s="1"/>
      <c r="O49" s="1">
        <f t="shared" ref="O49:AX49" si="1">SUM(O3:O47)</f>
        <v>12238.86508845641</v>
      </c>
      <c r="P49" s="1">
        <f t="shared" si="1"/>
        <v>2550.115303176653</v>
      </c>
      <c r="Q49" s="1">
        <f t="shared" si="1"/>
        <v>2548.0360732448944</v>
      </c>
      <c r="R49" s="1">
        <f t="shared" si="1"/>
        <v>688.75389512508889</v>
      </c>
      <c r="S49" s="1"/>
      <c r="T49" s="1">
        <f t="shared" si="1"/>
        <v>45146.327379660521</v>
      </c>
      <c r="U49" s="1">
        <f t="shared" si="1"/>
        <v>7989113.347175966</v>
      </c>
      <c r="V49" s="1">
        <f t="shared" si="1"/>
        <v>1193949.9149778907</v>
      </c>
      <c r="W49" s="1">
        <f t="shared" si="1"/>
        <v>3532.638091112959</v>
      </c>
      <c r="X49" s="1">
        <f t="shared" si="1"/>
        <v>224904.21659570732</v>
      </c>
      <c r="Y49" s="1">
        <f t="shared" si="1"/>
        <v>1056.2918616863728</v>
      </c>
      <c r="Z49" s="1">
        <f t="shared" si="1"/>
        <v>57758.192666008101</v>
      </c>
      <c r="AA49" s="1"/>
      <c r="AB49" s="1">
        <f t="shared" si="1"/>
        <v>7411.7470792145386</v>
      </c>
      <c r="AC49" s="1">
        <f t="shared" si="1"/>
        <v>7411.7470792145386</v>
      </c>
      <c r="AD49" s="1">
        <f t="shared" si="1"/>
        <v>43.851694906627785</v>
      </c>
      <c r="AE49" s="1">
        <f t="shared" si="1"/>
        <v>1183.7405146559706</v>
      </c>
      <c r="AF49" s="1">
        <f t="shared" si="1"/>
        <v>506.74436864572351</v>
      </c>
      <c r="AG49" s="1"/>
      <c r="AH49" s="1">
        <f t="shared" si="1"/>
        <v>6153.3210297395863</v>
      </c>
      <c r="AI49" s="1">
        <f t="shared" si="1"/>
        <v>42752.767033191594</v>
      </c>
      <c r="AJ49" s="1">
        <f t="shared" ref="AJ49" si="2">SUM(AJ3:AJ47)</f>
        <v>77.547079351945897</v>
      </c>
      <c r="AK49" s="1">
        <f t="shared" si="1"/>
        <v>532193.80363876582</v>
      </c>
      <c r="AL49" s="1">
        <f t="shared" si="1"/>
        <v>168530.18344943374</v>
      </c>
      <c r="AM49" s="1">
        <f t="shared" si="1"/>
        <v>746602.29054711561</v>
      </c>
      <c r="AN49" s="1">
        <f t="shared" si="1"/>
        <v>82912.183261306986</v>
      </c>
      <c r="AO49" s="1">
        <f t="shared" si="1"/>
        <v>829558.32550332975</v>
      </c>
      <c r="AP49" s="1">
        <f t="shared" si="1"/>
        <v>40.738572992019435</v>
      </c>
      <c r="AQ49" s="1">
        <f t="shared" si="1"/>
        <v>16831.576325932012</v>
      </c>
      <c r="AR49" s="1">
        <f t="shared" si="1"/>
        <v>3132.6979295535507</v>
      </c>
      <c r="AS49" s="1">
        <f t="shared" si="1"/>
        <v>381039.50329703355</v>
      </c>
      <c r="AT49" s="1">
        <f t="shared" si="1"/>
        <v>1359.6392361757441</v>
      </c>
      <c r="AU49" s="1">
        <f t="shared" si="1"/>
        <v>1075.5350719561327</v>
      </c>
      <c r="AV49" s="1">
        <f t="shared" si="1"/>
        <v>2718.8862300002634</v>
      </c>
      <c r="AW49" s="1">
        <f t="shared" si="1"/>
        <v>1955.1408840725305</v>
      </c>
      <c r="AX49" s="1">
        <f t="shared" si="1"/>
        <v>343.33062495195009</v>
      </c>
      <c r="AY49" s="1">
        <f t="shared" ref="AY49:BW49" si="3">SUM(AY3:AY47)</f>
        <v>882.71397865766448</v>
      </c>
      <c r="AZ49" s="1">
        <f t="shared" si="3"/>
        <v>163183.25036210424</v>
      </c>
      <c r="BA49" s="1">
        <f t="shared" si="3"/>
        <v>84366.347751549096</v>
      </c>
      <c r="BB49" s="1">
        <f t="shared" si="3"/>
        <v>78816.902610555175</v>
      </c>
      <c r="BC49" s="1">
        <f t="shared" si="3"/>
        <v>230.53022457738408</v>
      </c>
      <c r="BD49" s="1">
        <f t="shared" si="3"/>
        <v>56.88055535211214</v>
      </c>
      <c r="BE49" s="1">
        <f t="shared" si="3"/>
        <v>35060.65750708976</v>
      </c>
      <c r="BF49" s="1">
        <f t="shared" si="3"/>
        <v>585.67698305128295</v>
      </c>
      <c r="BG49" s="1">
        <f t="shared" si="3"/>
        <v>6190.8936515005262</v>
      </c>
      <c r="BH49" s="1">
        <f t="shared" si="3"/>
        <v>847.46136251534847</v>
      </c>
      <c r="BI49" s="1">
        <f t="shared" si="3"/>
        <v>741.72531020104509</v>
      </c>
      <c r="BJ49" s="1">
        <f t="shared" si="3"/>
        <v>15497.484849178747</v>
      </c>
      <c r="BK49" s="1">
        <f t="shared" si="3"/>
        <v>133625.51409741509</v>
      </c>
      <c r="BL49" s="1">
        <f t="shared" si="3"/>
        <v>7477.9093216293422</v>
      </c>
      <c r="BM49" s="1">
        <f t="shared" si="3"/>
        <v>5754.5710516646323</v>
      </c>
      <c r="BN49" s="1">
        <f t="shared" si="3"/>
        <v>454.61297942110838</v>
      </c>
      <c r="BO49" s="1">
        <f t="shared" si="3"/>
        <v>1335930.6766166377</v>
      </c>
      <c r="BP49" s="1">
        <f t="shared" ref="BP49" si="4">SUM(BP3:BP47)</f>
        <v>215011.32988198538</v>
      </c>
      <c r="BQ49" s="1">
        <f t="shared" si="3"/>
        <v>11904.253640164696</v>
      </c>
      <c r="BR49" s="1">
        <f t="shared" si="3"/>
        <v>5090.9242337256037</v>
      </c>
      <c r="BS49" s="1">
        <f t="shared" si="3"/>
        <v>31380.500066188051</v>
      </c>
      <c r="BT49" s="1"/>
      <c r="BU49" s="1">
        <f t="shared" si="3"/>
        <v>37895.030366275045</v>
      </c>
      <c r="BV49" s="1">
        <f t="shared" si="3"/>
        <v>804390.36895471753</v>
      </c>
      <c r="BW49" s="1">
        <f t="shared" si="3"/>
        <v>19780.803985817041</v>
      </c>
    </row>
    <row r="50" spans="1:75" x14ac:dyDescent="0.3">
      <c r="A50" s="19" t="s">
        <v>73</v>
      </c>
      <c r="B50" s="1">
        <f>SUM(B3:B15)</f>
        <v>1320999.9494134199</v>
      </c>
      <c r="C50" s="1">
        <f t="shared" ref="C50:H50" si="5">SUM(C3:C15)</f>
        <v>549801.28635978315</v>
      </c>
      <c r="D50" s="1">
        <f t="shared" si="5"/>
        <v>824116.45189256396</v>
      </c>
      <c r="E50" s="1">
        <f>SUM(E3:E15)</f>
        <v>140604.93891319723</v>
      </c>
      <c r="F50" s="1">
        <f t="shared" si="5"/>
        <v>57530.235187964405</v>
      </c>
      <c r="G50" s="1">
        <f t="shared" si="5"/>
        <v>1100188.8870161842</v>
      </c>
      <c r="H50" s="1">
        <f t="shared" si="5"/>
        <v>949399.29888823396</v>
      </c>
      <c r="I50" s="1"/>
      <c r="J50" s="1"/>
      <c r="K50" s="1"/>
      <c r="O50" s="1">
        <f t="shared" ref="O50:BW50" si="6">SUM(O3:O15)</f>
        <v>10700.943835399388</v>
      </c>
      <c r="P50" s="1">
        <f t="shared" si="6"/>
        <v>2475.0615644904565</v>
      </c>
      <c r="Q50" s="1">
        <f t="shared" si="6"/>
        <v>2475.0611667867975</v>
      </c>
      <c r="R50" s="1">
        <f t="shared" si="6"/>
        <v>608.47649905791877</v>
      </c>
      <c r="S50" s="1"/>
      <c r="T50" s="1">
        <f t="shared" si="6"/>
        <v>44342.234045754354</v>
      </c>
      <c r="U50" s="1">
        <f t="shared" si="6"/>
        <v>7970586.4552509533</v>
      </c>
      <c r="V50" s="1">
        <f t="shared" si="6"/>
        <v>1085244.3173996387</v>
      </c>
      <c r="W50" s="1">
        <f t="shared" si="6"/>
        <v>2933.8833594623056</v>
      </c>
      <c r="X50" s="1">
        <f t="shared" si="6"/>
        <v>223384.43857652668</v>
      </c>
      <c r="Y50" s="1">
        <f t="shared" si="6"/>
        <v>811.45113682855549</v>
      </c>
      <c r="Z50" s="1">
        <f t="shared" si="6"/>
        <v>57357.492669165091</v>
      </c>
      <c r="AA50" s="1"/>
      <c r="AB50" s="1">
        <f t="shared" si="6"/>
        <v>4452.7383554925245</v>
      </c>
      <c r="AC50" s="1">
        <f t="shared" si="6"/>
        <v>4452.7383554925245</v>
      </c>
      <c r="AD50" s="1">
        <f t="shared" si="6"/>
        <v>43.851694906627785</v>
      </c>
      <c r="AE50" s="1">
        <f t="shared" si="6"/>
        <v>1034.1665172587814</v>
      </c>
      <c r="AF50" s="1">
        <f t="shared" si="6"/>
        <v>492.19194613118162</v>
      </c>
      <c r="AG50" s="1"/>
      <c r="AH50" s="1">
        <f t="shared" si="6"/>
        <v>5594.3290550516613</v>
      </c>
      <c r="AI50" s="1">
        <f t="shared" si="6"/>
        <v>42302.996532152058</v>
      </c>
      <c r="AJ50" s="1">
        <f t="shared" ref="AJ50" si="7">SUM(AJ3:AJ15)</f>
        <v>65.973722136723964</v>
      </c>
      <c r="AK50" s="1">
        <f t="shared" si="6"/>
        <v>531101.0296059167</v>
      </c>
      <c r="AL50" s="1">
        <f t="shared" si="6"/>
        <v>168530.18344943374</v>
      </c>
      <c r="AM50" s="1">
        <f t="shared" si="6"/>
        <v>575206.77172940504</v>
      </c>
      <c r="AN50" s="1">
        <f t="shared" si="6"/>
        <v>63868.217565711428</v>
      </c>
      <c r="AO50" s="1">
        <f t="shared" si="6"/>
        <v>639118.84099002322</v>
      </c>
      <c r="AP50" s="1">
        <f t="shared" si="6"/>
        <v>40.565919811740443</v>
      </c>
      <c r="AQ50" s="1">
        <f t="shared" si="6"/>
        <v>16009.357565965447</v>
      </c>
      <c r="AR50" s="1">
        <f t="shared" si="6"/>
        <v>1991.4890800809308</v>
      </c>
      <c r="AS50" s="1">
        <f t="shared" si="6"/>
        <v>367910.04706501297</v>
      </c>
      <c r="AT50" s="1">
        <f t="shared" si="6"/>
        <v>935.05698017570728</v>
      </c>
      <c r="AU50" s="1">
        <f t="shared" si="6"/>
        <v>460.68363479514335</v>
      </c>
      <c r="AV50" s="1">
        <f t="shared" si="6"/>
        <v>1647.3687467238219</v>
      </c>
      <c r="AW50" s="1">
        <f t="shared" si="6"/>
        <v>678.2872146569224</v>
      </c>
      <c r="AX50" s="1">
        <f t="shared" si="6"/>
        <v>298.05288055628114</v>
      </c>
      <c r="AY50" s="1">
        <f t="shared" si="6"/>
        <v>605.10065406694923</v>
      </c>
      <c r="AZ50" s="1">
        <f t="shared" si="6"/>
        <v>109294.54502875573</v>
      </c>
      <c r="BA50" s="1">
        <f t="shared" si="6"/>
        <v>46979.960955284085</v>
      </c>
      <c r="BB50" s="1">
        <f t="shared" si="6"/>
        <v>62314.584073471691</v>
      </c>
      <c r="BC50" s="1">
        <f t="shared" si="6"/>
        <v>227.2810894805736</v>
      </c>
      <c r="BD50" s="1">
        <f t="shared" si="6"/>
        <v>25.231388626124978</v>
      </c>
      <c r="BE50" s="1">
        <f t="shared" si="6"/>
        <v>20592.893800948474</v>
      </c>
      <c r="BF50" s="1">
        <f t="shared" si="6"/>
        <v>418.88090629847079</v>
      </c>
      <c r="BG50" s="1">
        <f t="shared" si="6"/>
        <v>3759.7838399318166</v>
      </c>
      <c r="BH50" s="1">
        <f t="shared" si="6"/>
        <v>308.1214656671321</v>
      </c>
      <c r="BI50" s="1">
        <f t="shared" si="6"/>
        <v>443.15341123918984</v>
      </c>
      <c r="BJ50" s="1">
        <f t="shared" si="6"/>
        <v>9416.8761929818629</v>
      </c>
      <c r="BK50" s="1">
        <f t="shared" si="6"/>
        <v>132523.16194226846</v>
      </c>
      <c r="BL50" s="1">
        <f t="shared" si="6"/>
        <v>2686.0720433520951</v>
      </c>
      <c r="BM50" s="1">
        <f t="shared" si="6"/>
        <v>2297.2164342050628</v>
      </c>
      <c r="BN50" s="1">
        <f t="shared" si="6"/>
        <v>188.4111914974838</v>
      </c>
      <c r="BO50" s="1">
        <f t="shared" si="6"/>
        <v>981159.14846675331</v>
      </c>
      <c r="BP50" s="1">
        <f t="shared" ref="BP50" si="8">SUM(BP3:BP15)</f>
        <v>206721.57905245342</v>
      </c>
      <c r="BQ50" s="1">
        <f t="shared" si="6"/>
        <v>6522.2101170102915</v>
      </c>
      <c r="BR50" s="1">
        <f t="shared" si="6"/>
        <v>4677.1724887990949</v>
      </c>
      <c r="BS50" s="1">
        <f t="shared" si="6"/>
        <v>25833.546438967631</v>
      </c>
      <c r="BT50" s="1"/>
      <c r="BU50" s="1">
        <f t="shared" si="6"/>
        <v>36001.190102851891</v>
      </c>
      <c r="BV50" s="1">
        <f t="shared" si="6"/>
        <v>768719.56216661923</v>
      </c>
      <c r="BW50" s="1">
        <f t="shared" si="6"/>
        <v>14764.731375121833</v>
      </c>
    </row>
    <row r="51" spans="1:75" x14ac:dyDescent="0.3">
      <c r="A51" s="19" t="s">
        <v>126</v>
      </c>
      <c r="B51" s="1">
        <f>SUM(B16:B47)</f>
        <v>318974.72054264805</v>
      </c>
      <c r="C51" s="1">
        <f t="shared" ref="C51:H51" si="9">SUM(C16:C47)</f>
        <v>3337.1222385544002</v>
      </c>
      <c r="D51" s="1">
        <f t="shared" si="9"/>
        <v>484400.47662418889</v>
      </c>
      <c r="E51" s="1">
        <f>SUM(E16:E47)</f>
        <v>215086.11693182006</v>
      </c>
      <c r="F51" s="1">
        <f t="shared" si="9"/>
        <v>142556.18044154</v>
      </c>
      <c r="G51" s="1">
        <f t="shared" si="9"/>
        <v>1449101.1792303373</v>
      </c>
      <c r="H51" s="1">
        <f t="shared" si="9"/>
        <v>111522.40488074403</v>
      </c>
      <c r="I51" s="1"/>
      <c r="J51" s="1"/>
      <c r="K51" s="1"/>
      <c r="O51" s="1">
        <f t="shared" ref="O51:BW51" si="10">SUM(O16:O47)</f>
        <v>1537.9212530570219</v>
      </c>
      <c r="P51" s="1">
        <f t="shared" si="10"/>
        <v>75.053738686196951</v>
      </c>
      <c r="Q51" s="1">
        <f t="shared" si="10"/>
        <v>72.974906458097308</v>
      </c>
      <c r="R51" s="1">
        <f t="shared" si="10"/>
        <v>80.277396067170031</v>
      </c>
      <c r="S51" s="1"/>
      <c r="T51" s="1">
        <f t="shared" si="10"/>
        <v>804.09333390616155</v>
      </c>
      <c r="U51" s="1">
        <f t="shared" si="10"/>
        <v>18526.891925013562</v>
      </c>
      <c r="V51" s="1">
        <f t="shared" si="10"/>
        <v>108705.59757825213</v>
      </c>
      <c r="W51" s="1">
        <f t="shared" si="10"/>
        <v>598.75473165065341</v>
      </c>
      <c r="X51" s="1">
        <f t="shared" si="10"/>
        <v>1519.7780191806085</v>
      </c>
      <c r="Y51" s="1">
        <f t="shared" si="10"/>
        <v>244.84072485781735</v>
      </c>
      <c r="Z51" s="1">
        <f t="shared" si="10"/>
        <v>400.69999684300313</v>
      </c>
      <c r="AA51" s="1"/>
      <c r="AB51" s="1">
        <f t="shared" si="10"/>
        <v>2959.0087237220141</v>
      </c>
      <c r="AC51" s="1">
        <f t="shared" si="10"/>
        <v>2959.0087237220141</v>
      </c>
      <c r="AD51" s="1">
        <f t="shared" si="10"/>
        <v>0</v>
      </c>
      <c r="AE51" s="1">
        <f t="shared" si="10"/>
        <v>149.57399739718926</v>
      </c>
      <c r="AF51" s="1">
        <f t="shared" si="10"/>
        <v>14.552422514541908</v>
      </c>
      <c r="AG51" s="1"/>
      <c r="AH51" s="1">
        <f t="shared" si="10"/>
        <v>558.99197468792522</v>
      </c>
      <c r="AI51" s="1">
        <f t="shared" si="10"/>
        <v>449.77050103953928</v>
      </c>
      <c r="AJ51" s="1">
        <f t="shared" ref="AJ51" si="11">SUM(AJ16:AJ47)</f>
        <v>11.573357215221913</v>
      </c>
      <c r="AK51" s="1">
        <f t="shared" si="10"/>
        <v>1092.7740328491748</v>
      </c>
      <c r="AL51" s="1">
        <f t="shared" si="10"/>
        <v>0</v>
      </c>
      <c r="AM51" s="1">
        <f t="shared" si="10"/>
        <v>171395.51881771066</v>
      </c>
      <c r="AN51" s="1">
        <f t="shared" si="10"/>
        <v>19043.965695595551</v>
      </c>
      <c r="AO51" s="1">
        <f t="shared" si="10"/>
        <v>190439.48451330632</v>
      </c>
      <c r="AP51" s="1">
        <f t="shared" si="10"/>
        <v>0.17265318027900378</v>
      </c>
      <c r="AQ51" s="1">
        <f t="shared" si="10"/>
        <v>822.21875996656388</v>
      </c>
      <c r="AR51" s="1">
        <f t="shared" si="10"/>
        <v>1141.2088494726202</v>
      </c>
      <c r="AS51" s="1">
        <f t="shared" si="10"/>
        <v>13129.456232020579</v>
      </c>
      <c r="AT51" s="1">
        <f t="shared" si="10"/>
        <v>424.58225600003669</v>
      </c>
      <c r="AU51" s="1">
        <f t="shared" si="10"/>
        <v>614.85143716098935</v>
      </c>
      <c r="AV51" s="1">
        <f t="shared" si="10"/>
        <v>1071.5174832764421</v>
      </c>
      <c r="AW51" s="1">
        <f t="shared" si="10"/>
        <v>1276.8536694156082</v>
      </c>
      <c r="AX51" s="1">
        <f t="shared" si="10"/>
        <v>45.277744395668954</v>
      </c>
      <c r="AY51" s="1">
        <f t="shared" si="10"/>
        <v>277.61332459071542</v>
      </c>
      <c r="AZ51" s="1">
        <f t="shared" si="10"/>
        <v>53888.705333348495</v>
      </c>
      <c r="BA51" s="1">
        <f t="shared" si="10"/>
        <v>37386.386796265026</v>
      </c>
      <c r="BB51" s="1">
        <f t="shared" si="10"/>
        <v>16502.318537083473</v>
      </c>
      <c r="BC51" s="1">
        <f t="shared" si="10"/>
        <v>3.2491350968104693</v>
      </c>
      <c r="BD51" s="1">
        <f t="shared" si="10"/>
        <v>31.649166725987175</v>
      </c>
      <c r="BE51" s="1">
        <f t="shared" si="10"/>
        <v>14467.763706141272</v>
      </c>
      <c r="BF51" s="1">
        <f t="shared" si="10"/>
        <v>166.79607675281216</v>
      </c>
      <c r="BG51" s="1">
        <f t="shared" si="10"/>
        <v>2431.1098115687096</v>
      </c>
      <c r="BH51" s="1">
        <f t="shared" si="10"/>
        <v>539.33989684821643</v>
      </c>
      <c r="BI51" s="1">
        <f t="shared" si="10"/>
        <v>298.57189896185514</v>
      </c>
      <c r="BJ51" s="1">
        <f t="shared" si="10"/>
        <v>6080.6086561968832</v>
      </c>
      <c r="BK51" s="1">
        <f t="shared" si="10"/>
        <v>1102.3521551466304</v>
      </c>
      <c r="BL51" s="1">
        <f t="shared" si="10"/>
        <v>4791.8372782772467</v>
      </c>
      <c r="BM51" s="1">
        <f t="shared" si="10"/>
        <v>3457.3546174595695</v>
      </c>
      <c r="BN51" s="1">
        <f t="shared" si="10"/>
        <v>266.20178792362458</v>
      </c>
      <c r="BO51" s="1">
        <f t="shared" si="10"/>
        <v>354771.5281498846</v>
      </c>
      <c r="BP51" s="1">
        <f t="shared" ref="BP51" si="12">SUM(BP16:BP47)</f>
        <v>8289.7508295319312</v>
      </c>
      <c r="BQ51" s="1">
        <f t="shared" si="10"/>
        <v>5382.0435231544043</v>
      </c>
      <c r="BR51" s="1">
        <f t="shared" si="10"/>
        <v>413.75174492650859</v>
      </c>
      <c r="BS51" s="1">
        <f t="shared" si="10"/>
        <v>5546.9536272204177</v>
      </c>
      <c r="BT51" s="1"/>
      <c r="BU51" s="1">
        <f t="shared" si="10"/>
        <v>1893.8402634231593</v>
      </c>
      <c r="BV51" s="1">
        <f t="shared" si="10"/>
        <v>35670.806788098031</v>
      </c>
      <c r="BW51" s="1">
        <f t="shared" si="10"/>
        <v>5016.0726106952052</v>
      </c>
    </row>
    <row r="53" spans="1:75" x14ac:dyDescent="0.3">
      <c r="A53" s="36"/>
    </row>
    <row r="54" spans="1:75" x14ac:dyDescent="0.3">
      <c r="A54" s="36"/>
    </row>
    <row r="56" spans="1:75" x14ac:dyDescent="0.3">
      <c r="E56" s="24"/>
    </row>
    <row r="57" spans="1:75" x14ac:dyDescent="0.3">
      <c r="E57" s="24"/>
    </row>
    <row r="58" spans="1:75" x14ac:dyDescent="0.3">
      <c r="E58" s="24"/>
    </row>
    <row r="59" spans="1:75" x14ac:dyDescent="0.3">
      <c r="E59" s="24"/>
    </row>
    <row r="60" spans="1:75" x14ac:dyDescent="0.3">
      <c r="E60" s="24"/>
    </row>
    <row r="61" spans="1:75" x14ac:dyDescent="0.3">
      <c r="E61" s="24"/>
    </row>
    <row r="62" spans="1:75" x14ac:dyDescent="0.3">
      <c r="E62" s="24"/>
    </row>
    <row r="63" spans="1:75" x14ac:dyDescent="0.3">
      <c r="E63" s="24"/>
    </row>
    <row r="64" spans="1:75" x14ac:dyDescent="0.3">
      <c r="E64" s="24"/>
    </row>
    <row r="65" spans="5:5" x14ac:dyDescent="0.3">
      <c r="E65" s="24"/>
    </row>
    <row r="66" spans="5:5" x14ac:dyDescent="0.3">
      <c r="E66" s="24"/>
    </row>
    <row r="67" spans="5:5" x14ac:dyDescent="0.3">
      <c r="E67" s="24"/>
    </row>
    <row r="68" spans="5:5" x14ac:dyDescent="0.3">
      <c r="E68" s="24"/>
    </row>
    <row r="69" spans="5:5" x14ac:dyDescent="0.3">
      <c r="E69" s="24"/>
    </row>
    <row r="70" spans="5:5" x14ac:dyDescent="0.3">
      <c r="E70" s="24"/>
    </row>
    <row r="71" spans="5:5" x14ac:dyDescent="0.3">
      <c r="E71" s="24"/>
    </row>
    <row r="72" spans="5:5" x14ac:dyDescent="0.3">
      <c r="E72" s="24"/>
    </row>
    <row r="73" spans="5:5" x14ac:dyDescent="0.3">
      <c r="E73" s="24"/>
    </row>
    <row r="74" spans="5:5" x14ac:dyDescent="0.3">
      <c r="E74" s="24"/>
    </row>
    <row r="75" spans="5:5" x14ac:dyDescent="0.3">
      <c r="E75" s="24"/>
    </row>
    <row r="76" spans="5:5" x14ac:dyDescent="0.3">
      <c r="E76" s="24"/>
    </row>
    <row r="77" spans="5:5" x14ac:dyDescent="0.3">
      <c r="E77" s="24"/>
    </row>
    <row r="78" spans="5:5" x14ac:dyDescent="0.3">
      <c r="E78" s="24"/>
    </row>
    <row r="79" spans="5:5" x14ac:dyDescent="0.3">
      <c r="E79" s="24"/>
    </row>
    <row r="80" spans="5:5" x14ac:dyDescent="0.3">
      <c r="E80" s="24"/>
    </row>
    <row r="81" spans="5:5" x14ac:dyDescent="0.3">
      <c r="E81" s="24"/>
    </row>
    <row r="82" spans="5:5" x14ac:dyDescent="0.3">
      <c r="E82" s="24"/>
    </row>
    <row r="83" spans="5:5" x14ac:dyDescent="0.3">
      <c r="E83" s="24"/>
    </row>
    <row r="84" spans="5:5" x14ac:dyDescent="0.3">
      <c r="E84" s="24"/>
    </row>
    <row r="85" spans="5:5" x14ac:dyDescent="0.3">
      <c r="E85" s="24"/>
    </row>
    <row r="86" spans="5:5" x14ac:dyDescent="0.3">
      <c r="E86" s="24"/>
    </row>
    <row r="87" spans="5:5" x14ac:dyDescent="0.3">
      <c r="E87" s="24"/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4"/>
  <dimension ref="A1:BZ73"/>
  <sheetViews>
    <sheetView zoomScale="85" zoomScaleNormal="85" workbookViewId="0">
      <pane xSplit="1" ySplit="2" topLeftCell="B3" activePane="bottomRight" state="frozen"/>
      <selection activeCell="Q17" sqref="Q17"/>
      <selection pane="topRight" activeCell="Q17" sqref="Q17"/>
      <selection pane="bottomLeft" activeCell="Q17" sqref="Q17"/>
      <selection pane="bottomRight" activeCell="B3" sqref="B3"/>
    </sheetView>
  </sheetViews>
  <sheetFormatPr defaultColWidth="9.109375" defaultRowHeight="14.4" x14ac:dyDescent="0.3"/>
  <cols>
    <col min="1" max="1" width="19.6640625" style="26" customWidth="1"/>
    <col min="2" max="2" width="12.109375" style="26" customWidth="1"/>
    <col min="3" max="3" width="12.5546875" style="26" customWidth="1"/>
    <col min="4" max="4" width="9.109375" style="26"/>
    <col min="5" max="5" width="15.44140625" style="26" bestFit="1" customWidth="1"/>
    <col min="6" max="7" width="6.6640625" style="24" bestFit="1" customWidth="1"/>
    <col min="8" max="8" width="4.109375" style="24" bestFit="1" customWidth="1"/>
    <col min="9" max="9" width="5.6640625" style="24" bestFit="1" customWidth="1"/>
    <col min="10" max="10" width="6.6640625" style="24" bestFit="1" customWidth="1"/>
    <col min="11" max="11" width="5.88671875" style="24" bestFit="1" customWidth="1"/>
    <col min="12" max="12" width="5.6640625" style="24" bestFit="1" customWidth="1"/>
    <col min="13" max="13" width="9.33203125" style="24" bestFit="1" customWidth="1"/>
    <col min="14" max="14" width="7.6640625" style="24" bestFit="1" customWidth="1"/>
    <col min="15" max="15" width="9.33203125" style="24" bestFit="1" customWidth="1"/>
    <col min="16" max="16" width="5.6640625" style="24" bestFit="1" customWidth="1"/>
    <col min="17" max="17" width="5.33203125" style="24" bestFit="1" customWidth="1"/>
    <col min="18" max="18" width="8.6640625" style="24" bestFit="1" customWidth="1"/>
    <col min="19" max="19" width="4.88671875" style="24" bestFit="1" customWidth="1"/>
    <col min="20" max="20" width="7.88671875" style="24" bestFit="1" customWidth="1"/>
    <col min="21" max="21" width="5.88671875" style="24" bestFit="1" customWidth="1"/>
    <col min="22" max="22" width="6" style="24" bestFit="1" customWidth="1"/>
    <col min="23" max="24" width="6.6640625" style="24" bestFit="1" customWidth="1"/>
    <col min="25" max="26" width="5.6640625" style="24" bestFit="1" customWidth="1"/>
    <col min="27" max="27" width="12" style="24" customWidth="1"/>
    <col min="28" max="29" width="9.109375" style="24"/>
    <col min="30" max="30" width="12" style="24" customWidth="1"/>
    <col min="31" max="31" width="5.88671875" style="24" bestFit="1" customWidth="1"/>
    <col min="32" max="32" width="18.6640625" style="24" bestFit="1" customWidth="1"/>
    <col min="33" max="33" width="6.33203125" style="24" customWidth="1"/>
    <col min="34" max="34" width="6.6640625" style="24" bestFit="1" customWidth="1"/>
    <col min="35" max="35" width="4" style="24" bestFit="1" customWidth="1"/>
    <col min="36" max="36" width="4.109375" style="24" bestFit="1" customWidth="1"/>
    <col min="37" max="37" width="5.5546875" style="24" bestFit="1" customWidth="1"/>
    <col min="38" max="38" width="5.6640625" style="24" bestFit="1" customWidth="1"/>
    <col min="39" max="39" width="5.5546875" style="24" bestFit="1" customWidth="1"/>
    <col min="40" max="40" width="7.6640625" style="24" bestFit="1" customWidth="1"/>
    <col min="41" max="42" width="5" style="24" bestFit="1" customWidth="1"/>
    <col min="43" max="43" width="8.5546875" style="24" bestFit="1" customWidth="1"/>
    <col min="44" max="44" width="4.44140625" style="24" bestFit="1" customWidth="1"/>
    <col min="45" max="45" width="7.5546875" style="24" bestFit="1" customWidth="1"/>
    <col min="46" max="46" width="5.5546875" style="24" bestFit="1" customWidth="1"/>
    <col min="47" max="47" width="5.6640625" style="24" bestFit="1" customWidth="1"/>
    <col min="48" max="49" width="6.6640625" style="24" bestFit="1" customWidth="1"/>
    <col min="50" max="50" width="5.5546875" style="24" bestFit="1" customWidth="1"/>
    <col min="51" max="51" width="4" style="24" bestFit="1" customWidth="1"/>
    <col min="52" max="54" width="9.109375" style="24"/>
    <col min="55" max="16384" width="9.109375" style="26"/>
  </cols>
  <sheetData>
    <row r="1" spans="1:59" x14ac:dyDescent="0.3">
      <c r="B1" s="26" t="s">
        <v>443</v>
      </c>
      <c r="E1" s="26" t="s">
        <v>448</v>
      </c>
      <c r="AG1" s="26" t="s">
        <v>449</v>
      </c>
      <c r="BC1" s="26" t="s">
        <v>330</v>
      </c>
      <c r="BF1" s="85" t="s">
        <v>431</v>
      </c>
      <c r="BG1" s="85"/>
    </row>
    <row r="2" spans="1:59" x14ac:dyDescent="0.3">
      <c r="A2" s="26" t="s">
        <v>52</v>
      </c>
      <c r="B2" s="26" t="s">
        <v>304</v>
      </c>
      <c r="C2" s="26" t="s">
        <v>305</v>
      </c>
      <c r="E2" s="86" t="s">
        <v>224</v>
      </c>
      <c r="F2" s="86" t="s">
        <v>148</v>
      </c>
      <c r="G2" s="86" t="s">
        <v>150</v>
      </c>
      <c r="H2" s="86" t="s">
        <v>151</v>
      </c>
      <c r="I2" s="86" t="s">
        <v>152</v>
      </c>
      <c r="J2" s="86" t="s">
        <v>153</v>
      </c>
      <c r="K2" s="86" t="s">
        <v>154</v>
      </c>
      <c r="L2" s="86" t="s">
        <v>155</v>
      </c>
      <c r="M2" s="86" t="s">
        <v>54</v>
      </c>
      <c r="N2" s="86" t="s">
        <v>53</v>
      </c>
      <c r="O2" s="86" t="s">
        <v>156</v>
      </c>
      <c r="P2" s="86" t="s">
        <v>157</v>
      </c>
      <c r="Q2" s="86" t="s">
        <v>158</v>
      </c>
      <c r="R2" s="86" t="s">
        <v>159</v>
      </c>
      <c r="S2" s="86" t="s">
        <v>160</v>
      </c>
      <c r="T2" s="86" t="s">
        <v>161</v>
      </c>
      <c r="U2" s="86" t="s">
        <v>162</v>
      </c>
      <c r="V2" s="86" t="s">
        <v>163</v>
      </c>
      <c r="W2" s="86" t="s">
        <v>164</v>
      </c>
      <c r="X2" s="86" t="s">
        <v>165</v>
      </c>
      <c r="Y2" s="86" t="s">
        <v>166</v>
      </c>
      <c r="Z2" s="86" t="s">
        <v>167</v>
      </c>
      <c r="AA2" s="26"/>
      <c r="AB2" s="24" t="s">
        <v>54</v>
      </c>
      <c r="AC2" s="24" t="s">
        <v>53</v>
      </c>
      <c r="AD2" s="26"/>
      <c r="AE2" s="24" t="s">
        <v>306</v>
      </c>
      <c r="AF2" s="24" t="s">
        <v>176</v>
      </c>
      <c r="AG2" s="24" t="s">
        <v>148</v>
      </c>
      <c r="AH2" s="24" t="s">
        <v>150</v>
      </c>
      <c r="AI2" s="24" t="s">
        <v>151</v>
      </c>
      <c r="AJ2" s="24" t="s">
        <v>152</v>
      </c>
      <c r="AK2" s="24" t="s">
        <v>153</v>
      </c>
      <c r="AL2" s="24" t="s">
        <v>154</v>
      </c>
      <c r="AM2" s="24" t="s">
        <v>155</v>
      </c>
      <c r="AN2" s="24" t="s">
        <v>156</v>
      </c>
      <c r="AO2" s="24" t="s">
        <v>157</v>
      </c>
      <c r="AP2" s="24" t="s">
        <v>158</v>
      </c>
      <c r="AQ2" s="24" t="s">
        <v>159</v>
      </c>
      <c r="AR2" s="24" t="s">
        <v>160</v>
      </c>
      <c r="AS2" s="24" t="s">
        <v>161</v>
      </c>
      <c r="AT2" s="24" t="s">
        <v>162</v>
      </c>
      <c r="AU2" s="24" t="s">
        <v>163</v>
      </c>
      <c r="AV2" s="24" t="s">
        <v>164</v>
      </c>
      <c r="AW2" s="24" t="s">
        <v>165</v>
      </c>
      <c r="AX2" s="24" t="s">
        <v>166</v>
      </c>
      <c r="AY2" s="24" t="s">
        <v>167</v>
      </c>
      <c r="AZ2" s="24" t="s">
        <v>54</v>
      </c>
      <c r="BA2" s="24" t="s">
        <v>53</v>
      </c>
      <c r="BC2" s="24" t="s">
        <v>54</v>
      </c>
      <c r="BD2" s="24" t="s">
        <v>53</v>
      </c>
      <c r="BF2" s="86" t="s">
        <v>54</v>
      </c>
      <c r="BG2" s="86" t="s">
        <v>53</v>
      </c>
    </row>
    <row r="3" spans="1:59" x14ac:dyDescent="0.3">
      <c r="A3" s="23" t="s">
        <v>120</v>
      </c>
      <c r="B3" s="86">
        <v>46203.568077999997</v>
      </c>
      <c r="C3" s="86">
        <v>8451.2761915999999</v>
      </c>
      <c r="E3" s="86" t="s">
        <v>120</v>
      </c>
      <c r="F3" s="86">
        <v>164.23646731372301</v>
      </c>
      <c r="G3" s="86">
        <v>212.001281656993</v>
      </c>
      <c r="H3" s="86">
        <v>5.5195037395900499</v>
      </c>
      <c r="I3" s="86">
        <v>15.7412534378324</v>
      </c>
      <c r="J3" s="86">
        <v>141.82600263452301</v>
      </c>
      <c r="K3" s="86">
        <v>6.4453043205079403</v>
      </c>
      <c r="L3" s="86">
        <v>55.196471722967097</v>
      </c>
      <c r="M3" s="86">
        <v>19748.1550675992</v>
      </c>
      <c r="N3" s="86">
        <v>3435.5514972138999</v>
      </c>
      <c r="O3" s="86">
        <v>16312.603570385299</v>
      </c>
      <c r="P3" s="86">
        <v>22.358489833936801</v>
      </c>
      <c r="Q3" s="86">
        <v>3.6390510204644002</v>
      </c>
      <c r="R3" s="86">
        <v>1897.60453060842</v>
      </c>
      <c r="S3" s="86">
        <v>4.1506593473216498</v>
      </c>
      <c r="T3" s="86">
        <v>97.251407706256003</v>
      </c>
      <c r="U3" s="86">
        <v>2.0716142793366199</v>
      </c>
      <c r="V3" s="86">
        <v>3.1815729977898699</v>
      </c>
      <c r="W3" s="86">
        <v>243.182777603245</v>
      </c>
      <c r="X3" s="86">
        <v>524.19445438361504</v>
      </c>
      <c r="Y3" s="86">
        <v>24.784120989654699</v>
      </c>
      <c r="Z3" s="86">
        <v>12.166533617729501</v>
      </c>
      <c r="AA3" s="26"/>
      <c r="AB3" s="48">
        <f t="shared" ref="AB3:AC3" si="0">(M3-B3)/(B3+1E-50)</f>
        <v>-0.57258376594940164</v>
      </c>
      <c r="AC3" s="48">
        <f t="shared" si="0"/>
        <v>-0.59348725336552044</v>
      </c>
      <c r="AD3" s="26"/>
      <c r="AE3" s="24">
        <v>110</v>
      </c>
      <c r="AF3" s="24" t="s">
        <v>120</v>
      </c>
      <c r="AG3" s="24">
        <v>25.348141568700001</v>
      </c>
      <c r="AH3" s="24">
        <v>30.794611505199999</v>
      </c>
      <c r="AI3" s="24">
        <v>0.88444109427299999</v>
      </c>
      <c r="AJ3" s="24">
        <v>2.8746991560000001</v>
      </c>
      <c r="AK3" s="24">
        <v>21.5157480833</v>
      </c>
      <c r="AL3" s="24">
        <v>0.96221861600199998</v>
      </c>
      <c r="AM3" s="24">
        <v>8.3840308850100005</v>
      </c>
      <c r="AN3" s="24">
        <v>2338.2260848699998</v>
      </c>
      <c r="AO3" s="24">
        <v>3.4270160428000001</v>
      </c>
      <c r="AP3" s="24">
        <v>0.53922837050000005</v>
      </c>
      <c r="AQ3" s="24">
        <v>282.825310178</v>
      </c>
      <c r="AR3" s="24">
        <v>0.741462381856</v>
      </c>
      <c r="AS3" s="24">
        <v>15.6298606823</v>
      </c>
      <c r="AT3" s="24">
        <v>0.32172926183900002</v>
      </c>
      <c r="AU3" s="24">
        <v>0.44178341236399998</v>
      </c>
      <c r="AV3" s="24">
        <v>39.073795524600001</v>
      </c>
      <c r="AW3" s="24">
        <v>80.750621163299996</v>
      </c>
      <c r="AX3" s="24">
        <v>3.6875311792600001</v>
      </c>
      <c r="AY3" s="24">
        <v>1.85115621183</v>
      </c>
      <c r="AZ3" s="24">
        <f t="shared" ref="AZ3:AZ12" si="1">BA3+AN3</f>
        <v>2858.2794701871344</v>
      </c>
      <c r="BA3" s="24">
        <f t="shared" ref="BA3:BA12" si="2">SUM(AG3:AY3)-AN3</f>
        <v>520.0533853171346</v>
      </c>
      <c r="BC3" s="21">
        <f t="shared" ref="BC3:BC5" si="3">AZ3/M3</f>
        <v>0.14473653161032313</v>
      </c>
      <c r="BD3" s="21">
        <f t="shared" ref="BD3:BD5" si="4">BA3/N3</f>
        <v>0.15137406199234035</v>
      </c>
      <c r="BF3" s="75">
        <v>0.14341788401969852</v>
      </c>
      <c r="BG3" s="75">
        <v>0.14982947164716637</v>
      </c>
    </row>
    <row r="4" spans="1:59" x14ac:dyDescent="0.3">
      <c r="A4" s="5" t="s">
        <v>76</v>
      </c>
      <c r="B4" s="86">
        <v>14915.548836</v>
      </c>
      <c r="C4" s="86">
        <v>2761.5233529000002</v>
      </c>
      <c r="E4" s="86" t="s">
        <v>76</v>
      </c>
      <c r="F4" s="86">
        <v>134.63314450746</v>
      </c>
      <c r="G4" s="86">
        <v>161.916596284109</v>
      </c>
      <c r="H4" s="86">
        <v>4.7721200196211297</v>
      </c>
      <c r="I4" s="86">
        <v>16.327393089612301</v>
      </c>
      <c r="J4" s="86">
        <v>113.912795846492</v>
      </c>
      <c r="K4" s="86">
        <v>5.2680891990057201</v>
      </c>
      <c r="L4" s="86">
        <v>44.574549182360798</v>
      </c>
      <c r="M4" s="86">
        <v>14919.641052376301</v>
      </c>
      <c r="N4" s="86">
        <v>2761.8077085710102</v>
      </c>
      <c r="O4" s="86">
        <v>12157.8333438052</v>
      </c>
      <c r="P4" s="86">
        <v>18.1513648263584</v>
      </c>
      <c r="Q4" s="86">
        <v>2.8411537889184602</v>
      </c>
      <c r="R4" s="86">
        <v>1493.7323273643101</v>
      </c>
      <c r="S4" s="86">
        <v>4.1079597876948899</v>
      </c>
      <c r="T4" s="86">
        <v>85.096370971742203</v>
      </c>
      <c r="U4" s="86">
        <v>2.0338411680087298</v>
      </c>
      <c r="V4" s="86">
        <v>3.17013343474594</v>
      </c>
      <c r="W4" s="86">
        <v>212.723254683444</v>
      </c>
      <c r="X4" s="86">
        <v>428.82282158545303</v>
      </c>
      <c r="Y4" s="86">
        <v>19.916466101181101</v>
      </c>
      <c r="Z4" s="86">
        <v>9.8073267304904501</v>
      </c>
      <c r="AA4" s="26"/>
      <c r="AB4" s="48">
        <f t="shared" ref="AB4:AB15" si="5">(M4-B4)/(B4+1E-50)</f>
        <v>2.7435908804265954E-4</v>
      </c>
      <c r="AC4" s="48">
        <f t="shared" ref="AC4:AC15" si="6">(N4-C4)/(C4+1E-50)</f>
        <v>1.0297058350469759E-4</v>
      </c>
      <c r="AD4" s="26"/>
      <c r="AE4" s="24">
        <v>111</v>
      </c>
      <c r="AF4" s="24" t="s">
        <v>76</v>
      </c>
      <c r="AG4" s="24">
        <v>46.256091656999999</v>
      </c>
      <c r="AH4" s="24">
        <v>55.867603860800003</v>
      </c>
      <c r="AI4" s="24">
        <v>1.63761652702</v>
      </c>
      <c r="AJ4" s="24">
        <v>5.64346888626</v>
      </c>
      <c r="AK4" s="24">
        <v>39.139325593999999</v>
      </c>
      <c r="AL4" s="24">
        <v>1.8302574522099999</v>
      </c>
      <c r="AM4" s="24">
        <v>15.337091559199999</v>
      </c>
      <c r="AN4" s="24">
        <v>4171.3680822799997</v>
      </c>
      <c r="AO4" s="24">
        <v>6.1900090510499997</v>
      </c>
      <c r="AP4" s="24">
        <v>0.97660758307899997</v>
      </c>
      <c r="AQ4" s="24">
        <v>514.20957288</v>
      </c>
      <c r="AR4" s="24">
        <v>1.41348632467</v>
      </c>
      <c r="AS4" s="24">
        <v>29.329191607599999</v>
      </c>
      <c r="AT4" s="24">
        <v>0.72273008051900001</v>
      </c>
      <c r="AU4" s="24">
        <v>1.14425326134</v>
      </c>
      <c r="AV4" s="24">
        <v>73.315768828100005</v>
      </c>
      <c r="AW4" s="24">
        <v>147.296917769</v>
      </c>
      <c r="AX4" s="24">
        <v>6.9033074132200003</v>
      </c>
      <c r="AY4" s="24">
        <v>3.3743147931499999</v>
      </c>
      <c r="AZ4" s="24">
        <f t="shared" si="1"/>
        <v>5121.955697408217</v>
      </c>
      <c r="BA4" s="24">
        <f t="shared" si="2"/>
        <v>950.58761512821729</v>
      </c>
      <c r="BC4" s="21">
        <f t="shared" si="3"/>
        <v>0.34330287702145662</v>
      </c>
      <c r="BD4" s="21">
        <f t="shared" si="4"/>
        <v>0.34419036929260433</v>
      </c>
      <c r="BF4" s="75">
        <v>0.31183852428525283</v>
      </c>
      <c r="BG4" s="75">
        <v>0.31225965469160138</v>
      </c>
    </row>
    <row r="5" spans="1:59" x14ac:dyDescent="0.3">
      <c r="A5" s="5" t="s">
        <v>70</v>
      </c>
      <c r="B5" s="86">
        <v>86466.438011999999</v>
      </c>
      <c r="C5" s="86">
        <v>16157.612509000001</v>
      </c>
      <c r="E5" s="86" t="s">
        <v>70</v>
      </c>
      <c r="F5" s="86">
        <v>781.003099588287</v>
      </c>
      <c r="G5" s="86">
        <v>970.80122345497296</v>
      </c>
      <c r="H5" s="86">
        <v>26.984394142319299</v>
      </c>
      <c r="I5" s="86">
        <v>89.039740075067201</v>
      </c>
      <c r="J5" s="86">
        <v>663.92036255008497</v>
      </c>
      <c r="K5" s="86">
        <v>30.609808693926698</v>
      </c>
      <c r="L5" s="86">
        <v>259.78813185844098</v>
      </c>
      <c r="M5" s="86">
        <v>86477.043903834303</v>
      </c>
      <c r="N5" s="86">
        <v>16157.430894360001</v>
      </c>
      <c r="O5" s="86">
        <v>70319.613009474298</v>
      </c>
      <c r="P5" s="86">
        <v>102.507767765119</v>
      </c>
      <c r="Q5" s="86">
        <v>16.684528403798499</v>
      </c>
      <c r="R5" s="86">
        <v>8811.5561357385704</v>
      </c>
      <c r="S5" s="86">
        <v>22.756005114722999</v>
      </c>
      <c r="T5" s="86">
        <v>484.51450145229398</v>
      </c>
      <c r="U5" s="86">
        <v>10.4961860039573</v>
      </c>
      <c r="V5" s="86">
        <v>14.395197892381301</v>
      </c>
      <c r="W5" s="86">
        <v>1211.1832065124499</v>
      </c>
      <c r="X5" s="86">
        <v>2486.6656139596598</v>
      </c>
      <c r="Y5" s="86">
        <v>117.045638651432</v>
      </c>
      <c r="Z5" s="86">
        <v>57.4793525025215</v>
      </c>
      <c r="AA5" s="26"/>
      <c r="AB5" s="48">
        <f t="shared" si="5"/>
        <v>1.2265905799001799E-4</v>
      </c>
      <c r="AC5" s="48">
        <f t="shared" si="6"/>
        <v>-1.1240190337434935E-5</v>
      </c>
      <c r="AD5" s="26"/>
      <c r="AE5" s="24">
        <v>112</v>
      </c>
      <c r="AF5" s="24" t="s">
        <v>70</v>
      </c>
      <c r="AG5" s="24">
        <v>105.564867578</v>
      </c>
      <c r="AH5" s="24">
        <v>126.43076237</v>
      </c>
      <c r="AI5" s="24">
        <v>3.7273382801000001</v>
      </c>
      <c r="AJ5" s="24">
        <v>13.450795816099999</v>
      </c>
      <c r="AK5" s="24">
        <v>88.579240233099995</v>
      </c>
      <c r="AL5" s="24">
        <v>4.0977811842399996</v>
      </c>
      <c r="AM5" s="24">
        <v>34.770834166900002</v>
      </c>
      <c r="AN5" s="24">
        <v>8948.0378439300002</v>
      </c>
      <c r="AO5" s="24">
        <v>13.532687963800001</v>
      </c>
      <c r="AP5" s="24">
        <v>2.1878296291099999</v>
      </c>
      <c r="AQ5" s="24">
        <v>1164.6992250999999</v>
      </c>
      <c r="AR5" s="24">
        <v>3.3844612924200002</v>
      </c>
      <c r="AS5" s="24">
        <v>67.551187529299995</v>
      </c>
      <c r="AT5" s="24">
        <v>1.4725881995300001</v>
      </c>
      <c r="AU5" s="24">
        <v>1.86754074572</v>
      </c>
      <c r="AV5" s="24">
        <v>168.82691507499999</v>
      </c>
      <c r="AW5" s="24">
        <v>335.41574023099997</v>
      </c>
      <c r="AX5" s="24">
        <v>15.6015309377</v>
      </c>
      <c r="AY5" s="24">
        <v>7.71187696439</v>
      </c>
      <c r="AZ5" s="24">
        <f t="shared" si="1"/>
        <v>11106.911047226407</v>
      </c>
      <c r="BA5" s="24">
        <f t="shared" si="2"/>
        <v>2158.8732032964072</v>
      </c>
      <c r="BC5" s="21">
        <f t="shared" si="3"/>
        <v>0.12843768179191817</v>
      </c>
      <c r="BD5" s="21">
        <f t="shared" si="4"/>
        <v>0.13361488081932599</v>
      </c>
      <c r="BF5" s="75">
        <v>0.11910805364562485</v>
      </c>
      <c r="BG5" s="75">
        <v>0.12429245169129428</v>
      </c>
    </row>
    <row r="6" spans="1:59" x14ac:dyDescent="0.3">
      <c r="A6" s="5" t="s">
        <v>121</v>
      </c>
      <c r="B6" s="86">
        <v>87515.691672999994</v>
      </c>
      <c r="C6" s="86">
        <v>16168.429921000001</v>
      </c>
      <c r="E6" s="86" t="s">
        <v>121</v>
      </c>
      <c r="F6" s="86">
        <v>790.64759304882705</v>
      </c>
      <c r="G6" s="86">
        <v>947.57635884631998</v>
      </c>
      <c r="H6" s="86">
        <v>27.9040399697966</v>
      </c>
      <c r="I6" s="86">
        <v>93.680714297524801</v>
      </c>
      <c r="J6" s="86">
        <v>668.728583034331</v>
      </c>
      <c r="K6" s="86">
        <v>30.038815015680299</v>
      </c>
      <c r="L6" s="86">
        <v>260.85557157580899</v>
      </c>
      <c r="M6" s="86">
        <v>87526.421678599101</v>
      </c>
      <c r="N6" s="86">
        <v>16168.0319433191</v>
      </c>
      <c r="O6" s="86">
        <v>71358.389735279998</v>
      </c>
      <c r="P6" s="86">
        <v>107.019629403043</v>
      </c>
      <c r="Q6" s="86">
        <v>16.668299299481301</v>
      </c>
      <c r="R6" s="86">
        <v>8755.8121673087608</v>
      </c>
      <c r="S6" s="86">
        <v>23.936576773205001</v>
      </c>
      <c r="T6" s="86">
        <v>494.15716265149899</v>
      </c>
      <c r="U6" s="86">
        <v>10.4752332765643</v>
      </c>
      <c r="V6" s="86">
        <v>14.629635741331599</v>
      </c>
      <c r="W6" s="86">
        <v>1235.29527086536</v>
      </c>
      <c r="X6" s="86">
        <v>2518.36507548074</v>
      </c>
      <c r="Y6" s="86">
        <v>114.686922513048</v>
      </c>
      <c r="Z6" s="86">
        <v>57.554294217827596</v>
      </c>
      <c r="AA6" s="26"/>
      <c r="AB6" s="48">
        <f t="shared" si="5"/>
        <v>1.226066479506283E-4</v>
      </c>
      <c r="AC6" s="48">
        <f t="shared" si="6"/>
        <v>-2.4614491502611362E-5</v>
      </c>
      <c r="AD6" s="26"/>
      <c r="AE6" s="24">
        <v>113</v>
      </c>
      <c r="AF6" s="24" t="s">
        <v>121</v>
      </c>
      <c r="AG6" s="24">
        <v>65.765559270799997</v>
      </c>
      <c r="AH6" s="24">
        <v>75.042351023699993</v>
      </c>
      <c r="AI6" s="24">
        <v>2.37953756386</v>
      </c>
      <c r="AJ6" s="24">
        <v>9.0267001229100003</v>
      </c>
      <c r="AK6" s="24">
        <v>54.581035188400001</v>
      </c>
      <c r="AL6" s="24">
        <v>2.4721372805900002</v>
      </c>
      <c r="AM6" s="24">
        <v>21.405098181500001</v>
      </c>
      <c r="AN6" s="24">
        <v>5399.8598493299996</v>
      </c>
      <c r="AO6" s="24">
        <v>8.5019930646499997</v>
      </c>
      <c r="AP6" s="24">
        <v>1.32684764239</v>
      </c>
      <c r="AQ6" s="24">
        <v>706.770913544</v>
      </c>
      <c r="AR6" s="24">
        <v>2.2610642938200001</v>
      </c>
      <c r="AS6" s="24">
        <v>42.8886871232</v>
      </c>
      <c r="AT6" s="24">
        <v>0.90830038194700002</v>
      </c>
      <c r="AU6" s="24">
        <v>1.0888159267899999</v>
      </c>
      <c r="AV6" s="24">
        <v>107.178557697</v>
      </c>
      <c r="AW6" s="24">
        <v>208.749753916</v>
      </c>
      <c r="AX6" s="24">
        <v>9.3922869574799996</v>
      </c>
      <c r="AY6" s="24">
        <v>4.7475683704599998</v>
      </c>
      <c r="AZ6" s="24">
        <f t="shared" si="1"/>
        <v>6724.3470568794955</v>
      </c>
      <c r="BA6" s="24">
        <f t="shared" si="2"/>
        <v>1324.4872075494959</v>
      </c>
      <c r="BC6" s="21">
        <f t="shared" ref="BC6:BD6" si="7">AZ6/M6</f>
        <v>7.682648196874306E-2</v>
      </c>
      <c r="BD6" s="21">
        <f t="shared" si="7"/>
        <v>8.1920125602967783E-2</v>
      </c>
      <c r="BF6" s="75">
        <v>7.8728945827592475E-2</v>
      </c>
      <c r="BG6" s="75">
        <v>8.3976004268810509E-2</v>
      </c>
    </row>
    <row r="7" spans="1:59" x14ac:dyDescent="0.3">
      <c r="A7" s="5" t="s">
        <v>122</v>
      </c>
      <c r="B7" s="86">
        <v>563138.79203999997</v>
      </c>
      <c r="C7" s="86">
        <v>99558.915441000005</v>
      </c>
      <c r="E7" s="86" t="s">
        <v>122</v>
      </c>
      <c r="F7" s="86">
        <v>4632.2486482911399</v>
      </c>
      <c r="G7" s="86">
        <v>6284.3149467859303</v>
      </c>
      <c r="H7" s="86">
        <v>152.43384745118101</v>
      </c>
      <c r="I7" s="86">
        <v>446.12559025998002</v>
      </c>
      <c r="J7" s="86">
        <v>4023.6595473911002</v>
      </c>
      <c r="K7" s="86">
        <v>198.678561925075</v>
      </c>
      <c r="L7" s="86">
        <v>1581.93568875146</v>
      </c>
      <c r="M7" s="86">
        <v>559193.15968209296</v>
      </c>
      <c r="N7" s="86">
        <v>98872.633853293402</v>
      </c>
      <c r="O7" s="86">
        <v>460320.52582879999</v>
      </c>
      <c r="P7" s="86">
        <v>596.66592999222803</v>
      </c>
      <c r="Q7" s="86">
        <v>104.239222429824</v>
      </c>
      <c r="R7" s="86">
        <v>54921.827596355703</v>
      </c>
      <c r="S7" s="86">
        <v>113.516121077839</v>
      </c>
      <c r="T7" s="86">
        <v>2782.6186615739898</v>
      </c>
      <c r="U7" s="86">
        <v>74.7049328417026</v>
      </c>
      <c r="V7" s="86">
        <v>128.237893263226</v>
      </c>
      <c r="W7" s="86">
        <v>6957.72187260591</v>
      </c>
      <c r="X7" s="86">
        <v>14771.8721980632</v>
      </c>
      <c r="Y7" s="86">
        <v>753.14097345083997</v>
      </c>
      <c r="Z7" s="86">
        <v>348.69162078297097</v>
      </c>
      <c r="AA7" s="26"/>
      <c r="AB7" s="48">
        <f t="shared" si="5"/>
        <v>-7.0065007306879968E-3</v>
      </c>
      <c r="AC7" s="48">
        <f t="shared" si="6"/>
        <v>-6.893220809675275E-3</v>
      </c>
      <c r="AD7" s="26"/>
      <c r="AE7" s="24">
        <v>124</v>
      </c>
      <c r="AF7" s="24" t="s">
        <v>122</v>
      </c>
      <c r="AG7" s="24">
        <v>509.88161744299998</v>
      </c>
      <c r="AH7" s="24">
        <v>677.30134558199995</v>
      </c>
      <c r="AI7" s="24">
        <v>17.0405872901</v>
      </c>
      <c r="AJ7" s="24">
        <v>60.293008485500003</v>
      </c>
      <c r="AK7" s="24">
        <v>434.58885045699998</v>
      </c>
      <c r="AL7" s="24">
        <v>22.654068307199999</v>
      </c>
      <c r="AM7" s="24">
        <v>172.963759291</v>
      </c>
      <c r="AN7" s="24">
        <v>45675.952147000004</v>
      </c>
      <c r="AO7" s="24">
        <v>59.264819718399998</v>
      </c>
      <c r="AP7" s="24">
        <v>11.0216596294</v>
      </c>
      <c r="AQ7" s="24">
        <v>5939.5164027399996</v>
      </c>
      <c r="AR7" s="24">
        <v>14.715001379</v>
      </c>
      <c r="AS7" s="24">
        <v>324.50430189799999</v>
      </c>
      <c r="AT7" s="24">
        <v>9.4468340276999996</v>
      </c>
      <c r="AU7" s="24">
        <v>14.848920209399999</v>
      </c>
      <c r="AV7" s="24">
        <v>811.01920012100004</v>
      </c>
      <c r="AW7" s="24">
        <v>1617.72984526</v>
      </c>
      <c r="AX7" s="24">
        <v>84.944103908800003</v>
      </c>
      <c r="AY7" s="24">
        <v>38.397481557900001</v>
      </c>
      <c r="AZ7" s="24">
        <f t="shared" si="1"/>
        <v>56496.08395430541</v>
      </c>
      <c r="BA7" s="24">
        <f t="shared" si="2"/>
        <v>10820.131807305406</v>
      </c>
      <c r="BC7" s="21">
        <f t="shared" ref="BC7:BC15" si="8">AZ7/M7</f>
        <v>0.10103142890092578</v>
      </c>
      <c r="BD7" s="21">
        <f t="shared" ref="BD7:BD15" si="9">BA7/N7</f>
        <v>0.10943505179967442</v>
      </c>
      <c r="BF7" s="75">
        <v>0.13575054181211776</v>
      </c>
      <c r="BG7" s="75">
        <v>0.1461999252618969</v>
      </c>
    </row>
    <row r="8" spans="1:59" x14ac:dyDescent="0.3">
      <c r="A8" s="5" t="s">
        <v>71</v>
      </c>
      <c r="B8" s="86">
        <v>973987.30541999999</v>
      </c>
      <c r="C8" s="86">
        <v>170799.66709999999</v>
      </c>
      <c r="E8" s="86" t="s">
        <v>71</v>
      </c>
      <c r="F8" s="86">
        <v>7808.1190782475396</v>
      </c>
      <c r="G8" s="86">
        <v>11371.7288755876</v>
      </c>
      <c r="H8" s="86">
        <v>243.01645463714601</v>
      </c>
      <c r="I8" s="86">
        <v>643.05675755220898</v>
      </c>
      <c r="J8" s="86">
        <v>6871.1592288232196</v>
      </c>
      <c r="K8" s="86">
        <v>350.558421380423</v>
      </c>
      <c r="L8" s="86">
        <v>2711.8528624260698</v>
      </c>
      <c r="M8" s="86">
        <v>973437.51832459704</v>
      </c>
      <c r="N8" s="86">
        <v>170671.16217893799</v>
      </c>
      <c r="O8" s="86">
        <v>802766.356145659</v>
      </c>
      <c r="P8" s="86">
        <v>948.32339577924995</v>
      </c>
      <c r="Q8" s="86">
        <v>181.38049262278301</v>
      </c>
      <c r="R8" s="86">
        <v>96293.323403715796</v>
      </c>
      <c r="S8" s="86">
        <v>166.37904639075799</v>
      </c>
      <c r="T8" s="86">
        <v>4550.4779874005799</v>
      </c>
      <c r="U8" s="86">
        <v>121.37634054795799</v>
      </c>
      <c r="V8" s="86">
        <v>198.94953190363501</v>
      </c>
      <c r="W8" s="86">
        <v>11378.3606408836</v>
      </c>
      <c r="X8" s="86">
        <v>24892.433380181501</v>
      </c>
      <c r="Y8" s="86">
        <v>1339.3232303223699</v>
      </c>
      <c r="Z8" s="86">
        <v>601.34305053544801</v>
      </c>
      <c r="AA8" s="26"/>
      <c r="AB8" s="48">
        <f t="shared" si="5"/>
        <v>-5.6447049396179949E-4</v>
      </c>
      <c r="AC8" s="48">
        <f t="shared" si="6"/>
        <v>-7.5237219863413568E-4</v>
      </c>
      <c r="AD8" s="26"/>
      <c r="AE8" s="24">
        <v>135</v>
      </c>
      <c r="AF8" s="24" t="s">
        <v>71</v>
      </c>
      <c r="AG8" s="24">
        <v>1506.82608688</v>
      </c>
      <c r="AH8" s="24">
        <v>2240.7849650799999</v>
      </c>
      <c r="AI8" s="24">
        <v>46.245863335700001</v>
      </c>
      <c r="AJ8" s="24">
        <v>133.12404123900001</v>
      </c>
      <c r="AK8" s="24">
        <v>1321.6399277800001</v>
      </c>
      <c r="AL8" s="24">
        <v>70.925566697899995</v>
      </c>
      <c r="AM8" s="24">
        <v>526.24165334600002</v>
      </c>
      <c r="AN8" s="24">
        <v>150216.654935</v>
      </c>
      <c r="AO8" s="24">
        <v>168.73221589299999</v>
      </c>
      <c r="AP8" s="24">
        <v>34.840586374700003</v>
      </c>
      <c r="AQ8" s="24">
        <v>18750.2332259</v>
      </c>
      <c r="AR8" s="24">
        <v>33.382217582800003</v>
      </c>
      <c r="AS8" s="24">
        <v>897.78517687900001</v>
      </c>
      <c r="AT8" s="24">
        <v>26.239462187499999</v>
      </c>
      <c r="AU8" s="24">
        <v>41.984460235</v>
      </c>
      <c r="AV8" s="24">
        <v>2244.43137819</v>
      </c>
      <c r="AW8" s="24">
        <v>4791.0429502300003</v>
      </c>
      <c r="AX8" s="24">
        <v>269.28086804200001</v>
      </c>
      <c r="AY8" s="24">
        <v>117.207404969</v>
      </c>
      <c r="AZ8" s="24">
        <f t="shared" si="1"/>
        <v>183437.6029858416</v>
      </c>
      <c r="BA8" s="24">
        <f t="shared" si="2"/>
        <v>33220.948050841602</v>
      </c>
      <c r="BC8" s="21">
        <f t="shared" si="8"/>
        <v>0.18844311990517867</v>
      </c>
      <c r="BD8" s="21">
        <f t="shared" si="9"/>
        <v>0.19464886526062045</v>
      </c>
      <c r="BF8" s="75">
        <v>0.25474607213406247</v>
      </c>
      <c r="BG8" s="75">
        <v>0.26317054400972073</v>
      </c>
    </row>
    <row r="9" spans="1:59" x14ac:dyDescent="0.3">
      <c r="A9" s="5" t="s">
        <v>123</v>
      </c>
      <c r="B9" s="86">
        <v>193490.0399</v>
      </c>
      <c r="C9" s="86">
        <v>33118.763383999998</v>
      </c>
      <c r="E9" s="86" t="s">
        <v>123</v>
      </c>
      <c r="F9" s="86">
        <v>1499.9121095476601</v>
      </c>
      <c r="G9" s="86">
        <v>2115.6087476093599</v>
      </c>
      <c r="H9" s="86">
        <v>48.455597149423703</v>
      </c>
      <c r="I9" s="86">
        <v>131.17268098568599</v>
      </c>
      <c r="J9" s="86">
        <v>1319.6608205603</v>
      </c>
      <c r="K9" s="86">
        <v>68.129227886263493</v>
      </c>
      <c r="L9" s="86">
        <v>520.18684744566895</v>
      </c>
      <c r="M9" s="86">
        <v>190133.937261969</v>
      </c>
      <c r="N9" s="86">
        <v>32538.5065438692</v>
      </c>
      <c r="O9" s="86">
        <v>157595.43071809999</v>
      </c>
      <c r="P9" s="86">
        <v>195.012211952358</v>
      </c>
      <c r="Q9" s="86">
        <v>34.768661959798699</v>
      </c>
      <c r="R9" s="86">
        <v>18215.9441260602</v>
      </c>
      <c r="S9" s="86">
        <v>32.833167876452897</v>
      </c>
      <c r="T9" s="86">
        <v>888.93428043894096</v>
      </c>
      <c r="U9" s="86">
        <v>28.716892475074001</v>
      </c>
      <c r="V9" s="86">
        <v>56.943438769379902</v>
      </c>
      <c r="W9" s="86">
        <v>2223.13414716954</v>
      </c>
      <c r="X9" s="86">
        <v>4790.0510491244804</v>
      </c>
      <c r="Y9" s="86">
        <v>255.15358047145801</v>
      </c>
      <c r="Z9" s="86">
        <v>113.88895638706499</v>
      </c>
      <c r="AA9" s="26"/>
      <c r="AB9" s="48">
        <f t="shared" si="5"/>
        <v>-1.7345092490370646E-2</v>
      </c>
      <c r="AC9" s="48">
        <f t="shared" si="6"/>
        <v>-1.7520486299652298E-2</v>
      </c>
      <c r="AD9" s="26"/>
      <c r="AE9" s="24">
        <v>146</v>
      </c>
      <c r="AF9" s="24" t="s">
        <v>123</v>
      </c>
      <c r="AG9" s="24">
        <v>475.71260264900002</v>
      </c>
      <c r="AH9" s="24">
        <v>682.16779086999998</v>
      </c>
      <c r="AI9" s="24">
        <v>15.3434781809</v>
      </c>
      <c r="AJ9" s="24">
        <v>42.735864495599998</v>
      </c>
      <c r="AK9" s="24">
        <v>419.63072064699998</v>
      </c>
      <c r="AL9" s="24">
        <v>22.669789661399999</v>
      </c>
      <c r="AM9" s="24">
        <v>166.356745512</v>
      </c>
      <c r="AN9" s="24">
        <v>50329.357767599999</v>
      </c>
      <c r="AO9" s="24">
        <v>60.744898350900002</v>
      </c>
      <c r="AP9" s="24">
        <v>11.0989032131</v>
      </c>
      <c r="AQ9" s="24">
        <v>5831.0191832</v>
      </c>
      <c r="AR9" s="24">
        <v>10.3549446667</v>
      </c>
      <c r="AS9" s="24">
        <v>286.15516312900002</v>
      </c>
      <c r="AT9" s="24">
        <v>10.5326811268</v>
      </c>
      <c r="AU9" s="24">
        <v>21.8535029743</v>
      </c>
      <c r="AV9" s="24">
        <v>715.65315413799999</v>
      </c>
      <c r="AW9" s="24">
        <v>1519.0310162200001</v>
      </c>
      <c r="AX9" s="24">
        <v>83.921944668799995</v>
      </c>
      <c r="AY9" s="24">
        <v>36.302860997099998</v>
      </c>
      <c r="AZ9" s="24">
        <f t="shared" si="1"/>
        <v>60740.643012300599</v>
      </c>
      <c r="BA9" s="24">
        <f t="shared" si="2"/>
        <v>10411.285244700601</v>
      </c>
      <c r="BC9" s="21">
        <f t="shared" si="8"/>
        <v>0.3194623952304283</v>
      </c>
      <c r="BD9" s="21">
        <f t="shared" si="9"/>
        <v>0.31996813469800328</v>
      </c>
      <c r="BF9" s="75">
        <v>0.3250200035249558</v>
      </c>
      <c r="BG9" s="75">
        <v>0.32652251077099304</v>
      </c>
    </row>
    <row r="10" spans="1:59" x14ac:dyDescent="0.3">
      <c r="A10" s="5" t="s">
        <v>124</v>
      </c>
      <c r="B10" s="86">
        <v>362233.94978999998</v>
      </c>
      <c r="C10" s="86">
        <v>64609.038230999999</v>
      </c>
      <c r="E10" s="86" t="s">
        <v>124</v>
      </c>
      <c r="F10" s="86">
        <v>2550.2014399488498</v>
      </c>
      <c r="G10" s="86">
        <v>4976.0964803209899</v>
      </c>
      <c r="H10" s="86">
        <v>57.935811769374503</v>
      </c>
      <c r="I10" s="86">
        <v>88.181949326763501</v>
      </c>
      <c r="J10" s="86">
        <v>2361.2569411972099</v>
      </c>
      <c r="K10" s="86">
        <v>152.366266307313</v>
      </c>
      <c r="L10" s="86">
        <v>964.52573389110205</v>
      </c>
      <c r="M10" s="86">
        <v>351498.74420950498</v>
      </c>
      <c r="N10" s="86">
        <v>62528.323225913096</v>
      </c>
      <c r="O10" s="86">
        <v>288970.42098359199</v>
      </c>
      <c r="P10" s="86">
        <v>184.89748155006899</v>
      </c>
      <c r="Q10" s="86">
        <v>67.168328290260504</v>
      </c>
      <c r="R10" s="86">
        <v>37315.442839112198</v>
      </c>
      <c r="S10" s="86">
        <v>22.034894536395502</v>
      </c>
      <c r="T10" s="86">
        <v>1363.9560188936</v>
      </c>
      <c r="U10" s="86">
        <v>52.412774902583301</v>
      </c>
      <c r="V10" s="86">
        <v>83.031277523327503</v>
      </c>
      <c r="W10" s="86">
        <v>3410.0299156180899</v>
      </c>
      <c r="X10" s="86">
        <v>8077.2224706096304</v>
      </c>
      <c r="Y10" s="86">
        <v>582.42368778143396</v>
      </c>
      <c r="Z10" s="86">
        <v>219.1389143339</v>
      </c>
      <c r="AA10" s="26"/>
      <c r="AB10" s="48">
        <f t="shared" si="5"/>
        <v>-2.9636111100902029E-2</v>
      </c>
      <c r="AC10" s="48">
        <f t="shared" si="6"/>
        <v>-3.2204704822375092E-2</v>
      </c>
      <c r="AD10" s="26"/>
      <c r="AE10" s="24">
        <v>147</v>
      </c>
      <c r="AF10" s="24" t="s">
        <v>124</v>
      </c>
      <c r="AG10" s="24">
        <v>1096.1669668100001</v>
      </c>
      <c r="AH10" s="24">
        <v>2201.3563663300001</v>
      </c>
      <c r="AI10" s="24">
        <v>23.9062096641</v>
      </c>
      <c r="AJ10" s="24">
        <v>36.349111195100001</v>
      </c>
      <c r="AK10" s="24">
        <v>1018.18112195</v>
      </c>
      <c r="AL10" s="24">
        <v>68.271645870100002</v>
      </c>
      <c r="AM10" s="24">
        <v>418.78942291800001</v>
      </c>
      <c r="AN10" s="24">
        <v>123919.276512</v>
      </c>
      <c r="AO10" s="24">
        <v>70.2769491934</v>
      </c>
      <c r="AP10" s="24">
        <v>29.139004523299999</v>
      </c>
      <c r="AQ10" s="24">
        <v>16315.1869216</v>
      </c>
      <c r="AR10" s="24">
        <v>8.5947326234400006</v>
      </c>
      <c r="AS10" s="24">
        <v>588.618211911</v>
      </c>
      <c r="AT10" s="24">
        <v>24.515686622699999</v>
      </c>
      <c r="AU10" s="24">
        <v>39.355501291400003</v>
      </c>
      <c r="AV10" s="24">
        <v>1471.47726732</v>
      </c>
      <c r="AW10" s="24">
        <v>3465.44660101</v>
      </c>
      <c r="AX10" s="24">
        <v>259.94623432700001</v>
      </c>
      <c r="AY10" s="24">
        <v>95.395643070800006</v>
      </c>
      <c r="AZ10" s="24">
        <f t="shared" si="1"/>
        <v>151150.25011023035</v>
      </c>
      <c r="BA10" s="24">
        <f t="shared" si="2"/>
        <v>27230.973598230354</v>
      </c>
      <c r="BC10" s="21">
        <f t="shared" si="8"/>
        <v>0.43001647260548892</v>
      </c>
      <c r="BD10" s="21">
        <f t="shared" si="9"/>
        <v>0.43549822213919925</v>
      </c>
      <c r="BF10" s="75">
        <v>0.42736817993941384</v>
      </c>
      <c r="BG10" s="75">
        <v>0.43075297529784429</v>
      </c>
    </row>
    <row r="11" spans="1:59" x14ac:dyDescent="0.3">
      <c r="A11" s="5" t="s">
        <v>125</v>
      </c>
      <c r="B11" s="86">
        <v>2003603.9916999999</v>
      </c>
      <c r="C11" s="86">
        <v>341031.10391000001</v>
      </c>
      <c r="E11" s="86" t="s">
        <v>125</v>
      </c>
      <c r="F11" s="86">
        <v>11043.9620066469</v>
      </c>
      <c r="G11" s="86">
        <v>20454.307718932701</v>
      </c>
      <c r="H11" s="86">
        <v>269.260896619763</v>
      </c>
      <c r="I11" s="86">
        <v>287.63960702613002</v>
      </c>
      <c r="J11" s="86">
        <v>10262.7789326322</v>
      </c>
      <c r="K11" s="86">
        <v>596.35735158760201</v>
      </c>
      <c r="L11" s="86">
        <v>4108.7731317206499</v>
      </c>
      <c r="M11" s="86">
        <v>1563273.9294292701</v>
      </c>
      <c r="N11" s="86">
        <v>264530.97740956902</v>
      </c>
      <c r="O11" s="86">
        <v>1298742.9520197001</v>
      </c>
      <c r="P11" s="86">
        <v>1068.3168148723801</v>
      </c>
      <c r="Q11" s="86">
        <v>290.90648511604502</v>
      </c>
      <c r="R11" s="86">
        <v>157306.69680825801</v>
      </c>
      <c r="S11" s="86">
        <v>87.610087137684005</v>
      </c>
      <c r="T11" s="86">
        <v>5667.5203343309204</v>
      </c>
      <c r="U11" s="86">
        <v>175.57199060830999</v>
      </c>
      <c r="V11" s="86">
        <v>286.62325302997698</v>
      </c>
      <c r="W11" s="86">
        <v>14176.987913159899</v>
      </c>
      <c r="X11" s="86">
        <v>35214.317864603101</v>
      </c>
      <c r="Y11" s="86">
        <v>2309.2647639676502</v>
      </c>
      <c r="Z11" s="86">
        <v>924.08144931849597</v>
      </c>
      <c r="AA11" s="26"/>
      <c r="AB11" s="48">
        <f t="shared" si="5"/>
        <v>-0.21976900829445969</v>
      </c>
      <c r="AC11" s="48">
        <f t="shared" si="6"/>
        <v>-0.22432008583187704</v>
      </c>
      <c r="AD11" s="26"/>
      <c r="AE11" s="24">
        <v>148</v>
      </c>
      <c r="AF11" s="24" t="s">
        <v>125</v>
      </c>
      <c r="AG11" s="24">
        <v>3589.8884846999999</v>
      </c>
      <c r="AH11" s="24">
        <v>6738.4641368700004</v>
      </c>
      <c r="AI11" s="24">
        <v>86.247924609199998</v>
      </c>
      <c r="AJ11" s="24">
        <v>94.436127337100004</v>
      </c>
      <c r="AK11" s="24">
        <v>3339.3726580500002</v>
      </c>
      <c r="AL11" s="24">
        <v>198.24460744199999</v>
      </c>
      <c r="AM11" s="24">
        <v>1341.9318594599999</v>
      </c>
      <c r="AN11" s="24">
        <v>421101.54297299997</v>
      </c>
      <c r="AO11" s="24">
        <v>332.82034765399999</v>
      </c>
      <c r="AP11" s="24">
        <v>94.869023710899995</v>
      </c>
      <c r="AQ11" s="24">
        <v>51523.823806</v>
      </c>
      <c r="AR11" s="24">
        <v>27.799946707099998</v>
      </c>
      <c r="AS11" s="24">
        <v>1852.30008359</v>
      </c>
      <c r="AT11" s="24">
        <v>60.3656954856</v>
      </c>
      <c r="AU11" s="24">
        <v>98.9971121138</v>
      </c>
      <c r="AV11" s="24">
        <v>4633.2034949500003</v>
      </c>
      <c r="AW11" s="24">
        <v>11437.546629099999</v>
      </c>
      <c r="AX11" s="24">
        <v>765.64499707799996</v>
      </c>
      <c r="AY11" s="24">
        <v>302.158529182</v>
      </c>
      <c r="AZ11" s="24">
        <f t="shared" si="1"/>
        <v>507619.6584370397</v>
      </c>
      <c r="BA11" s="24">
        <f t="shared" si="2"/>
        <v>86518.115464039729</v>
      </c>
      <c r="BC11" s="21">
        <f t="shared" si="8"/>
        <v>0.32471574487419791</v>
      </c>
      <c r="BD11" s="21">
        <f t="shared" si="9"/>
        <v>0.32706232106073962</v>
      </c>
      <c r="BF11" s="75">
        <v>0.35355600771311912</v>
      </c>
      <c r="BG11" s="75">
        <v>0.35616312453357807</v>
      </c>
    </row>
    <row r="12" spans="1:59" x14ac:dyDescent="0.3">
      <c r="A12" s="5" t="s">
        <v>72</v>
      </c>
      <c r="B12" s="86">
        <v>227207.89137999999</v>
      </c>
      <c r="C12" s="86">
        <v>43101.611308</v>
      </c>
      <c r="E12" s="86" t="s">
        <v>72</v>
      </c>
      <c r="F12" s="86">
        <v>1564.19440731493</v>
      </c>
      <c r="G12" s="86">
        <v>1821.6925898245599</v>
      </c>
      <c r="H12" s="86">
        <v>55.688756538082103</v>
      </c>
      <c r="I12" s="86">
        <v>199.07770752382299</v>
      </c>
      <c r="J12" s="86">
        <v>1309.26414479957</v>
      </c>
      <c r="K12" s="86">
        <v>59.7223452768729</v>
      </c>
      <c r="L12" s="86">
        <v>512.42043849931201</v>
      </c>
      <c r="M12" s="86">
        <v>168334.03711459</v>
      </c>
      <c r="N12" s="86">
        <v>31675.461146072699</v>
      </c>
      <c r="O12" s="86">
        <v>136658.57596851801</v>
      </c>
      <c r="P12" s="86">
        <v>205.71520384486001</v>
      </c>
      <c r="Q12" s="86">
        <v>32.274642548102001</v>
      </c>
      <c r="R12" s="86">
        <v>17020.092730810102</v>
      </c>
      <c r="S12" s="86">
        <v>50.144647122692703</v>
      </c>
      <c r="T12" s="86">
        <v>995.10222303058197</v>
      </c>
      <c r="U12" s="86">
        <v>23.021775382088499</v>
      </c>
      <c r="V12" s="86">
        <v>33.165042411415499</v>
      </c>
      <c r="W12" s="86">
        <v>2487.15364341341</v>
      </c>
      <c r="X12" s="86">
        <v>4967.7044053858899</v>
      </c>
      <c r="Y12" s="86">
        <v>225.82790753815399</v>
      </c>
      <c r="Z12" s="86">
        <v>113.19853480822501</v>
      </c>
      <c r="AA12" s="26"/>
      <c r="AB12" s="48">
        <f t="shared" si="5"/>
        <v>-0.25911887966490044</v>
      </c>
      <c r="AC12" s="48">
        <f t="shared" si="6"/>
        <v>-0.26509798161087578</v>
      </c>
      <c r="AD12" s="26"/>
      <c r="AE12" s="24">
        <v>159</v>
      </c>
      <c r="AF12" s="24" t="s">
        <v>72</v>
      </c>
      <c r="AG12" s="24">
        <v>190.00213961700001</v>
      </c>
      <c r="AH12" s="24">
        <v>213.42942514000001</v>
      </c>
      <c r="AI12" s="24">
        <v>6.8971832273200002</v>
      </c>
      <c r="AJ12" s="24">
        <v>26.933270283599999</v>
      </c>
      <c r="AK12" s="24">
        <v>156.86131684</v>
      </c>
      <c r="AL12" s="24">
        <v>7.2816573405999998</v>
      </c>
      <c r="AM12" s="24">
        <v>61.709542104199997</v>
      </c>
      <c r="AN12" s="24">
        <v>15411.031849200001</v>
      </c>
      <c r="AO12" s="24">
        <v>24.1142463891</v>
      </c>
      <c r="AP12" s="24">
        <v>3.7973587604699999</v>
      </c>
      <c r="AQ12" s="24">
        <v>2022.6648905699999</v>
      </c>
      <c r="AR12" s="24">
        <v>6.6650216889999996</v>
      </c>
      <c r="AS12" s="24">
        <v>125.043449059</v>
      </c>
      <c r="AT12" s="24">
        <v>3.02498288002</v>
      </c>
      <c r="AU12" s="24">
        <v>4.1868800738700003</v>
      </c>
      <c r="AV12" s="24">
        <v>312.471819821</v>
      </c>
      <c r="AW12" s="24">
        <v>601.84341453699994</v>
      </c>
      <c r="AX12" s="24">
        <v>27.315127777699999</v>
      </c>
      <c r="AY12" s="24">
        <v>13.6644185214</v>
      </c>
      <c r="AZ12" s="24">
        <f t="shared" si="1"/>
        <v>19218.937993831281</v>
      </c>
      <c r="BA12" s="24">
        <f t="shared" si="2"/>
        <v>3807.9061446312808</v>
      </c>
      <c r="BC12" s="21">
        <f t="shared" si="8"/>
        <v>0.11417143153733299</v>
      </c>
      <c r="BD12" s="21">
        <f t="shared" si="9"/>
        <v>0.12021628121121786</v>
      </c>
      <c r="BF12" s="75">
        <v>0.13196445145851668</v>
      </c>
      <c r="BG12" s="75">
        <v>0.1376505244712263</v>
      </c>
    </row>
    <row r="13" spans="1:59" x14ac:dyDescent="0.3">
      <c r="A13" s="5" t="s">
        <v>85</v>
      </c>
      <c r="B13" s="86">
        <v>7345.3973390000001</v>
      </c>
      <c r="C13" s="86">
        <v>1356.9968008000001</v>
      </c>
      <c r="E13" s="86" t="s">
        <v>85</v>
      </c>
      <c r="F13" s="86">
        <v>0</v>
      </c>
      <c r="G13" s="86">
        <v>0</v>
      </c>
      <c r="H13" s="86">
        <v>0</v>
      </c>
      <c r="I13" s="86">
        <v>0</v>
      </c>
      <c r="J13" s="86">
        <v>0</v>
      </c>
      <c r="K13" s="86">
        <v>0</v>
      </c>
      <c r="L13" s="86">
        <v>0</v>
      </c>
      <c r="M13" s="86">
        <v>0</v>
      </c>
      <c r="N13" s="86">
        <v>0</v>
      </c>
      <c r="O13" s="86">
        <v>0</v>
      </c>
      <c r="P13" s="86">
        <v>0</v>
      </c>
      <c r="Q13" s="86">
        <v>0</v>
      </c>
      <c r="R13" s="86">
        <v>0</v>
      </c>
      <c r="S13" s="86">
        <v>0</v>
      </c>
      <c r="T13" s="86">
        <v>0</v>
      </c>
      <c r="U13" s="86">
        <v>0</v>
      </c>
      <c r="V13" s="86">
        <v>0</v>
      </c>
      <c r="W13" s="86">
        <v>0</v>
      </c>
      <c r="X13" s="86">
        <v>0</v>
      </c>
      <c r="Y13" s="86">
        <v>0</v>
      </c>
      <c r="Z13" s="86">
        <v>0</v>
      </c>
      <c r="AA13" s="26"/>
      <c r="AB13" s="48">
        <f t="shared" si="5"/>
        <v>-1</v>
      </c>
      <c r="AC13" s="48">
        <f t="shared" si="6"/>
        <v>-1</v>
      </c>
      <c r="AD13" s="26"/>
      <c r="AZ13" s="24">
        <f t="shared" ref="AZ13" si="10">BA13+AN13</f>
        <v>0</v>
      </c>
      <c r="BA13" s="24">
        <f t="shared" ref="BA13" si="11">SUM(AG13:AY13)-AN13</f>
        <v>0</v>
      </c>
      <c r="BC13" s="21" t="e">
        <f t="shared" si="8"/>
        <v>#DIV/0!</v>
      </c>
      <c r="BD13" s="21" t="e">
        <f t="shared" si="9"/>
        <v>#DIV/0!</v>
      </c>
      <c r="BF13" s="75" t="e">
        <v>#DIV/0!</v>
      </c>
      <c r="BG13" s="75" t="e">
        <v>#DIV/0!</v>
      </c>
    </row>
    <row r="14" spans="1:59" x14ac:dyDescent="0.3">
      <c r="A14" s="5" t="s">
        <v>86</v>
      </c>
      <c r="B14" s="86">
        <v>65177.237739999997</v>
      </c>
      <c r="C14" s="86">
        <v>12612.610628</v>
      </c>
      <c r="E14" s="86" t="s">
        <v>179</v>
      </c>
      <c r="F14" s="86">
        <v>0</v>
      </c>
      <c r="G14" s="86">
        <v>0</v>
      </c>
      <c r="H14" s="86">
        <v>0</v>
      </c>
      <c r="I14" s="86">
        <v>0</v>
      </c>
      <c r="J14" s="86">
        <v>0</v>
      </c>
      <c r="K14" s="86">
        <v>0</v>
      </c>
      <c r="L14" s="86">
        <v>0</v>
      </c>
      <c r="M14" s="86">
        <v>0</v>
      </c>
      <c r="N14" s="86">
        <v>0</v>
      </c>
      <c r="O14" s="86">
        <v>0</v>
      </c>
      <c r="P14" s="86">
        <v>0</v>
      </c>
      <c r="Q14" s="86">
        <v>0</v>
      </c>
      <c r="R14" s="86">
        <v>0</v>
      </c>
      <c r="S14" s="86">
        <v>0</v>
      </c>
      <c r="T14" s="86">
        <v>0</v>
      </c>
      <c r="U14" s="86">
        <v>0</v>
      </c>
      <c r="V14" s="86">
        <v>0</v>
      </c>
      <c r="W14" s="86">
        <v>0</v>
      </c>
      <c r="X14" s="86">
        <v>0</v>
      </c>
      <c r="Y14" s="86">
        <v>0</v>
      </c>
      <c r="Z14" s="86">
        <v>0</v>
      </c>
      <c r="AA14" s="26"/>
      <c r="AB14" s="48">
        <f t="shared" si="5"/>
        <v>-1</v>
      </c>
      <c r="AC14" s="48">
        <f t="shared" si="6"/>
        <v>-1</v>
      </c>
      <c r="AD14" s="26"/>
      <c r="AZ14" s="24">
        <f t="shared" ref="AZ14:AZ15" si="12">BA14+AN14</f>
        <v>0</v>
      </c>
      <c r="BA14" s="24">
        <f t="shared" ref="BA14:BA15" si="13">SUM(AG14:AY14)-AN14</f>
        <v>0</v>
      </c>
      <c r="BC14" s="21" t="e">
        <f t="shared" si="8"/>
        <v>#DIV/0!</v>
      </c>
      <c r="BD14" s="21" t="e">
        <f t="shared" si="9"/>
        <v>#DIV/0!</v>
      </c>
      <c r="BF14" s="75" t="e">
        <v>#DIV/0!</v>
      </c>
      <c r="BG14" s="75" t="e">
        <v>#DIV/0!</v>
      </c>
    </row>
    <row r="15" spans="1:59" x14ac:dyDescent="0.3">
      <c r="A15" s="11" t="s">
        <v>87</v>
      </c>
      <c r="B15" s="86">
        <v>3036.8036950999999</v>
      </c>
      <c r="C15" s="86">
        <v>479.51476456</v>
      </c>
      <c r="E15" s="86" t="s">
        <v>87</v>
      </c>
      <c r="F15" s="86">
        <v>4.8441044549898803E-2</v>
      </c>
      <c r="G15" s="86">
        <v>7.6307941599563597E-2</v>
      </c>
      <c r="H15" s="86">
        <v>1.41512789563319E-3</v>
      </c>
      <c r="I15" s="86">
        <v>1.0608049074885401E-3</v>
      </c>
      <c r="J15" s="86">
        <v>4.4957732987207601E-2</v>
      </c>
      <c r="K15" s="86">
        <v>2.0965721434988401E-3</v>
      </c>
      <c r="L15" s="86">
        <v>1.73081730848724E-2</v>
      </c>
      <c r="M15" s="86">
        <v>8.3417628904799006</v>
      </c>
      <c r="N15" s="86">
        <v>1.08845072151766</v>
      </c>
      <c r="O15" s="86">
        <v>7.25331216896224</v>
      </c>
      <c r="P15" s="86">
        <v>7.2982732298263499E-3</v>
      </c>
      <c r="Q15" s="86">
        <v>1.25511114050607E-3</v>
      </c>
      <c r="R15" s="86">
        <v>0.63441384061685302</v>
      </c>
      <c r="S15" s="86">
        <v>4.1909588452189998E-4</v>
      </c>
      <c r="T15" s="86">
        <v>2.3730642592194501E-2</v>
      </c>
      <c r="U15" s="86">
        <v>5.7149390697597497E-4</v>
      </c>
      <c r="V15" s="86">
        <v>1.38791767941489E-3</v>
      </c>
      <c r="W15" s="86">
        <v>5.9435174743850502E-2</v>
      </c>
      <c r="X15" s="86">
        <v>0.156426550262625</v>
      </c>
      <c r="Y15" s="86">
        <v>8.1642344174561801E-3</v>
      </c>
      <c r="Z15" s="86">
        <v>3.7609898752735101E-3</v>
      </c>
      <c r="AA15" s="26"/>
      <c r="AB15" s="48">
        <f t="shared" si="5"/>
        <v>-0.99725311092582647</v>
      </c>
      <c r="AC15" s="48">
        <f t="shared" si="6"/>
        <v>-0.99773009967166193</v>
      </c>
      <c r="AD15" s="26"/>
      <c r="AE15" s="24">
        <v>162</v>
      </c>
      <c r="AF15" s="24" t="s">
        <v>87</v>
      </c>
      <c r="AG15" s="24">
        <v>2.3115931375299999E-2</v>
      </c>
      <c r="AH15" s="24">
        <v>3.6414088026500001E-2</v>
      </c>
      <c r="AI15" s="24">
        <v>6.7529691602899997E-4</v>
      </c>
      <c r="AJ15" s="24">
        <v>5.06212896831E-4</v>
      </c>
      <c r="AK15" s="24">
        <v>2.1453661255199999E-2</v>
      </c>
      <c r="AL15" s="24">
        <v>1.0004782854100001E-3</v>
      </c>
      <c r="AM15" s="24">
        <v>8.2594014490999998E-3</v>
      </c>
      <c r="AN15" s="24">
        <v>3.4612600072899999</v>
      </c>
      <c r="AO15" s="24">
        <v>3.4827135212400001E-3</v>
      </c>
      <c r="AP15" s="24">
        <v>5.9893635248900001E-4</v>
      </c>
      <c r="AQ15" s="24">
        <v>0.30274078773099999</v>
      </c>
      <c r="AR15" s="24">
        <v>1.9999174773500001E-4</v>
      </c>
      <c r="AS15" s="24">
        <v>1.1324207987900001E-2</v>
      </c>
      <c r="AT15" s="24">
        <v>2.7271603145399999E-4</v>
      </c>
      <c r="AU15" s="24">
        <v>6.6231035613400005E-4</v>
      </c>
      <c r="AV15" s="24">
        <v>2.8362471477099999E-2</v>
      </c>
      <c r="AW15" s="24">
        <v>7.4646286811899998E-2</v>
      </c>
      <c r="AX15" s="24">
        <v>3.8959427046700002E-3</v>
      </c>
      <c r="AY15" s="24">
        <v>1.7947313543199999E-3</v>
      </c>
      <c r="AZ15" s="24">
        <f t="shared" si="12"/>
        <v>3.9806661735703113</v>
      </c>
      <c r="BA15" s="24">
        <f t="shared" si="13"/>
        <v>0.51940616628031133</v>
      </c>
      <c r="BC15" s="21">
        <f t="shared" si="8"/>
        <v>0.47719723346647464</v>
      </c>
      <c r="BD15" s="21">
        <f t="shared" si="9"/>
        <v>0.47719768659447209</v>
      </c>
      <c r="BF15" s="75">
        <v>0.41466812500411188</v>
      </c>
      <c r="BG15" s="75">
        <v>0.41466805654177852</v>
      </c>
    </row>
    <row r="16" spans="1:59" x14ac:dyDescent="0.3">
      <c r="A16" s="24"/>
    </row>
    <row r="17" spans="1:78" x14ac:dyDescent="0.3">
      <c r="A17" s="2"/>
    </row>
    <row r="18" spans="1:78" x14ac:dyDescent="0.3">
      <c r="A18" s="2" t="s">
        <v>329</v>
      </c>
      <c r="B18" s="1">
        <f>SUM(B3:B15)</f>
        <v>4634322.6556031005</v>
      </c>
      <c r="C18" s="1">
        <f>SUM(C3:C15)</f>
        <v>810207.06354186009</v>
      </c>
      <c r="F18" s="1">
        <f>SUM(F3:F15)</f>
        <v>30969.206435499866</v>
      </c>
      <c r="G18" s="1">
        <f t="shared" ref="G18:Z18" si="14">SUM(G3:G15)</f>
        <v>49316.121127245133</v>
      </c>
      <c r="H18" s="1">
        <f t="shared" si="14"/>
        <v>891.97283716419304</v>
      </c>
      <c r="I18" s="1">
        <f t="shared" si="14"/>
        <v>2010.0444543795354</v>
      </c>
      <c r="J18" s="1">
        <f t="shared" si="14"/>
        <v>27736.212317202015</v>
      </c>
      <c r="K18" s="1">
        <f t="shared" si="14"/>
        <v>1498.1762881648135</v>
      </c>
      <c r="L18" s="1">
        <f t="shared" si="14"/>
        <v>11020.126735246926</v>
      </c>
      <c r="M18" s="1">
        <f t="shared" si="14"/>
        <v>4014550.9294873234</v>
      </c>
      <c r="N18" s="1">
        <f t="shared" si="14"/>
        <v>699340.97485184087</v>
      </c>
      <c r="O18" s="1">
        <f t="shared" si="14"/>
        <v>3315209.9546354827</v>
      </c>
      <c r="P18" s="1">
        <f t="shared" si="14"/>
        <v>3448.9755880928319</v>
      </c>
      <c r="Q18" s="1">
        <f t="shared" si="14"/>
        <v>750.57212059061635</v>
      </c>
      <c r="R18" s="1">
        <f t="shared" si="14"/>
        <v>402032.66707917268</v>
      </c>
      <c r="S18" s="1">
        <f t="shared" si="14"/>
        <v>527.469584260651</v>
      </c>
      <c r="T18" s="1">
        <f t="shared" si="14"/>
        <v>17409.652679092997</v>
      </c>
      <c r="U18" s="1">
        <f t="shared" si="14"/>
        <v>500.88215297949034</v>
      </c>
      <c r="V18" s="1">
        <f t="shared" si="14"/>
        <v>822.32836488488886</v>
      </c>
      <c r="W18" s="1">
        <f t="shared" si="14"/>
        <v>43535.832077689694</v>
      </c>
      <c r="X18" s="1">
        <f t="shared" si="14"/>
        <v>98671.805759927534</v>
      </c>
      <c r="Y18" s="1">
        <f t="shared" si="14"/>
        <v>5741.5754560216392</v>
      </c>
      <c r="Z18" s="1">
        <f t="shared" si="14"/>
        <v>2457.3537942245493</v>
      </c>
      <c r="AA18" s="1"/>
      <c r="AD18" s="1"/>
      <c r="AG18" s="1">
        <f t="shared" ref="AG18:BA18" si="15">SUM(AG3:AG15)</f>
        <v>7611.4356741048759</v>
      </c>
      <c r="AH18" s="1">
        <f t="shared" si="15"/>
        <v>13041.675772719727</v>
      </c>
      <c r="AI18" s="1">
        <f t="shared" si="15"/>
        <v>204.31085506948904</v>
      </c>
      <c r="AJ18" s="1">
        <f t="shared" si="15"/>
        <v>424.86759323006686</v>
      </c>
      <c r="AK18" s="1">
        <f t="shared" si="15"/>
        <v>6894.1113984840549</v>
      </c>
      <c r="AL18" s="1">
        <f t="shared" si="15"/>
        <v>399.41073033052743</v>
      </c>
      <c r="AM18" s="1">
        <f t="shared" si="15"/>
        <v>2767.898296825259</v>
      </c>
      <c r="AN18" s="1">
        <f t="shared" si="15"/>
        <v>827514.76930421731</v>
      </c>
      <c r="AO18" s="1">
        <f t="shared" si="15"/>
        <v>747.60866603462125</v>
      </c>
      <c r="AP18" s="1">
        <f t="shared" si="15"/>
        <v>189.79764837330151</v>
      </c>
      <c r="AQ18" s="1">
        <f t="shared" si="15"/>
        <v>103051.25219249974</v>
      </c>
      <c r="AR18" s="1">
        <f t="shared" si="15"/>
        <v>109.31253893255372</v>
      </c>
      <c r="AS18" s="1">
        <f t="shared" si="15"/>
        <v>4229.8166376163872</v>
      </c>
      <c r="AT18" s="1">
        <f t="shared" si="15"/>
        <v>137.55096297018642</v>
      </c>
      <c r="AU18" s="1">
        <f t="shared" si="15"/>
        <v>225.76943255434017</v>
      </c>
      <c r="AV18" s="1">
        <f t="shared" si="15"/>
        <v>10576.679714136177</v>
      </c>
      <c r="AW18" s="1">
        <f t="shared" si="15"/>
        <v>24204.928135723112</v>
      </c>
      <c r="AX18" s="1">
        <f t="shared" si="15"/>
        <v>1526.6418282326647</v>
      </c>
      <c r="AY18" s="1">
        <f t="shared" si="15"/>
        <v>620.8130493693842</v>
      </c>
      <c r="AZ18" s="1">
        <f t="shared" si="15"/>
        <v>1004478.6504314237</v>
      </c>
      <c r="BA18" s="1">
        <f t="shared" si="15"/>
        <v>176963.88112720649</v>
      </c>
      <c r="BC18" s="22"/>
      <c r="BD18" s="22"/>
    </row>
    <row r="19" spans="1:78" x14ac:dyDescent="0.3">
      <c r="B19" s="24"/>
      <c r="C19" s="24"/>
    </row>
    <row r="21" spans="1:78" s="24" customFormat="1" x14ac:dyDescent="0.3">
      <c r="A21" s="26"/>
      <c r="D21" s="26"/>
      <c r="E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</row>
    <row r="22" spans="1:78" s="24" customFormat="1" x14ac:dyDescent="0.3">
      <c r="A22" s="26"/>
      <c r="B22" s="26"/>
      <c r="C22" s="26"/>
      <c r="D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</row>
    <row r="23" spans="1:78" s="24" customFormat="1" x14ac:dyDescent="0.3">
      <c r="A23" s="26"/>
      <c r="B23" s="26"/>
      <c r="C23" s="26"/>
      <c r="D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</row>
    <row r="24" spans="1:78" s="24" customFormat="1" x14ac:dyDescent="0.3">
      <c r="A24" s="26"/>
      <c r="B24" s="26"/>
      <c r="C24" s="26"/>
      <c r="D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</row>
    <row r="25" spans="1:78" s="24" customFormat="1" x14ac:dyDescent="0.3">
      <c r="A25" s="26"/>
      <c r="B25" s="26"/>
      <c r="C25" s="26"/>
      <c r="D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</row>
    <row r="26" spans="1:78" s="24" customFormat="1" x14ac:dyDescent="0.3">
      <c r="A26" s="26"/>
      <c r="B26" s="26"/>
      <c r="C26" s="26"/>
      <c r="D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</row>
    <row r="27" spans="1:78" s="24" customFormat="1" x14ac:dyDescent="0.3">
      <c r="A27" s="26"/>
      <c r="B27" s="26"/>
      <c r="C27" s="26"/>
      <c r="D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</row>
    <row r="28" spans="1:78" s="24" customFormat="1" x14ac:dyDescent="0.3">
      <c r="A28" s="26"/>
      <c r="B28" s="26"/>
      <c r="C28" s="26"/>
      <c r="D28" s="26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</row>
    <row r="29" spans="1:78" s="24" customFormat="1" x14ac:dyDescent="0.3">
      <c r="A29" s="26"/>
      <c r="B29" s="26"/>
      <c r="C29" s="26"/>
      <c r="D29" s="26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</row>
    <row r="30" spans="1:78" s="24" customFormat="1" x14ac:dyDescent="0.3">
      <c r="A30" s="26"/>
      <c r="B30" s="26"/>
      <c r="C30" s="26"/>
      <c r="D30" s="26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</row>
    <row r="31" spans="1:78" s="24" customFormat="1" x14ac:dyDescent="0.3">
      <c r="A31" s="26"/>
      <c r="B31" s="26"/>
      <c r="C31" s="26"/>
      <c r="D31" s="26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</row>
    <row r="32" spans="1:78" s="24" customFormat="1" x14ac:dyDescent="0.3">
      <c r="A32" s="26"/>
      <c r="B32" s="26"/>
      <c r="C32" s="26"/>
      <c r="D32" s="26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</row>
    <row r="33" spans="1:78" s="24" customFormat="1" x14ac:dyDescent="0.3">
      <c r="A33" s="26"/>
      <c r="B33" s="26"/>
      <c r="C33" s="26"/>
      <c r="D33" s="26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</row>
    <row r="34" spans="1:78" s="24" customFormat="1" x14ac:dyDescent="0.3">
      <c r="A34" s="26"/>
      <c r="B34" s="26"/>
      <c r="C34" s="26"/>
      <c r="D34" s="26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BC34" s="26"/>
      <c r="BD34" s="26"/>
      <c r="BE34" s="26"/>
      <c r="BF34" s="26"/>
      <c r="BG34" s="26"/>
      <c r="BH34" s="26"/>
      <c r="BI34" s="26"/>
      <c r="BJ34" s="26"/>
      <c r="BK34" s="26"/>
      <c r="BL34" s="26"/>
      <c r="BM34" s="26"/>
      <c r="BN34" s="26"/>
      <c r="BO34" s="26"/>
      <c r="BP34" s="26"/>
      <c r="BQ34" s="26"/>
      <c r="BR34" s="26"/>
      <c r="BS34" s="26"/>
      <c r="BT34" s="26"/>
      <c r="BU34" s="26"/>
      <c r="BV34" s="26"/>
      <c r="BW34" s="26"/>
      <c r="BX34" s="26"/>
      <c r="BY34" s="26"/>
      <c r="BZ34" s="26"/>
    </row>
    <row r="35" spans="1:78" s="24" customFormat="1" x14ac:dyDescent="0.3">
      <c r="A35" s="26"/>
      <c r="B35" s="26"/>
      <c r="C35" s="26"/>
      <c r="D35" s="26"/>
      <c r="AG35" s="33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  <c r="BO35" s="26"/>
      <c r="BP35" s="26"/>
      <c r="BQ35" s="26"/>
      <c r="BR35" s="26"/>
      <c r="BS35" s="26"/>
      <c r="BT35" s="26"/>
      <c r="BU35" s="26"/>
      <c r="BV35" s="26"/>
      <c r="BW35" s="26"/>
      <c r="BX35" s="26"/>
      <c r="BY35" s="26"/>
      <c r="BZ35" s="26"/>
    </row>
    <row r="36" spans="1:78" s="24" customFormat="1" x14ac:dyDescent="0.3">
      <c r="A36" s="26"/>
      <c r="B36" s="26"/>
      <c r="C36" s="26"/>
      <c r="D36" s="26"/>
      <c r="E36" s="26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BC36" s="26"/>
      <c r="BD36" s="26"/>
      <c r="BE36" s="26"/>
      <c r="BF36" s="26"/>
      <c r="BG36" s="26"/>
      <c r="BH36" s="26"/>
      <c r="BI36" s="26"/>
      <c r="BJ36" s="26"/>
      <c r="BK36" s="26"/>
      <c r="BL36" s="26"/>
      <c r="BM36" s="26"/>
      <c r="BN36" s="26"/>
      <c r="BO36" s="26"/>
      <c r="BP36" s="26"/>
      <c r="BQ36" s="26"/>
      <c r="BR36" s="26"/>
      <c r="BS36" s="26"/>
      <c r="BT36" s="26"/>
      <c r="BU36" s="26"/>
      <c r="BV36" s="26"/>
      <c r="BW36" s="26"/>
      <c r="BX36" s="26"/>
      <c r="BY36" s="26"/>
      <c r="BZ36" s="26"/>
    </row>
    <row r="37" spans="1:78" s="24" customFormat="1" x14ac:dyDescent="0.3">
      <c r="A37" s="26"/>
      <c r="B37" s="26"/>
      <c r="C37" s="26"/>
      <c r="D37" s="26"/>
      <c r="E37" s="26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</row>
    <row r="38" spans="1:78" s="24" customFormat="1" x14ac:dyDescent="0.3">
      <c r="A38" s="26"/>
      <c r="B38" s="26"/>
      <c r="C38" s="26"/>
      <c r="D38" s="26"/>
      <c r="E38" s="26"/>
      <c r="F38" s="1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</row>
    <row r="39" spans="1:78" s="24" customFormat="1" x14ac:dyDescent="0.3">
      <c r="A39" s="26"/>
      <c r="B39" s="26"/>
      <c r="C39" s="26"/>
      <c r="D39" s="26"/>
      <c r="E39" s="26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</row>
    <row r="40" spans="1:78" s="24" customFormat="1" x14ac:dyDescent="0.3">
      <c r="A40" s="26"/>
      <c r="B40" s="26"/>
      <c r="C40" s="26"/>
      <c r="D40" s="26"/>
      <c r="E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</row>
    <row r="41" spans="1:78" s="24" customFormat="1" x14ac:dyDescent="0.3">
      <c r="A41" s="26"/>
      <c r="B41" s="26"/>
      <c r="C41" s="26"/>
      <c r="D41" s="26"/>
      <c r="E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</row>
    <row r="42" spans="1:78" s="24" customFormat="1" x14ac:dyDescent="0.3">
      <c r="A42" s="26"/>
      <c r="B42" s="26"/>
      <c r="C42" s="26"/>
      <c r="D42" s="26"/>
      <c r="E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</row>
    <row r="43" spans="1:78" s="24" customFormat="1" x14ac:dyDescent="0.3">
      <c r="A43" s="26"/>
      <c r="B43" s="26"/>
      <c r="C43" s="26"/>
      <c r="D43" s="26"/>
      <c r="E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</row>
    <row r="44" spans="1:78" s="24" customFormat="1" x14ac:dyDescent="0.3">
      <c r="A44" s="26"/>
      <c r="B44" s="26"/>
      <c r="C44" s="26"/>
      <c r="D44" s="26"/>
      <c r="E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</row>
    <row r="45" spans="1:78" s="24" customFormat="1" x14ac:dyDescent="0.3">
      <c r="A45" s="26"/>
      <c r="B45" s="26"/>
      <c r="C45" s="26"/>
      <c r="D45" s="26"/>
      <c r="E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</row>
    <row r="46" spans="1:78" s="24" customFormat="1" x14ac:dyDescent="0.3">
      <c r="A46" s="26"/>
      <c r="B46" s="26"/>
      <c r="C46" s="26"/>
      <c r="D46" s="26"/>
      <c r="E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  <c r="BO46" s="26"/>
      <c r="BP46" s="26"/>
      <c r="BQ46" s="26"/>
      <c r="BR46" s="26"/>
      <c r="BS46" s="26"/>
      <c r="BT46" s="26"/>
      <c r="BU46" s="26"/>
      <c r="BV46" s="26"/>
      <c r="BW46" s="26"/>
      <c r="BX46" s="26"/>
      <c r="BY46" s="26"/>
      <c r="BZ46" s="26"/>
    </row>
    <row r="47" spans="1:78" s="24" customFormat="1" x14ac:dyDescent="0.3">
      <c r="A47" s="26"/>
      <c r="B47" s="26"/>
      <c r="C47" s="26"/>
      <c r="D47" s="26"/>
      <c r="E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</row>
    <row r="48" spans="1:78" s="24" customFormat="1" x14ac:dyDescent="0.3">
      <c r="A48" s="26"/>
      <c r="B48" s="26"/>
      <c r="C48" s="26"/>
      <c r="D48" s="26"/>
      <c r="E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</row>
    <row r="49" spans="1:78" s="24" customFormat="1" x14ac:dyDescent="0.3">
      <c r="A49" s="26"/>
      <c r="B49" s="26"/>
      <c r="C49" s="26"/>
      <c r="D49" s="26"/>
      <c r="E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  <c r="BO49" s="26"/>
      <c r="BP49" s="26"/>
      <c r="BQ49" s="26"/>
      <c r="BR49" s="26"/>
      <c r="BS49" s="26"/>
      <c r="BT49" s="26"/>
      <c r="BU49" s="26"/>
      <c r="BV49" s="26"/>
      <c r="BW49" s="26"/>
      <c r="BX49" s="26"/>
      <c r="BY49" s="26"/>
      <c r="BZ49" s="26"/>
    </row>
    <row r="50" spans="1:78" s="24" customFormat="1" x14ac:dyDescent="0.3">
      <c r="A50" s="26"/>
      <c r="B50" s="26"/>
      <c r="C50" s="26"/>
      <c r="D50" s="26"/>
      <c r="E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  <c r="BO50" s="26"/>
      <c r="BP50" s="26"/>
      <c r="BQ50" s="26"/>
      <c r="BR50" s="26"/>
      <c r="BS50" s="26"/>
      <c r="BT50" s="26"/>
      <c r="BU50" s="26"/>
      <c r="BV50" s="26"/>
      <c r="BW50" s="26"/>
      <c r="BX50" s="26"/>
      <c r="BY50" s="26"/>
      <c r="BZ50" s="26"/>
    </row>
    <row r="51" spans="1:78" s="24" customFormat="1" x14ac:dyDescent="0.3">
      <c r="A51" s="26"/>
      <c r="B51" s="26"/>
      <c r="C51" s="26"/>
      <c r="D51" s="26"/>
      <c r="E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  <c r="BO51" s="26"/>
      <c r="BP51" s="26"/>
      <c r="BQ51" s="26"/>
      <c r="BR51" s="26"/>
      <c r="BS51" s="26"/>
      <c r="BT51" s="26"/>
      <c r="BU51" s="26"/>
      <c r="BV51" s="26"/>
      <c r="BW51" s="26"/>
      <c r="BX51" s="26"/>
      <c r="BY51" s="26"/>
      <c r="BZ51" s="26"/>
    </row>
    <row r="52" spans="1:78" s="24" customFormat="1" x14ac:dyDescent="0.3">
      <c r="A52" s="26"/>
      <c r="B52" s="26"/>
      <c r="C52" s="26"/>
      <c r="D52" s="26"/>
      <c r="E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</row>
    <row r="53" spans="1:78" s="24" customFormat="1" x14ac:dyDescent="0.3">
      <c r="A53" s="26"/>
      <c r="B53" s="26"/>
      <c r="C53" s="26"/>
      <c r="D53" s="26"/>
      <c r="E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</row>
    <row r="54" spans="1:78" s="24" customFormat="1" x14ac:dyDescent="0.3">
      <c r="A54" s="26"/>
      <c r="B54" s="26"/>
      <c r="C54" s="26"/>
      <c r="D54" s="26"/>
      <c r="E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</row>
    <row r="55" spans="1:78" s="24" customFormat="1" x14ac:dyDescent="0.3">
      <c r="A55" s="26"/>
      <c r="B55" s="26"/>
      <c r="C55" s="26"/>
      <c r="D55" s="26"/>
      <c r="E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</row>
    <row r="56" spans="1:78" s="24" customFormat="1" x14ac:dyDescent="0.3">
      <c r="A56" s="26"/>
      <c r="B56" s="26"/>
      <c r="C56" s="26"/>
      <c r="D56" s="26"/>
      <c r="E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</row>
    <row r="57" spans="1:78" s="24" customFormat="1" x14ac:dyDescent="0.3">
      <c r="A57" s="26"/>
      <c r="B57" s="26"/>
      <c r="C57" s="26"/>
      <c r="D57" s="26"/>
      <c r="E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</row>
    <row r="58" spans="1:78" s="24" customFormat="1" x14ac:dyDescent="0.3">
      <c r="A58" s="26"/>
      <c r="B58" s="26"/>
      <c r="C58" s="26"/>
      <c r="D58" s="26"/>
      <c r="E58" s="26"/>
      <c r="BC58" s="26"/>
      <c r="BD58" s="26"/>
      <c r="BE58" s="26"/>
      <c r="BF58" s="26"/>
      <c r="BG58" s="26"/>
      <c r="BH58" s="26"/>
      <c r="BI58" s="26"/>
      <c r="BJ58" s="26"/>
      <c r="BK58" s="26"/>
      <c r="BL58" s="26"/>
      <c r="BM58" s="26"/>
      <c r="BN58" s="26"/>
      <c r="BO58" s="26"/>
      <c r="BP58" s="26"/>
      <c r="BQ58" s="26"/>
      <c r="BR58" s="26"/>
      <c r="BS58" s="26"/>
      <c r="BT58" s="26"/>
      <c r="BU58" s="26"/>
      <c r="BV58" s="26"/>
      <c r="BW58" s="26"/>
      <c r="BX58" s="26"/>
      <c r="BY58" s="26"/>
      <c r="BZ58" s="26"/>
    </row>
    <row r="59" spans="1:78" s="24" customFormat="1" x14ac:dyDescent="0.3">
      <c r="A59" s="26"/>
      <c r="B59" s="26"/>
      <c r="C59" s="26"/>
      <c r="D59" s="26"/>
      <c r="E59" s="26"/>
      <c r="BC59" s="26"/>
      <c r="BD59" s="26"/>
      <c r="BE59" s="26"/>
      <c r="BF59" s="26"/>
      <c r="BG59" s="26"/>
      <c r="BH59" s="26"/>
      <c r="BI59" s="26"/>
      <c r="BJ59" s="26"/>
      <c r="BK59" s="26"/>
      <c r="BL59" s="26"/>
      <c r="BM59" s="26"/>
      <c r="BN59" s="26"/>
      <c r="BO59" s="26"/>
      <c r="BP59" s="26"/>
      <c r="BQ59" s="26"/>
      <c r="BR59" s="26"/>
      <c r="BS59" s="26"/>
      <c r="BT59" s="26"/>
      <c r="BU59" s="26"/>
      <c r="BV59" s="26"/>
      <c r="BW59" s="26"/>
      <c r="BX59" s="26"/>
      <c r="BY59" s="26"/>
      <c r="BZ59" s="26"/>
    </row>
    <row r="60" spans="1:78" s="24" customFormat="1" x14ac:dyDescent="0.3">
      <c r="A60" s="26"/>
      <c r="B60" s="26"/>
      <c r="C60" s="26"/>
      <c r="D60" s="26"/>
      <c r="E60" s="26"/>
      <c r="BC60" s="26"/>
      <c r="BD60" s="26"/>
      <c r="BE60" s="26"/>
      <c r="BF60" s="26"/>
      <c r="BG60" s="26"/>
      <c r="BH60" s="26"/>
      <c r="BI60" s="26"/>
      <c r="BJ60" s="26"/>
      <c r="BK60" s="26"/>
      <c r="BL60" s="26"/>
      <c r="BM60" s="26"/>
      <c r="BN60" s="26"/>
      <c r="BO60" s="26"/>
      <c r="BP60" s="26"/>
      <c r="BQ60" s="26"/>
      <c r="BR60" s="26"/>
      <c r="BS60" s="26"/>
      <c r="BT60" s="26"/>
      <c r="BU60" s="26"/>
      <c r="BV60" s="26"/>
      <c r="BW60" s="26"/>
      <c r="BX60" s="26"/>
      <c r="BY60" s="26"/>
      <c r="BZ60" s="26"/>
    </row>
    <row r="61" spans="1:78" s="24" customFormat="1" x14ac:dyDescent="0.3">
      <c r="A61" s="26"/>
      <c r="B61" s="26"/>
      <c r="C61" s="26"/>
      <c r="D61" s="26"/>
      <c r="E61" s="26"/>
      <c r="BC61" s="26"/>
      <c r="BD61" s="26"/>
      <c r="BE61" s="26"/>
      <c r="BF61" s="26"/>
      <c r="BG61" s="26"/>
      <c r="BH61" s="26"/>
      <c r="BI61" s="26"/>
      <c r="BJ61" s="26"/>
      <c r="BK61" s="26"/>
      <c r="BL61" s="26"/>
      <c r="BM61" s="26"/>
      <c r="BN61" s="26"/>
      <c r="BO61" s="26"/>
      <c r="BP61" s="26"/>
      <c r="BQ61" s="26"/>
      <c r="BR61" s="26"/>
      <c r="BS61" s="26"/>
      <c r="BT61" s="26"/>
      <c r="BU61" s="26"/>
      <c r="BV61" s="26"/>
      <c r="BW61" s="26"/>
      <c r="BX61" s="26"/>
      <c r="BY61" s="26"/>
      <c r="BZ61" s="26"/>
    </row>
    <row r="62" spans="1:78" s="24" customFormat="1" x14ac:dyDescent="0.3">
      <c r="A62" s="26"/>
      <c r="B62" s="26"/>
      <c r="C62" s="26"/>
      <c r="D62" s="26"/>
      <c r="E62" s="26"/>
      <c r="BC62" s="26"/>
      <c r="BD62" s="26"/>
      <c r="BE62" s="26"/>
      <c r="BF62" s="26"/>
      <c r="BG62" s="26"/>
      <c r="BH62" s="26"/>
      <c r="BI62" s="26"/>
      <c r="BJ62" s="26"/>
      <c r="BK62" s="26"/>
      <c r="BL62" s="26"/>
      <c r="BM62" s="26"/>
      <c r="BN62" s="26"/>
      <c r="BO62" s="26"/>
      <c r="BP62" s="26"/>
      <c r="BQ62" s="26"/>
      <c r="BR62" s="26"/>
      <c r="BS62" s="26"/>
      <c r="BT62" s="26"/>
      <c r="BU62" s="26"/>
      <c r="BV62" s="26"/>
      <c r="BW62" s="26"/>
      <c r="BX62" s="26"/>
      <c r="BY62" s="26"/>
      <c r="BZ62" s="26"/>
    </row>
    <row r="63" spans="1:78" s="24" customFormat="1" x14ac:dyDescent="0.3">
      <c r="A63" s="26"/>
      <c r="B63" s="26"/>
      <c r="C63" s="26"/>
      <c r="D63" s="26"/>
      <c r="E63" s="26"/>
      <c r="BC63" s="26"/>
      <c r="BD63" s="26"/>
      <c r="BE63" s="26"/>
      <c r="BF63" s="26"/>
      <c r="BG63" s="26"/>
      <c r="BH63" s="26"/>
      <c r="BI63" s="26"/>
      <c r="BJ63" s="26"/>
      <c r="BK63" s="26"/>
      <c r="BL63" s="26"/>
      <c r="BM63" s="26"/>
      <c r="BN63" s="26"/>
      <c r="BO63" s="26"/>
      <c r="BP63" s="26"/>
      <c r="BQ63" s="26"/>
      <c r="BR63" s="26"/>
      <c r="BS63" s="26"/>
      <c r="BT63" s="26"/>
      <c r="BU63" s="26"/>
      <c r="BV63" s="26"/>
      <c r="BW63" s="26"/>
      <c r="BX63" s="26"/>
      <c r="BY63" s="26"/>
      <c r="BZ63" s="26"/>
    </row>
    <row r="64" spans="1:78" s="24" customFormat="1" x14ac:dyDescent="0.3">
      <c r="A64" s="26"/>
      <c r="B64" s="26"/>
      <c r="C64" s="26"/>
      <c r="D64" s="26"/>
      <c r="E64" s="26"/>
      <c r="BC64" s="26"/>
      <c r="BD64" s="26"/>
      <c r="BE64" s="26"/>
      <c r="BF64" s="26"/>
      <c r="BG64" s="26"/>
      <c r="BH64" s="26"/>
      <c r="BI64" s="26"/>
      <c r="BJ64" s="26"/>
      <c r="BK64" s="26"/>
      <c r="BL64" s="26"/>
      <c r="BM64" s="26"/>
      <c r="BN64" s="26"/>
      <c r="BO64" s="26"/>
      <c r="BP64" s="26"/>
      <c r="BQ64" s="26"/>
      <c r="BR64" s="26"/>
      <c r="BS64" s="26"/>
      <c r="BT64" s="26"/>
      <c r="BU64" s="26"/>
      <c r="BV64" s="26"/>
      <c r="BW64" s="26"/>
      <c r="BX64" s="26"/>
      <c r="BY64" s="26"/>
      <c r="BZ64" s="26"/>
    </row>
    <row r="65" spans="1:78" s="24" customFormat="1" x14ac:dyDescent="0.3">
      <c r="A65" s="26"/>
      <c r="B65" s="26"/>
      <c r="C65" s="26"/>
      <c r="D65" s="26"/>
      <c r="E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  <c r="BO65" s="26"/>
      <c r="BP65" s="26"/>
      <c r="BQ65" s="26"/>
      <c r="BR65" s="26"/>
      <c r="BS65" s="26"/>
      <c r="BT65" s="26"/>
      <c r="BU65" s="26"/>
      <c r="BV65" s="26"/>
      <c r="BW65" s="26"/>
      <c r="BX65" s="26"/>
      <c r="BY65" s="26"/>
      <c r="BZ65" s="26"/>
    </row>
    <row r="66" spans="1:78" s="24" customFormat="1" x14ac:dyDescent="0.3">
      <c r="A66" s="26"/>
      <c r="B66" s="26"/>
      <c r="C66" s="26"/>
      <c r="D66" s="26"/>
      <c r="E66" s="26"/>
      <c r="BC66" s="26"/>
      <c r="BD66" s="26"/>
      <c r="BE66" s="26"/>
      <c r="BF66" s="26"/>
      <c r="BG66" s="26"/>
      <c r="BH66" s="26"/>
      <c r="BI66" s="26"/>
      <c r="BJ66" s="26"/>
      <c r="BK66" s="26"/>
      <c r="BL66" s="26"/>
      <c r="BM66" s="26"/>
      <c r="BN66" s="26"/>
      <c r="BO66" s="26"/>
      <c r="BP66" s="26"/>
      <c r="BQ66" s="26"/>
      <c r="BR66" s="26"/>
      <c r="BS66" s="26"/>
      <c r="BT66" s="26"/>
      <c r="BU66" s="26"/>
      <c r="BV66" s="26"/>
      <c r="BW66" s="26"/>
      <c r="BX66" s="26"/>
      <c r="BY66" s="26"/>
      <c r="BZ66" s="26"/>
    </row>
    <row r="67" spans="1:78" s="24" customFormat="1" x14ac:dyDescent="0.3">
      <c r="A67" s="26"/>
      <c r="B67" s="26"/>
      <c r="C67" s="26"/>
      <c r="D67" s="26"/>
      <c r="E67" s="26"/>
      <c r="BC67" s="26"/>
      <c r="BD67" s="26"/>
      <c r="BE67" s="26"/>
      <c r="BF67" s="26"/>
      <c r="BG67" s="26"/>
      <c r="BH67" s="26"/>
      <c r="BI67" s="26"/>
      <c r="BJ67" s="26"/>
      <c r="BK67" s="26"/>
      <c r="BL67" s="26"/>
      <c r="BM67" s="26"/>
      <c r="BN67" s="26"/>
      <c r="BO67" s="26"/>
      <c r="BP67" s="26"/>
      <c r="BQ67" s="26"/>
      <c r="BR67" s="26"/>
      <c r="BS67" s="26"/>
      <c r="BT67" s="26"/>
      <c r="BU67" s="26"/>
      <c r="BV67" s="26"/>
      <c r="BW67" s="26"/>
      <c r="BX67" s="26"/>
      <c r="BY67" s="26"/>
      <c r="BZ67" s="26"/>
    </row>
    <row r="68" spans="1:78" s="24" customFormat="1" x14ac:dyDescent="0.3">
      <c r="A68" s="26"/>
      <c r="B68" s="26"/>
      <c r="C68" s="26"/>
      <c r="D68" s="26"/>
      <c r="E68" s="26"/>
      <c r="BC68" s="26"/>
      <c r="BD68" s="26"/>
      <c r="BE68" s="26"/>
      <c r="BF68" s="26"/>
      <c r="BG68" s="26"/>
      <c r="BH68" s="26"/>
      <c r="BI68" s="26"/>
      <c r="BJ68" s="26"/>
      <c r="BK68" s="26"/>
      <c r="BL68" s="26"/>
      <c r="BM68" s="26"/>
      <c r="BN68" s="26"/>
      <c r="BO68" s="26"/>
      <c r="BP68" s="26"/>
      <c r="BQ68" s="26"/>
      <c r="BR68" s="26"/>
      <c r="BS68" s="26"/>
      <c r="BT68" s="26"/>
      <c r="BU68" s="26"/>
      <c r="BV68" s="26"/>
      <c r="BW68" s="26"/>
      <c r="BX68" s="26"/>
      <c r="BY68" s="26"/>
      <c r="BZ68" s="26"/>
    </row>
    <row r="69" spans="1:78" s="24" customFormat="1" x14ac:dyDescent="0.3">
      <c r="A69" s="26"/>
      <c r="B69" s="26"/>
      <c r="C69" s="26"/>
      <c r="D69" s="26"/>
      <c r="E69" s="26"/>
      <c r="BC69" s="26"/>
      <c r="BD69" s="26"/>
      <c r="BE69" s="26"/>
      <c r="BF69" s="26"/>
      <c r="BG69" s="26"/>
      <c r="BH69" s="26"/>
      <c r="BI69" s="26"/>
      <c r="BJ69" s="26"/>
      <c r="BK69" s="26"/>
      <c r="BL69" s="26"/>
      <c r="BM69" s="26"/>
      <c r="BN69" s="26"/>
      <c r="BO69" s="26"/>
      <c r="BP69" s="26"/>
      <c r="BQ69" s="26"/>
      <c r="BR69" s="26"/>
      <c r="BS69" s="26"/>
      <c r="BT69" s="26"/>
      <c r="BU69" s="26"/>
      <c r="BV69" s="26"/>
      <c r="BW69" s="26"/>
      <c r="BX69" s="26"/>
      <c r="BY69" s="26"/>
      <c r="BZ69" s="26"/>
    </row>
    <row r="70" spans="1:78" s="24" customFormat="1" x14ac:dyDescent="0.3">
      <c r="A70" s="26"/>
      <c r="B70" s="26"/>
      <c r="C70" s="26"/>
      <c r="D70" s="26"/>
      <c r="E70" s="26"/>
      <c r="BC70" s="26"/>
      <c r="BD70" s="26"/>
      <c r="BE70" s="26"/>
      <c r="BF70" s="26"/>
      <c r="BG70" s="26"/>
      <c r="BH70" s="26"/>
      <c r="BI70" s="26"/>
      <c r="BJ70" s="26"/>
      <c r="BK70" s="26"/>
      <c r="BL70" s="26"/>
      <c r="BM70" s="26"/>
      <c r="BN70" s="26"/>
      <c r="BO70" s="26"/>
      <c r="BP70" s="26"/>
      <c r="BQ70" s="26"/>
      <c r="BR70" s="26"/>
      <c r="BS70" s="26"/>
      <c r="BT70" s="26"/>
      <c r="BU70" s="26"/>
      <c r="BV70" s="26"/>
      <c r="BW70" s="26"/>
      <c r="BX70" s="26"/>
      <c r="BY70" s="26"/>
      <c r="BZ70" s="26"/>
    </row>
    <row r="71" spans="1:78" s="24" customFormat="1" x14ac:dyDescent="0.3">
      <c r="A71" s="26"/>
      <c r="B71" s="26"/>
      <c r="C71" s="26"/>
      <c r="D71" s="26"/>
      <c r="E71" s="26"/>
      <c r="BC71" s="26"/>
      <c r="BD71" s="26"/>
      <c r="BE71" s="26"/>
      <c r="BF71" s="26"/>
      <c r="BG71" s="26"/>
      <c r="BH71" s="26"/>
      <c r="BI71" s="26"/>
      <c r="BJ71" s="26"/>
      <c r="BK71" s="26"/>
      <c r="BL71" s="26"/>
      <c r="BM71" s="26"/>
      <c r="BN71" s="26"/>
      <c r="BO71" s="26"/>
      <c r="BP71" s="26"/>
      <c r="BQ71" s="26"/>
      <c r="BR71" s="26"/>
      <c r="BS71" s="26"/>
      <c r="BT71" s="26"/>
      <c r="BU71" s="26"/>
      <c r="BV71" s="26"/>
      <c r="BW71" s="26"/>
      <c r="BX71" s="26"/>
      <c r="BY71" s="26"/>
      <c r="BZ71" s="26"/>
    </row>
    <row r="72" spans="1:78" s="24" customFormat="1" x14ac:dyDescent="0.3">
      <c r="A72" s="26"/>
      <c r="B72" s="26"/>
      <c r="C72" s="26"/>
      <c r="D72" s="26"/>
      <c r="E72" s="26"/>
      <c r="BC72" s="26"/>
      <c r="BD72" s="26"/>
      <c r="BE72" s="26"/>
      <c r="BF72" s="26"/>
      <c r="BG72" s="26"/>
      <c r="BH72" s="26"/>
      <c r="BI72" s="26"/>
      <c r="BJ72" s="26"/>
      <c r="BK72" s="26"/>
      <c r="BL72" s="26"/>
      <c r="BM72" s="26"/>
      <c r="BN72" s="26"/>
      <c r="BO72" s="26"/>
      <c r="BP72" s="26"/>
      <c r="BQ72" s="26"/>
      <c r="BR72" s="26"/>
      <c r="BS72" s="26"/>
      <c r="BT72" s="26"/>
      <c r="BU72" s="26"/>
      <c r="BV72" s="26"/>
      <c r="BW72" s="26"/>
      <c r="BX72" s="26"/>
      <c r="BY72" s="26"/>
      <c r="BZ72" s="26"/>
    </row>
    <row r="73" spans="1:78" s="24" customFormat="1" x14ac:dyDescent="0.3">
      <c r="A73" s="26"/>
      <c r="B73" s="26"/>
      <c r="C73" s="26"/>
      <c r="D73" s="26"/>
      <c r="E73" s="26"/>
      <c r="BC73" s="26"/>
      <c r="BD73" s="26"/>
      <c r="BE73" s="26"/>
      <c r="BF73" s="26"/>
      <c r="BG73" s="26"/>
      <c r="BH73" s="26"/>
      <c r="BI73" s="26"/>
      <c r="BJ73" s="26"/>
      <c r="BK73" s="26"/>
      <c r="BL73" s="26"/>
      <c r="BM73" s="26"/>
      <c r="BN73" s="26"/>
      <c r="BO73" s="26"/>
      <c r="BP73" s="26"/>
      <c r="BQ73" s="26"/>
      <c r="BR73" s="26"/>
      <c r="BS73" s="26"/>
      <c r="BT73" s="26"/>
      <c r="BU73" s="26"/>
      <c r="BV73" s="26"/>
      <c r="BW73" s="26"/>
      <c r="BX73" s="26"/>
      <c r="BY73" s="26"/>
      <c r="BZ73" s="26"/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C0CBF-A81B-4C4B-A3DC-F450DCBC0B6A}">
  <sheetPr codeName="Sheet36"/>
  <dimension ref="A1:BZ73"/>
  <sheetViews>
    <sheetView zoomScale="85" zoomScaleNormal="85" workbookViewId="0">
      <pane xSplit="1" ySplit="2" topLeftCell="B3" activePane="bottomRight" state="frozen"/>
      <selection activeCell="Q17" sqref="Q17"/>
      <selection pane="topRight" activeCell="Q17" sqref="Q17"/>
      <selection pane="bottomLeft" activeCell="Q17" sqref="Q17"/>
      <selection pane="bottomRight" activeCell="B3" sqref="B3"/>
    </sheetView>
  </sheetViews>
  <sheetFormatPr defaultColWidth="9.109375" defaultRowHeight="14.4" x14ac:dyDescent="0.3"/>
  <cols>
    <col min="1" max="1" width="19.6640625" style="85" customWidth="1"/>
    <col min="2" max="2" width="12.109375" style="85" customWidth="1"/>
    <col min="3" max="3" width="12.5546875" style="85" customWidth="1"/>
    <col min="4" max="4" width="9.109375" style="85"/>
    <col min="5" max="5" width="15.44140625" style="85" bestFit="1" customWidth="1"/>
    <col min="6" max="7" width="6.6640625" style="86" bestFit="1" customWidth="1"/>
    <col min="8" max="8" width="4.109375" style="86" bestFit="1" customWidth="1"/>
    <col min="9" max="9" width="5.6640625" style="86" bestFit="1" customWidth="1"/>
    <col min="10" max="10" width="6.6640625" style="86" bestFit="1" customWidth="1"/>
    <col min="11" max="11" width="5.88671875" style="86" bestFit="1" customWidth="1"/>
    <col min="12" max="12" width="5.6640625" style="86" bestFit="1" customWidth="1"/>
    <col min="13" max="13" width="9.33203125" style="86" bestFit="1" customWidth="1"/>
    <col min="14" max="14" width="7.6640625" style="86" bestFit="1" customWidth="1"/>
    <col min="15" max="15" width="9.33203125" style="86" bestFit="1" customWidth="1"/>
    <col min="16" max="16" width="5.6640625" style="86" bestFit="1" customWidth="1"/>
    <col min="17" max="17" width="5.33203125" style="86" bestFit="1" customWidth="1"/>
    <col min="18" max="18" width="8.6640625" style="86" bestFit="1" customWidth="1"/>
    <col min="19" max="19" width="4.88671875" style="86" bestFit="1" customWidth="1"/>
    <col min="20" max="20" width="7.88671875" style="86" bestFit="1" customWidth="1"/>
    <col min="21" max="21" width="5.88671875" style="86" bestFit="1" customWidth="1"/>
    <col min="22" max="22" width="6" style="86" bestFit="1" customWidth="1"/>
    <col min="23" max="24" width="6.6640625" style="86" bestFit="1" customWidth="1"/>
    <col min="25" max="26" width="5.6640625" style="86" bestFit="1" customWidth="1"/>
    <col min="27" max="27" width="12" style="86" customWidth="1"/>
    <col min="28" max="29" width="9.109375" style="86"/>
    <col min="30" max="30" width="12" style="86" customWidth="1"/>
    <col min="31" max="31" width="5.88671875" style="86" bestFit="1" customWidth="1"/>
    <col min="32" max="32" width="18.6640625" style="86" bestFit="1" customWidth="1"/>
    <col min="33" max="33" width="6.88671875" style="86" customWidth="1"/>
    <col min="34" max="34" width="5.5546875" style="86" bestFit="1" customWidth="1"/>
    <col min="35" max="35" width="4" style="86" bestFit="1" customWidth="1"/>
    <col min="36" max="36" width="4.109375" style="86" bestFit="1" customWidth="1"/>
    <col min="37" max="37" width="5.5546875" style="86" bestFit="1" customWidth="1"/>
    <col min="38" max="38" width="5.6640625" style="86" bestFit="1" customWidth="1"/>
    <col min="39" max="39" width="5.5546875" style="86" bestFit="1" customWidth="1"/>
    <col min="40" max="40" width="6.6640625" style="86" bestFit="1" customWidth="1"/>
    <col min="41" max="42" width="5" style="86" bestFit="1" customWidth="1"/>
    <col min="43" max="43" width="8.5546875" style="86" bestFit="1" customWidth="1"/>
    <col min="44" max="44" width="4.44140625" style="86" bestFit="1" customWidth="1"/>
    <col min="45" max="45" width="7.5546875" style="86" bestFit="1" customWidth="1"/>
    <col min="46" max="46" width="5.5546875" style="86" bestFit="1" customWidth="1"/>
    <col min="47" max="47" width="5.6640625" style="86" bestFit="1" customWidth="1"/>
    <col min="48" max="48" width="5.5546875" style="86" bestFit="1" customWidth="1"/>
    <col min="49" max="49" width="6.6640625" style="86" bestFit="1" customWidth="1"/>
    <col min="50" max="50" width="5.33203125" style="86" bestFit="1" customWidth="1"/>
    <col min="51" max="51" width="4" style="86" bestFit="1" customWidth="1"/>
    <col min="52" max="54" width="9.109375" style="86"/>
    <col min="55" max="16384" width="9.109375" style="85"/>
  </cols>
  <sheetData>
    <row r="1" spans="1:59" x14ac:dyDescent="0.3">
      <c r="B1" s="85" t="s">
        <v>443</v>
      </c>
      <c r="E1" s="85" t="s">
        <v>448</v>
      </c>
      <c r="AG1" s="85" t="s">
        <v>449</v>
      </c>
      <c r="BC1" s="85" t="s">
        <v>330</v>
      </c>
      <c r="BF1" s="85" t="s">
        <v>431</v>
      </c>
    </row>
    <row r="2" spans="1:59" x14ac:dyDescent="0.3">
      <c r="A2" s="85" t="s">
        <v>52</v>
      </c>
      <c r="B2" s="85" t="s">
        <v>304</v>
      </c>
      <c r="C2" s="85" t="s">
        <v>305</v>
      </c>
      <c r="E2" s="85" t="s">
        <v>224</v>
      </c>
      <c r="F2" s="86" t="s">
        <v>148</v>
      </c>
      <c r="G2" s="86" t="s">
        <v>150</v>
      </c>
      <c r="H2" s="86" t="s">
        <v>151</v>
      </c>
      <c r="I2" s="86" t="s">
        <v>152</v>
      </c>
      <c r="J2" s="86" t="s">
        <v>153</v>
      </c>
      <c r="K2" s="86" t="s">
        <v>154</v>
      </c>
      <c r="L2" s="86" t="s">
        <v>155</v>
      </c>
      <c r="M2" s="86" t="s">
        <v>54</v>
      </c>
      <c r="N2" s="86" t="s">
        <v>53</v>
      </c>
      <c r="O2" s="86" t="s">
        <v>156</v>
      </c>
      <c r="P2" s="86" t="s">
        <v>157</v>
      </c>
      <c r="Q2" s="86" t="s">
        <v>158</v>
      </c>
      <c r="R2" s="86" t="s">
        <v>159</v>
      </c>
      <c r="S2" s="86" t="s">
        <v>160</v>
      </c>
      <c r="T2" s="86" t="s">
        <v>161</v>
      </c>
      <c r="U2" s="86" t="s">
        <v>162</v>
      </c>
      <c r="V2" s="86" t="s">
        <v>163</v>
      </c>
      <c r="W2" s="86" t="s">
        <v>164</v>
      </c>
      <c r="X2" s="86" t="s">
        <v>165</v>
      </c>
      <c r="Y2" s="86" t="s">
        <v>166</v>
      </c>
      <c r="Z2" s="86" t="s">
        <v>167</v>
      </c>
      <c r="AA2" s="85"/>
      <c r="AB2" s="86" t="s">
        <v>54</v>
      </c>
      <c r="AC2" s="86" t="s">
        <v>53</v>
      </c>
      <c r="AD2" s="85"/>
      <c r="AE2" s="86" t="s">
        <v>306</v>
      </c>
      <c r="AF2" s="86" t="s">
        <v>176</v>
      </c>
      <c r="AG2" s="86" t="s">
        <v>148</v>
      </c>
      <c r="AH2" s="86" t="s">
        <v>150</v>
      </c>
      <c r="AI2" s="86" t="s">
        <v>151</v>
      </c>
      <c r="AJ2" s="86" t="s">
        <v>152</v>
      </c>
      <c r="AK2" s="86" t="s">
        <v>153</v>
      </c>
      <c r="AL2" s="86" t="s">
        <v>154</v>
      </c>
      <c r="AM2" s="86" t="s">
        <v>155</v>
      </c>
      <c r="AN2" s="86" t="s">
        <v>156</v>
      </c>
      <c r="AO2" s="86" t="s">
        <v>157</v>
      </c>
      <c r="AP2" s="86" t="s">
        <v>158</v>
      </c>
      <c r="AQ2" s="86" t="s">
        <v>159</v>
      </c>
      <c r="AR2" s="86" t="s">
        <v>160</v>
      </c>
      <c r="AS2" s="86" t="s">
        <v>161</v>
      </c>
      <c r="AT2" s="86" t="s">
        <v>162</v>
      </c>
      <c r="AU2" s="86" t="s">
        <v>163</v>
      </c>
      <c r="AV2" s="86" t="s">
        <v>164</v>
      </c>
      <c r="AW2" s="86" t="s">
        <v>165</v>
      </c>
      <c r="AX2" s="86" t="s">
        <v>166</v>
      </c>
      <c r="AY2" s="86" t="s">
        <v>167</v>
      </c>
      <c r="AZ2" s="86" t="s">
        <v>54</v>
      </c>
      <c r="BA2" s="86" t="s">
        <v>53</v>
      </c>
      <c r="BC2" s="86" t="s">
        <v>54</v>
      </c>
      <c r="BD2" s="86" t="s">
        <v>53</v>
      </c>
      <c r="BF2" s="86" t="s">
        <v>54</v>
      </c>
      <c r="BG2" s="86" t="s">
        <v>53</v>
      </c>
    </row>
    <row r="3" spans="1:59" x14ac:dyDescent="0.3">
      <c r="A3" s="23" t="s">
        <v>120</v>
      </c>
      <c r="B3" s="86">
        <v>2.5166957499999998</v>
      </c>
      <c r="C3" s="86">
        <v>1.1197225</v>
      </c>
      <c r="E3" s="85" t="s">
        <v>120</v>
      </c>
      <c r="F3" s="86">
        <v>5.6244587170422702E-2</v>
      </c>
      <c r="G3" s="86">
        <v>1.54137156377144E-2</v>
      </c>
      <c r="H3" s="86">
        <v>8.49328443404597E-4</v>
      </c>
      <c r="I3" s="86">
        <v>1.2582641092500401E-4</v>
      </c>
      <c r="J3" s="86">
        <v>3.62376819812937E-2</v>
      </c>
      <c r="K3" s="86">
        <v>2.49212353536489E-4</v>
      </c>
      <c r="L3" s="86">
        <v>1.28971181141663E-2</v>
      </c>
      <c r="M3" s="86">
        <v>1.44324626099259</v>
      </c>
      <c r="N3" s="86">
        <v>0.62901997617747596</v>
      </c>
      <c r="O3" s="86">
        <v>0.81422628481511405</v>
      </c>
      <c r="P3" s="86">
        <v>4.8191388850454998E-4</v>
      </c>
      <c r="Q3" s="86">
        <v>8.1787038345210595E-4</v>
      </c>
      <c r="R3" s="86">
        <v>0.31928286351405599</v>
      </c>
      <c r="S3" s="86">
        <v>8.8078078829786596E-4</v>
      </c>
      <c r="T3" s="86">
        <v>7.7382903860844302E-3</v>
      </c>
      <c r="U3" s="86">
        <v>3.4601849103104701E-4</v>
      </c>
      <c r="V3" s="86">
        <v>3.56086713301036E-4</v>
      </c>
      <c r="W3" s="86">
        <v>1.9377219972001199E-2</v>
      </c>
      <c r="X3" s="86">
        <v>0.153757633654656</v>
      </c>
      <c r="Y3" s="86">
        <v>6.9235748781891298E-4</v>
      </c>
      <c r="Z3" s="86">
        <v>3.27147078680754E-3</v>
      </c>
      <c r="AA3" s="85"/>
      <c r="AB3" s="48">
        <f t="shared" ref="AB3:AC15" si="0">(M3-B3)/(B3+1E-50)</f>
        <v>-0.42653129167775239</v>
      </c>
      <c r="AC3" s="48">
        <f t="shared" si="0"/>
        <v>-0.43823583416652251</v>
      </c>
      <c r="AD3" s="85"/>
      <c r="AE3" s="86">
        <v>110</v>
      </c>
      <c r="AF3" s="86" t="s">
        <v>120</v>
      </c>
      <c r="AG3" s="86">
        <v>7.3734117423300003E-3</v>
      </c>
      <c r="AH3" s="86">
        <v>2.0206775798800002E-3</v>
      </c>
      <c r="AI3" s="86">
        <v>1.1134346339799999E-4</v>
      </c>
      <c r="AJ3" s="86">
        <v>1.6495327821199999E-5</v>
      </c>
      <c r="AK3" s="86">
        <v>4.7506544203499996E-3</v>
      </c>
      <c r="AL3" s="86">
        <v>3.2670645790900001E-5</v>
      </c>
      <c r="AM3" s="86">
        <v>1.69077101487E-3</v>
      </c>
      <c r="AN3" s="86">
        <v>0.113812891784</v>
      </c>
      <c r="AO3" s="86">
        <v>6.3177102366300002E-5</v>
      </c>
      <c r="AP3" s="86">
        <v>1.0721963133E-4</v>
      </c>
      <c r="AQ3" s="86">
        <v>4.1856893674200001E-2</v>
      </c>
      <c r="AR3" s="86">
        <v>1.1546729072699999E-4</v>
      </c>
      <c r="AS3" s="86">
        <v>1.01446262675E-3</v>
      </c>
      <c r="AT3" s="86">
        <v>4.5362150209200002E-5</v>
      </c>
      <c r="AU3" s="86">
        <v>4.6681774092199997E-5</v>
      </c>
      <c r="AV3" s="86">
        <v>2.5402805225200002E-3</v>
      </c>
      <c r="AW3" s="86">
        <v>2.0157289864400001E-2</v>
      </c>
      <c r="AX3" s="86">
        <v>9.0765540300700003E-5</v>
      </c>
      <c r="AY3" s="86">
        <v>4.2887852532100002E-4</v>
      </c>
      <c r="AZ3" s="86">
        <f t="shared" ref="AZ3:AZ14" si="1">BA3+AN3</f>
        <v>0.19627539468065655</v>
      </c>
      <c r="BA3" s="86">
        <f t="shared" ref="BA3:BA13" si="2">SUM(AG3:AY3)-AN3</f>
        <v>8.2462502896656548E-2</v>
      </c>
      <c r="BC3" s="75">
        <f t="shared" ref="BC3:BD15" si="3">AZ3/M3</f>
        <v>0.13599577562436815</v>
      </c>
      <c r="BD3" s="75">
        <f t="shared" si="3"/>
        <v>0.13109679504580632</v>
      </c>
      <c r="BF3" s="75">
        <v>0.11269700037115661</v>
      </c>
      <c r="BG3" s="75">
        <v>0.11121287854746995</v>
      </c>
    </row>
    <row r="4" spans="1:59" x14ac:dyDescent="0.3">
      <c r="A4" s="74" t="s">
        <v>76</v>
      </c>
      <c r="B4" s="86">
        <v>2202.8859428000001</v>
      </c>
      <c r="C4" s="86">
        <v>934.79962275000003</v>
      </c>
      <c r="E4" s="85" t="s">
        <v>76</v>
      </c>
      <c r="F4" s="86">
        <v>83.677238400094794</v>
      </c>
      <c r="G4" s="86">
        <v>22.931684660037298</v>
      </c>
      <c r="H4" s="86">
        <v>1.2635848473493201</v>
      </c>
      <c r="I4" s="86">
        <v>0.187197479871823</v>
      </c>
      <c r="J4" s="86">
        <v>53.912853177367303</v>
      </c>
      <c r="K4" s="86">
        <v>0.37075965880884199</v>
      </c>
      <c r="L4" s="86">
        <v>19.187728352810002</v>
      </c>
      <c r="M4" s="86">
        <v>2204.6518168275402</v>
      </c>
      <c r="N4" s="86">
        <v>935.82675081476305</v>
      </c>
      <c r="O4" s="86">
        <v>1268.8250660127701</v>
      </c>
      <c r="P4" s="86">
        <v>0.71696491417142005</v>
      </c>
      <c r="Q4" s="86">
        <v>1.21678621458765</v>
      </c>
      <c r="R4" s="86">
        <v>475.01348990734999</v>
      </c>
      <c r="S4" s="86">
        <v>1.3103800439748201</v>
      </c>
      <c r="T4" s="86">
        <v>11.5126416222479</v>
      </c>
      <c r="U4" s="86">
        <v>0.51479088697465103</v>
      </c>
      <c r="V4" s="86">
        <v>0.529766596787975</v>
      </c>
      <c r="W4" s="86">
        <v>28.828387737008399</v>
      </c>
      <c r="X4" s="86">
        <v>228.75531542105401</v>
      </c>
      <c r="Y4" s="86">
        <v>1.0300489747180499</v>
      </c>
      <c r="Z4" s="86">
        <v>4.8671319195478402</v>
      </c>
      <c r="AA4" s="85"/>
      <c r="AB4" s="48">
        <f t="shared" si="0"/>
        <v>8.0161845569525479E-4</v>
      </c>
      <c r="AC4" s="48">
        <f t="shared" si="0"/>
        <v>1.0987681635358461E-3</v>
      </c>
      <c r="AD4" s="85"/>
      <c r="AE4" s="86">
        <v>111</v>
      </c>
      <c r="AF4" s="86" t="s">
        <v>76</v>
      </c>
      <c r="AG4" s="86">
        <v>36.374302307199997</v>
      </c>
      <c r="AH4" s="86">
        <v>9.9683482403900001</v>
      </c>
      <c r="AI4" s="86">
        <v>0.54927638419000002</v>
      </c>
      <c r="AJ4" s="86">
        <v>8.1374273007799994E-2</v>
      </c>
      <c r="AK4" s="86">
        <v>23.4357907413</v>
      </c>
      <c r="AL4" s="86">
        <v>0.161169893264</v>
      </c>
      <c r="AM4" s="86">
        <v>8.3408629900100006</v>
      </c>
      <c r="AN4" s="86">
        <v>590.31739824500005</v>
      </c>
      <c r="AO4" s="86">
        <v>0.31166345654499999</v>
      </c>
      <c r="AP4" s="86">
        <v>0.52893280414199995</v>
      </c>
      <c r="AQ4" s="86">
        <v>206.487219856</v>
      </c>
      <c r="AR4" s="86">
        <v>0.56961988431699995</v>
      </c>
      <c r="AS4" s="86">
        <v>5.0045176147300001</v>
      </c>
      <c r="AT4" s="86">
        <v>0.223779245737</v>
      </c>
      <c r="AU4" s="86">
        <v>0.230289192872</v>
      </c>
      <c r="AV4" s="86">
        <v>12.5316385268</v>
      </c>
      <c r="AW4" s="86">
        <v>99.4393641952</v>
      </c>
      <c r="AX4" s="86">
        <v>0.447761941296</v>
      </c>
      <c r="AY4" s="86">
        <v>2.11573121658</v>
      </c>
      <c r="AZ4" s="86">
        <f t="shared" si="1"/>
        <v>997.11904100858089</v>
      </c>
      <c r="BA4" s="86">
        <f t="shared" si="2"/>
        <v>406.80164276358084</v>
      </c>
      <c r="BC4" s="75">
        <f t="shared" si="3"/>
        <v>0.45227959961651437</v>
      </c>
      <c r="BD4" s="75">
        <f t="shared" si="3"/>
        <v>0.43469760018016723</v>
      </c>
      <c r="BF4" s="75">
        <v>0.3766498290949552</v>
      </c>
      <c r="BG4" s="75">
        <v>0.3618036052402982</v>
      </c>
    </row>
    <row r="5" spans="1:59" x14ac:dyDescent="0.3">
      <c r="A5" s="74" t="s">
        <v>70</v>
      </c>
      <c r="B5" s="86">
        <v>360.14263849999998</v>
      </c>
      <c r="C5" s="86">
        <v>152.35889700000001</v>
      </c>
      <c r="E5" s="85" t="s">
        <v>70</v>
      </c>
      <c r="F5" s="86">
        <v>13.6723408883866</v>
      </c>
      <c r="G5" s="86">
        <v>3.7468909198675</v>
      </c>
      <c r="H5" s="86">
        <v>0.206460884634798</v>
      </c>
      <c r="I5" s="86">
        <v>3.0586711597546199E-2</v>
      </c>
      <c r="J5" s="86">
        <v>8.8090329465919197</v>
      </c>
      <c r="K5" s="86">
        <v>6.05804305616384E-2</v>
      </c>
      <c r="L5" s="86">
        <v>3.1351600155183301</v>
      </c>
      <c r="M5" s="86">
        <v>361.57813408213298</v>
      </c>
      <c r="N5" s="86">
        <v>152.908243271516</v>
      </c>
      <c r="O5" s="86">
        <v>208.66989081061701</v>
      </c>
      <c r="P5" s="86">
        <v>0.11714742330750599</v>
      </c>
      <c r="Q5" s="86">
        <v>0.198814865874436</v>
      </c>
      <c r="R5" s="86">
        <v>77.6142259778767</v>
      </c>
      <c r="S5" s="86">
        <v>0.214109531267833</v>
      </c>
      <c r="T5" s="86">
        <v>1.8810908291365001</v>
      </c>
      <c r="U5" s="86">
        <v>8.4114483742213503E-2</v>
      </c>
      <c r="V5" s="86">
        <v>8.6560725063873301E-2</v>
      </c>
      <c r="W5" s="86">
        <v>4.7103739791773398</v>
      </c>
      <c r="X5" s="86">
        <v>37.377184923846798</v>
      </c>
      <c r="Y5" s="86">
        <v>0.16830465915225601</v>
      </c>
      <c r="Z5" s="86">
        <v>0.79526307591263101</v>
      </c>
      <c r="AA5" s="85"/>
      <c r="AB5" s="48">
        <f t="shared" si="0"/>
        <v>3.9859084392558008E-3</v>
      </c>
      <c r="AC5" s="48">
        <f t="shared" si="0"/>
        <v>3.6056067767147619E-3</v>
      </c>
      <c r="AD5" s="85"/>
      <c r="AE5" s="86">
        <v>112</v>
      </c>
      <c r="AF5" s="86" t="s">
        <v>70</v>
      </c>
      <c r="AG5" s="86">
        <v>3.04914731115</v>
      </c>
      <c r="AH5" s="86">
        <v>0.83561633076999997</v>
      </c>
      <c r="AI5" s="86">
        <v>4.6044168949399999E-2</v>
      </c>
      <c r="AJ5" s="86">
        <v>6.8213580907400002E-3</v>
      </c>
      <c r="AK5" s="86">
        <v>1.9645511172900001</v>
      </c>
      <c r="AL5" s="86">
        <v>1.35103821475E-2</v>
      </c>
      <c r="AM5" s="86">
        <v>0.69918921795099997</v>
      </c>
      <c r="AN5" s="86">
        <v>49.825961886899997</v>
      </c>
      <c r="AO5" s="86">
        <v>2.6125800020399999E-2</v>
      </c>
      <c r="AP5" s="86">
        <v>4.4338828735800001E-2</v>
      </c>
      <c r="AQ5" s="86">
        <v>17.309195775300001</v>
      </c>
      <c r="AR5" s="86">
        <v>4.7749506721700002E-2</v>
      </c>
      <c r="AS5" s="86">
        <v>0.41951351579899998</v>
      </c>
      <c r="AT5" s="86">
        <v>1.8758734572199998E-2</v>
      </c>
      <c r="AU5" s="86">
        <v>1.93044431605E-2</v>
      </c>
      <c r="AV5" s="86">
        <v>1.0504891949499999</v>
      </c>
      <c r="AW5" s="86">
        <v>8.3356998067799992</v>
      </c>
      <c r="AX5" s="86">
        <v>3.7534523260900003E-2</v>
      </c>
      <c r="AY5" s="86">
        <v>0.177355314933</v>
      </c>
      <c r="AZ5" s="86">
        <f t="shared" si="1"/>
        <v>83.926907217482139</v>
      </c>
      <c r="BA5" s="86">
        <f t="shared" si="2"/>
        <v>34.100945330582142</v>
      </c>
      <c r="BC5" s="75">
        <f t="shared" si="3"/>
        <v>0.2321127836740759</v>
      </c>
      <c r="BD5" s="75">
        <f t="shared" si="3"/>
        <v>0.22301574199652402</v>
      </c>
      <c r="BF5" s="75">
        <v>0.14911450698275472</v>
      </c>
      <c r="BG5" s="75">
        <v>0.13707608954398376</v>
      </c>
    </row>
    <row r="6" spans="1:59" x14ac:dyDescent="0.3">
      <c r="A6" s="74" t="s">
        <v>121</v>
      </c>
      <c r="B6" s="86">
        <v>1330.20865</v>
      </c>
      <c r="C6" s="86">
        <v>576.96685500000001</v>
      </c>
      <c r="E6" s="85" t="s">
        <v>121</v>
      </c>
      <c r="F6" s="86">
        <v>51.727499054691101</v>
      </c>
      <c r="G6" s="86">
        <v>14.1758913515358</v>
      </c>
      <c r="H6" s="86">
        <v>0.78111580717372897</v>
      </c>
      <c r="I6" s="86">
        <v>0.115721048418833</v>
      </c>
      <c r="J6" s="86">
        <v>33.327782973527903</v>
      </c>
      <c r="K6" s="86">
        <v>0.22919724501375099</v>
      </c>
      <c r="L6" s="86">
        <v>11.8614429228227</v>
      </c>
      <c r="M6" s="86">
        <v>1333.6411694558899</v>
      </c>
      <c r="N6" s="86">
        <v>578.508271807244</v>
      </c>
      <c r="O6" s="86">
        <v>755.13289764864896</v>
      </c>
      <c r="P6" s="86">
        <v>0.44321607830696003</v>
      </c>
      <c r="Q6" s="86">
        <v>0.752187323240464</v>
      </c>
      <c r="R6" s="86">
        <v>293.64328539944898</v>
      </c>
      <c r="S6" s="86">
        <v>0.81005462502301195</v>
      </c>
      <c r="T6" s="86">
        <v>7.1168710347812203</v>
      </c>
      <c r="U6" s="86">
        <v>0.318234429638386</v>
      </c>
      <c r="V6" s="86">
        <v>0.32749234046616699</v>
      </c>
      <c r="W6" s="86">
        <v>17.8211077878161</v>
      </c>
      <c r="X6" s="86">
        <v>141.41164704501199</v>
      </c>
      <c r="Y6" s="86">
        <v>0.63675862520103299</v>
      </c>
      <c r="Z6" s="86">
        <v>3.0087667151242599</v>
      </c>
      <c r="AA6" s="85"/>
      <c r="AB6" s="48">
        <f t="shared" si="0"/>
        <v>2.5804368779964405E-3</v>
      </c>
      <c r="AC6" s="48">
        <f t="shared" si="0"/>
        <v>2.6715864072364964E-3</v>
      </c>
      <c r="AD6" s="85"/>
      <c r="AE6" s="86">
        <v>113</v>
      </c>
      <c r="AF6" s="86" t="s">
        <v>121</v>
      </c>
      <c r="AG6" s="86">
        <v>5.36781352716</v>
      </c>
      <c r="AH6" s="86">
        <v>1.4710449806599999</v>
      </c>
      <c r="AI6" s="86">
        <v>8.1057586538999998E-2</v>
      </c>
      <c r="AJ6" s="86">
        <v>1.2008530765000001E-2</v>
      </c>
      <c r="AK6" s="86">
        <v>3.4584568024100002</v>
      </c>
      <c r="AL6" s="86">
        <v>2.3784096805600001E-2</v>
      </c>
      <c r="AM6" s="86">
        <v>1.2308744284499999</v>
      </c>
      <c r="AN6" s="86">
        <v>84.012050304699997</v>
      </c>
      <c r="AO6" s="86">
        <v>4.5992671953199997E-2</v>
      </c>
      <c r="AP6" s="86">
        <v>7.8055453664199997E-2</v>
      </c>
      <c r="AQ6" s="86">
        <v>30.471646398000001</v>
      </c>
      <c r="AR6" s="86">
        <v>8.4059711720799998E-2</v>
      </c>
      <c r="AS6" s="86">
        <v>0.73852462566800003</v>
      </c>
      <c r="AT6" s="86">
        <v>3.3023459447799997E-2</v>
      </c>
      <c r="AU6" s="86">
        <v>3.3984141278799999E-2</v>
      </c>
      <c r="AV6" s="86">
        <v>1.8493138310299999</v>
      </c>
      <c r="AW6" s="86">
        <v>14.674425101300001</v>
      </c>
      <c r="AX6" s="86">
        <v>6.6076941569799999E-2</v>
      </c>
      <c r="AY6" s="86">
        <v>0.31222181466400001</v>
      </c>
      <c r="AZ6" s="86">
        <f t="shared" si="1"/>
        <v>144.04441440778621</v>
      </c>
      <c r="BA6" s="86">
        <f t="shared" si="2"/>
        <v>60.032364103086209</v>
      </c>
      <c r="BC6" s="75">
        <f t="shared" si="3"/>
        <v>0.10800837414651399</v>
      </c>
      <c r="BD6" s="75">
        <f t="shared" si="3"/>
        <v>0.10377096928198926</v>
      </c>
      <c r="BF6" s="75">
        <v>0.13562918852262074</v>
      </c>
      <c r="BG6" s="75">
        <v>0.13037499885301287</v>
      </c>
    </row>
    <row r="7" spans="1:59" x14ac:dyDescent="0.3">
      <c r="A7" s="74" t="s">
        <v>122</v>
      </c>
      <c r="B7" s="86">
        <v>20676.082339000001</v>
      </c>
      <c r="C7" s="86">
        <v>9013.6542752000005</v>
      </c>
      <c r="E7" s="85" t="s">
        <v>122</v>
      </c>
      <c r="F7" s="86">
        <v>805.318397230551</v>
      </c>
      <c r="G7" s="86">
        <v>220.69683633642501</v>
      </c>
      <c r="H7" s="86">
        <v>12.160842060291399</v>
      </c>
      <c r="I7" s="86">
        <v>1.80160947832125</v>
      </c>
      <c r="J7" s="86">
        <v>518.86281682642095</v>
      </c>
      <c r="K7" s="86">
        <v>3.5682666350155201</v>
      </c>
      <c r="L7" s="86">
        <v>184.66471636065799</v>
      </c>
      <c r="M7" s="86">
        <v>20655.718026315899</v>
      </c>
      <c r="N7" s="86">
        <v>9006.4910763257594</v>
      </c>
      <c r="O7" s="86">
        <v>11649.226949990099</v>
      </c>
      <c r="P7" s="86">
        <v>6.9001538595267897</v>
      </c>
      <c r="Q7" s="86">
        <v>11.7104510465338</v>
      </c>
      <c r="R7" s="86">
        <v>4571.57760531445</v>
      </c>
      <c r="S7" s="86">
        <v>12.611238819676</v>
      </c>
      <c r="T7" s="86">
        <v>110.798837371887</v>
      </c>
      <c r="U7" s="86">
        <v>4.9544157546510696</v>
      </c>
      <c r="V7" s="86">
        <v>5.0985482683812</v>
      </c>
      <c r="W7" s="86">
        <v>277.44746142677201</v>
      </c>
      <c r="X7" s="86">
        <v>2201.5637543918501</v>
      </c>
      <c r="Y7" s="86">
        <v>9.91335019541396</v>
      </c>
      <c r="Z7" s="86">
        <v>46.841774948925803</v>
      </c>
      <c r="AA7" s="85"/>
      <c r="AB7" s="48">
        <f t="shared" si="0"/>
        <v>-9.8492124137509736E-4</v>
      </c>
      <c r="AC7" s="48">
        <f t="shared" si="0"/>
        <v>-7.9470530547746346E-4</v>
      </c>
      <c r="AD7" s="85"/>
      <c r="AE7" s="86">
        <v>124</v>
      </c>
      <c r="AF7" s="86" t="s">
        <v>122</v>
      </c>
      <c r="AG7" s="86">
        <v>188.10132216100001</v>
      </c>
      <c r="AH7" s="86">
        <v>51.549015730900003</v>
      </c>
      <c r="AI7" s="86">
        <v>2.8404561581299999</v>
      </c>
      <c r="AJ7" s="86">
        <v>0.42080831173599997</v>
      </c>
      <c r="AK7" s="86">
        <v>121.19278919</v>
      </c>
      <c r="AL7" s="86">
        <v>0.83345294672600001</v>
      </c>
      <c r="AM7" s="86">
        <v>43.132850729899999</v>
      </c>
      <c r="AN7" s="86">
        <v>2894.2553181899998</v>
      </c>
      <c r="AO7" s="86">
        <v>1.6116957682599999</v>
      </c>
      <c r="AP7" s="86">
        <v>2.7352540576600002</v>
      </c>
      <c r="AQ7" s="86">
        <v>1067.8010579300001</v>
      </c>
      <c r="AR7" s="86">
        <v>2.94565803329</v>
      </c>
      <c r="AS7" s="86">
        <v>25.879710101200001</v>
      </c>
      <c r="AT7" s="86">
        <v>1.1572228042699999</v>
      </c>
      <c r="AU7" s="86">
        <v>1.1908874523299999</v>
      </c>
      <c r="AV7" s="86">
        <v>64.804480038299999</v>
      </c>
      <c r="AW7" s="86">
        <v>514.22775109300005</v>
      </c>
      <c r="AX7" s="86">
        <v>2.31549766954</v>
      </c>
      <c r="AY7" s="86">
        <v>10.941016231600001</v>
      </c>
      <c r="AZ7" s="86">
        <f t="shared" si="1"/>
        <v>4997.9362445978404</v>
      </c>
      <c r="BA7" s="86">
        <f t="shared" si="2"/>
        <v>2103.6809264078406</v>
      </c>
      <c r="BC7" s="75">
        <f t="shared" si="3"/>
        <v>0.24196381061313604</v>
      </c>
      <c r="BD7" s="75">
        <f t="shared" si="3"/>
        <v>0.23357386451395309</v>
      </c>
      <c r="BF7" s="75">
        <v>0.28820432628611231</v>
      </c>
      <c r="BG7" s="75">
        <v>0.29416820425134149</v>
      </c>
    </row>
    <row r="8" spans="1:59" x14ac:dyDescent="0.3">
      <c r="A8" s="74" t="s">
        <v>71</v>
      </c>
      <c r="B8" s="86">
        <v>48698.592277000003</v>
      </c>
      <c r="C8" s="86">
        <v>20871.845804</v>
      </c>
      <c r="E8" s="85" t="s">
        <v>71</v>
      </c>
      <c r="F8" s="86">
        <v>1866.0867130532599</v>
      </c>
      <c r="G8" s="86">
        <v>511.39957736002299</v>
      </c>
      <c r="H8" s="86">
        <v>28.179169535523499</v>
      </c>
      <c r="I8" s="86">
        <v>4.17469195732229</v>
      </c>
      <c r="J8" s="86">
        <v>1202.3108165188701</v>
      </c>
      <c r="K8" s="86">
        <v>8.2683947429345501</v>
      </c>
      <c r="L8" s="86">
        <v>427.90573701822399</v>
      </c>
      <c r="M8" s="86">
        <v>48691.226441216801</v>
      </c>
      <c r="N8" s="86">
        <v>20869.8750333239</v>
      </c>
      <c r="O8" s="86">
        <v>27821.351407892798</v>
      </c>
      <c r="P8" s="86">
        <v>15.9890740483277</v>
      </c>
      <c r="Q8" s="86">
        <v>27.135488862050401</v>
      </c>
      <c r="R8" s="86">
        <v>10593.277110115499</v>
      </c>
      <c r="S8" s="86">
        <v>29.222824275997201</v>
      </c>
      <c r="T8" s="86">
        <v>256.74344730764199</v>
      </c>
      <c r="U8" s="86">
        <v>11.480389828485301</v>
      </c>
      <c r="V8" s="86">
        <v>11.814377433775901</v>
      </c>
      <c r="W8" s="86">
        <v>642.902307741762</v>
      </c>
      <c r="X8" s="86">
        <v>5101.4717335144496</v>
      </c>
      <c r="Y8" s="86">
        <v>22.971235733384798</v>
      </c>
      <c r="Z8" s="86">
        <v>108.541944276322</v>
      </c>
      <c r="AA8" s="85"/>
      <c r="AB8" s="48">
        <f t="shared" si="0"/>
        <v>-1.5125356686504499E-4</v>
      </c>
      <c r="AC8" s="48">
        <f t="shared" si="0"/>
        <v>-9.4422443257145179E-5</v>
      </c>
      <c r="AD8" s="85"/>
      <c r="AE8" s="86">
        <v>135</v>
      </c>
      <c r="AF8" s="86" t="s">
        <v>71</v>
      </c>
      <c r="AG8" s="86">
        <v>634.41942343100004</v>
      </c>
      <c r="AH8" s="86">
        <v>173.862129818</v>
      </c>
      <c r="AI8" s="86">
        <v>9.5801589699599994</v>
      </c>
      <c r="AJ8" s="86">
        <v>1.41928277058</v>
      </c>
      <c r="AK8" s="86">
        <v>408.753421753</v>
      </c>
      <c r="AL8" s="86">
        <v>2.8110315272499999</v>
      </c>
      <c r="AM8" s="86">
        <v>145.47648124899999</v>
      </c>
      <c r="AN8" s="86">
        <v>9915.6084749199999</v>
      </c>
      <c r="AO8" s="86">
        <v>5.4358528535500001</v>
      </c>
      <c r="AP8" s="86">
        <v>9.2253382412999994</v>
      </c>
      <c r="AQ8" s="86">
        <v>3601.4299142700002</v>
      </c>
      <c r="AR8" s="86">
        <v>9.9349788201100004</v>
      </c>
      <c r="AS8" s="86">
        <v>87.285887124400006</v>
      </c>
      <c r="AT8" s="86">
        <v>3.9030274860900001</v>
      </c>
      <c r="AU8" s="86">
        <v>4.0165700863099998</v>
      </c>
      <c r="AV8" s="86">
        <v>218.56955098399999</v>
      </c>
      <c r="AW8" s="86">
        <v>1734.36353603</v>
      </c>
      <c r="AX8" s="86">
        <v>7.80960337468</v>
      </c>
      <c r="AY8" s="86">
        <v>36.901352964200001</v>
      </c>
      <c r="AZ8" s="86">
        <f t="shared" si="1"/>
        <v>17010.806016673436</v>
      </c>
      <c r="BA8" s="86">
        <f t="shared" si="2"/>
        <v>7095.1975417534359</v>
      </c>
      <c r="BC8" s="75">
        <f t="shared" si="3"/>
        <v>0.34936080398816782</v>
      </c>
      <c r="BD8" s="75">
        <f t="shared" si="3"/>
        <v>0.33997316852277282</v>
      </c>
      <c r="BF8" s="75">
        <v>0.44780644521012053</v>
      </c>
      <c r="BG8" s="75">
        <v>0.45418505659417013</v>
      </c>
    </row>
    <row r="9" spans="1:59" x14ac:dyDescent="0.3">
      <c r="A9" s="74" t="s">
        <v>123</v>
      </c>
      <c r="B9" s="86">
        <v>54246.338437999999</v>
      </c>
      <c r="C9" s="86">
        <v>21903.075135999999</v>
      </c>
      <c r="E9" s="85" t="s">
        <v>123</v>
      </c>
      <c r="F9" s="86">
        <v>1957.1642355127699</v>
      </c>
      <c r="G9" s="86">
        <v>536.359242044805</v>
      </c>
      <c r="H9" s="86">
        <v>29.554492668781101</v>
      </c>
      <c r="I9" s="86">
        <v>4.3784473935420696</v>
      </c>
      <c r="J9" s="86">
        <v>1260.9914407449301</v>
      </c>
      <c r="K9" s="86">
        <v>8.6719446288913407</v>
      </c>
      <c r="L9" s="86">
        <v>448.79049076934001</v>
      </c>
      <c r="M9" s="86">
        <v>54235.182410599497</v>
      </c>
      <c r="N9" s="86">
        <v>21888.4634923431</v>
      </c>
      <c r="O9" s="86">
        <v>32346.7189182564</v>
      </c>
      <c r="P9" s="86">
        <v>16.7694317511903</v>
      </c>
      <c r="Q9" s="86">
        <v>28.459886393977399</v>
      </c>
      <c r="R9" s="86">
        <v>11110.2991202961</v>
      </c>
      <c r="S9" s="86">
        <v>30.649103930261901</v>
      </c>
      <c r="T9" s="86">
        <v>269.27426545738899</v>
      </c>
      <c r="U9" s="86">
        <v>12.040709096675499</v>
      </c>
      <c r="V9" s="86">
        <v>12.390995277653399</v>
      </c>
      <c r="W9" s="86">
        <v>674.28019855108403</v>
      </c>
      <c r="X9" s="86">
        <v>5350.4575812594703</v>
      </c>
      <c r="Y9" s="86">
        <v>24.092382153829199</v>
      </c>
      <c r="Z9" s="86">
        <v>113.839524412324</v>
      </c>
      <c r="AA9" s="85"/>
      <c r="AB9" s="48">
        <f t="shared" si="0"/>
        <v>-2.0565493859558758E-4</v>
      </c>
      <c r="AC9" s="48">
        <f t="shared" si="0"/>
        <v>-6.6710466754886565E-4</v>
      </c>
      <c r="AD9" s="85"/>
      <c r="AE9" s="86">
        <v>146</v>
      </c>
      <c r="AF9" s="86" t="s">
        <v>123</v>
      </c>
      <c r="AG9" s="86">
        <v>1117.6490027</v>
      </c>
      <c r="AH9" s="86">
        <v>306.290808352</v>
      </c>
      <c r="AI9" s="86">
        <v>16.877249993900001</v>
      </c>
      <c r="AJ9" s="86">
        <v>2.5003332633599999</v>
      </c>
      <c r="AK9" s="86">
        <v>720.09594578199994</v>
      </c>
      <c r="AL9" s="86">
        <v>4.9521601739700003</v>
      </c>
      <c r="AM9" s="86">
        <v>256.28415397600003</v>
      </c>
      <c r="AN9" s="86">
        <v>18145.680739300002</v>
      </c>
      <c r="AO9" s="86">
        <v>9.5762760806300005</v>
      </c>
      <c r="AP9" s="86">
        <v>16.2521664876</v>
      </c>
      <c r="AQ9" s="86">
        <v>6344.5954389999997</v>
      </c>
      <c r="AR9" s="86">
        <v>17.502331947999998</v>
      </c>
      <c r="AS9" s="86">
        <v>153.77048881900001</v>
      </c>
      <c r="AT9" s="86">
        <v>6.8759162704800003</v>
      </c>
      <c r="AU9" s="86">
        <v>7.07594286524</v>
      </c>
      <c r="AV9" s="86">
        <v>385.05133521499999</v>
      </c>
      <c r="AW9" s="86">
        <v>3055.40723312</v>
      </c>
      <c r="AX9" s="86">
        <v>13.758083538499999</v>
      </c>
      <c r="AY9" s="86">
        <v>65.008665951799998</v>
      </c>
      <c r="AZ9" s="86">
        <f t="shared" si="1"/>
        <v>30645.204272837484</v>
      </c>
      <c r="BA9" s="86">
        <f t="shared" si="2"/>
        <v>12499.523533537482</v>
      </c>
      <c r="BC9" s="75">
        <f t="shared" si="3"/>
        <v>0.56504289117774431</v>
      </c>
      <c r="BD9" s="75">
        <f t="shared" si="3"/>
        <v>0.57105532043900642</v>
      </c>
      <c r="BF9" s="75">
        <v>0.47522712271559381</v>
      </c>
      <c r="BG9" s="75">
        <v>0.47617743622167136</v>
      </c>
    </row>
    <row r="10" spans="1:59" x14ac:dyDescent="0.3">
      <c r="A10" s="74" t="s">
        <v>124</v>
      </c>
      <c r="B10" s="86">
        <v>113927.74851999999</v>
      </c>
      <c r="C10" s="86">
        <v>40009.744537999999</v>
      </c>
      <c r="E10" s="85" t="s">
        <v>124</v>
      </c>
      <c r="F10" s="86">
        <v>3576.2838426537601</v>
      </c>
      <c r="G10" s="86">
        <v>980.07760238050298</v>
      </c>
      <c r="H10" s="86">
        <v>54.004289978669703</v>
      </c>
      <c r="I10" s="86">
        <v>8.0006192773326603</v>
      </c>
      <c r="J10" s="86">
        <v>2304.18225998049</v>
      </c>
      <c r="K10" s="86">
        <v>15.846058703665401</v>
      </c>
      <c r="L10" s="86">
        <v>820.06509203709595</v>
      </c>
      <c r="M10" s="86">
        <v>114008.08047499</v>
      </c>
      <c r="N10" s="86">
        <v>39996.317884092001</v>
      </c>
      <c r="O10" s="86">
        <v>74011.762590898405</v>
      </c>
      <c r="P10" s="86">
        <v>30.642425405076501</v>
      </c>
      <c r="Q10" s="86">
        <v>52.004129003777201</v>
      </c>
      <c r="R10" s="86">
        <v>20301.610140621</v>
      </c>
      <c r="S10" s="86">
        <v>56.0044315816397</v>
      </c>
      <c r="T10" s="86">
        <v>492.03903681240803</v>
      </c>
      <c r="U10" s="86">
        <v>22.001742829094599</v>
      </c>
      <c r="V10" s="86">
        <v>22.6417942961085</v>
      </c>
      <c r="W10" s="86">
        <v>1232.09780197495</v>
      </c>
      <c r="X10" s="86">
        <v>9776.7766032382806</v>
      </c>
      <c r="Y10" s="86">
        <v>44.023498998653302</v>
      </c>
      <c r="Z10" s="86">
        <v>208.016514319518</v>
      </c>
      <c r="AA10" s="85"/>
      <c r="AB10" s="48">
        <f t="shared" si="0"/>
        <v>7.0511316192562205E-4</v>
      </c>
      <c r="AC10" s="48">
        <f t="shared" si="0"/>
        <v>-3.355845947790519E-4</v>
      </c>
      <c r="AD10" s="85"/>
      <c r="AE10" s="86">
        <v>147</v>
      </c>
      <c r="AF10" s="86" t="s">
        <v>124</v>
      </c>
      <c r="AG10" s="86">
        <v>2078.8443090300002</v>
      </c>
      <c r="AH10" s="86">
        <v>569.70560539300004</v>
      </c>
      <c r="AI10" s="86">
        <v>31.391944230299998</v>
      </c>
      <c r="AJ10" s="86">
        <v>4.6506582139699999</v>
      </c>
      <c r="AK10" s="86">
        <v>1339.3895134899999</v>
      </c>
      <c r="AL10" s="86">
        <v>9.2110939107499998</v>
      </c>
      <c r="AM10" s="86">
        <v>476.69245812600002</v>
      </c>
      <c r="AN10" s="86">
        <v>44083.728454600001</v>
      </c>
      <c r="AO10" s="86">
        <v>17.812020459300001</v>
      </c>
      <c r="AP10" s="86">
        <v>30.229279162800001</v>
      </c>
      <c r="AQ10" s="86">
        <v>11801.0448593</v>
      </c>
      <c r="AR10" s="86">
        <v>32.554605764500003</v>
      </c>
      <c r="AS10" s="86">
        <v>286.01547047600002</v>
      </c>
      <c r="AT10" s="86">
        <v>12.789309687199999</v>
      </c>
      <c r="AU10" s="86">
        <v>13.1613623347</v>
      </c>
      <c r="AV10" s="86">
        <v>716.20137807799995</v>
      </c>
      <c r="AW10" s="86">
        <v>5683.1043288600004</v>
      </c>
      <c r="AX10" s="86">
        <v>25.590246573600002</v>
      </c>
      <c r="AY10" s="86">
        <v>120.91711665</v>
      </c>
      <c r="AZ10" s="86">
        <f t="shared" si="1"/>
        <v>67333.034014340112</v>
      </c>
      <c r="BA10" s="86">
        <f t="shared" si="2"/>
        <v>23249.305559740111</v>
      </c>
      <c r="BC10" s="75">
        <f t="shared" si="3"/>
        <v>0.59059878680363354</v>
      </c>
      <c r="BD10" s="75">
        <f t="shared" si="3"/>
        <v>0.5812861480678253</v>
      </c>
      <c r="BF10" s="75">
        <v>0.50158903316518466</v>
      </c>
      <c r="BG10" s="75">
        <v>0.50296926159934452</v>
      </c>
    </row>
    <row r="11" spans="1:59" x14ac:dyDescent="0.3">
      <c r="A11" s="74" t="s">
        <v>125</v>
      </c>
      <c r="B11" s="86">
        <v>73927.041372000007</v>
      </c>
      <c r="C11" s="86">
        <v>24719.423495999999</v>
      </c>
      <c r="E11" s="85" t="s">
        <v>125</v>
      </c>
      <c r="F11" s="86">
        <v>1875.8291581420301</v>
      </c>
      <c r="G11" s="86">
        <v>514.06928646266101</v>
      </c>
      <c r="H11" s="86">
        <v>28.326270796390201</v>
      </c>
      <c r="I11" s="86">
        <v>4.1964771884783802</v>
      </c>
      <c r="J11" s="86">
        <v>1208.58725056088</v>
      </c>
      <c r="K11" s="86">
        <v>8.3115612407794099</v>
      </c>
      <c r="L11" s="86">
        <v>430.13975258173201</v>
      </c>
      <c r="M11" s="86">
        <v>63193.084311002203</v>
      </c>
      <c r="N11" s="86">
        <v>20978.8285904609</v>
      </c>
      <c r="O11" s="86">
        <v>42214.255720541303</v>
      </c>
      <c r="P11" s="86">
        <v>16.072529730523598</v>
      </c>
      <c r="Q11" s="86">
        <v>27.277146078220898</v>
      </c>
      <c r="R11" s="86">
        <v>10648.5796032159</v>
      </c>
      <c r="S11" s="86">
        <v>29.375388317358802</v>
      </c>
      <c r="T11" s="86">
        <v>258.08383647802998</v>
      </c>
      <c r="U11" s="86">
        <v>11.540333387470801</v>
      </c>
      <c r="V11" s="86">
        <v>11.876046934407199</v>
      </c>
      <c r="W11" s="86">
        <v>646.25852552076105</v>
      </c>
      <c r="X11" s="86">
        <v>5128.1056570372402</v>
      </c>
      <c r="Y11" s="86">
        <v>23.091158380810398</v>
      </c>
      <c r="Z11" s="86">
        <v>109.108608407174</v>
      </c>
      <c r="AA11" s="85"/>
      <c r="AB11" s="48">
        <f t="shared" si="0"/>
        <v>-0.1451966271311286</v>
      </c>
      <c r="AC11" s="48">
        <f t="shared" si="0"/>
        <v>-0.1513220931768246</v>
      </c>
      <c r="AD11" s="85"/>
      <c r="AE11" s="86">
        <v>148</v>
      </c>
      <c r="AF11" s="86" t="s">
        <v>125</v>
      </c>
      <c r="AG11" s="86">
        <v>961.00993901899994</v>
      </c>
      <c r="AH11" s="86">
        <v>263.36399852099998</v>
      </c>
      <c r="AI11" s="86">
        <v>14.511895021600001</v>
      </c>
      <c r="AJ11" s="86">
        <v>2.14991028188</v>
      </c>
      <c r="AK11" s="86">
        <v>619.17414194499997</v>
      </c>
      <c r="AL11" s="86">
        <v>4.2581124361200002</v>
      </c>
      <c r="AM11" s="86">
        <v>220.365799724</v>
      </c>
      <c r="AN11" s="86">
        <v>23040.831874700001</v>
      </c>
      <c r="AO11" s="86">
        <v>8.2341561672800001</v>
      </c>
      <c r="AP11" s="86">
        <v>13.974417263099999</v>
      </c>
      <c r="AQ11" s="86">
        <v>5455.3972274899998</v>
      </c>
      <c r="AR11" s="86">
        <v>15.0493713122</v>
      </c>
      <c r="AS11" s="86">
        <v>132.21947864500001</v>
      </c>
      <c r="AT11" s="86">
        <v>5.9122531055099996</v>
      </c>
      <c r="AU11" s="86">
        <v>6.0842459226700001</v>
      </c>
      <c r="AV11" s="86">
        <v>331.08619181400002</v>
      </c>
      <c r="AW11" s="86">
        <v>2627.1903723</v>
      </c>
      <c r="AX11" s="86">
        <v>11.8298812495</v>
      </c>
      <c r="AY11" s="86">
        <v>55.897669051299999</v>
      </c>
      <c r="AZ11" s="86">
        <f t="shared" si="1"/>
        <v>33788.540935969169</v>
      </c>
      <c r="BA11" s="86">
        <f t="shared" si="2"/>
        <v>10747.709061269168</v>
      </c>
      <c r="BC11" s="75">
        <f t="shared" si="3"/>
        <v>0.53468732068338731</v>
      </c>
      <c r="BD11" s="75">
        <f t="shared" si="3"/>
        <v>0.51231216342346997</v>
      </c>
      <c r="BF11" s="75">
        <v>0.52683999353512012</v>
      </c>
      <c r="BG11" s="75">
        <v>0.52609861677730207</v>
      </c>
    </row>
    <row r="12" spans="1:59" x14ac:dyDescent="0.3">
      <c r="A12" s="74" t="s">
        <v>72</v>
      </c>
      <c r="B12" s="86">
        <v>3886.6254235000001</v>
      </c>
      <c r="C12" s="86">
        <v>1576.0396006999999</v>
      </c>
      <c r="E12" s="85" t="s">
        <v>72</v>
      </c>
      <c r="F12" s="86">
        <v>46.032738934383801</v>
      </c>
      <c r="G12" s="86">
        <v>12.6152361234184</v>
      </c>
      <c r="H12" s="86">
        <v>0.69512363420563605</v>
      </c>
      <c r="I12" s="86">
        <v>0.10298165566464999</v>
      </c>
      <c r="J12" s="86">
        <v>29.658671726247601</v>
      </c>
      <c r="K12" s="86">
        <v>0.20396526153921199</v>
      </c>
      <c r="L12" s="86">
        <v>10.5556021027892</v>
      </c>
      <c r="M12" s="86">
        <v>1193.96992724086</v>
      </c>
      <c r="N12" s="86">
        <v>514.81930842015902</v>
      </c>
      <c r="O12" s="86">
        <v>679.15061882070302</v>
      </c>
      <c r="P12" s="86">
        <v>0.39442121766305599</v>
      </c>
      <c r="Q12" s="86">
        <v>0.66937942919841997</v>
      </c>
      <c r="R12" s="86">
        <v>261.31558738509699</v>
      </c>
      <c r="S12" s="86">
        <v>0.72086891973348299</v>
      </c>
      <c r="T12" s="86">
        <v>6.3333645036102899</v>
      </c>
      <c r="U12" s="86">
        <v>0.28319946321483502</v>
      </c>
      <c r="V12" s="86">
        <v>0.29143855151211701</v>
      </c>
      <c r="W12" s="86">
        <v>15.859156808341099</v>
      </c>
      <c r="X12" s="86">
        <v>125.84339310769001</v>
      </c>
      <c r="Y12" s="86">
        <v>0.56665714028145198</v>
      </c>
      <c r="Z12" s="86">
        <v>2.6775224555678201</v>
      </c>
      <c r="AA12" s="85"/>
      <c r="AB12" s="48">
        <f t="shared" si="0"/>
        <v>-0.69280036094508402</v>
      </c>
      <c r="AC12" s="48">
        <f t="shared" si="0"/>
        <v>-0.67334621021483132</v>
      </c>
      <c r="AD12" s="85"/>
      <c r="AE12" s="86">
        <v>159</v>
      </c>
      <c r="AF12" s="86" t="s">
        <v>72</v>
      </c>
      <c r="AG12" s="86">
        <v>7.33095768982</v>
      </c>
      <c r="AH12" s="86">
        <v>2.0090430496899998</v>
      </c>
      <c r="AI12" s="86">
        <v>0.11070237782</v>
      </c>
      <c r="AJ12" s="86">
        <v>1.6400351901200001E-2</v>
      </c>
      <c r="AK12" s="86">
        <v>4.7233012778000001</v>
      </c>
      <c r="AL12" s="86">
        <v>3.2482538198400003E-2</v>
      </c>
      <c r="AM12" s="86">
        <v>1.68103605962</v>
      </c>
      <c r="AN12" s="86">
        <v>114.38621291299999</v>
      </c>
      <c r="AO12" s="86">
        <v>6.2813346222099997E-2</v>
      </c>
      <c r="AP12" s="86">
        <v>0.106602291769</v>
      </c>
      <c r="AQ12" s="86">
        <v>41.615891824499997</v>
      </c>
      <c r="AR12" s="86">
        <v>0.114802460408</v>
      </c>
      <c r="AS12" s="86">
        <v>1.00862162262</v>
      </c>
      <c r="AT12" s="86">
        <v>4.5100966228999999E-2</v>
      </c>
      <c r="AU12" s="86">
        <v>4.6412994244E-2</v>
      </c>
      <c r="AV12" s="86">
        <v>2.52565427566</v>
      </c>
      <c r="AW12" s="86">
        <v>20.041229786500001</v>
      </c>
      <c r="AX12" s="86">
        <v>9.0242934908599998E-2</v>
      </c>
      <c r="AY12" s="86">
        <v>0.42640916707799997</v>
      </c>
      <c r="AZ12" s="86">
        <f t="shared" si="1"/>
        <v>196.37391792798826</v>
      </c>
      <c r="BA12" s="86">
        <f t="shared" si="2"/>
        <v>81.987705014988265</v>
      </c>
      <c r="BC12" s="75">
        <f t="shared" si="3"/>
        <v>0.16447141041633093</v>
      </c>
      <c r="BD12" s="75">
        <f t="shared" si="3"/>
        <v>0.15925530312098496</v>
      </c>
      <c r="BF12" s="75">
        <v>0.17657247760131489</v>
      </c>
      <c r="BG12" s="75">
        <v>0.19561954893699787</v>
      </c>
    </row>
    <row r="13" spans="1:59" x14ac:dyDescent="0.3">
      <c r="A13" s="74" t="s">
        <v>85</v>
      </c>
      <c r="B13" s="86"/>
      <c r="C13" s="86"/>
      <c r="AA13" s="85"/>
      <c r="AB13" s="48">
        <f t="shared" si="0"/>
        <v>0</v>
      </c>
      <c r="AC13" s="48">
        <f t="shared" si="0"/>
        <v>0</v>
      </c>
      <c r="AD13" s="85"/>
      <c r="AZ13" s="86">
        <f t="shared" si="1"/>
        <v>0</v>
      </c>
      <c r="BA13" s="86">
        <f t="shared" si="2"/>
        <v>0</v>
      </c>
      <c r="BC13" s="75" t="e">
        <f t="shared" si="3"/>
        <v>#DIV/0!</v>
      </c>
      <c r="BD13" s="75" t="e">
        <f t="shared" si="3"/>
        <v>#DIV/0!</v>
      </c>
      <c r="BF13" s="75" t="e">
        <v>#DIV/0!</v>
      </c>
      <c r="BG13" s="75" t="e">
        <v>#DIV/0!</v>
      </c>
    </row>
    <row r="14" spans="1:59" x14ac:dyDescent="0.3">
      <c r="A14" s="74" t="s">
        <v>86</v>
      </c>
      <c r="B14" s="86"/>
      <c r="C14" s="86"/>
      <c r="AA14" s="85"/>
      <c r="AB14" s="48">
        <f t="shared" si="0"/>
        <v>0</v>
      </c>
      <c r="AC14" s="48">
        <f t="shared" si="0"/>
        <v>0</v>
      </c>
      <c r="AD14" s="85"/>
      <c r="AZ14" s="86">
        <f t="shared" si="1"/>
        <v>0</v>
      </c>
      <c r="BA14" s="86">
        <f t="shared" ref="BA14" si="4">SUM(AG14:AY14)-AN14</f>
        <v>0</v>
      </c>
      <c r="BC14" s="75" t="e">
        <f t="shared" si="3"/>
        <v>#DIV/0!</v>
      </c>
      <c r="BD14" s="75" t="e">
        <f t="shared" si="3"/>
        <v>#DIV/0!</v>
      </c>
      <c r="BF14" s="75" t="e">
        <v>#DIV/0!</v>
      </c>
      <c r="BG14" s="75" t="e">
        <v>#DIV/0!</v>
      </c>
    </row>
    <row r="15" spans="1:59" x14ac:dyDescent="0.3">
      <c r="A15" s="11" t="s">
        <v>87</v>
      </c>
      <c r="B15" s="86"/>
      <c r="C15" s="86"/>
      <c r="AA15" s="85"/>
      <c r="AB15" s="48">
        <f t="shared" si="0"/>
        <v>0</v>
      </c>
      <c r="AC15" s="48">
        <f t="shared" si="0"/>
        <v>0</v>
      </c>
      <c r="AD15" s="85"/>
      <c r="BC15" s="75" t="e">
        <f t="shared" si="3"/>
        <v>#DIV/0!</v>
      </c>
      <c r="BD15" s="75" t="e">
        <f t="shared" si="3"/>
        <v>#DIV/0!</v>
      </c>
      <c r="BF15" s="75" t="e">
        <v>#DIV/0!</v>
      </c>
      <c r="BG15" s="75" t="e">
        <v>#DIV/0!</v>
      </c>
    </row>
    <row r="16" spans="1:59" x14ac:dyDescent="0.3">
      <c r="A16" s="86"/>
    </row>
    <row r="17" spans="1:78" x14ac:dyDescent="0.3">
      <c r="A17" s="2"/>
    </row>
    <row r="18" spans="1:78" x14ac:dyDescent="0.3">
      <c r="A18" s="2" t="s">
        <v>329</v>
      </c>
      <c r="B18" s="1">
        <f>SUM(B3:B15)</f>
        <v>319258.18229655002</v>
      </c>
      <c r="C18" s="1">
        <f>SUM(C3:C15)</f>
        <v>119759.02794715</v>
      </c>
      <c r="F18" s="1">
        <f>SUM(F3:F15)</f>
        <v>10275.848408457099</v>
      </c>
      <c r="G18" s="1">
        <f t="shared" ref="G18:Z18" si="5">SUM(G3:G15)</f>
        <v>2816.087661354914</v>
      </c>
      <c r="H18" s="1">
        <f t="shared" si="5"/>
        <v>155.17219954146279</v>
      </c>
      <c r="I18" s="1">
        <f t="shared" si="5"/>
        <v>22.988458016960426</v>
      </c>
      <c r="J18" s="1">
        <f t="shared" si="5"/>
        <v>6620.679163137308</v>
      </c>
      <c r="K18" s="1">
        <f t="shared" si="5"/>
        <v>45.5309777595632</v>
      </c>
      <c r="L18" s="1">
        <f t="shared" si="5"/>
        <v>2356.3186192791045</v>
      </c>
      <c r="M18" s="1">
        <f t="shared" si="5"/>
        <v>305878.57595799182</v>
      </c>
      <c r="N18" s="1">
        <f t="shared" si="5"/>
        <v>114922.66767083552</v>
      </c>
      <c r="O18" s="1">
        <f t="shared" si="5"/>
        <v>190955.90828715658</v>
      </c>
      <c r="P18" s="1">
        <f t="shared" si="5"/>
        <v>88.045846341982326</v>
      </c>
      <c r="Q18" s="1">
        <f t="shared" si="5"/>
        <v>149.42508708784413</v>
      </c>
      <c r="R18" s="1">
        <f t="shared" si="5"/>
        <v>58333.249451096235</v>
      </c>
      <c r="S18" s="1">
        <f t="shared" si="5"/>
        <v>160.91928082572105</v>
      </c>
      <c r="T18" s="1">
        <f t="shared" si="5"/>
        <v>1413.7911297075179</v>
      </c>
      <c r="U18" s="1">
        <f t="shared" si="5"/>
        <v>63.218276178438387</v>
      </c>
      <c r="V18" s="1">
        <f t="shared" si="5"/>
        <v>65.057376510869631</v>
      </c>
      <c r="W18" s="1">
        <f t="shared" si="5"/>
        <v>3540.2246987476442</v>
      </c>
      <c r="X18" s="1">
        <f t="shared" si="5"/>
        <v>28091.916627572547</v>
      </c>
      <c r="Y18" s="1">
        <f t="shared" si="5"/>
        <v>126.49408721893226</v>
      </c>
      <c r="Z18" s="1">
        <f t="shared" si="5"/>
        <v>597.70032200120306</v>
      </c>
      <c r="AA18" s="1"/>
      <c r="AD18" s="1"/>
      <c r="AG18" s="1">
        <f t="shared" ref="AG18:BA18" si="6">SUM(AG3:AG15)</f>
        <v>5032.1535905880728</v>
      </c>
      <c r="AH18" s="1">
        <f t="shared" si="6"/>
        <v>1379.05763109399</v>
      </c>
      <c r="AI18" s="1">
        <f t="shared" si="6"/>
        <v>75.988896234851808</v>
      </c>
      <c r="AJ18" s="1">
        <f t="shared" si="6"/>
        <v>11.257613850618561</v>
      </c>
      <c r="AK18" s="1">
        <f t="shared" si="6"/>
        <v>3242.1926627532202</v>
      </c>
      <c r="AL18" s="1">
        <f t="shared" si="6"/>
        <v>22.296830575877294</v>
      </c>
      <c r="AM18" s="1">
        <f t="shared" si="6"/>
        <v>1153.905397271946</v>
      </c>
      <c r="AN18" s="1">
        <f t="shared" si="6"/>
        <v>98918.76029795139</v>
      </c>
      <c r="AO18" s="1">
        <f t="shared" si="6"/>
        <v>43.116659780863067</v>
      </c>
      <c r="AP18" s="1">
        <f t="shared" si="6"/>
        <v>73.174491810402316</v>
      </c>
      <c r="AQ18" s="1">
        <f t="shared" si="6"/>
        <v>28566.194308737475</v>
      </c>
      <c r="AR18" s="1">
        <f t="shared" si="6"/>
        <v>78.80329290855822</v>
      </c>
      <c r="AS18" s="1">
        <f t="shared" si="6"/>
        <v>692.34322700704377</v>
      </c>
      <c r="AT18" s="1">
        <f t="shared" si="6"/>
        <v>30.95843712168621</v>
      </c>
      <c r="AU18" s="1">
        <f t="shared" si="6"/>
        <v>31.859046114579392</v>
      </c>
      <c r="AV18" s="1">
        <f t="shared" si="6"/>
        <v>1733.6725722382623</v>
      </c>
      <c r="AW18" s="1">
        <f t="shared" si="6"/>
        <v>13756.804097582644</v>
      </c>
      <c r="AX18" s="1">
        <f t="shared" si="6"/>
        <v>61.945019512395596</v>
      </c>
      <c r="AY18" s="1">
        <f t="shared" si="6"/>
        <v>292.69796724068033</v>
      </c>
      <c r="AZ18" s="1">
        <f t="shared" si="6"/>
        <v>155197.18204037458</v>
      </c>
      <c r="BA18" s="1">
        <f t="shared" si="6"/>
        <v>56278.421742423168</v>
      </c>
      <c r="BC18" s="22"/>
      <c r="BD18" s="22"/>
    </row>
    <row r="19" spans="1:78" x14ac:dyDescent="0.3">
      <c r="B19" s="86"/>
      <c r="C19" s="86"/>
    </row>
    <row r="21" spans="1:78" s="86" customFormat="1" x14ac:dyDescent="0.3">
      <c r="A21" s="85"/>
      <c r="D21" s="85"/>
      <c r="E21" s="85"/>
      <c r="BC21" s="85"/>
      <c r="BD21" s="85"/>
      <c r="BE21" s="85"/>
      <c r="BF21" s="85"/>
      <c r="BG21" s="85"/>
      <c r="BH21" s="85"/>
      <c r="BI21" s="85"/>
      <c r="BJ21" s="85"/>
      <c r="BK21" s="85"/>
      <c r="BL21" s="85"/>
      <c r="BM21" s="85"/>
      <c r="BN21" s="85"/>
      <c r="BO21" s="85"/>
      <c r="BP21" s="85"/>
      <c r="BQ21" s="85"/>
      <c r="BR21" s="85"/>
      <c r="BS21" s="85"/>
      <c r="BT21" s="85"/>
      <c r="BU21" s="85"/>
      <c r="BV21" s="85"/>
      <c r="BW21" s="85"/>
      <c r="BX21" s="85"/>
      <c r="BY21" s="85"/>
      <c r="BZ21" s="85"/>
    </row>
    <row r="22" spans="1:78" s="86" customFormat="1" x14ac:dyDescent="0.3">
      <c r="A22" s="85"/>
      <c r="B22" s="85"/>
      <c r="C22" s="85"/>
      <c r="D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</row>
    <row r="23" spans="1:78" s="86" customFormat="1" x14ac:dyDescent="0.3">
      <c r="A23" s="85"/>
      <c r="B23" s="85"/>
      <c r="C23" s="85"/>
      <c r="D23" s="85"/>
      <c r="BC23" s="85"/>
      <c r="BD23" s="85"/>
      <c r="BE23" s="85"/>
      <c r="BF23" s="85"/>
      <c r="BG23" s="85"/>
      <c r="BH23" s="85"/>
      <c r="BI23" s="85"/>
      <c r="BJ23" s="85"/>
      <c r="BK23" s="85"/>
      <c r="BL23" s="85"/>
      <c r="BM23" s="85"/>
      <c r="BN23" s="85"/>
      <c r="BO23" s="85"/>
      <c r="BP23" s="85"/>
      <c r="BQ23" s="85"/>
      <c r="BR23" s="85"/>
      <c r="BS23" s="85"/>
      <c r="BT23" s="85"/>
      <c r="BU23" s="85"/>
      <c r="BV23" s="85"/>
      <c r="BW23" s="85"/>
      <c r="BX23" s="85"/>
      <c r="BY23" s="85"/>
      <c r="BZ23" s="85"/>
    </row>
    <row r="24" spans="1:78" s="86" customFormat="1" x14ac:dyDescent="0.3">
      <c r="A24" s="85"/>
      <c r="B24" s="85"/>
      <c r="C24" s="85"/>
      <c r="D24" s="85"/>
      <c r="BC24" s="85"/>
      <c r="BD24" s="85"/>
      <c r="BE24" s="85"/>
      <c r="BF24" s="85"/>
      <c r="BG24" s="85"/>
      <c r="BH24" s="85"/>
      <c r="BI24" s="85"/>
      <c r="BJ24" s="85"/>
      <c r="BK24" s="85"/>
      <c r="BL24" s="85"/>
      <c r="BM24" s="85"/>
      <c r="BN24" s="85"/>
      <c r="BO24" s="85"/>
      <c r="BP24" s="85"/>
      <c r="BQ24" s="85"/>
      <c r="BR24" s="85"/>
      <c r="BS24" s="85"/>
      <c r="BT24" s="85"/>
      <c r="BU24" s="85"/>
      <c r="BV24" s="85"/>
      <c r="BW24" s="85"/>
      <c r="BX24" s="85"/>
      <c r="BY24" s="85"/>
      <c r="BZ24" s="85"/>
    </row>
    <row r="25" spans="1:78" s="86" customFormat="1" x14ac:dyDescent="0.3">
      <c r="A25" s="85"/>
      <c r="B25" s="85"/>
      <c r="C25" s="85"/>
      <c r="D25" s="85"/>
      <c r="BC25" s="85"/>
      <c r="BD25" s="85"/>
      <c r="BE25" s="85"/>
      <c r="BF25" s="85"/>
      <c r="BG25" s="85"/>
      <c r="BH25" s="85"/>
      <c r="BI25" s="85"/>
      <c r="BJ25" s="85"/>
      <c r="BK25" s="85"/>
      <c r="BL25" s="85"/>
      <c r="BM25" s="85"/>
      <c r="BN25" s="85"/>
      <c r="BO25" s="85"/>
      <c r="BP25" s="85"/>
      <c r="BQ25" s="85"/>
      <c r="BR25" s="85"/>
      <c r="BS25" s="85"/>
      <c r="BT25" s="85"/>
      <c r="BU25" s="85"/>
      <c r="BV25" s="85"/>
      <c r="BW25" s="85"/>
      <c r="BX25" s="85"/>
      <c r="BY25" s="85"/>
      <c r="BZ25" s="85"/>
    </row>
    <row r="26" spans="1:78" s="86" customFormat="1" x14ac:dyDescent="0.3">
      <c r="A26" s="85"/>
      <c r="B26" s="85"/>
      <c r="C26" s="85"/>
      <c r="D26" s="85"/>
      <c r="BC26" s="85"/>
      <c r="BD26" s="85"/>
      <c r="BE26" s="85"/>
      <c r="BF26" s="85"/>
      <c r="BG26" s="85"/>
      <c r="BH26" s="85"/>
      <c r="BI26" s="85"/>
      <c r="BJ26" s="85"/>
      <c r="BK26" s="85"/>
      <c r="BL26" s="85"/>
      <c r="BM26" s="85"/>
      <c r="BN26" s="85"/>
      <c r="BO26" s="85"/>
      <c r="BP26" s="85"/>
      <c r="BQ26" s="85"/>
      <c r="BR26" s="85"/>
      <c r="BS26" s="85"/>
      <c r="BT26" s="85"/>
      <c r="BU26" s="85"/>
      <c r="BV26" s="85"/>
      <c r="BW26" s="85"/>
      <c r="BX26" s="85"/>
      <c r="BY26" s="85"/>
      <c r="BZ26" s="85"/>
    </row>
    <row r="27" spans="1:78" s="86" customFormat="1" x14ac:dyDescent="0.3">
      <c r="A27" s="85"/>
      <c r="B27" s="85"/>
      <c r="C27" s="85"/>
      <c r="D27" s="85"/>
      <c r="BC27" s="85"/>
      <c r="BD27" s="85"/>
      <c r="BE27" s="85"/>
      <c r="BF27" s="85"/>
      <c r="BG27" s="85"/>
      <c r="BH27" s="85"/>
      <c r="BI27" s="85"/>
      <c r="BJ27" s="85"/>
      <c r="BK27" s="85"/>
      <c r="BL27" s="85"/>
      <c r="BM27" s="85"/>
      <c r="BN27" s="85"/>
      <c r="BO27" s="85"/>
      <c r="BP27" s="85"/>
      <c r="BQ27" s="85"/>
      <c r="BR27" s="85"/>
      <c r="BS27" s="85"/>
      <c r="BT27" s="85"/>
      <c r="BU27" s="85"/>
      <c r="BV27" s="85"/>
      <c r="BW27" s="85"/>
      <c r="BX27" s="85"/>
      <c r="BY27" s="85"/>
      <c r="BZ27" s="85"/>
    </row>
    <row r="28" spans="1:78" s="86" customFormat="1" x14ac:dyDescent="0.3">
      <c r="A28" s="85"/>
      <c r="B28" s="85"/>
      <c r="C28" s="85"/>
      <c r="D28" s="8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BC28" s="85"/>
      <c r="BD28" s="85"/>
      <c r="BE28" s="85"/>
      <c r="BF28" s="85"/>
      <c r="BG28" s="85"/>
      <c r="BH28" s="85"/>
      <c r="BI28" s="85"/>
      <c r="BJ28" s="85"/>
      <c r="BK28" s="85"/>
      <c r="BL28" s="85"/>
      <c r="BM28" s="85"/>
      <c r="BN28" s="85"/>
      <c r="BO28" s="85"/>
      <c r="BP28" s="85"/>
      <c r="BQ28" s="85"/>
      <c r="BR28" s="85"/>
      <c r="BS28" s="85"/>
      <c r="BT28" s="85"/>
      <c r="BU28" s="85"/>
      <c r="BV28" s="85"/>
      <c r="BW28" s="85"/>
      <c r="BX28" s="85"/>
      <c r="BY28" s="85"/>
      <c r="BZ28" s="85"/>
    </row>
    <row r="29" spans="1:78" s="86" customFormat="1" x14ac:dyDescent="0.3">
      <c r="A29" s="85"/>
      <c r="B29" s="85"/>
      <c r="C29" s="85"/>
      <c r="D29" s="85"/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/>
      <c r="AS29" s="35"/>
      <c r="AT29" s="35"/>
      <c r="AU29" s="35"/>
      <c r="AV29" s="35"/>
      <c r="AW29" s="35"/>
      <c r="AX29" s="35"/>
      <c r="AY29" s="35"/>
      <c r="BC29" s="85"/>
      <c r="BD29" s="85"/>
      <c r="BE29" s="85"/>
      <c r="BF29" s="85"/>
      <c r="BG29" s="85"/>
      <c r="BH29" s="85"/>
      <c r="BI29" s="85"/>
      <c r="BJ29" s="85"/>
      <c r="BK29" s="85"/>
      <c r="BL29" s="85"/>
      <c r="BM29" s="85"/>
      <c r="BN29" s="85"/>
      <c r="BO29" s="85"/>
      <c r="BP29" s="85"/>
      <c r="BQ29" s="85"/>
      <c r="BR29" s="85"/>
      <c r="BS29" s="85"/>
      <c r="BT29" s="85"/>
      <c r="BU29" s="85"/>
      <c r="BV29" s="85"/>
      <c r="BW29" s="85"/>
      <c r="BX29" s="85"/>
      <c r="BY29" s="85"/>
      <c r="BZ29" s="85"/>
    </row>
    <row r="30" spans="1:78" s="86" customFormat="1" x14ac:dyDescent="0.3">
      <c r="A30" s="85"/>
      <c r="B30" s="85"/>
      <c r="C30" s="85"/>
      <c r="D30" s="8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</row>
    <row r="31" spans="1:78" s="86" customFormat="1" x14ac:dyDescent="0.3">
      <c r="A31" s="85"/>
      <c r="B31" s="85"/>
      <c r="C31" s="85"/>
      <c r="D31" s="8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</row>
    <row r="32" spans="1:78" s="86" customFormat="1" x14ac:dyDescent="0.3">
      <c r="A32" s="85"/>
      <c r="B32" s="85"/>
      <c r="C32" s="85"/>
      <c r="D32" s="8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BC32" s="85"/>
      <c r="BD32" s="85"/>
      <c r="BE32" s="85"/>
      <c r="BF32" s="85"/>
      <c r="BG32" s="85"/>
      <c r="BH32" s="85"/>
      <c r="BI32" s="85"/>
      <c r="BJ32" s="85"/>
      <c r="BK32" s="85"/>
      <c r="BL32" s="85"/>
      <c r="BM32" s="85"/>
      <c r="BN32" s="85"/>
      <c r="BO32" s="85"/>
      <c r="BP32" s="85"/>
      <c r="BQ32" s="85"/>
      <c r="BR32" s="85"/>
      <c r="BS32" s="85"/>
      <c r="BT32" s="85"/>
      <c r="BU32" s="85"/>
      <c r="BV32" s="85"/>
      <c r="BW32" s="85"/>
      <c r="BX32" s="85"/>
      <c r="BY32" s="85"/>
      <c r="BZ32" s="85"/>
    </row>
    <row r="33" spans="1:78" s="86" customFormat="1" x14ac:dyDescent="0.3">
      <c r="A33" s="85"/>
      <c r="B33" s="85"/>
      <c r="C33" s="85"/>
      <c r="D33" s="8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</row>
    <row r="34" spans="1:78" s="86" customFormat="1" x14ac:dyDescent="0.3">
      <c r="A34" s="85"/>
      <c r="B34" s="85"/>
      <c r="C34" s="85"/>
      <c r="D34" s="8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BC34" s="85"/>
      <c r="BD34" s="85"/>
      <c r="BE34" s="85"/>
      <c r="BF34" s="85"/>
      <c r="BG34" s="85"/>
      <c r="BH34" s="85"/>
      <c r="BI34" s="85"/>
      <c r="BJ34" s="85"/>
      <c r="BK34" s="85"/>
      <c r="BL34" s="85"/>
      <c r="BM34" s="85"/>
      <c r="BN34" s="85"/>
      <c r="BO34" s="85"/>
      <c r="BP34" s="85"/>
      <c r="BQ34" s="85"/>
      <c r="BR34" s="85"/>
      <c r="BS34" s="85"/>
      <c r="BT34" s="85"/>
      <c r="BU34" s="85"/>
      <c r="BV34" s="85"/>
      <c r="BW34" s="85"/>
      <c r="BX34" s="85"/>
      <c r="BY34" s="85"/>
      <c r="BZ34" s="85"/>
    </row>
    <row r="35" spans="1:78" s="86" customFormat="1" x14ac:dyDescent="0.3">
      <c r="A35" s="85"/>
      <c r="B35" s="85"/>
      <c r="C35" s="85"/>
      <c r="D35" s="85"/>
      <c r="AG35" s="33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/>
      <c r="AS35" s="35"/>
      <c r="AT35" s="35"/>
      <c r="AU35" s="35"/>
      <c r="AV35" s="35"/>
      <c r="AW35" s="35"/>
      <c r="AX35" s="35"/>
      <c r="AY35" s="35"/>
      <c r="BC35" s="85"/>
      <c r="BD35" s="85"/>
      <c r="BE35" s="85"/>
      <c r="BF35" s="85"/>
      <c r="BG35" s="85"/>
      <c r="BH35" s="85"/>
      <c r="BI35" s="85"/>
      <c r="BJ35" s="85"/>
      <c r="BK35" s="85"/>
      <c r="BL35" s="85"/>
      <c r="BM35" s="85"/>
      <c r="BN35" s="85"/>
      <c r="BO35" s="85"/>
      <c r="BP35" s="85"/>
      <c r="BQ35" s="85"/>
      <c r="BR35" s="85"/>
      <c r="BS35" s="85"/>
      <c r="BT35" s="85"/>
      <c r="BU35" s="85"/>
      <c r="BV35" s="85"/>
      <c r="BW35" s="85"/>
      <c r="BX35" s="85"/>
      <c r="BY35" s="85"/>
      <c r="BZ35" s="85"/>
    </row>
    <row r="36" spans="1:78" s="86" customFormat="1" x14ac:dyDescent="0.3">
      <c r="A36" s="85"/>
      <c r="B36" s="85"/>
      <c r="C36" s="85"/>
      <c r="D36" s="85"/>
      <c r="E36" s="8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/>
      <c r="AR36" s="35"/>
      <c r="AS36" s="35"/>
      <c r="AT36" s="35"/>
      <c r="AU36" s="35"/>
      <c r="AV36" s="35"/>
      <c r="AW36" s="35"/>
      <c r="AX36" s="35"/>
      <c r="AY36" s="35"/>
      <c r="BC36" s="85"/>
      <c r="BD36" s="85"/>
      <c r="BE36" s="85"/>
      <c r="BF36" s="85"/>
      <c r="BG36" s="85"/>
      <c r="BH36" s="85"/>
      <c r="BI36" s="85"/>
      <c r="BJ36" s="85"/>
      <c r="BK36" s="85"/>
      <c r="BL36" s="85"/>
      <c r="BM36" s="85"/>
      <c r="BN36" s="85"/>
      <c r="BO36" s="85"/>
      <c r="BP36" s="85"/>
      <c r="BQ36" s="85"/>
      <c r="BR36" s="85"/>
      <c r="BS36" s="85"/>
      <c r="BT36" s="85"/>
      <c r="BU36" s="85"/>
      <c r="BV36" s="85"/>
      <c r="BW36" s="85"/>
      <c r="BX36" s="85"/>
      <c r="BY36" s="85"/>
      <c r="BZ36" s="85"/>
    </row>
    <row r="37" spans="1:78" s="86" customFormat="1" x14ac:dyDescent="0.3">
      <c r="A37" s="85"/>
      <c r="B37" s="85"/>
      <c r="C37" s="85"/>
      <c r="D37" s="85"/>
      <c r="E37" s="8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BC37" s="85"/>
      <c r="BD37" s="85"/>
      <c r="BE37" s="85"/>
      <c r="BF37" s="85"/>
      <c r="BG37" s="85"/>
      <c r="BH37" s="85"/>
      <c r="BI37" s="85"/>
      <c r="BJ37" s="85"/>
      <c r="BK37" s="85"/>
      <c r="BL37" s="85"/>
      <c r="BM37" s="85"/>
      <c r="BN37" s="85"/>
      <c r="BO37" s="85"/>
      <c r="BP37" s="85"/>
      <c r="BQ37" s="85"/>
      <c r="BR37" s="85"/>
      <c r="BS37" s="85"/>
      <c r="BT37" s="85"/>
      <c r="BU37" s="85"/>
      <c r="BV37" s="85"/>
      <c r="BW37" s="85"/>
      <c r="BX37" s="85"/>
      <c r="BY37" s="85"/>
      <c r="BZ37" s="85"/>
    </row>
    <row r="38" spans="1:78" s="86" customFormat="1" x14ac:dyDescent="0.3">
      <c r="A38" s="85"/>
      <c r="B38" s="85"/>
      <c r="C38" s="85"/>
      <c r="D38" s="85"/>
      <c r="E38" s="85"/>
      <c r="F38" s="1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  <c r="AV38" s="35"/>
      <c r="AW38" s="35"/>
      <c r="AX38" s="35"/>
      <c r="AY38" s="35"/>
      <c r="BC38" s="85"/>
      <c r="BD38" s="85"/>
      <c r="BE38" s="85"/>
      <c r="BF38" s="85"/>
      <c r="BG38" s="85"/>
      <c r="BH38" s="85"/>
      <c r="BI38" s="85"/>
      <c r="BJ38" s="85"/>
      <c r="BK38" s="85"/>
      <c r="BL38" s="85"/>
      <c r="BM38" s="85"/>
      <c r="BN38" s="85"/>
      <c r="BO38" s="85"/>
      <c r="BP38" s="85"/>
      <c r="BQ38" s="85"/>
      <c r="BR38" s="85"/>
      <c r="BS38" s="85"/>
      <c r="BT38" s="85"/>
      <c r="BU38" s="85"/>
      <c r="BV38" s="85"/>
      <c r="BW38" s="85"/>
      <c r="BX38" s="85"/>
      <c r="BY38" s="85"/>
      <c r="BZ38" s="85"/>
    </row>
    <row r="39" spans="1:78" s="86" customFormat="1" x14ac:dyDescent="0.3">
      <c r="A39" s="85"/>
      <c r="B39" s="85"/>
      <c r="C39" s="85"/>
      <c r="D39" s="85"/>
      <c r="E39" s="8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  <c r="AV39" s="35"/>
      <c r="AW39" s="35"/>
      <c r="AX39" s="35"/>
      <c r="AY39" s="35"/>
      <c r="BC39" s="85"/>
      <c r="BD39" s="85"/>
      <c r="BE39" s="85"/>
      <c r="BF39" s="85"/>
      <c r="BG39" s="85"/>
      <c r="BH39" s="85"/>
      <c r="BI39" s="85"/>
      <c r="BJ39" s="85"/>
      <c r="BK39" s="85"/>
      <c r="BL39" s="85"/>
      <c r="BM39" s="85"/>
      <c r="BN39" s="85"/>
      <c r="BO39" s="85"/>
      <c r="BP39" s="85"/>
      <c r="BQ39" s="85"/>
      <c r="BR39" s="85"/>
      <c r="BS39" s="85"/>
      <c r="BT39" s="85"/>
      <c r="BU39" s="85"/>
      <c r="BV39" s="85"/>
      <c r="BW39" s="85"/>
      <c r="BX39" s="85"/>
      <c r="BY39" s="85"/>
      <c r="BZ39" s="85"/>
    </row>
    <row r="40" spans="1:78" s="86" customFormat="1" x14ac:dyDescent="0.3">
      <c r="A40" s="85"/>
      <c r="B40" s="85"/>
      <c r="C40" s="85"/>
      <c r="D40" s="85"/>
      <c r="E40" s="85"/>
      <c r="BC40" s="85"/>
      <c r="BD40" s="85"/>
      <c r="BE40" s="85"/>
      <c r="BF40" s="85"/>
      <c r="BG40" s="85"/>
      <c r="BH40" s="85"/>
      <c r="BI40" s="85"/>
      <c r="BJ40" s="85"/>
      <c r="BK40" s="85"/>
      <c r="BL40" s="85"/>
      <c r="BM40" s="85"/>
      <c r="BN40" s="85"/>
      <c r="BO40" s="85"/>
      <c r="BP40" s="85"/>
      <c r="BQ40" s="85"/>
      <c r="BR40" s="85"/>
      <c r="BS40" s="85"/>
      <c r="BT40" s="85"/>
      <c r="BU40" s="85"/>
      <c r="BV40" s="85"/>
      <c r="BW40" s="85"/>
      <c r="BX40" s="85"/>
      <c r="BY40" s="85"/>
      <c r="BZ40" s="85"/>
    </row>
    <row r="41" spans="1:78" s="86" customFormat="1" x14ac:dyDescent="0.3">
      <c r="A41" s="85"/>
      <c r="B41" s="85"/>
      <c r="C41" s="85"/>
      <c r="D41" s="85"/>
      <c r="E41" s="85"/>
      <c r="BC41" s="85"/>
      <c r="BD41" s="85"/>
      <c r="BE41" s="85"/>
      <c r="BF41" s="85"/>
      <c r="BG41" s="85"/>
      <c r="BH41" s="85"/>
      <c r="BI41" s="85"/>
      <c r="BJ41" s="85"/>
      <c r="BK41" s="85"/>
      <c r="BL41" s="85"/>
      <c r="BM41" s="85"/>
      <c r="BN41" s="85"/>
      <c r="BO41" s="85"/>
      <c r="BP41" s="85"/>
      <c r="BQ41" s="85"/>
      <c r="BR41" s="85"/>
      <c r="BS41" s="85"/>
      <c r="BT41" s="85"/>
      <c r="BU41" s="85"/>
      <c r="BV41" s="85"/>
      <c r="BW41" s="85"/>
      <c r="BX41" s="85"/>
      <c r="BY41" s="85"/>
      <c r="BZ41" s="85"/>
    </row>
    <row r="42" spans="1:78" s="86" customFormat="1" x14ac:dyDescent="0.3">
      <c r="A42" s="85"/>
      <c r="B42" s="85"/>
      <c r="C42" s="85"/>
      <c r="D42" s="85"/>
      <c r="E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</row>
    <row r="43" spans="1:78" s="86" customFormat="1" x14ac:dyDescent="0.3">
      <c r="A43" s="85"/>
      <c r="B43" s="85"/>
      <c r="C43" s="85"/>
      <c r="D43" s="85"/>
      <c r="E43" s="85"/>
      <c r="BC43" s="85"/>
      <c r="BD43" s="85"/>
      <c r="BE43" s="85"/>
      <c r="BF43" s="85"/>
      <c r="BG43" s="85"/>
      <c r="BH43" s="85"/>
      <c r="BI43" s="85"/>
      <c r="BJ43" s="85"/>
      <c r="BK43" s="85"/>
      <c r="BL43" s="85"/>
      <c r="BM43" s="85"/>
      <c r="BN43" s="85"/>
      <c r="BO43" s="85"/>
      <c r="BP43" s="85"/>
      <c r="BQ43" s="85"/>
      <c r="BR43" s="85"/>
      <c r="BS43" s="85"/>
      <c r="BT43" s="85"/>
      <c r="BU43" s="85"/>
      <c r="BV43" s="85"/>
      <c r="BW43" s="85"/>
      <c r="BX43" s="85"/>
      <c r="BY43" s="85"/>
      <c r="BZ43" s="85"/>
    </row>
    <row r="44" spans="1:78" s="86" customFormat="1" x14ac:dyDescent="0.3">
      <c r="A44" s="85"/>
      <c r="B44" s="85"/>
      <c r="C44" s="85"/>
      <c r="D44" s="85"/>
      <c r="E44" s="85"/>
      <c r="BC44" s="85"/>
      <c r="BD44" s="85"/>
      <c r="BE44" s="85"/>
      <c r="BF44" s="85"/>
      <c r="BG44" s="85"/>
      <c r="BH44" s="85"/>
      <c r="BI44" s="85"/>
      <c r="BJ44" s="85"/>
      <c r="BK44" s="85"/>
      <c r="BL44" s="85"/>
      <c r="BM44" s="85"/>
      <c r="BN44" s="85"/>
      <c r="BO44" s="85"/>
      <c r="BP44" s="85"/>
      <c r="BQ44" s="85"/>
      <c r="BR44" s="85"/>
      <c r="BS44" s="85"/>
      <c r="BT44" s="85"/>
      <c r="BU44" s="85"/>
      <c r="BV44" s="85"/>
      <c r="BW44" s="85"/>
      <c r="BX44" s="85"/>
      <c r="BY44" s="85"/>
      <c r="BZ44" s="85"/>
    </row>
    <row r="45" spans="1:78" s="86" customFormat="1" x14ac:dyDescent="0.3">
      <c r="A45" s="85"/>
      <c r="B45" s="85"/>
      <c r="C45" s="85"/>
      <c r="D45" s="85"/>
      <c r="E45" s="85"/>
      <c r="BC45" s="85"/>
      <c r="BD45" s="85"/>
      <c r="BE45" s="85"/>
      <c r="BF45" s="85"/>
      <c r="BG45" s="85"/>
      <c r="BH45" s="85"/>
      <c r="BI45" s="85"/>
      <c r="BJ45" s="85"/>
      <c r="BK45" s="85"/>
      <c r="BL45" s="85"/>
      <c r="BM45" s="85"/>
      <c r="BN45" s="85"/>
      <c r="BO45" s="85"/>
      <c r="BP45" s="85"/>
      <c r="BQ45" s="85"/>
      <c r="BR45" s="85"/>
      <c r="BS45" s="85"/>
      <c r="BT45" s="85"/>
      <c r="BU45" s="85"/>
      <c r="BV45" s="85"/>
      <c r="BW45" s="85"/>
      <c r="BX45" s="85"/>
      <c r="BY45" s="85"/>
      <c r="BZ45" s="85"/>
    </row>
    <row r="46" spans="1:78" s="86" customFormat="1" x14ac:dyDescent="0.3">
      <c r="A46" s="85"/>
      <c r="B46" s="85"/>
      <c r="C46" s="85"/>
      <c r="D46" s="85"/>
      <c r="E46" s="85"/>
      <c r="BC46" s="85"/>
      <c r="BD46" s="85"/>
      <c r="BE46" s="85"/>
      <c r="BF46" s="85"/>
      <c r="BG46" s="85"/>
      <c r="BH46" s="85"/>
      <c r="BI46" s="85"/>
      <c r="BJ46" s="85"/>
      <c r="BK46" s="85"/>
      <c r="BL46" s="85"/>
      <c r="BM46" s="85"/>
      <c r="BN46" s="85"/>
      <c r="BO46" s="85"/>
      <c r="BP46" s="85"/>
      <c r="BQ46" s="85"/>
      <c r="BR46" s="85"/>
      <c r="BS46" s="85"/>
      <c r="BT46" s="85"/>
      <c r="BU46" s="85"/>
      <c r="BV46" s="85"/>
      <c r="BW46" s="85"/>
      <c r="BX46" s="85"/>
      <c r="BY46" s="85"/>
      <c r="BZ46" s="85"/>
    </row>
    <row r="47" spans="1:78" s="86" customFormat="1" x14ac:dyDescent="0.3">
      <c r="A47" s="85"/>
      <c r="B47" s="85"/>
      <c r="C47" s="85"/>
      <c r="D47" s="85"/>
      <c r="E47" s="85"/>
      <c r="BC47" s="85"/>
      <c r="BD47" s="85"/>
      <c r="BE47" s="85"/>
      <c r="BF47" s="85"/>
      <c r="BG47" s="85"/>
      <c r="BH47" s="85"/>
      <c r="BI47" s="85"/>
      <c r="BJ47" s="85"/>
      <c r="BK47" s="85"/>
      <c r="BL47" s="85"/>
      <c r="BM47" s="85"/>
      <c r="BN47" s="85"/>
      <c r="BO47" s="85"/>
      <c r="BP47" s="85"/>
      <c r="BQ47" s="85"/>
      <c r="BR47" s="85"/>
      <c r="BS47" s="85"/>
      <c r="BT47" s="85"/>
      <c r="BU47" s="85"/>
      <c r="BV47" s="85"/>
      <c r="BW47" s="85"/>
      <c r="BX47" s="85"/>
      <c r="BY47" s="85"/>
      <c r="BZ47" s="85"/>
    </row>
    <row r="48" spans="1:78" s="86" customFormat="1" x14ac:dyDescent="0.3">
      <c r="A48" s="85"/>
      <c r="B48" s="85"/>
      <c r="C48" s="85"/>
      <c r="D48" s="85"/>
      <c r="E48" s="85"/>
      <c r="BC48" s="85"/>
      <c r="BD48" s="85"/>
      <c r="BE48" s="85"/>
      <c r="BF48" s="85"/>
      <c r="BG48" s="85"/>
      <c r="BH48" s="85"/>
      <c r="BI48" s="85"/>
      <c r="BJ48" s="85"/>
      <c r="BK48" s="85"/>
      <c r="BL48" s="85"/>
      <c r="BM48" s="85"/>
      <c r="BN48" s="85"/>
      <c r="BO48" s="85"/>
      <c r="BP48" s="85"/>
      <c r="BQ48" s="85"/>
      <c r="BR48" s="85"/>
      <c r="BS48" s="85"/>
      <c r="BT48" s="85"/>
      <c r="BU48" s="85"/>
      <c r="BV48" s="85"/>
      <c r="BW48" s="85"/>
      <c r="BX48" s="85"/>
      <c r="BY48" s="85"/>
      <c r="BZ48" s="85"/>
    </row>
    <row r="49" spans="1:78" s="86" customFormat="1" x14ac:dyDescent="0.3">
      <c r="A49" s="85"/>
      <c r="B49" s="85"/>
      <c r="C49" s="85"/>
      <c r="D49" s="85"/>
      <c r="E49" s="85"/>
      <c r="BC49" s="85"/>
      <c r="BD49" s="85"/>
      <c r="BE49" s="85"/>
      <c r="BF49" s="85"/>
      <c r="BG49" s="85"/>
      <c r="BH49" s="85"/>
      <c r="BI49" s="85"/>
      <c r="BJ49" s="85"/>
      <c r="BK49" s="85"/>
      <c r="BL49" s="85"/>
      <c r="BM49" s="85"/>
      <c r="BN49" s="85"/>
      <c r="BO49" s="85"/>
      <c r="BP49" s="85"/>
      <c r="BQ49" s="85"/>
      <c r="BR49" s="85"/>
      <c r="BS49" s="85"/>
      <c r="BT49" s="85"/>
      <c r="BU49" s="85"/>
      <c r="BV49" s="85"/>
      <c r="BW49" s="85"/>
      <c r="BX49" s="85"/>
      <c r="BY49" s="85"/>
      <c r="BZ49" s="85"/>
    </row>
    <row r="50" spans="1:78" s="86" customFormat="1" x14ac:dyDescent="0.3">
      <c r="A50" s="85"/>
      <c r="B50" s="85"/>
      <c r="C50" s="85"/>
      <c r="D50" s="85"/>
      <c r="E50" s="85"/>
      <c r="BC50" s="85"/>
      <c r="BD50" s="85"/>
      <c r="BE50" s="85"/>
      <c r="BF50" s="85"/>
      <c r="BG50" s="85"/>
      <c r="BH50" s="85"/>
      <c r="BI50" s="85"/>
      <c r="BJ50" s="85"/>
      <c r="BK50" s="85"/>
      <c r="BL50" s="85"/>
      <c r="BM50" s="85"/>
      <c r="BN50" s="85"/>
      <c r="BO50" s="85"/>
      <c r="BP50" s="85"/>
      <c r="BQ50" s="85"/>
      <c r="BR50" s="85"/>
      <c r="BS50" s="85"/>
      <c r="BT50" s="85"/>
      <c r="BU50" s="85"/>
      <c r="BV50" s="85"/>
      <c r="BW50" s="85"/>
      <c r="BX50" s="85"/>
      <c r="BY50" s="85"/>
      <c r="BZ50" s="85"/>
    </row>
    <row r="51" spans="1:78" s="86" customFormat="1" x14ac:dyDescent="0.3">
      <c r="A51" s="85"/>
      <c r="B51" s="85"/>
      <c r="C51" s="85"/>
      <c r="D51" s="85"/>
      <c r="E51" s="85"/>
      <c r="BC51" s="85"/>
      <c r="BD51" s="85"/>
      <c r="BE51" s="85"/>
      <c r="BF51" s="85"/>
      <c r="BG51" s="85"/>
      <c r="BH51" s="85"/>
      <c r="BI51" s="85"/>
      <c r="BJ51" s="85"/>
      <c r="BK51" s="85"/>
      <c r="BL51" s="85"/>
      <c r="BM51" s="85"/>
      <c r="BN51" s="85"/>
      <c r="BO51" s="85"/>
      <c r="BP51" s="85"/>
      <c r="BQ51" s="85"/>
      <c r="BR51" s="85"/>
      <c r="BS51" s="85"/>
      <c r="BT51" s="85"/>
      <c r="BU51" s="85"/>
      <c r="BV51" s="85"/>
      <c r="BW51" s="85"/>
      <c r="BX51" s="85"/>
      <c r="BY51" s="85"/>
      <c r="BZ51" s="85"/>
    </row>
    <row r="52" spans="1:78" s="86" customFormat="1" x14ac:dyDescent="0.3">
      <c r="A52" s="85"/>
      <c r="B52" s="85"/>
      <c r="C52" s="85"/>
      <c r="D52" s="85"/>
      <c r="E52" s="85"/>
      <c r="BC52" s="85"/>
      <c r="BD52" s="85"/>
      <c r="BE52" s="85"/>
      <c r="BF52" s="85"/>
      <c r="BG52" s="85"/>
      <c r="BH52" s="85"/>
      <c r="BI52" s="85"/>
      <c r="BJ52" s="85"/>
      <c r="BK52" s="85"/>
      <c r="BL52" s="85"/>
      <c r="BM52" s="85"/>
      <c r="BN52" s="85"/>
      <c r="BO52" s="85"/>
      <c r="BP52" s="85"/>
      <c r="BQ52" s="85"/>
      <c r="BR52" s="85"/>
      <c r="BS52" s="85"/>
      <c r="BT52" s="85"/>
      <c r="BU52" s="85"/>
      <c r="BV52" s="85"/>
      <c r="BW52" s="85"/>
      <c r="BX52" s="85"/>
      <c r="BY52" s="85"/>
      <c r="BZ52" s="85"/>
    </row>
    <row r="53" spans="1:78" s="86" customFormat="1" x14ac:dyDescent="0.3">
      <c r="A53" s="85"/>
      <c r="B53" s="85"/>
      <c r="C53" s="85"/>
      <c r="D53" s="85"/>
      <c r="E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</row>
    <row r="54" spans="1:78" s="86" customFormat="1" x14ac:dyDescent="0.3">
      <c r="A54" s="85"/>
      <c r="B54" s="85"/>
      <c r="C54" s="85"/>
      <c r="D54" s="85"/>
      <c r="E54" s="85"/>
      <c r="BC54" s="85"/>
      <c r="BD54" s="85"/>
      <c r="BE54" s="85"/>
      <c r="BF54" s="85"/>
      <c r="BG54" s="85"/>
      <c r="BH54" s="85"/>
      <c r="BI54" s="85"/>
      <c r="BJ54" s="85"/>
      <c r="BK54" s="85"/>
      <c r="BL54" s="85"/>
      <c r="BM54" s="85"/>
      <c r="BN54" s="85"/>
      <c r="BO54" s="85"/>
      <c r="BP54" s="85"/>
      <c r="BQ54" s="85"/>
      <c r="BR54" s="85"/>
      <c r="BS54" s="85"/>
      <c r="BT54" s="85"/>
      <c r="BU54" s="85"/>
      <c r="BV54" s="85"/>
      <c r="BW54" s="85"/>
      <c r="BX54" s="85"/>
      <c r="BY54" s="85"/>
      <c r="BZ54" s="85"/>
    </row>
    <row r="55" spans="1:78" s="86" customFormat="1" x14ac:dyDescent="0.3">
      <c r="A55" s="85"/>
      <c r="B55" s="85"/>
      <c r="C55" s="85"/>
      <c r="D55" s="85"/>
      <c r="E55" s="85"/>
      <c r="BC55" s="85"/>
      <c r="BD55" s="85"/>
      <c r="BE55" s="85"/>
      <c r="BF55" s="85"/>
      <c r="BG55" s="85"/>
      <c r="BH55" s="85"/>
      <c r="BI55" s="85"/>
      <c r="BJ55" s="85"/>
      <c r="BK55" s="85"/>
      <c r="BL55" s="85"/>
      <c r="BM55" s="85"/>
      <c r="BN55" s="85"/>
      <c r="BO55" s="85"/>
      <c r="BP55" s="85"/>
      <c r="BQ55" s="85"/>
      <c r="BR55" s="85"/>
      <c r="BS55" s="85"/>
      <c r="BT55" s="85"/>
      <c r="BU55" s="85"/>
      <c r="BV55" s="85"/>
      <c r="BW55" s="85"/>
      <c r="BX55" s="85"/>
      <c r="BY55" s="85"/>
      <c r="BZ55" s="85"/>
    </row>
    <row r="56" spans="1:78" s="86" customFormat="1" x14ac:dyDescent="0.3">
      <c r="A56" s="85"/>
      <c r="B56" s="85"/>
      <c r="C56" s="85"/>
      <c r="D56" s="85"/>
      <c r="E56" s="85"/>
      <c r="BC56" s="85"/>
      <c r="BD56" s="85"/>
      <c r="BE56" s="85"/>
      <c r="BF56" s="85"/>
      <c r="BG56" s="85"/>
      <c r="BH56" s="85"/>
      <c r="BI56" s="85"/>
      <c r="BJ56" s="85"/>
      <c r="BK56" s="85"/>
      <c r="BL56" s="85"/>
      <c r="BM56" s="85"/>
      <c r="BN56" s="85"/>
      <c r="BO56" s="85"/>
      <c r="BP56" s="85"/>
      <c r="BQ56" s="85"/>
      <c r="BR56" s="85"/>
      <c r="BS56" s="85"/>
      <c r="BT56" s="85"/>
      <c r="BU56" s="85"/>
      <c r="BV56" s="85"/>
      <c r="BW56" s="85"/>
      <c r="BX56" s="85"/>
      <c r="BY56" s="85"/>
      <c r="BZ56" s="85"/>
    </row>
    <row r="57" spans="1:78" s="86" customFormat="1" x14ac:dyDescent="0.3">
      <c r="A57" s="85"/>
      <c r="B57" s="85"/>
      <c r="C57" s="85"/>
      <c r="D57" s="85"/>
      <c r="E57" s="85"/>
      <c r="BC57" s="85"/>
      <c r="BD57" s="85"/>
      <c r="BE57" s="85"/>
      <c r="BF57" s="85"/>
      <c r="BG57" s="85"/>
      <c r="BH57" s="85"/>
      <c r="BI57" s="85"/>
      <c r="BJ57" s="85"/>
      <c r="BK57" s="85"/>
      <c r="BL57" s="85"/>
      <c r="BM57" s="85"/>
      <c r="BN57" s="85"/>
      <c r="BO57" s="85"/>
      <c r="BP57" s="85"/>
      <c r="BQ57" s="85"/>
      <c r="BR57" s="85"/>
      <c r="BS57" s="85"/>
      <c r="BT57" s="85"/>
      <c r="BU57" s="85"/>
      <c r="BV57" s="85"/>
      <c r="BW57" s="85"/>
      <c r="BX57" s="85"/>
      <c r="BY57" s="85"/>
      <c r="BZ57" s="85"/>
    </row>
    <row r="58" spans="1:78" s="86" customFormat="1" x14ac:dyDescent="0.3">
      <c r="A58" s="85"/>
      <c r="B58" s="85"/>
      <c r="C58" s="85"/>
      <c r="D58" s="85"/>
      <c r="E58" s="85"/>
      <c r="BC58" s="85"/>
      <c r="BD58" s="85"/>
      <c r="BE58" s="85"/>
      <c r="BF58" s="85"/>
      <c r="BG58" s="85"/>
      <c r="BH58" s="85"/>
      <c r="BI58" s="85"/>
      <c r="BJ58" s="85"/>
      <c r="BK58" s="85"/>
      <c r="BL58" s="85"/>
      <c r="BM58" s="85"/>
      <c r="BN58" s="85"/>
      <c r="BO58" s="85"/>
      <c r="BP58" s="85"/>
      <c r="BQ58" s="85"/>
      <c r="BR58" s="85"/>
      <c r="BS58" s="85"/>
      <c r="BT58" s="85"/>
      <c r="BU58" s="85"/>
      <c r="BV58" s="85"/>
      <c r="BW58" s="85"/>
      <c r="BX58" s="85"/>
      <c r="BY58" s="85"/>
      <c r="BZ58" s="85"/>
    </row>
    <row r="59" spans="1:78" s="86" customFormat="1" x14ac:dyDescent="0.3">
      <c r="A59" s="85"/>
      <c r="B59" s="85"/>
      <c r="C59" s="85"/>
      <c r="D59" s="85"/>
      <c r="E59" s="85"/>
      <c r="BC59" s="85"/>
      <c r="BD59" s="85"/>
      <c r="BE59" s="85"/>
      <c r="BF59" s="85"/>
      <c r="BG59" s="85"/>
      <c r="BH59" s="85"/>
      <c r="BI59" s="85"/>
      <c r="BJ59" s="85"/>
      <c r="BK59" s="85"/>
      <c r="BL59" s="85"/>
      <c r="BM59" s="85"/>
      <c r="BN59" s="85"/>
      <c r="BO59" s="85"/>
      <c r="BP59" s="85"/>
      <c r="BQ59" s="85"/>
      <c r="BR59" s="85"/>
      <c r="BS59" s="85"/>
      <c r="BT59" s="85"/>
      <c r="BU59" s="85"/>
      <c r="BV59" s="85"/>
      <c r="BW59" s="85"/>
      <c r="BX59" s="85"/>
      <c r="BY59" s="85"/>
      <c r="BZ59" s="85"/>
    </row>
    <row r="60" spans="1:78" s="86" customFormat="1" x14ac:dyDescent="0.3">
      <c r="A60" s="85"/>
      <c r="B60" s="85"/>
      <c r="C60" s="85"/>
      <c r="D60" s="85"/>
      <c r="E60" s="85"/>
      <c r="BC60" s="85"/>
      <c r="BD60" s="85"/>
      <c r="BE60" s="85"/>
      <c r="BF60" s="85"/>
      <c r="BG60" s="85"/>
      <c r="BH60" s="85"/>
      <c r="BI60" s="85"/>
      <c r="BJ60" s="85"/>
      <c r="BK60" s="85"/>
      <c r="BL60" s="85"/>
      <c r="BM60" s="85"/>
      <c r="BN60" s="85"/>
      <c r="BO60" s="85"/>
      <c r="BP60" s="85"/>
      <c r="BQ60" s="85"/>
      <c r="BR60" s="85"/>
      <c r="BS60" s="85"/>
      <c r="BT60" s="85"/>
      <c r="BU60" s="85"/>
      <c r="BV60" s="85"/>
      <c r="BW60" s="85"/>
      <c r="BX60" s="85"/>
      <c r="BY60" s="85"/>
      <c r="BZ60" s="85"/>
    </row>
    <row r="61" spans="1:78" s="86" customFormat="1" x14ac:dyDescent="0.3">
      <c r="A61" s="85"/>
      <c r="B61" s="85"/>
      <c r="C61" s="85"/>
      <c r="D61" s="85"/>
      <c r="E61" s="85"/>
      <c r="BC61" s="85"/>
      <c r="BD61" s="85"/>
      <c r="BE61" s="85"/>
      <c r="BF61" s="85"/>
      <c r="BG61" s="85"/>
      <c r="BH61" s="85"/>
      <c r="BI61" s="85"/>
      <c r="BJ61" s="85"/>
      <c r="BK61" s="85"/>
      <c r="BL61" s="85"/>
      <c r="BM61" s="85"/>
      <c r="BN61" s="85"/>
      <c r="BO61" s="85"/>
      <c r="BP61" s="85"/>
      <c r="BQ61" s="85"/>
      <c r="BR61" s="85"/>
      <c r="BS61" s="85"/>
      <c r="BT61" s="85"/>
      <c r="BU61" s="85"/>
      <c r="BV61" s="85"/>
      <c r="BW61" s="85"/>
      <c r="BX61" s="85"/>
      <c r="BY61" s="85"/>
      <c r="BZ61" s="85"/>
    </row>
    <row r="62" spans="1:78" s="86" customFormat="1" x14ac:dyDescent="0.3">
      <c r="A62" s="85"/>
      <c r="B62" s="85"/>
      <c r="C62" s="85"/>
      <c r="D62" s="85"/>
      <c r="E62" s="85"/>
      <c r="BC62" s="85"/>
      <c r="BD62" s="85"/>
      <c r="BE62" s="85"/>
      <c r="BF62" s="85"/>
      <c r="BG62" s="85"/>
      <c r="BH62" s="85"/>
      <c r="BI62" s="85"/>
      <c r="BJ62" s="85"/>
      <c r="BK62" s="85"/>
      <c r="BL62" s="85"/>
      <c r="BM62" s="85"/>
      <c r="BN62" s="85"/>
      <c r="BO62" s="85"/>
      <c r="BP62" s="85"/>
      <c r="BQ62" s="85"/>
      <c r="BR62" s="85"/>
      <c r="BS62" s="85"/>
      <c r="BT62" s="85"/>
      <c r="BU62" s="85"/>
      <c r="BV62" s="85"/>
      <c r="BW62" s="85"/>
      <c r="BX62" s="85"/>
      <c r="BY62" s="85"/>
      <c r="BZ62" s="85"/>
    </row>
    <row r="63" spans="1:78" s="86" customFormat="1" x14ac:dyDescent="0.3">
      <c r="A63" s="85"/>
      <c r="B63" s="85"/>
      <c r="C63" s="85"/>
      <c r="D63" s="85"/>
      <c r="E63" s="85"/>
      <c r="BC63" s="85"/>
      <c r="BD63" s="85"/>
      <c r="BE63" s="85"/>
      <c r="BF63" s="85"/>
      <c r="BG63" s="85"/>
      <c r="BH63" s="85"/>
      <c r="BI63" s="85"/>
      <c r="BJ63" s="85"/>
      <c r="BK63" s="85"/>
      <c r="BL63" s="85"/>
      <c r="BM63" s="85"/>
      <c r="BN63" s="85"/>
      <c r="BO63" s="85"/>
      <c r="BP63" s="85"/>
      <c r="BQ63" s="85"/>
      <c r="BR63" s="85"/>
      <c r="BS63" s="85"/>
      <c r="BT63" s="85"/>
      <c r="BU63" s="85"/>
      <c r="BV63" s="85"/>
      <c r="BW63" s="85"/>
      <c r="BX63" s="85"/>
      <c r="BY63" s="85"/>
      <c r="BZ63" s="85"/>
    </row>
    <row r="64" spans="1:78" s="86" customFormat="1" x14ac:dyDescent="0.3">
      <c r="A64" s="85"/>
      <c r="B64" s="85"/>
      <c r="C64" s="85"/>
      <c r="D64" s="85"/>
      <c r="E64" s="85"/>
      <c r="BC64" s="85"/>
      <c r="BD64" s="85"/>
      <c r="BE64" s="85"/>
      <c r="BF64" s="85"/>
      <c r="BG64" s="85"/>
      <c r="BH64" s="85"/>
      <c r="BI64" s="85"/>
      <c r="BJ64" s="85"/>
      <c r="BK64" s="85"/>
      <c r="BL64" s="85"/>
      <c r="BM64" s="85"/>
      <c r="BN64" s="85"/>
      <c r="BO64" s="85"/>
      <c r="BP64" s="85"/>
      <c r="BQ64" s="85"/>
      <c r="BR64" s="85"/>
      <c r="BS64" s="85"/>
      <c r="BT64" s="85"/>
      <c r="BU64" s="85"/>
      <c r="BV64" s="85"/>
      <c r="BW64" s="85"/>
      <c r="BX64" s="85"/>
      <c r="BY64" s="85"/>
      <c r="BZ64" s="85"/>
    </row>
    <row r="65" spans="1:78" s="86" customFormat="1" x14ac:dyDescent="0.3">
      <c r="A65" s="85"/>
      <c r="B65" s="85"/>
      <c r="C65" s="85"/>
      <c r="D65" s="85"/>
      <c r="E65" s="85"/>
      <c r="BC65" s="85"/>
      <c r="BD65" s="85"/>
      <c r="BE65" s="85"/>
      <c r="BF65" s="85"/>
      <c r="BG65" s="85"/>
      <c r="BH65" s="85"/>
      <c r="BI65" s="85"/>
      <c r="BJ65" s="85"/>
      <c r="BK65" s="85"/>
      <c r="BL65" s="85"/>
      <c r="BM65" s="85"/>
      <c r="BN65" s="85"/>
      <c r="BO65" s="85"/>
      <c r="BP65" s="85"/>
      <c r="BQ65" s="85"/>
      <c r="BR65" s="85"/>
      <c r="BS65" s="85"/>
      <c r="BT65" s="85"/>
      <c r="BU65" s="85"/>
      <c r="BV65" s="85"/>
      <c r="BW65" s="85"/>
      <c r="BX65" s="85"/>
      <c r="BY65" s="85"/>
      <c r="BZ65" s="85"/>
    </row>
    <row r="66" spans="1:78" s="86" customFormat="1" x14ac:dyDescent="0.3">
      <c r="A66" s="85"/>
      <c r="B66" s="85"/>
      <c r="C66" s="85"/>
      <c r="D66" s="85"/>
      <c r="E66" s="85"/>
      <c r="BC66" s="85"/>
      <c r="BD66" s="85"/>
      <c r="BE66" s="85"/>
      <c r="BF66" s="85"/>
      <c r="BG66" s="85"/>
      <c r="BH66" s="85"/>
      <c r="BI66" s="85"/>
      <c r="BJ66" s="85"/>
      <c r="BK66" s="85"/>
      <c r="BL66" s="85"/>
      <c r="BM66" s="85"/>
      <c r="BN66" s="85"/>
      <c r="BO66" s="85"/>
      <c r="BP66" s="85"/>
      <c r="BQ66" s="85"/>
      <c r="BR66" s="85"/>
      <c r="BS66" s="85"/>
      <c r="BT66" s="85"/>
      <c r="BU66" s="85"/>
      <c r="BV66" s="85"/>
      <c r="BW66" s="85"/>
      <c r="BX66" s="85"/>
      <c r="BY66" s="85"/>
      <c r="BZ66" s="85"/>
    </row>
    <row r="67" spans="1:78" s="86" customFormat="1" x14ac:dyDescent="0.3">
      <c r="A67" s="85"/>
      <c r="B67" s="85"/>
      <c r="C67" s="85"/>
      <c r="D67" s="85"/>
      <c r="E67" s="85"/>
      <c r="BC67" s="85"/>
      <c r="BD67" s="85"/>
      <c r="BE67" s="85"/>
      <c r="BF67" s="85"/>
      <c r="BG67" s="85"/>
      <c r="BH67" s="85"/>
      <c r="BI67" s="85"/>
      <c r="BJ67" s="85"/>
      <c r="BK67" s="85"/>
      <c r="BL67" s="85"/>
      <c r="BM67" s="85"/>
      <c r="BN67" s="85"/>
      <c r="BO67" s="85"/>
      <c r="BP67" s="85"/>
      <c r="BQ67" s="85"/>
      <c r="BR67" s="85"/>
      <c r="BS67" s="85"/>
      <c r="BT67" s="85"/>
      <c r="BU67" s="85"/>
      <c r="BV67" s="85"/>
      <c r="BW67" s="85"/>
      <c r="BX67" s="85"/>
      <c r="BY67" s="85"/>
      <c r="BZ67" s="85"/>
    </row>
    <row r="68" spans="1:78" s="86" customFormat="1" x14ac:dyDescent="0.3">
      <c r="A68" s="85"/>
      <c r="B68" s="85"/>
      <c r="C68" s="85"/>
      <c r="D68" s="85"/>
      <c r="E68" s="85"/>
      <c r="BC68" s="85"/>
      <c r="BD68" s="85"/>
      <c r="BE68" s="85"/>
      <c r="BF68" s="85"/>
      <c r="BG68" s="85"/>
      <c r="BH68" s="85"/>
      <c r="BI68" s="85"/>
      <c r="BJ68" s="85"/>
      <c r="BK68" s="85"/>
      <c r="BL68" s="85"/>
      <c r="BM68" s="85"/>
      <c r="BN68" s="85"/>
      <c r="BO68" s="85"/>
      <c r="BP68" s="85"/>
      <c r="BQ68" s="85"/>
      <c r="BR68" s="85"/>
      <c r="BS68" s="85"/>
      <c r="BT68" s="85"/>
      <c r="BU68" s="85"/>
      <c r="BV68" s="85"/>
      <c r="BW68" s="85"/>
      <c r="BX68" s="85"/>
      <c r="BY68" s="85"/>
      <c r="BZ68" s="85"/>
    </row>
    <row r="69" spans="1:78" s="86" customFormat="1" x14ac:dyDescent="0.3">
      <c r="A69" s="85"/>
      <c r="B69" s="85"/>
      <c r="C69" s="85"/>
      <c r="D69" s="85"/>
      <c r="E69" s="85"/>
      <c r="BC69" s="85"/>
      <c r="BD69" s="85"/>
      <c r="BE69" s="85"/>
      <c r="BF69" s="85"/>
      <c r="BG69" s="85"/>
      <c r="BH69" s="85"/>
      <c r="BI69" s="85"/>
      <c r="BJ69" s="85"/>
      <c r="BK69" s="85"/>
      <c r="BL69" s="85"/>
      <c r="BM69" s="85"/>
      <c r="BN69" s="85"/>
      <c r="BO69" s="85"/>
      <c r="BP69" s="85"/>
      <c r="BQ69" s="85"/>
      <c r="BR69" s="85"/>
      <c r="BS69" s="85"/>
      <c r="BT69" s="85"/>
      <c r="BU69" s="85"/>
      <c r="BV69" s="85"/>
      <c r="BW69" s="85"/>
      <c r="BX69" s="85"/>
      <c r="BY69" s="85"/>
      <c r="BZ69" s="85"/>
    </row>
    <row r="70" spans="1:78" s="86" customFormat="1" x14ac:dyDescent="0.3">
      <c r="A70" s="85"/>
      <c r="B70" s="85"/>
      <c r="C70" s="85"/>
      <c r="D70" s="85"/>
      <c r="E70" s="85"/>
      <c r="BC70" s="85"/>
      <c r="BD70" s="85"/>
      <c r="BE70" s="85"/>
      <c r="BF70" s="85"/>
      <c r="BG70" s="85"/>
      <c r="BH70" s="85"/>
      <c r="BI70" s="85"/>
      <c r="BJ70" s="85"/>
      <c r="BK70" s="85"/>
      <c r="BL70" s="85"/>
      <c r="BM70" s="85"/>
      <c r="BN70" s="85"/>
      <c r="BO70" s="85"/>
      <c r="BP70" s="85"/>
      <c r="BQ70" s="85"/>
      <c r="BR70" s="85"/>
      <c r="BS70" s="85"/>
      <c r="BT70" s="85"/>
      <c r="BU70" s="85"/>
      <c r="BV70" s="85"/>
      <c r="BW70" s="85"/>
      <c r="BX70" s="85"/>
      <c r="BY70" s="85"/>
      <c r="BZ70" s="85"/>
    </row>
    <row r="71" spans="1:78" s="86" customFormat="1" x14ac:dyDescent="0.3">
      <c r="A71" s="85"/>
      <c r="B71" s="85"/>
      <c r="C71" s="85"/>
      <c r="D71" s="85"/>
      <c r="E71" s="85"/>
      <c r="BC71" s="85"/>
      <c r="BD71" s="85"/>
      <c r="BE71" s="85"/>
      <c r="BF71" s="85"/>
      <c r="BG71" s="85"/>
      <c r="BH71" s="85"/>
      <c r="BI71" s="85"/>
      <c r="BJ71" s="85"/>
      <c r="BK71" s="85"/>
      <c r="BL71" s="85"/>
      <c r="BM71" s="85"/>
      <c r="BN71" s="85"/>
      <c r="BO71" s="85"/>
      <c r="BP71" s="85"/>
      <c r="BQ71" s="85"/>
      <c r="BR71" s="85"/>
      <c r="BS71" s="85"/>
      <c r="BT71" s="85"/>
      <c r="BU71" s="85"/>
      <c r="BV71" s="85"/>
      <c r="BW71" s="85"/>
      <c r="BX71" s="85"/>
      <c r="BY71" s="85"/>
      <c r="BZ71" s="85"/>
    </row>
    <row r="72" spans="1:78" s="86" customFormat="1" x14ac:dyDescent="0.3">
      <c r="A72" s="85"/>
      <c r="B72" s="85"/>
      <c r="C72" s="85"/>
      <c r="D72" s="85"/>
      <c r="E72" s="85"/>
      <c r="BC72" s="85"/>
      <c r="BD72" s="85"/>
      <c r="BE72" s="85"/>
      <c r="BF72" s="85"/>
      <c r="BG72" s="85"/>
      <c r="BH72" s="85"/>
      <c r="BI72" s="85"/>
      <c r="BJ72" s="85"/>
      <c r="BK72" s="85"/>
      <c r="BL72" s="85"/>
      <c r="BM72" s="85"/>
      <c r="BN72" s="85"/>
      <c r="BO72" s="85"/>
      <c r="BP72" s="85"/>
      <c r="BQ72" s="85"/>
      <c r="BR72" s="85"/>
      <c r="BS72" s="85"/>
      <c r="BT72" s="85"/>
      <c r="BU72" s="85"/>
      <c r="BV72" s="85"/>
      <c r="BW72" s="85"/>
      <c r="BX72" s="85"/>
      <c r="BY72" s="85"/>
      <c r="BZ72" s="85"/>
    </row>
    <row r="73" spans="1:78" s="86" customFormat="1" x14ac:dyDescent="0.3">
      <c r="A73" s="85"/>
      <c r="B73" s="85"/>
      <c r="C73" s="85"/>
      <c r="D73" s="85"/>
      <c r="E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</row>
  </sheetData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8"/>
  <dimension ref="A1:BV64"/>
  <sheetViews>
    <sheetView zoomScale="85" zoomScaleNormal="85" workbookViewId="0">
      <pane xSplit="1" ySplit="2" topLeftCell="B3" activePane="bottomRight" state="frozen"/>
      <selection activeCell="Q17" sqref="Q17"/>
      <selection pane="topRight" activeCell="Q17" sqref="Q17"/>
      <selection pane="bottomLeft" activeCell="Q17" sqref="Q17"/>
      <selection pane="bottomRight" activeCell="B3" sqref="B3"/>
    </sheetView>
  </sheetViews>
  <sheetFormatPr defaultColWidth="9.109375" defaultRowHeight="14.4" x14ac:dyDescent="0.3"/>
  <cols>
    <col min="1" max="1" width="20.6640625" style="85" bestFit="1" customWidth="1"/>
    <col min="2" max="2" width="10.109375" style="86" customWidth="1"/>
    <col min="3" max="7" width="9.109375" style="86"/>
    <col min="8" max="8" width="10.33203125" style="86" bestFit="1" customWidth="1"/>
    <col min="9" max="9" width="9.109375" style="26"/>
    <col min="10" max="10" width="20.6640625" style="26" customWidth="1"/>
    <col min="11" max="11" width="6" style="85" bestFit="1" customWidth="1"/>
    <col min="12" max="12" width="7.6640625" style="24" bestFit="1" customWidth="1"/>
    <col min="13" max="13" width="6.6640625" style="24" bestFit="1" customWidth="1"/>
    <col min="14" max="14" width="14.5546875" style="24" bestFit="1" customWidth="1"/>
    <col min="15" max="15" width="7.6640625" style="24" bestFit="1" customWidth="1"/>
    <col min="16" max="16" width="7.6640625" style="86" customWidth="1"/>
    <col min="17" max="17" width="6.6640625" style="24" bestFit="1" customWidth="1"/>
    <col min="18" max="19" width="9.33203125" style="24" bestFit="1" customWidth="1"/>
    <col min="20" max="20" width="6.6640625" style="24" bestFit="1" customWidth="1"/>
    <col min="21" max="21" width="7.6640625" style="24" bestFit="1" customWidth="1"/>
    <col min="22" max="23" width="6.6640625" style="24" bestFit="1" customWidth="1"/>
    <col min="24" max="24" width="6.6640625" style="86" customWidth="1"/>
    <col min="25" max="25" width="7.6640625" style="24" bestFit="1" customWidth="1"/>
    <col min="26" max="26" width="15.44140625" style="24" bestFit="1" customWidth="1"/>
    <col min="27" max="27" width="15.44140625" style="24" customWidth="1"/>
    <col min="28" max="28" width="6.5546875" style="24" bestFit="1" customWidth="1"/>
    <col min="29" max="29" width="6.6640625" style="24" bestFit="1" customWidth="1"/>
    <col min="30" max="30" width="5.6640625" style="24" bestFit="1" customWidth="1"/>
    <col min="31" max="31" width="5.6640625" style="86" customWidth="1"/>
    <col min="32" max="32" width="6.6640625" style="24" bestFit="1" customWidth="1"/>
    <col min="33" max="33" width="7.6640625" style="24" bestFit="1" customWidth="1"/>
    <col min="34" max="34" width="6.6640625" style="24" customWidth="1"/>
    <col min="35" max="35" width="7.6640625" style="24" bestFit="1" customWidth="1"/>
    <col min="36" max="36" width="10" style="24" bestFit="1" customWidth="1"/>
    <col min="37" max="37" width="7.6640625" style="24" bestFit="1" customWidth="1"/>
    <col min="38" max="38" width="6.6640625" style="24" bestFit="1" customWidth="1"/>
    <col min="39" max="39" width="7.6640625" style="24" bestFit="1" customWidth="1"/>
    <col min="40" max="40" width="6" style="24" bestFit="1" customWidth="1"/>
    <col min="41" max="41" width="7.6640625" style="24" bestFit="1" customWidth="1"/>
    <col min="42" max="42" width="4.33203125" style="24" bestFit="1" customWidth="1"/>
    <col min="43" max="43" width="7.6640625" style="24" bestFit="1" customWidth="1"/>
    <col min="44" max="44" width="5.6640625" style="24" bestFit="1" customWidth="1"/>
    <col min="45" max="46" width="6.6640625" style="24" bestFit="1" customWidth="1"/>
    <col min="47" max="47" width="4.109375" style="24" bestFit="1" customWidth="1"/>
    <col min="48" max="48" width="5.88671875" style="24" bestFit="1" customWidth="1"/>
    <col min="49" max="49" width="6.6640625" style="24" bestFit="1" customWidth="1"/>
    <col min="50" max="52" width="7.6640625" style="24" bestFit="1" customWidth="1"/>
    <col min="53" max="53" width="5.109375" style="24" bestFit="1" customWidth="1"/>
    <col min="54" max="54" width="5.33203125" style="24" bestFit="1" customWidth="1"/>
    <col min="55" max="55" width="8.6640625" style="24" bestFit="1" customWidth="1"/>
    <col min="56" max="56" width="5.6640625" style="24" bestFit="1" customWidth="1"/>
    <col min="57" max="57" width="7.88671875" style="24" bestFit="1" customWidth="1"/>
    <col min="58" max="58" width="5.88671875" style="24" bestFit="1" customWidth="1"/>
    <col min="59" max="59" width="6" style="24" bestFit="1" customWidth="1"/>
    <col min="60" max="60" width="7.6640625" style="24" bestFit="1" customWidth="1"/>
    <col min="61" max="61" width="6.6640625" style="24" bestFit="1" customWidth="1"/>
    <col min="62" max="63" width="5.6640625" style="24" bestFit="1" customWidth="1"/>
    <col min="64" max="64" width="3.88671875" style="24" bestFit="1" customWidth="1"/>
    <col min="65" max="65" width="6.6640625" style="24" bestFit="1" customWidth="1"/>
    <col min="66" max="66" width="8" style="24" bestFit="1" customWidth="1"/>
    <col min="67" max="67" width="5.33203125" style="24" bestFit="1" customWidth="1"/>
    <col min="68" max="69" width="6.6640625" style="24" bestFit="1" customWidth="1"/>
    <col min="70" max="70" width="6.6640625" style="86" customWidth="1"/>
    <col min="71" max="71" width="7.6640625" style="24" bestFit="1" customWidth="1"/>
    <col min="72" max="72" width="9.33203125" style="24" bestFit="1" customWidth="1"/>
    <col min="73" max="73" width="7.109375" style="24" bestFit="1" customWidth="1"/>
    <col min="74" max="74" width="7.6640625" style="24" customWidth="1"/>
    <col min="75" max="16384" width="9.109375" style="26"/>
  </cols>
  <sheetData>
    <row r="1" spans="1:74" x14ac:dyDescent="0.3">
      <c r="B1" s="86" t="s">
        <v>443</v>
      </c>
      <c r="J1" s="26" t="s">
        <v>446</v>
      </c>
    </row>
    <row r="2" spans="1:74" x14ac:dyDescent="0.3">
      <c r="A2" s="74" t="s">
        <v>52</v>
      </c>
      <c r="B2" s="86" t="s">
        <v>59</v>
      </c>
      <c r="C2" s="86" t="s">
        <v>57</v>
      </c>
      <c r="D2" s="86" t="s">
        <v>60</v>
      </c>
      <c r="E2" s="86" t="s">
        <v>54</v>
      </c>
      <c r="F2" s="86" t="s">
        <v>53</v>
      </c>
      <c r="G2" s="86" t="s">
        <v>61</v>
      </c>
      <c r="H2" s="86" t="s">
        <v>62</v>
      </c>
      <c r="J2" s="26" t="s">
        <v>224</v>
      </c>
      <c r="K2" s="86" t="s">
        <v>442</v>
      </c>
      <c r="L2" s="24" t="s">
        <v>357</v>
      </c>
      <c r="M2" s="24" t="s">
        <v>130</v>
      </c>
      <c r="N2" s="24" t="s">
        <v>131</v>
      </c>
      <c r="O2" s="24" t="s">
        <v>132</v>
      </c>
      <c r="P2" s="86" t="s">
        <v>331</v>
      </c>
      <c r="Q2" s="24" t="s">
        <v>358</v>
      </c>
      <c r="R2" s="24" t="s">
        <v>133</v>
      </c>
      <c r="S2" s="24" t="s">
        <v>59</v>
      </c>
      <c r="T2" s="24" t="s">
        <v>135</v>
      </c>
      <c r="U2" s="24" t="s">
        <v>136</v>
      </c>
      <c r="V2" s="24" t="s">
        <v>359</v>
      </c>
      <c r="W2" s="24" t="s">
        <v>137</v>
      </c>
      <c r="X2" s="86" t="s">
        <v>444</v>
      </c>
      <c r="Y2" s="24" t="s">
        <v>138</v>
      </c>
      <c r="Z2" s="24" t="s">
        <v>139</v>
      </c>
      <c r="AA2" s="24" t="s">
        <v>211</v>
      </c>
      <c r="AB2" s="24" t="s">
        <v>140</v>
      </c>
      <c r="AC2" s="24" t="s">
        <v>141</v>
      </c>
      <c r="AD2" s="24" t="s">
        <v>142</v>
      </c>
      <c r="AE2" s="86" t="s">
        <v>445</v>
      </c>
      <c r="AF2" s="24" t="s">
        <v>360</v>
      </c>
      <c r="AG2" s="24" t="s">
        <v>143</v>
      </c>
      <c r="AH2" s="24" t="s">
        <v>365</v>
      </c>
      <c r="AI2" s="24" t="s">
        <v>57</v>
      </c>
      <c r="AJ2" s="24" t="s">
        <v>127</v>
      </c>
      <c r="AK2" s="24" t="s">
        <v>144</v>
      </c>
      <c r="AL2" s="24" t="s">
        <v>145</v>
      </c>
      <c r="AM2" s="24" t="s">
        <v>60</v>
      </c>
      <c r="AN2" s="24" t="s">
        <v>146</v>
      </c>
      <c r="AO2" s="24" t="s">
        <v>147</v>
      </c>
      <c r="AP2" s="24" t="s">
        <v>148</v>
      </c>
      <c r="AQ2" s="24" t="s">
        <v>149</v>
      </c>
      <c r="AR2" s="24" t="s">
        <v>150</v>
      </c>
      <c r="AS2" s="24" t="s">
        <v>151</v>
      </c>
      <c r="AT2" s="24" t="s">
        <v>152</v>
      </c>
      <c r="AU2" s="24" t="s">
        <v>153</v>
      </c>
      <c r="AV2" s="24" t="s">
        <v>154</v>
      </c>
      <c r="AW2" s="24" t="s">
        <v>155</v>
      </c>
      <c r="AX2" s="24" t="s">
        <v>54</v>
      </c>
      <c r="AY2" s="24" t="s">
        <v>53</v>
      </c>
      <c r="AZ2" s="24" t="s">
        <v>156</v>
      </c>
      <c r="BA2" s="24" t="s">
        <v>157</v>
      </c>
      <c r="BB2" s="24" t="s">
        <v>158</v>
      </c>
      <c r="BC2" s="24" t="s">
        <v>159</v>
      </c>
      <c r="BD2" s="24" t="s">
        <v>160</v>
      </c>
      <c r="BE2" s="24" t="s">
        <v>161</v>
      </c>
      <c r="BF2" s="24" t="s">
        <v>162</v>
      </c>
      <c r="BG2" s="24" t="s">
        <v>163</v>
      </c>
      <c r="BH2" s="24" t="s">
        <v>164</v>
      </c>
      <c r="BI2" s="24" t="s">
        <v>361</v>
      </c>
      <c r="BJ2" s="24" t="s">
        <v>165</v>
      </c>
      <c r="BK2" s="24" t="s">
        <v>166</v>
      </c>
      <c r="BL2" s="24" t="s">
        <v>167</v>
      </c>
      <c r="BM2" s="24" t="s">
        <v>61</v>
      </c>
      <c r="BN2" s="24" t="s">
        <v>366</v>
      </c>
      <c r="BO2" s="24" t="s">
        <v>168</v>
      </c>
      <c r="BP2" s="24" t="s">
        <v>169</v>
      </c>
      <c r="BQ2" s="24" t="s">
        <v>170</v>
      </c>
      <c r="BR2" s="86" t="s">
        <v>171</v>
      </c>
      <c r="BS2" s="24" t="s">
        <v>172</v>
      </c>
      <c r="BT2" s="24" t="s">
        <v>173</v>
      </c>
      <c r="BU2" s="24" t="s">
        <v>367</v>
      </c>
    </row>
    <row r="3" spans="1:74" x14ac:dyDescent="0.3">
      <c r="A3" s="23" t="s">
        <v>120</v>
      </c>
      <c r="B3" s="86">
        <v>580.13673377999999</v>
      </c>
      <c r="C3" s="86">
        <v>10.005317231999999</v>
      </c>
      <c r="D3" s="86">
        <v>26.924586730000001</v>
      </c>
      <c r="E3" s="86">
        <v>91.318550677999994</v>
      </c>
      <c r="F3" s="86">
        <v>74.566528152999993</v>
      </c>
      <c r="G3" s="86">
        <v>5.4390706295999998</v>
      </c>
      <c r="H3" s="86">
        <v>86.771198556000002</v>
      </c>
      <c r="I3" s="85"/>
      <c r="J3" s="26" t="s">
        <v>120</v>
      </c>
      <c r="K3" s="85">
        <v>0</v>
      </c>
      <c r="L3" s="24">
        <v>0</v>
      </c>
      <c r="M3" s="24">
        <v>1.50706378167628</v>
      </c>
      <c r="N3" s="24">
        <v>1.50706378167628</v>
      </c>
      <c r="O3" s="24">
        <v>2.9545649233618199</v>
      </c>
      <c r="P3" s="86">
        <v>1.4369981271736101E-3</v>
      </c>
      <c r="Q3" s="24">
        <v>0.22552227666903599</v>
      </c>
      <c r="R3" s="24">
        <v>0</v>
      </c>
      <c r="S3" s="24">
        <v>66.235030341110104</v>
      </c>
      <c r="T3" s="24">
        <v>1.1506156646108501</v>
      </c>
      <c r="U3" s="24">
        <v>0</v>
      </c>
      <c r="V3" s="24">
        <v>0.17216791712825899</v>
      </c>
      <c r="W3" s="24">
        <v>0</v>
      </c>
      <c r="X3" s="86">
        <v>0</v>
      </c>
      <c r="Y3" s="24">
        <v>1.0220957174115499</v>
      </c>
      <c r="Z3" s="24">
        <v>1.0220957174115499</v>
      </c>
      <c r="AA3" s="24">
        <v>14948.297108087099</v>
      </c>
      <c r="AB3" s="24">
        <v>0</v>
      </c>
      <c r="AC3" s="24">
        <v>0.37979403870213901</v>
      </c>
      <c r="AD3" s="24">
        <v>7.9574015322122799E-2</v>
      </c>
      <c r="AE3" s="86">
        <v>0.16312596257433701</v>
      </c>
      <c r="AF3" s="24">
        <v>0.252033034055898</v>
      </c>
      <c r="AG3" s="24">
        <v>0</v>
      </c>
      <c r="AH3" s="24">
        <v>0</v>
      </c>
      <c r="AI3" s="24">
        <v>0.54931596091205204</v>
      </c>
      <c r="AJ3" s="24">
        <v>0</v>
      </c>
      <c r="AK3" s="24">
        <v>4.14561065273345</v>
      </c>
      <c r="AL3" s="24">
        <v>0.46062622287625998</v>
      </c>
      <c r="AM3" s="24">
        <v>4.6062368756097101</v>
      </c>
      <c r="AN3" s="24">
        <v>0</v>
      </c>
      <c r="AO3" s="24">
        <v>0.60318960300269497</v>
      </c>
      <c r="AP3" s="24">
        <v>1.8193091816994301E-3</v>
      </c>
      <c r="AQ3" s="24">
        <v>2.1300715058119302</v>
      </c>
      <c r="AR3" s="24">
        <v>2.00124561142435E-3</v>
      </c>
      <c r="AS3" s="24">
        <v>0.54882410974608198</v>
      </c>
      <c r="AT3" s="24">
        <v>0.661014567039798</v>
      </c>
      <c r="AU3" s="24">
        <v>6.0643639389981003E-4</v>
      </c>
      <c r="AV3" s="24">
        <v>0</v>
      </c>
      <c r="AW3" s="24">
        <v>0.42693055991886902</v>
      </c>
      <c r="AX3" s="24">
        <v>8.0068665542309407</v>
      </c>
      <c r="AY3" s="24">
        <v>6.0640272215700204</v>
      </c>
      <c r="AZ3" s="24">
        <v>1.9428393326609199</v>
      </c>
      <c r="BA3" s="24">
        <v>4.8878674140335199E-3</v>
      </c>
      <c r="BB3" s="24">
        <v>0</v>
      </c>
      <c r="BC3" s="24">
        <v>0.14493802256430599</v>
      </c>
      <c r="BD3" s="24">
        <v>3.9721556242662701E-2</v>
      </c>
      <c r="BE3" s="24">
        <v>1.64768520202604</v>
      </c>
      <c r="BF3" s="24">
        <v>0.109158440670866</v>
      </c>
      <c r="BG3" s="24">
        <v>2.12252186709436E-2</v>
      </c>
      <c r="BH3" s="24">
        <v>2.3541825537238799</v>
      </c>
      <c r="BI3" s="24">
        <v>0.28734813031520501</v>
      </c>
      <c r="BJ3" s="24">
        <v>9.0964907929474103E-4</v>
      </c>
      <c r="BK3" s="24">
        <v>0.100061839646819</v>
      </c>
      <c r="BL3" s="24">
        <v>6.0643639389980999E-5</v>
      </c>
      <c r="BM3" s="24">
        <v>0.538548587112882</v>
      </c>
      <c r="BN3" s="24">
        <v>0.655669246052348</v>
      </c>
      <c r="BO3" s="24">
        <v>0</v>
      </c>
      <c r="BP3" s="24">
        <v>2.3125022635956199E-4</v>
      </c>
      <c r="BQ3" s="24">
        <v>0.27710921057998</v>
      </c>
      <c r="BR3" s="86">
        <v>0</v>
      </c>
      <c r="BS3" s="24">
        <v>2.9019540667008299E-2</v>
      </c>
      <c r="BT3" s="24">
        <v>12.124508231507299</v>
      </c>
      <c r="BU3" s="24">
        <v>0.130858249805717</v>
      </c>
    </row>
    <row r="4" spans="1:74" x14ac:dyDescent="0.3">
      <c r="A4" s="23" t="s">
        <v>76</v>
      </c>
      <c r="B4" s="86">
        <v>472.4919582</v>
      </c>
      <c r="C4" s="86">
        <v>8.5780261330999998</v>
      </c>
      <c r="D4" s="86">
        <v>20.019348236999999</v>
      </c>
      <c r="E4" s="86">
        <v>54.13261765</v>
      </c>
      <c r="F4" s="86">
        <v>46.035458853999998</v>
      </c>
      <c r="G4" s="86">
        <v>3.4664057579000001</v>
      </c>
      <c r="H4" s="86">
        <v>161.75981902000001</v>
      </c>
      <c r="I4" s="85"/>
      <c r="J4" s="26" t="s">
        <v>76</v>
      </c>
      <c r="K4" s="85">
        <v>13.1699615990123</v>
      </c>
      <c r="L4" s="24">
        <v>1.9232936859075001</v>
      </c>
      <c r="M4" s="24">
        <v>13.0320773292349</v>
      </c>
      <c r="N4" s="24">
        <v>13.0320773292349</v>
      </c>
      <c r="O4" s="24">
        <v>24.624379678896801</v>
      </c>
      <c r="P4" s="86">
        <v>1.07757139214162E-2</v>
      </c>
      <c r="Q4" s="24">
        <v>3.38540864456533</v>
      </c>
      <c r="R4" s="24">
        <v>16.293019364958599</v>
      </c>
      <c r="S4" s="24">
        <v>472.49181545109298</v>
      </c>
      <c r="T4" s="24">
        <v>12.5114274134823</v>
      </c>
      <c r="U4" s="24">
        <v>2.0789848826865498</v>
      </c>
      <c r="V4" s="24">
        <v>2.2252170170141699</v>
      </c>
      <c r="W4" s="24">
        <v>6.2403198329778302E-2</v>
      </c>
      <c r="X4" s="86">
        <v>10.0560656343524</v>
      </c>
      <c r="Y4" s="24">
        <v>15.293525323500701</v>
      </c>
      <c r="Z4" s="24">
        <v>15.293525323500701</v>
      </c>
      <c r="AA4" s="24">
        <v>113474.829182581</v>
      </c>
      <c r="AB4" s="24">
        <v>0</v>
      </c>
      <c r="AC4" s="24">
        <v>3.7089886090488702</v>
      </c>
      <c r="AD4" s="24">
        <v>0.94332161789712099</v>
      </c>
      <c r="AE4" s="86">
        <v>1.3031819287171</v>
      </c>
      <c r="AF4" s="24">
        <v>4.7897649630450196</v>
      </c>
      <c r="AG4" s="24">
        <v>6.9330045928889898</v>
      </c>
      <c r="AH4" s="24">
        <v>0</v>
      </c>
      <c r="AI4" s="24">
        <v>8.5780228949993607</v>
      </c>
      <c r="AJ4" s="24">
        <v>0</v>
      </c>
      <c r="AK4" s="24">
        <v>18.017410781703799</v>
      </c>
      <c r="AL4" s="24">
        <v>2.0019407287377899</v>
      </c>
      <c r="AM4" s="24">
        <v>20.019351510441599</v>
      </c>
      <c r="AN4" s="24">
        <v>0</v>
      </c>
      <c r="AO4" s="24">
        <v>9.7820532912250506</v>
      </c>
      <c r="AP4" s="24">
        <v>9.2605499429553994E-3</v>
      </c>
      <c r="AQ4" s="24">
        <v>22.891895411630401</v>
      </c>
      <c r="AR4" s="24">
        <v>0.120000584224827</v>
      </c>
      <c r="AS4" s="24">
        <v>1.4102625925252199</v>
      </c>
      <c r="AT4" s="24">
        <v>2.62748689627804</v>
      </c>
      <c r="AU4" s="24">
        <v>7.0967751891841202E-3</v>
      </c>
      <c r="AV4" s="24">
        <v>0</v>
      </c>
      <c r="AW4" s="24">
        <v>1.08435175846161</v>
      </c>
      <c r="AX4" s="24">
        <v>54.133636713790402</v>
      </c>
      <c r="AY4" s="24">
        <v>46.036478581766602</v>
      </c>
      <c r="AZ4" s="24">
        <v>8.0971581320237895</v>
      </c>
      <c r="BA4" s="24">
        <v>1.7564042615343001E-2</v>
      </c>
      <c r="BB4" s="24">
        <v>1.5582356410214E-4</v>
      </c>
      <c r="BC4" s="24">
        <v>5.3387247364098798</v>
      </c>
      <c r="BD4" s="24">
        <v>0.101201588430143</v>
      </c>
      <c r="BE4" s="24">
        <v>14.265551017708599</v>
      </c>
      <c r="BF4" s="24">
        <v>0.30210059690140301</v>
      </c>
      <c r="BG4" s="24">
        <v>6.0803209929617401E-2</v>
      </c>
      <c r="BH4" s="24">
        <v>20.3828792363189</v>
      </c>
      <c r="BI4" s="24">
        <v>3.0212870062886799</v>
      </c>
      <c r="BJ4" s="24">
        <v>2.1552979822197199E-2</v>
      </c>
      <c r="BK4" s="24">
        <v>0.286870009975914</v>
      </c>
      <c r="BL4" s="24">
        <v>6.1618346864200798E-4</v>
      </c>
      <c r="BM4" s="24">
        <v>3.4663931171701399</v>
      </c>
      <c r="BN4" s="24">
        <v>6.4982392878453599</v>
      </c>
      <c r="BO4" s="24">
        <v>0</v>
      </c>
      <c r="BP4" s="24">
        <v>0.76432568322183403</v>
      </c>
      <c r="BQ4" s="24">
        <v>4.33542864760771</v>
      </c>
      <c r="BR4" s="86">
        <v>0</v>
      </c>
      <c r="BS4" s="24">
        <v>1.44657670133434</v>
      </c>
      <c r="BT4" s="24">
        <v>161.759781191267</v>
      </c>
      <c r="BU4" s="24">
        <v>1.50117685656178</v>
      </c>
    </row>
    <row r="5" spans="1:74" x14ac:dyDescent="0.3">
      <c r="A5" s="74" t="s">
        <v>70</v>
      </c>
      <c r="B5" s="86">
        <v>1776.4413726</v>
      </c>
      <c r="C5" s="86">
        <v>34.800704365999998</v>
      </c>
      <c r="D5" s="86">
        <v>53.145270764999999</v>
      </c>
      <c r="E5" s="86">
        <v>245.48198257999999</v>
      </c>
      <c r="F5" s="86">
        <v>215.55487583999999</v>
      </c>
      <c r="G5" s="86">
        <v>15.925536256999999</v>
      </c>
      <c r="H5" s="86">
        <v>487.62817968000002</v>
      </c>
      <c r="I5" s="85"/>
      <c r="J5" s="26" t="s">
        <v>70</v>
      </c>
      <c r="K5" s="85">
        <v>87.474055359380898</v>
      </c>
      <c r="L5" s="24">
        <v>12.7743722877693</v>
      </c>
      <c r="M5" s="24">
        <v>13.623337872008401</v>
      </c>
      <c r="N5" s="24">
        <v>13.623337872008401</v>
      </c>
      <c r="O5" s="24">
        <v>20.566161204715598</v>
      </c>
      <c r="P5" s="86">
        <v>2.0276405489508698E-3</v>
      </c>
      <c r="Q5" s="24">
        <v>11.5717906555399</v>
      </c>
      <c r="R5" s="24">
        <v>108.217211598736</v>
      </c>
      <c r="S5" s="24">
        <v>1776.4408600230299</v>
      </c>
      <c r="T5" s="24">
        <v>27.415618622000999</v>
      </c>
      <c r="U5" s="24">
        <v>13.8084918239388</v>
      </c>
      <c r="V5" s="24">
        <v>6.4476300901800601</v>
      </c>
      <c r="W5" s="24">
        <v>0.41447396982798401</v>
      </c>
      <c r="X5" s="86">
        <v>66.791735089865895</v>
      </c>
      <c r="Y5" s="24">
        <v>52.113900556336297</v>
      </c>
      <c r="Z5" s="24">
        <v>52.113900556336297</v>
      </c>
      <c r="AA5" s="24">
        <v>531330.69619978196</v>
      </c>
      <c r="AB5" s="24">
        <v>0</v>
      </c>
      <c r="AC5" s="24">
        <v>6.2547232174253304</v>
      </c>
      <c r="AD5" s="24">
        <v>2.4144761198256099</v>
      </c>
      <c r="AE5" s="86">
        <v>0.76111314172373801</v>
      </c>
      <c r="AF5" s="24">
        <v>19.616213224425</v>
      </c>
      <c r="AG5" s="24">
        <v>46.048576712357402</v>
      </c>
      <c r="AH5" s="24">
        <v>0</v>
      </c>
      <c r="AI5" s="24">
        <v>34.800692251304802</v>
      </c>
      <c r="AJ5" s="24">
        <v>0</v>
      </c>
      <c r="AK5" s="24">
        <v>47.830725816674601</v>
      </c>
      <c r="AL5" s="24">
        <v>5.3145258795063803</v>
      </c>
      <c r="AM5" s="24">
        <v>53.145251696180999</v>
      </c>
      <c r="AN5" s="24">
        <v>0</v>
      </c>
      <c r="AO5" s="24">
        <v>35.780261550841303</v>
      </c>
      <c r="AP5" s="24">
        <v>3.4444840908965602E-2</v>
      </c>
      <c r="AQ5" s="24">
        <v>48.960881757304101</v>
      </c>
      <c r="AR5" s="24">
        <v>0.76726685295722497</v>
      </c>
      <c r="AS5" s="24">
        <v>1.20289212233447</v>
      </c>
      <c r="AT5" s="24">
        <v>7.6187408301504096</v>
      </c>
      <c r="AU5" s="24">
        <v>3.8115314957809003E-2</v>
      </c>
      <c r="AV5" s="24">
        <v>0</v>
      </c>
      <c r="AW5" s="24">
        <v>0.85142980759161502</v>
      </c>
      <c r="AX5" s="24">
        <v>245.493676038073</v>
      </c>
      <c r="AY5" s="24">
        <v>215.56657197440401</v>
      </c>
      <c r="AZ5" s="24">
        <v>29.9271040636694</v>
      </c>
      <c r="BA5" s="24">
        <v>4.3949615569040403E-2</v>
      </c>
      <c r="BB5" s="24">
        <v>1.0349850361282399E-3</v>
      </c>
      <c r="BC5" s="24">
        <v>33.303466547616999</v>
      </c>
      <c r="BD5" s="24">
        <v>8.1301917469975796E-2</v>
      </c>
      <c r="BE5" s="24">
        <v>70.240925390080207</v>
      </c>
      <c r="BF5" s="24">
        <v>0.38275819154858098</v>
      </c>
      <c r="BG5" s="24">
        <v>8.8115830839354703E-2</v>
      </c>
      <c r="BH5" s="24">
        <v>100.36240579374601</v>
      </c>
      <c r="BI5" s="24">
        <v>6.1607369144771997</v>
      </c>
      <c r="BJ5" s="24">
        <v>0.12962209472158301</v>
      </c>
      <c r="BK5" s="24">
        <v>0.41691129152267697</v>
      </c>
      <c r="BL5" s="24">
        <v>3.1905473525245601E-3</v>
      </c>
      <c r="BM5" s="24">
        <v>15.925526105480101</v>
      </c>
      <c r="BN5" s="24">
        <v>11.429692734165499</v>
      </c>
      <c r="BO5" s="24">
        <v>0</v>
      </c>
      <c r="BP5" s="24">
        <v>5.06543349059673</v>
      </c>
      <c r="BQ5" s="24">
        <v>15.3846170794711</v>
      </c>
      <c r="BR5" s="86">
        <v>0</v>
      </c>
      <c r="BS5" s="24">
        <v>8.2036644468327804</v>
      </c>
      <c r="BT5" s="24">
        <v>487.62807795543301</v>
      </c>
      <c r="BU5" s="24">
        <v>3.6377484031481999</v>
      </c>
    </row>
    <row r="6" spans="1:74" x14ac:dyDescent="0.3">
      <c r="A6" s="74" t="s">
        <v>121</v>
      </c>
      <c r="B6" s="86">
        <v>6308.8224824999998</v>
      </c>
      <c r="C6" s="86">
        <v>123.24106027000001</v>
      </c>
      <c r="D6" s="86">
        <v>192.20689039000001</v>
      </c>
      <c r="E6" s="86">
        <v>864.79243560999998</v>
      </c>
      <c r="F6" s="86">
        <v>758.51503213000001</v>
      </c>
      <c r="G6" s="86">
        <v>56.071837340999998</v>
      </c>
      <c r="H6" s="86">
        <v>1752.9389289999999</v>
      </c>
      <c r="I6" s="85"/>
      <c r="J6" s="26" t="s">
        <v>121</v>
      </c>
      <c r="K6" s="85">
        <v>304.564082470058</v>
      </c>
      <c r="L6" s="24">
        <v>44.477365362114597</v>
      </c>
      <c r="M6" s="24">
        <v>54.2861838157839</v>
      </c>
      <c r="N6" s="24">
        <v>54.2861838157839</v>
      </c>
      <c r="O6" s="24">
        <v>85.041558714595098</v>
      </c>
      <c r="P6" s="86">
        <v>1.3594146448409001E-2</v>
      </c>
      <c r="Q6" s="24">
        <v>41.315714666130901</v>
      </c>
      <c r="R6" s="24">
        <v>376.786860716391</v>
      </c>
      <c r="S6" s="24">
        <v>6308.8205162122304</v>
      </c>
      <c r="T6" s="24">
        <v>100.686818825641</v>
      </c>
      <c r="U6" s="24">
        <v>48.077917187023502</v>
      </c>
      <c r="V6" s="24">
        <v>23.232017344929599</v>
      </c>
      <c r="W6" s="24">
        <v>1.4430991592575699</v>
      </c>
      <c r="X6" s="86">
        <v>232.5531074891</v>
      </c>
      <c r="Y6" s="24">
        <v>186.09600026962499</v>
      </c>
      <c r="Z6" s="24">
        <v>186.09600026962499</v>
      </c>
      <c r="AA6" s="24">
        <v>1869696.90361282</v>
      </c>
      <c r="AB6" s="24">
        <v>0</v>
      </c>
      <c r="AC6" s="24">
        <v>23.5044368487684</v>
      </c>
      <c r="AD6" s="24">
        <v>8.7684467892194</v>
      </c>
      <c r="AE6" s="86">
        <v>3.391804274853</v>
      </c>
      <c r="AF6" s="24">
        <v>69.445048267332396</v>
      </c>
      <c r="AG6" s="24">
        <v>160.33030076775901</v>
      </c>
      <c r="AH6" s="24">
        <v>0</v>
      </c>
      <c r="AI6" s="24">
        <v>123.241024818532</v>
      </c>
      <c r="AJ6" s="24">
        <v>0</v>
      </c>
      <c r="AK6" s="24">
        <v>172.986124395795</v>
      </c>
      <c r="AL6" s="24">
        <v>19.220680341936799</v>
      </c>
      <c r="AM6" s="24">
        <v>192.206804737732</v>
      </c>
      <c r="AN6" s="24">
        <v>0</v>
      </c>
      <c r="AO6" s="24">
        <v>127.321272618043</v>
      </c>
      <c r="AP6" s="24">
        <v>0.122329687990872</v>
      </c>
      <c r="AQ6" s="24">
        <v>180.15615569701799</v>
      </c>
      <c r="AR6" s="24">
        <v>2.6740837205200698</v>
      </c>
      <c r="AS6" s="24">
        <v>4.9125329453198603</v>
      </c>
      <c r="AT6" s="24">
        <v>27.399071964373299</v>
      </c>
      <c r="AU6" s="24">
        <v>0.13350888848470799</v>
      </c>
      <c r="AV6" s="24">
        <v>0</v>
      </c>
      <c r="AW6" s="24">
        <v>3.52794681349449</v>
      </c>
      <c r="AX6" s="24">
        <v>864.83267900593603</v>
      </c>
      <c r="AY6" s="24">
        <v>758.55528707375004</v>
      </c>
      <c r="AZ6" s="24">
        <v>106.277391932185</v>
      </c>
      <c r="BA6" s="24">
        <v>0.15947306447968099</v>
      </c>
      <c r="BB6" s="24">
        <v>3.6035880222887199E-3</v>
      </c>
      <c r="BC6" s="24">
        <v>116.146095890033</v>
      </c>
      <c r="BD6" s="24">
        <v>0.335499028312857</v>
      </c>
      <c r="BE6" s="24">
        <v>246.73694130745099</v>
      </c>
      <c r="BF6" s="24">
        <v>1.47674275919465</v>
      </c>
      <c r="BG6" s="24">
        <v>0.334811659143394</v>
      </c>
      <c r="BH6" s="24">
        <v>352.54529263601103</v>
      </c>
      <c r="BI6" s="24">
        <v>22.756900611540001</v>
      </c>
      <c r="BJ6" s="24">
        <v>0.45251443751825698</v>
      </c>
      <c r="BK6" s="24">
        <v>1.58364991705109</v>
      </c>
      <c r="BL6" s="24">
        <v>1.11887663486499E-2</v>
      </c>
      <c r="BM6" s="24">
        <v>56.071813885811601</v>
      </c>
      <c r="BN6" s="24">
        <v>42.776942939296603</v>
      </c>
      <c r="BO6" s="24">
        <v>0</v>
      </c>
      <c r="BP6" s="24">
        <v>17.637657647134802</v>
      </c>
      <c r="BQ6" s="24">
        <v>54.825699805398003</v>
      </c>
      <c r="BR6" s="86">
        <v>0</v>
      </c>
      <c r="BS6" s="24">
        <v>28.6951679273797</v>
      </c>
      <c r="BT6" s="24">
        <v>1752.93875527042</v>
      </c>
      <c r="BU6" s="24">
        <v>13.2607880743398</v>
      </c>
    </row>
    <row r="7" spans="1:74" x14ac:dyDescent="0.3">
      <c r="A7" s="74" t="s">
        <v>122</v>
      </c>
      <c r="B7" s="86">
        <v>17022.439410999999</v>
      </c>
      <c r="C7" s="86">
        <v>326.32910053000001</v>
      </c>
      <c r="D7" s="86">
        <v>610.95287707</v>
      </c>
      <c r="E7" s="86">
        <v>2423.5093351999999</v>
      </c>
      <c r="F7" s="86">
        <v>2075.5533604000002</v>
      </c>
      <c r="G7" s="86">
        <v>150.90923126000001</v>
      </c>
      <c r="H7" s="86">
        <v>4538.1430774999999</v>
      </c>
      <c r="I7" s="85"/>
      <c r="J7" s="26" t="s">
        <v>122</v>
      </c>
      <c r="K7" s="85">
        <v>779.60930738898901</v>
      </c>
      <c r="L7" s="24">
        <v>113.85115514229101</v>
      </c>
      <c r="M7" s="24">
        <v>142.98634509065201</v>
      </c>
      <c r="N7" s="24">
        <v>142.98634509065201</v>
      </c>
      <c r="O7" s="24">
        <v>225.58042178938101</v>
      </c>
      <c r="P7" s="86">
        <v>3.8637168883744702E-2</v>
      </c>
      <c r="Q7" s="24">
        <v>106.360713745594</v>
      </c>
      <c r="R7" s="24">
        <v>964.48171864481901</v>
      </c>
      <c r="S7" s="24">
        <v>16856.571781058901</v>
      </c>
      <c r="T7" s="24">
        <v>260.80812331047099</v>
      </c>
      <c r="U7" s="24">
        <v>123.067647544205</v>
      </c>
      <c r="V7" s="24">
        <v>59.928312605962397</v>
      </c>
      <c r="W7" s="24">
        <v>3.6939540984617598</v>
      </c>
      <c r="X7" s="86">
        <v>595.27880793939403</v>
      </c>
      <c r="Y7" s="24">
        <v>479.09123110814198</v>
      </c>
      <c r="Z7" s="24">
        <v>479.09123110814198</v>
      </c>
      <c r="AA7" s="24">
        <v>5061105.2596151801</v>
      </c>
      <c r="AB7" s="24">
        <v>0</v>
      </c>
      <c r="AC7" s="24">
        <v>61.180440236379503</v>
      </c>
      <c r="AD7" s="24">
        <v>22.6576939205884</v>
      </c>
      <c r="AE7" s="86">
        <v>9.1180393784239193</v>
      </c>
      <c r="AF7" s="24">
        <v>178.435763949359</v>
      </c>
      <c r="AG7" s="24">
        <v>410.40626100085399</v>
      </c>
      <c r="AH7" s="24">
        <v>0</v>
      </c>
      <c r="AI7" s="24">
        <v>323.48289081058402</v>
      </c>
      <c r="AJ7" s="24">
        <v>0</v>
      </c>
      <c r="AK7" s="24">
        <v>543.159183187552</v>
      </c>
      <c r="AL7" s="24">
        <v>60.351025424803098</v>
      </c>
      <c r="AM7" s="24">
        <v>603.51020861235497</v>
      </c>
      <c r="AN7" s="24">
        <v>0</v>
      </c>
      <c r="AO7" s="24">
        <v>327.52293450509001</v>
      </c>
      <c r="AP7" s="24">
        <v>0.329214222016457</v>
      </c>
      <c r="AQ7" s="24">
        <v>466.84720469253699</v>
      </c>
      <c r="AR7" s="24">
        <v>7.2827575081157603</v>
      </c>
      <c r="AS7" s="24">
        <v>12.134236214223099</v>
      </c>
      <c r="AT7" s="24">
        <v>73.157661777917397</v>
      </c>
      <c r="AU7" s="24">
        <v>0.36244966903112302</v>
      </c>
      <c r="AV7" s="24">
        <v>0</v>
      </c>
      <c r="AW7" s="24">
        <v>8.6393515876034108</v>
      </c>
      <c r="AX7" s="24">
        <v>2396.1885786451398</v>
      </c>
      <c r="AY7" s="24">
        <v>2053.3439394590901</v>
      </c>
      <c r="AZ7" s="24">
        <v>342.84463918605297</v>
      </c>
      <c r="BA7" s="24">
        <v>0.42342907235018201</v>
      </c>
      <c r="BB7" s="24">
        <v>9.8203596840776598E-3</v>
      </c>
      <c r="BC7" s="24">
        <v>316.18675981194502</v>
      </c>
      <c r="BD7" s="24">
        <v>0.82358802780028295</v>
      </c>
      <c r="BE7" s="24">
        <v>668.63730507007904</v>
      </c>
      <c r="BF7" s="24">
        <v>3.77510889179164</v>
      </c>
      <c r="BG7" s="24">
        <v>0.86395108825653</v>
      </c>
      <c r="BH7" s="24">
        <v>955.36963210370504</v>
      </c>
      <c r="BI7" s="24">
        <v>59.019886481756203</v>
      </c>
      <c r="BJ7" s="24">
        <v>1.23110052525118</v>
      </c>
      <c r="BK7" s="24">
        <v>4.0872206661265302</v>
      </c>
      <c r="BL7" s="24">
        <v>3.03528631976939E-2</v>
      </c>
      <c r="BM7" s="24">
        <v>149.26686239300599</v>
      </c>
      <c r="BN7" s="24">
        <v>111.250469627134</v>
      </c>
      <c r="BO7" s="24">
        <v>0</v>
      </c>
      <c r="BP7" s="24">
        <v>45.148751712255297</v>
      </c>
      <c r="BQ7" s="24">
        <v>141.08080715839401</v>
      </c>
      <c r="BR7" s="86">
        <v>0</v>
      </c>
      <c r="BS7" s="24">
        <v>73.530135569040496</v>
      </c>
      <c r="BT7" s="24">
        <v>4519.4902952539996</v>
      </c>
      <c r="BU7" s="24">
        <v>34.294089367047498</v>
      </c>
    </row>
    <row r="8" spans="1:74" x14ac:dyDescent="0.3">
      <c r="A8" s="74" t="s">
        <v>71</v>
      </c>
      <c r="B8" s="86">
        <v>200590.18596999999</v>
      </c>
      <c r="C8" s="86">
        <v>4081.5484078999998</v>
      </c>
      <c r="D8" s="86">
        <v>8663.5673989999996</v>
      </c>
      <c r="E8" s="86">
        <v>28385.565981</v>
      </c>
      <c r="F8" s="86">
        <v>24007.086327000001</v>
      </c>
      <c r="G8" s="86">
        <v>1615.3438312999999</v>
      </c>
      <c r="H8" s="86">
        <v>53738.224288999998</v>
      </c>
      <c r="I8" s="85"/>
      <c r="J8" s="26" t="s">
        <v>71</v>
      </c>
      <c r="K8" s="85">
        <v>9401.0605856093207</v>
      </c>
      <c r="L8" s="24">
        <v>1372.8948695818401</v>
      </c>
      <c r="M8" s="24">
        <v>1629.83389659612</v>
      </c>
      <c r="N8" s="24">
        <v>1629.83389659612</v>
      </c>
      <c r="O8" s="24">
        <v>2535.14664741976</v>
      </c>
      <c r="P8" s="86">
        <v>0.375911284051544</v>
      </c>
      <c r="Q8" s="24">
        <v>1268.4452670870101</v>
      </c>
      <c r="R8" s="24">
        <v>11630.382759354399</v>
      </c>
      <c r="S8" s="24">
        <v>200593.109407232</v>
      </c>
      <c r="T8" s="24">
        <v>3072.9355289151199</v>
      </c>
      <c r="U8" s="24">
        <v>1484.0341740626</v>
      </c>
      <c r="V8" s="24">
        <v>711.87303791947602</v>
      </c>
      <c r="W8" s="24">
        <v>44.544267638023399</v>
      </c>
      <c r="X8" s="86">
        <v>7178.2776730986398</v>
      </c>
      <c r="Y8" s="24">
        <v>5713.1924890086602</v>
      </c>
      <c r="Z8" s="24">
        <v>5713.1924890086602</v>
      </c>
      <c r="AA8" s="24">
        <v>59176542.588041</v>
      </c>
      <c r="AB8" s="24">
        <v>0</v>
      </c>
      <c r="AC8" s="24">
        <v>713.96748627838804</v>
      </c>
      <c r="AD8" s="24">
        <v>268.23810663014899</v>
      </c>
      <c r="AE8" s="86">
        <v>99.734353935114996</v>
      </c>
      <c r="AF8" s="24">
        <v>2135.91436971863</v>
      </c>
      <c r="AG8" s="24">
        <v>4948.9582522008104</v>
      </c>
      <c r="AH8" s="24">
        <v>0</v>
      </c>
      <c r="AI8" s="24">
        <v>4081.6020172908502</v>
      </c>
      <c r="AJ8" s="24">
        <v>0</v>
      </c>
      <c r="AK8" s="24">
        <v>7797.3569561666</v>
      </c>
      <c r="AL8" s="24">
        <v>866.37298064452</v>
      </c>
      <c r="AM8" s="24">
        <v>8663.7299368111198</v>
      </c>
      <c r="AN8" s="24">
        <v>0</v>
      </c>
      <c r="AO8" s="24">
        <v>3911.71601954678</v>
      </c>
      <c r="AP8" s="24">
        <v>3.8269613703930299</v>
      </c>
      <c r="AQ8" s="24">
        <v>5496.14893526182</v>
      </c>
      <c r="AR8" s="24">
        <v>85.6679138330108</v>
      </c>
      <c r="AS8" s="24">
        <v>128.33977768591799</v>
      </c>
      <c r="AT8" s="24">
        <v>843.64712004717796</v>
      </c>
      <c r="AU8" s="24">
        <v>4.2501587087528998</v>
      </c>
      <c r="AV8" s="24">
        <v>0</v>
      </c>
      <c r="AW8" s="24">
        <v>90.420687290905306</v>
      </c>
      <c r="AX8" s="24">
        <v>28387.091445051101</v>
      </c>
      <c r="AY8" s="24">
        <v>24008.570515802901</v>
      </c>
      <c r="AZ8" s="24">
        <v>4378.5209292481604</v>
      </c>
      <c r="BA8" s="24">
        <v>4.8549174821012198</v>
      </c>
      <c r="BB8" s="24">
        <v>0.11558985212498001</v>
      </c>
      <c r="BC8" s="24">
        <v>3717.8086557537799</v>
      </c>
      <c r="BD8" s="24">
        <v>8.6455916687334895</v>
      </c>
      <c r="BE8" s="24">
        <v>7826.6200607373303</v>
      </c>
      <c r="BF8" s="24">
        <v>41.553502229423998</v>
      </c>
      <c r="BG8" s="24">
        <v>9.6088388707926207</v>
      </c>
      <c r="BH8" s="24">
        <v>11182.921325639199</v>
      </c>
      <c r="BI8" s="24">
        <v>693.704486814186</v>
      </c>
      <c r="BJ8" s="24">
        <v>14.4665073076605</v>
      </c>
      <c r="BK8" s="24">
        <v>45.467245214592403</v>
      </c>
      <c r="BL8" s="24">
        <v>0.35566211103578599</v>
      </c>
      <c r="BM8" s="24">
        <v>1615.35675952314</v>
      </c>
      <c r="BN8" s="24">
        <v>1300.4675271728599</v>
      </c>
      <c r="BO8" s="24">
        <v>0</v>
      </c>
      <c r="BP8" s="24">
        <v>544.41983760638004</v>
      </c>
      <c r="BQ8" s="24">
        <v>1683.8918011129001</v>
      </c>
      <c r="BR8" s="86">
        <v>0</v>
      </c>
      <c r="BS8" s="24">
        <v>884.85903793011096</v>
      </c>
      <c r="BT8" s="24">
        <v>53739.703720630299</v>
      </c>
      <c r="BU8" s="24">
        <v>405.34511830407098</v>
      </c>
    </row>
    <row r="9" spans="1:74" x14ac:dyDescent="0.3">
      <c r="A9" s="74" t="s">
        <v>123</v>
      </c>
      <c r="B9" s="86">
        <v>458696.06725999998</v>
      </c>
      <c r="C9" s="86">
        <v>9432.3065819000003</v>
      </c>
      <c r="D9" s="86">
        <v>20517.621888000001</v>
      </c>
      <c r="E9" s="86">
        <v>59619.045531999996</v>
      </c>
      <c r="F9" s="86">
        <v>50384.952078000002</v>
      </c>
      <c r="G9" s="86">
        <v>3374.1541726999999</v>
      </c>
      <c r="H9" s="86">
        <v>143537.81993</v>
      </c>
      <c r="I9" s="85"/>
      <c r="J9" s="26" t="s">
        <v>123</v>
      </c>
      <c r="K9" s="85">
        <v>16215.693621914301</v>
      </c>
      <c r="L9" s="24">
        <v>2368.0773505112202</v>
      </c>
      <c r="M9" s="24">
        <v>7406.3822016088097</v>
      </c>
      <c r="N9" s="24">
        <v>7406.3822016088097</v>
      </c>
      <c r="O9" s="24">
        <v>13381.4602768233</v>
      </c>
      <c r="P9" s="86">
        <v>5.0298740266055999</v>
      </c>
      <c r="Q9" s="24">
        <v>2875.5234116333399</v>
      </c>
      <c r="R9" s="24">
        <v>20060.997224687999</v>
      </c>
      <c r="S9" s="24">
        <v>395708.52520709601</v>
      </c>
      <c r="T9" s="24">
        <v>8808.7299750688999</v>
      </c>
      <c r="U9" s="24">
        <v>2559.7791923875402</v>
      </c>
      <c r="V9" s="24">
        <v>1752.8447707441501</v>
      </c>
      <c r="W9" s="24">
        <v>76.8335081271983</v>
      </c>
      <c r="X9" s="86">
        <v>12381.6615978549</v>
      </c>
      <c r="Y9" s="24">
        <v>12970.9901920431</v>
      </c>
      <c r="Z9" s="24">
        <v>12970.9901920431</v>
      </c>
      <c r="AA9" s="24">
        <v>105119296.62665901</v>
      </c>
      <c r="AB9" s="24">
        <v>0</v>
      </c>
      <c r="AC9" s="24">
        <v>2389.51191412556</v>
      </c>
      <c r="AD9" s="24">
        <v>705.30469492801296</v>
      </c>
      <c r="AE9" s="86">
        <v>669.40910071637495</v>
      </c>
      <c r="AF9" s="24">
        <v>4452.64893240937</v>
      </c>
      <c r="AG9" s="24">
        <v>8536.3562436133707</v>
      </c>
      <c r="AH9" s="24">
        <v>0</v>
      </c>
      <c r="AI9" s="24">
        <v>8233.0115520648997</v>
      </c>
      <c r="AJ9" s="24">
        <v>0</v>
      </c>
      <c r="AK9" s="24">
        <v>15908.490527951801</v>
      </c>
      <c r="AL9" s="24">
        <v>1767.6098575262999</v>
      </c>
      <c r="AM9" s="24">
        <v>17676.100385478101</v>
      </c>
      <c r="AN9" s="24">
        <v>0</v>
      </c>
      <c r="AO9" s="24">
        <v>8586.3905100018092</v>
      </c>
      <c r="AP9" s="24">
        <v>7.2181559604711198</v>
      </c>
      <c r="AQ9" s="24">
        <v>15974.895485695801</v>
      </c>
      <c r="AR9" s="24">
        <v>142.501769275285</v>
      </c>
      <c r="AS9" s="24">
        <v>482.40667868185602</v>
      </c>
      <c r="AT9" s="24">
        <v>1719.3061011811201</v>
      </c>
      <c r="AU9" s="24">
        <v>7.3196690873416097</v>
      </c>
      <c r="AV9" s="24">
        <v>0</v>
      </c>
      <c r="AW9" s="24">
        <v>359.71191741486001</v>
      </c>
      <c r="AX9" s="24">
        <v>50328.8342453273</v>
      </c>
      <c r="AY9" s="24">
        <v>42647.718258510999</v>
      </c>
      <c r="AZ9" s="24">
        <v>7681.1159868163604</v>
      </c>
      <c r="BA9" s="24">
        <v>10.428102234935499</v>
      </c>
      <c r="BB9" s="24">
        <v>0.190944044709733</v>
      </c>
      <c r="BC9" s="24">
        <v>6212.8999414672799</v>
      </c>
      <c r="BD9" s="24">
        <v>33.852198250632398</v>
      </c>
      <c r="BE9" s="24">
        <v>13740.683193835799</v>
      </c>
      <c r="BF9" s="24">
        <v>122.424051654293</v>
      </c>
      <c r="BG9" s="24">
        <v>26.330438389082701</v>
      </c>
      <c r="BH9" s="24">
        <v>19633.074691490699</v>
      </c>
      <c r="BI9" s="24">
        <v>2072.7047501471402</v>
      </c>
      <c r="BJ9" s="24">
        <v>24.345566379514601</v>
      </c>
      <c r="BK9" s="24">
        <v>124.407438174132</v>
      </c>
      <c r="BL9" s="24">
        <v>0.61740098888319295</v>
      </c>
      <c r="BM9" s="24">
        <v>2836.1245084078701</v>
      </c>
      <c r="BN9" s="24">
        <v>4242.3037212417003</v>
      </c>
      <c r="BO9" s="24">
        <v>0</v>
      </c>
      <c r="BP9" s="24">
        <v>939.76323486937997</v>
      </c>
      <c r="BQ9" s="24">
        <v>3749.4461453394601</v>
      </c>
      <c r="BR9" s="86">
        <v>0</v>
      </c>
      <c r="BS9" s="24">
        <v>1614.7562269620801</v>
      </c>
      <c r="BT9" s="24">
        <v>129662.75877698501</v>
      </c>
      <c r="BU9" s="24">
        <v>1098.16683878144</v>
      </c>
    </row>
    <row r="10" spans="1:74" x14ac:dyDescent="0.3">
      <c r="A10" s="74" t="s">
        <v>124</v>
      </c>
      <c r="B10" s="86">
        <v>852806.70700000005</v>
      </c>
      <c r="C10" s="86">
        <v>17657.628680000002</v>
      </c>
      <c r="D10" s="86">
        <v>38447.569574000001</v>
      </c>
      <c r="E10" s="86">
        <v>104272.76991</v>
      </c>
      <c r="F10" s="86">
        <v>88272.777115000004</v>
      </c>
      <c r="G10" s="86">
        <v>5917.3779849000002</v>
      </c>
      <c r="H10" s="86">
        <v>293668.66398000001</v>
      </c>
      <c r="I10" s="85"/>
      <c r="J10" s="26" t="s">
        <v>124</v>
      </c>
      <c r="K10" s="85">
        <v>26444.008691019801</v>
      </c>
      <c r="L10" s="24">
        <v>3861.7803346248702</v>
      </c>
      <c r="M10" s="24">
        <v>18837.409097193002</v>
      </c>
      <c r="N10" s="24">
        <v>18837.409097193002</v>
      </c>
      <c r="O10" s="24">
        <v>35073.559625572503</v>
      </c>
      <c r="P10" s="86">
        <v>14.647646867982299</v>
      </c>
      <c r="Q10" s="24">
        <v>5700.7625626904201</v>
      </c>
      <c r="R10" s="24">
        <v>32714.800115195401</v>
      </c>
      <c r="S10" s="24">
        <v>742407.10198735597</v>
      </c>
      <c r="T10" s="24">
        <v>19525.6032649925</v>
      </c>
      <c r="U10" s="24">
        <v>4174.40143368792</v>
      </c>
      <c r="V10" s="24">
        <v>3630.6701756583302</v>
      </c>
      <c r="W10" s="24">
        <v>125.297472950707</v>
      </c>
      <c r="X10" s="86">
        <v>20191.5934919586</v>
      </c>
      <c r="Y10" s="24">
        <v>25736.849310122001</v>
      </c>
      <c r="Z10" s="24">
        <v>25736.849310122001</v>
      </c>
      <c r="AA10" s="24">
        <v>184527871.80765101</v>
      </c>
      <c r="AB10" s="24">
        <v>0</v>
      </c>
      <c r="AC10" s="24">
        <v>5600.1389614374702</v>
      </c>
      <c r="AD10" s="24">
        <v>1507.0857282526499</v>
      </c>
      <c r="AE10" s="86">
        <v>1823.28526425266</v>
      </c>
      <c r="AF10" s="24">
        <v>8391.6142353156192</v>
      </c>
      <c r="AG10" s="24">
        <v>13920.7984009096</v>
      </c>
      <c r="AH10" s="24">
        <v>0</v>
      </c>
      <c r="AI10" s="24">
        <v>15426.6521404013</v>
      </c>
      <c r="AJ10" s="24">
        <v>0</v>
      </c>
      <c r="AK10" s="24">
        <v>30247.520361998901</v>
      </c>
      <c r="AL10" s="24">
        <v>3360.8360695999099</v>
      </c>
      <c r="AM10" s="24">
        <v>33608.356431598797</v>
      </c>
      <c r="AN10" s="24">
        <v>0</v>
      </c>
      <c r="AO10" s="24">
        <v>16707.755323254802</v>
      </c>
      <c r="AP10" s="24">
        <v>13.294904431841299</v>
      </c>
      <c r="AQ10" s="24">
        <v>35604.908181927502</v>
      </c>
      <c r="AR10" s="24">
        <v>235.77499624442601</v>
      </c>
      <c r="AS10" s="24">
        <v>1224.8036507437801</v>
      </c>
      <c r="AT10" s="24">
        <v>3345.93580978521</v>
      </c>
      <c r="AU10" s="24">
        <v>12.5071028341517</v>
      </c>
      <c r="AV10" s="24">
        <v>0</v>
      </c>
      <c r="AW10" s="24">
        <v>927.21523559141701</v>
      </c>
      <c r="AX10" s="24">
        <v>88354.023870215402</v>
      </c>
      <c r="AY10" s="24">
        <v>74863.903318398501</v>
      </c>
      <c r="AZ10" s="24">
        <v>13490.120551816801</v>
      </c>
      <c r="BA10" s="24">
        <v>20.985655067048</v>
      </c>
      <c r="BB10" s="24">
        <v>0.31381352579683303</v>
      </c>
      <c r="BC10" s="24">
        <v>10324.8984726378</v>
      </c>
      <c r="BD10" s="24">
        <v>86.900179665669</v>
      </c>
      <c r="BE10" s="24">
        <v>23879.509516250801</v>
      </c>
      <c r="BF10" s="24">
        <v>287.11999052012499</v>
      </c>
      <c r="BG10" s="24">
        <v>59.979970854897203</v>
      </c>
      <c r="BH10" s="24">
        <v>34119.654122036802</v>
      </c>
      <c r="BI10" s="24">
        <v>4668.8933173305904</v>
      </c>
      <c r="BJ10" s="24">
        <v>40.7275959776671</v>
      </c>
      <c r="BK10" s="24">
        <v>283.21988039925702</v>
      </c>
      <c r="BL10" s="24">
        <v>1.0624218317101799</v>
      </c>
      <c r="BM10" s="24">
        <v>5014.31904416409</v>
      </c>
      <c r="BN10" s="24">
        <v>9858.9216822112994</v>
      </c>
      <c r="BO10" s="24">
        <v>0</v>
      </c>
      <c r="BP10" s="24">
        <v>1533.5714733793</v>
      </c>
      <c r="BQ10" s="24">
        <v>7357.3530482575397</v>
      </c>
      <c r="BR10" s="86">
        <v>0</v>
      </c>
      <c r="BS10" s="24">
        <v>2763.44584245843</v>
      </c>
      <c r="BT10" s="24">
        <v>265829.25336331601</v>
      </c>
      <c r="BU10" s="24">
        <v>2377.7679467152602</v>
      </c>
    </row>
    <row r="11" spans="1:74" x14ac:dyDescent="0.3">
      <c r="A11" s="74" t="s">
        <v>125</v>
      </c>
      <c r="B11" s="86">
        <v>471674.82221999997</v>
      </c>
      <c r="C11" s="86">
        <v>9601.4295063999998</v>
      </c>
      <c r="D11" s="86">
        <v>18623.276234000001</v>
      </c>
      <c r="E11" s="86">
        <v>65108.305058999998</v>
      </c>
      <c r="F11" s="86">
        <v>55984.243730000002</v>
      </c>
      <c r="G11" s="86">
        <v>3888.7081426999998</v>
      </c>
      <c r="H11" s="86">
        <v>135788.70018000001</v>
      </c>
      <c r="I11" s="85"/>
      <c r="J11" s="26" t="s">
        <v>125</v>
      </c>
      <c r="K11" s="85">
        <v>10766.0245899497</v>
      </c>
      <c r="L11" s="24">
        <v>1572.2289976511399</v>
      </c>
      <c r="M11" s="24">
        <v>2422.77733330514</v>
      </c>
      <c r="N11" s="24">
        <v>2422.77733330514</v>
      </c>
      <c r="O11" s="24">
        <v>3993.8537749400498</v>
      </c>
      <c r="P11" s="86">
        <v>0.96092977811295399</v>
      </c>
      <c r="Q11" s="24">
        <v>1535.85883056988</v>
      </c>
      <c r="R11" s="24">
        <v>13319.0251039715</v>
      </c>
      <c r="S11" s="24">
        <v>225740.17223565199</v>
      </c>
      <c r="T11" s="24">
        <v>3943.8296522676601</v>
      </c>
      <c r="U11" s="24">
        <v>1699.5045312924799</v>
      </c>
      <c r="V11" s="24">
        <v>878.78426675431103</v>
      </c>
      <c r="W11" s="24">
        <v>51.011781523336403</v>
      </c>
      <c r="X11" s="86">
        <v>8220.5109557339401</v>
      </c>
      <c r="Y11" s="24">
        <v>6919.9923074287599</v>
      </c>
      <c r="Z11" s="24">
        <v>6919.9923074287599</v>
      </c>
      <c r="AA11" s="24">
        <v>65476306.904510103</v>
      </c>
      <c r="AB11" s="24">
        <v>0</v>
      </c>
      <c r="AC11" s="24">
        <v>957.82296414314601</v>
      </c>
      <c r="AD11" s="24">
        <v>336.55755054787102</v>
      </c>
      <c r="AE11" s="86">
        <v>174.429952809865</v>
      </c>
      <c r="AF11" s="24">
        <v>2539.0654706437999</v>
      </c>
      <c r="AG11" s="24">
        <v>5667.51078216108</v>
      </c>
      <c r="AH11" s="24">
        <v>0</v>
      </c>
      <c r="AI11" s="24">
        <v>4548.9275067819599</v>
      </c>
      <c r="AJ11" s="24">
        <v>0</v>
      </c>
      <c r="AK11" s="24">
        <v>8202.0146448629494</v>
      </c>
      <c r="AL11" s="24">
        <v>911.33507322100797</v>
      </c>
      <c r="AM11" s="24">
        <v>9113.3497180839604</v>
      </c>
      <c r="AN11" s="24">
        <v>0</v>
      </c>
      <c r="AO11" s="24">
        <v>4702.3225644019603</v>
      </c>
      <c r="AP11" s="24">
        <v>4.2652674603305796</v>
      </c>
      <c r="AQ11" s="24">
        <v>7080.4248148778897</v>
      </c>
      <c r="AR11" s="24">
        <v>94.076134545875405</v>
      </c>
      <c r="AS11" s="24">
        <v>160.71756696814799</v>
      </c>
      <c r="AT11" s="24">
        <v>949.69171447940596</v>
      </c>
      <c r="AU11" s="24">
        <v>4.6856851347850803</v>
      </c>
      <c r="AV11" s="24">
        <v>0</v>
      </c>
      <c r="AW11" s="24">
        <v>114.69132210078401</v>
      </c>
      <c r="AX11" s="24">
        <v>31062.974499408301</v>
      </c>
      <c r="AY11" s="24">
        <v>26564.423387562401</v>
      </c>
      <c r="AZ11" s="24">
        <v>4498.5511118459799</v>
      </c>
      <c r="BA11" s="24">
        <v>5.5044534852317799</v>
      </c>
      <c r="BB11" s="24">
        <v>0.126836506776456</v>
      </c>
      <c r="BC11" s="24">
        <v>4084.8124227142098</v>
      </c>
      <c r="BD11" s="24">
        <v>10.926383001262099</v>
      </c>
      <c r="BE11" s="24">
        <v>8647.8827655880505</v>
      </c>
      <c r="BF11" s="24">
        <v>49.552773910503298</v>
      </c>
      <c r="BG11" s="24">
        <v>11.313028996290701</v>
      </c>
      <c r="BH11" s="24">
        <v>12356.359801143</v>
      </c>
      <c r="BI11" s="24">
        <v>900.49525085604296</v>
      </c>
      <c r="BJ11" s="24">
        <v>15.907095783109201</v>
      </c>
      <c r="BK11" s="24">
        <v>53.517669075216098</v>
      </c>
      <c r="BL11" s="24">
        <v>0.39246666931221202</v>
      </c>
      <c r="BM11" s="24">
        <v>1845.9199222209299</v>
      </c>
      <c r="BN11" s="24">
        <v>1731.3115417732299</v>
      </c>
      <c r="BO11" s="24">
        <v>0</v>
      </c>
      <c r="BP11" s="24">
        <v>623.55082566930002</v>
      </c>
      <c r="BQ11" s="24">
        <v>2030.6721717287601</v>
      </c>
      <c r="BR11" s="86">
        <v>0</v>
      </c>
      <c r="BS11" s="24">
        <v>1024.04592997946</v>
      </c>
      <c r="BT11" s="24">
        <v>66017.837873531797</v>
      </c>
      <c r="BU11" s="24">
        <v>512.50226645765702</v>
      </c>
    </row>
    <row r="12" spans="1:74" x14ac:dyDescent="0.3">
      <c r="A12" s="74" t="s">
        <v>72</v>
      </c>
      <c r="B12" s="86">
        <v>4283845.7515000002</v>
      </c>
      <c r="C12" s="86">
        <v>87912.889599999995</v>
      </c>
      <c r="D12" s="86">
        <v>181155.89788999999</v>
      </c>
      <c r="E12" s="86">
        <v>618512.71761000005</v>
      </c>
      <c r="F12" s="86">
        <v>522258.07793999999</v>
      </c>
      <c r="G12" s="86">
        <v>34956.372774000003</v>
      </c>
      <c r="H12" s="86">
        <v>1195712.3685000001</v>
      </c>
      <c r="I12" s="85"/>
      <c r="J12" s="26" t="s">
        <v>72</v>
      </c>
      <c r="K12" s="85">
        <v>194052.65398969399</v>
      </c>
      <c r="L12" s="24">
        <v>28338.722217531998</v>
      </c>
      <c r="M12" s="24">
        <v>25804.9530700941</v>
      </c>
      <c r="N12" s="24">
        <v>25804.9530700941</v>
      </c>
      <c r="O12" s="24">
        <v>36964.395932515399</v>
      </c>
      <c r="P12" s="86">
        <v>0.28639186460997401</v>
      </c>
      <c r="Q12" s="24">
        <v>25009.956611205002</v>
      </c>
      <c r="R12" s="24">
        <v>240069.215430185</v>
      </c>
      <c r="S12" s="24">
        <v>3747664.1588311102</v>
      </c>
      <c r="T12" s="24">
        <v>57446.525203856399</v>
      </c>
      <c r="U12" s="24">
        <v>30632.800216333901</v>
      </c>
      <c r="V12" s="24">
        <v>13798.8304656778</v>
      </c>
      <c r="W12" s="24">
        <v>919.46371591478101</v>
      </c>
      <c r="X12" s="86">
        <v>148170.84861374399</v>
      </c>
      <c r="Y12" s="24">
        <v>112613.846160556</v>
      </c>
      <c r="Z12" s="24">
        <v>112613.846160556</v>
      </c>
      <c r="AA12" s="24">
        <v>1128107131.71594</v>
      </c>
      <c r="AB12" s="24">
        <v>0</v>
      </c>
      <c r="AC12" s="24">
        <v>12762.314494897601</v>
      </c>
      <c r="AD12" s="24">
        <v>5123.03223661222</v>
      </c>
      <c r="AE12" s="86">
        <v>1210.3495413089699</v>
      </c>
      <c r="AF12" s="24">
        <v>42777.983314756697</v>
      </c>
      <c r="AG12" s="24">
        <v>102154.194898134</v>
      </c>
      <c r="AH12" s="24">
        <v>0</v>
      </c>
      <c r="AI12" s="24">
        <v>76605.236872633395</v>
      </c>
      <c r="AJ12" s="24">
        <v>0</v>
      </c>
      <c r="AK12" s="24">
        <v>142844.64323065299</v>
      </c>
      <c r="AL12" s="24">
        <v>15871.637965288201</v>
      </c>
      <c r="AM12" s="24">
        <v>158716.281195941</v>
      </c>
      <c r="AN12" s="24">
        <v>0</v>
      </c>
      <c r="AO12" s="24">
        <v>77607.120086123599</v>
      </c>
      <c r="AP12" s="24">
        <v>70.627339608789796</v>
      </c>
      <c r="AQ12" s="24">
        <v>102371.798010902</v>
      </c>
      <c r="AR12" s="24">
        <v>1686.7387475873099</v>
      </c>
      <c r="AS12" s="24">
        <v>1036.78816886302</v>
      </c>
      <c r="AT12" s="24">
        <v>14859.9893677695</v>
      </c>
      <c r="AU12" s="24">
        <v>82.297987387357594</v>
      </c>
      <c r="AV12" s="24">
        <v>0</v>
      </c>
      <c r="AW12" s="24">
        <v>620.54549585806603</v>
      </c>
      <c r="AX12" s="24">
        <v>542836.01213708601</v>
      </c>
      <c r="AY12" s="24">
        <v>457687.44408183801</v>
      </c>
      <c r="AZ12" s="24">
        <v>85148.568055247801</v>
      </c>
      <c r="BA12" s="24">
        <v>82.555258373981005</v>
      </c>
      <c r="BB12" s="24">
        <v>2.2832434640122998</v>
      </c>
      <c r="BC12" s="24">
        <v>73042.401428154102</v>
      </c>
      <c r="BD12" s="24">
        <v>62.335382717968201</v>
      </c>
      <c r="BE12" s="24">
        <v>150101.57030870201</v>
      </c>
      <c r="BF12" s="24">
        <v>522.80112715708401</v>
      </c>
      <c r="BG12" s="24">
        <v>131.857905111967</v>
      </c>
      <c r="BH12" s="24">
        <v>214469.57471011899</v>
      </c>
      <c r="BI12" s="24">
        <v>12824.797095849601</v>
      </c>
      <c r="BJ12" s="24">
        <v>283.27432038669002</v>
      </c>
      <c r="BK12" s="24">
        <v>624.94344066535405</v>
      </c>
      <c r="BL12" s="24">
        <v>6.8598499113190696</v>
      </c>
      <c r="BM12" s="24">
        <v>30678.8237798464</v>
      </c>
      <c r="BN12" s="24">
        <v>23433.9422049514</v>
      </c>
      <c r="BO12" s="24">
        <v>0</v>
      </c>
      <c r="BP12" s="24">
        <v>11236.4758815771</v>
      </c>
      <c r="BQ12" s="24">
        <v>33317.074145352097</v>
      </c>
      <c r="BR12" s="86">
        <v>0</v>
      </c>
      <c r="BS12" s="24">
        <v>18113.980266781498</v>
      </c>
      <c r="BT12" s="24">
        <v>1046219.42177714</v>
      </c>
      <c r="BU12" s="24">
        <v>7686.4404296648199</v>
      </c>
    </row>
    <row r="13" spans="1:74" x14ac:dyDescent="0.3">
      <c r="A13" s="74" t="s">
        <v>85</v>
      </c>
      <c r="B13" s="86">
        <v>125664.8866</v>
      </c>
      <c r="C13" s="86">
        <v>2263.4323605999998</v>
      </c>
      <c r="D13" s="86">
        <v>5517.6027548000002</v>
      </c>
      <c r="E13" s="86">
        <v>20479.407685999999</v>
      </c>
      <c r="F13" s="86">
        <v>16784.952223</v>
      </c>
      <c r="G13" s="86">
        <v>1211.4597664</v>
      </c>
      <c r="H13" s="86">
        <v>17059.131293999999</v>
      </c>
      <c r="I13" s="85"/>
      <c r="J13" s="26" t="s">
        <v>85</v>
      </c>
      <c r="K13" s="85">
        <v>0</v>
      </c>
      <c r="L13" s="24">
        <v>0</v>
      </c>
      <c r="M13" s="24">
        <v>0</v>
      </c>
      <c r="N13" s="24">
        <v>0</v>
      </c>
      <c r="O13" s="24">
        <v>0</v>
      </c>
      <c r="P13" s="86">
        <v>0</v>
      </c>
      <c r="Q13" s="24">
        <v>0</v>
      </c>
      <c r="R13" s="24">
        <v>0</v>
      </c>
      <c r="S13" s="24">
        <v>0</v>
      </c>
      <c r="T13" s="24">
        <v>0</v>
      </c>
      <c r="U13" s="24">
        <v>0</v>
      </c>
      <c r="V13" s="24">
        <v>0</v>
      </c>
      <c r="W13" s="24">
        <v>0</v>
      </c>
      <c r="X13" s="86">
        <v>0</v>
      </c>
      <c r="Y13" s="24">
        <v>0</v>
      </c>
      <c r="Z13" s="24">
        <v>0</v>
      </c>
      <c r="AA13" s="24">
        <v>0</v>
      </c>
      <c r="AB13" s="24">
        <v>0</v>
      </c>
      <c r="AC13" s="24">
        <v>0</v>
      </c>
      <c r="AD13" s="24">
        <v>0</v>
      </c>
      <c r="AE13" s="86">
        <v>0</v>
      </c>
      <c r="AF13" s="24">
        <v>0</v>
      </c>
      <c r="AG13" s="24">
        <v>0</v>
      </c>
      <c r="AH13" s="24">
        <v>0</v>
      </c>
      <c r="AI13" s="24">
        <v>0</v>
      </c>
      <c r="AJ13" s="24">
        <v>0</v>
      </c>
      <c r="AK13" s="24">
        <v>0</v>
      </c>
      <c r="AL13" s="24">
        <v>0</v>
      </c>
      <c r="AM13" s="24">
        <v>0</v>
      </c>
      <c r="AN13" s="24">
        <v>0</v>
      </c>
      <c r="AO13" s="24">
        <v>0</v>
      </c>
      <c r="AP13" s="24">
        <v>0</v>
      </c>
      <c r="AQ13" s="24">
        <v>0</v>
      </c>
      <c r="AR13" s="24">
        <v>0</v>
      </c>
      <c r="AS13" s="24">
        <v>0</v>
      </c>
      <c r="AT13" s="24">
        <v>0</v>
      </c>
      <c r="AU13" s="24">
        <v>0</v>
      </c>
      <c r="AV13" s="24">
        <v>0</v>
      </c>
      <c r="AW13" s="24">
        <v>0</v>
      </c>
      <c r="AX13" s="24">
        <v>0</v>
      </c>
      <c r="AY13" s="24">
        <v>0</v>
      </c>
      <c r="AZ13" s="24">
        <v>0</v>
      </c>
      <c r="BA13" s="24">
        <v>0</v>
      </c>
      <c r="BB13" s="24">
        <v>0</v>
      </c>
      <c r="BC13" s="24">
        <v>0</v>
      </c>
      <c r="BD13" s="24">
        <v>0</v>
      </c>
      <c r="BE13" s="24">
        <v>0</v>
      </c>
      <c r="BF13" s="24">
        <v>0</v>
      </c>
      <c r="BG13" s="24">
        <v>0</v>
      </c>
      <c r="BH13" s="24">
        <v>0</v>
      </c>
      <c r="BI13" s="24">
        <v>0</v>
      </c>
      <c r="BJ13" s="24">
        <v>0</v>
      </c>
      <c r="BK13" s="24">
        <v>0</v>
      </c>
      <c r="BL13" s="24">
        <v>0</v>
      </c>
      <c r="BM13" s="24">
        <v>0</v>
      </c>
      <c r="BN13" s="24">
        <v>0</v>
      </c>
      <c r="BO13" s="24">
        <v>0</v>
      </c>
      <c r="BP13" s="24">
        <v>0</v>
      </c>
      <c r="BQ13" s="24">
        <v>0</v>
      </c>
      <c r="BR13" s="86">
        <v>0</v>
      </c>
      <c r="BS13" s="24">
        <v>0</v>
      </c>
      <c r="BT13" s="24">
        <v>0</v>
      </c>
      <c r="BU13" s="24">
        <v>0</v>
      </c>
    </row>
    <row r="14" spans="1:74" x14ac:dyDescent="0.3">
      <c r="A14" s="74" t="s">
        <v>179</v>
      </c>
      <c r="B14" s="86">
        <v>356666.17544000002</v>
      </c>
      <c r="C14" s="86">
        <v>6755.3716053999997</v>
      </c>
      <c r="D14" s="86">
        <v>15982.469981</v>
      </c>
      <c r="E14" s="86">
        <v>53023.517492999999</v>
      </c>
      <c r="F14" s="86">
        <v>44135.584411000003</v>
      </c>
      <c r="G14" s="86">
        <v>3085.0105721999998</v>
      </c>
      <c r="H14" s="86">
        <v>76249.965828</v>
      </c>
      <c r="I14" s="85"/>
      <c r="J14" s="26" t="s">
        <v>179</v>
      </c>
      <c r="K14" s="85">
        <v>0</v>
      </c>
      <c r="L14" s="24">
        <v>0</v>
      </c>
      <c r="M14" s="24">
        <v>0</v>
      </c>
      <c r="N14" s="24">
        <v>0</v>
      </c>
      <c r="O14" s="24">
        <v>0</v>
      </c>
      <c r="P14" s="86">
        <v>0</v>
      </c>
      <c r="Q14" s="24">
        <v>0</v>
      </c>
      <c r="R14" s="24">
        <v>0</v>
      </c>
      <c r="S14" s="24">
        <v>0</v>
      </c>
      <c r="T14" s="24">
        <v>0</v>
      </c>
      <c r="U14" s="24">
        <v>0</v>
      </c>
      <c r="V14" s="24">
        <v>0</v>
      </c>
      <c r="W14" s="24">
        <v>0</v>
      </c>
      <c r="X14" s="86">
        <v>0</v>
      </c>
      <c r="Y14" s="24">
        <v>0</v>
      </c>
      <c r="Z14" s="24">
        <v>0</v>
      </c>
      <c r="AA14" s="24">
        <v>0</v>
      </c>
      <c r="AB14" s="24">
        <v>0</v>
      </c>
      <c r="AC14" s="24">
        <v>0</v>
      </c>
      <c r="AD14" s="24">
        <v>0</v>
      </c>
      <c r="AE14" s="86">
        <v>0</v>
      </c>
      <c r="AF14" s="24">
        <v>0</v>
      </c>
      <c r="AG14" s="24">
        <v>0</v>
      </c>
      <c r="AH14" s="24">
        <v>0</v>
      </c>
      <c r="AI14" s="24">
        <v>0</v>
      </c>
      <c r="AJ14" s="24">
        <v>0</v>
      </c>
      <c r="AK14" s="24">
        <v>0</v>
      </c>
      <c r="AL14" s="24">
        <v>0</v>
      </c>
      <c r="AM14" s="24">
        <v>0</v>
      </c>
      <c r="AN14" s="24">
        <v>0</v>
      </c>
      <c r="AO14" s="24">
        <v>0</v>
      </c>
      <c r="AP14" s="24">
        <v>0</v>
      </c>
      <c r="AQ14" s="24">
        <v>0</v>
      </c>
      <c r="AR14" s="24">
        <v>0</v>
      </c>
      <c r="AS14" s="24">
        <v>0</v>
      </c>
      <c r="AT14" s="24">
        <v>0</v>
      </c>
      <c r="AU14" s="24">
        <v>0</v>
      </c>
      <c r="AV14" s="24">
        <v>0</v>
      </c>
      <c r="AW14" s="24">
        <v>0</v>
      </c>
      <c r="AX14" s="24">
        <v>0</v>
      </c>
      <c r="AY14" s="24">
        <v>0</v>
      </c>
      <c r="AZ14" s="24">
        <v>0</v>
      </c>
      <c r="BA14" s="24">
        <v>0</v>
      </c>
      <c r="BB14" s="24">
        <v>0</v>
      </c>
      <c r="BC14" s="24">
        <v>0</v>
      </c>
      <c r="BD14" s="24">
        <v>0</v>
      </c>
      <c r="BE14" s="24">
        <v>0</v>
      </c>
      <c r="BF14" s="24">
        <v>0</v>
      </c>
      <c r="BG14" s="24">
        <v>0</v>
      </c>
      <c r="BH14" s="24">
        <v>0</v>
      </c>
      <c r="BI14" s="24">
        <v>0</v>
      </c>
      <c r="BJ14" s="24">
        <v>0</v>
      </c>
      <c r="BK14" s="24">
        <v>0</v>
      </c>
      <c r="BL14" s="24">
        <v>0</v>
      </c>
      <c r="BM14" s="24">
        <v>0</v>
      </c>
      <c r="BN14" s="24">
        <v>0</v>
      </c>
      <c r="BO14" s="24">
        <v>0</v>
      </c>
      <c r="BP14" s="24">
        <v>0</v>
      </c>
      <c r="BQ14" s="24">
        <v>0</v>
      </c>
      <c r="BR14" s="86">
        <v>0</v>
      </c>
      <c r="BS14" s="24">
        <v>0</v>
      </c>
      <c r="BT14" s="24">
        <v>0</v>
      </c>
      <c r="BU14" s="24">
        <v>0</v>
      </c>
    </row>
    <row r="15" spans="1:74" s="52" customFormat="1" x14ac:dyDescent="0.3">
      <c r="A15" s="74" t="s">
        <v>87</v>
      </c>
      <c r="B15" s="86"/>
      <c r="C15" s="86"/>
      <c r="D15" s="86"/>
      <c r="E15" s="86"/>
      <c r="F15" s="86"/>
      <c r="G15" s="86"/>
      <c r="H15" s="86"/>
      <c r="I15" s="85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87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87"/>
      <c r="BP15" s="87"/>
      <c r="BQ15" s="87"/>
      <c r="BR15" s="87"/>
      <c r="BS15" s="87"/>
      <c r="BT15" s="87"/>
      <c r="BU15" s="87"/>
      <c r="BV15" s="87"/>
    </row>
    <row r="16" spans="1:74" s="93" customFormat="1" x14ac:dyDescent="0.3">
      <c r="A16" s="93" t="s">
        <v>180</v>
      </c>
      <c r="B16" s="94">
        <v>4693.4253166999997</v>
      </c>
      <c r="C16" s="94">
        <v>91.351284473999996</v>
      </c>
      <c r="D16" s="94">
        <v>245.10997455</v>
      </c>
      <c r="E16" s="94">
        <v>389.08094992999997</v>
      </c>
      <c r="F16" s="94">
        <v>317.82067261999998</v>
      </c>
      <c r="G16" s="94">
        <v>22.829694656000001</v>
      </c>
      <c r="H16" s="94">
        <v>2221.7953195</v>
      </c>
      <c r="J16" s="93" t="s">
        <v>180</v>
      </c>
      <c r="K16" s="93">
        <v>0</v>
      </c>
      <c r="L16" s="94">
        <v>0</v>
      </c>
      <c r="M16" s="94">
        <v>0</v>
      </c>
      <c r="N16" s="94">
        <v>0</v>
      </c>
      <c r="O16" s="94">
        <v>0</v>
      </c>
      <c r="P16" s="94">
        <v>0</v>
      </c>
      <c r="Q16" s="94">
        <v>0</v>
      </c>
      <c r="R16" s="94">
        <v>0</v>
      </c>
      <c r="S16" s="94">
        <v>0</v>
      </c>
      <c r="T16" s="94">
        <v>0</v>
      </c>
      <c r="U16" s="94">
        <v>0</v>
      </c>
      <c r="V16" s="94">
        <v>0</v>
      </c>
      <c r="W16" s="94">
        <v>0</v>
      </c>
      <c r="X16" s="94">
        <v>0</v>
      </c>
      <c r="Y16" s="94">
        <v>0</v>
      </c>
      <c r="Z16" s="94">
        <v>0</v>
      </c>
      <c r="AA16" s="94">
        <v>0</v>
      </c>
      <c r="AB16" s="94">
        <v>0</v>
      </c>
      <c r="AC16" s="94">
        <v>0</v>
      </c>
      <c r="AD16" s="94">
        <v>0</v>
      </c>
      <c r="AE16" s="94">
        <v>0</v>
      </c>
      <c r="AF16" s="94">
        <v>0</v>
      </c>
      <c r="AG16" s="94">
        <v>0</v>
      </c>
      <c r="AH16" s="94">
        <v>0</v>
      </c>
      <c r="AI16" s="94">
        <v>0</v>
      </c>
      <c r="AJ16" s="94">
        <v>0</v>
      </c>
      <c r="AK16" s="94">
        <v>0</v>
      </c>
      <c r="AL16" s="94">
        <v>0</v>
      </c>
      <c r="AM16" s="94">
        <v>0</v>
      </c>
      <c r="AN16" s="94">
        <v>0</v>
      </c>
      <c r="AO16" s="94">
        <v>0</v>
      </c>
      <c r="AP16" s="94">
        <v>0</v>
      </c>
      <c r="AQ16" s="94">
        <v>0</v>
      </c>
      <c r="AR16" s="94">
        <v>0</v>
      </c>
      <c r="AS16" s="94">
        <v>0</v>
      </c>
      <c r="AT16" s="94">
        <v>0</v>
      </c>
      <c r="AU16" s="94">
        <v>0</v>
      </c>
      <c r="AV16" s="94">
        <v>0</v>
      </c>
      <c r="AW16" s="94">
        <v>0</v>
      </c>
      <c r="AX16" s="94">
        <v>0</v>
      </c>
      <c r="AY16" s="94">
        <v>0</v>
      </c>
      <c r="AZ16" s="94">
        <v>0</v>
      </c>
      <c r="BA16" s="94">
        <v>0</v>
      </c>
      <c r="BB16" s="94">
        <v>0</v>
      </c>
      <c r="BC16" s="94">
        <v>0</v>
      </c>
      <c r="BD16" s="94">
        <v>0</v>
      </c>
      <c r="BE16" s="94">
        <v>0</v>
      </c>
      <c r="BF16" s="94">
        <v>0</v>
      </c>
      <c r="BG16" s="94">
        <v>0</v>
      </c>
      <c r="BH16" s="94">
        <v>0</v>
      </c>
      <c r="BI16" s="94">
        <v>0</v>
      </c>
      <c r="BJ16" s="94">
        <v>0</v>
      </c>
      <c r="BK16" s="94">
        <v>0</v>
      </c>
      <c r="BL16" s="94">
        <v>0</v>
      </c>
      <c r="BM16" s="94">
        <v>0</v>
      </c>
      <c r="BN16" s="94">
        <v>0</v>
      </c>
      <c r="BO16" s="94">
        <v>0</v>
      </c>
      <c r="BP16" s="94">
        <v>0</v>
      </c>
      <c r="BQ16" s="94">
        <v>0</v>
      </c>
      <c r="BR16" s="94">
        <v>0</v>
      </c>
      <c r="BS16" s="94">
        <v>0</v>
      </c>
      <c r="BT16" s="94">
        <v>0</v>
      </c>
      <c r="BU16" s="94">
        <v>0</v>
      </c>
      <c r="BV16" s="94"/>
    </row>
    <row r="17" spans="1:73" x14ac:dyDescent="0.3">
      <c r="A17" s="85" t="s">
        <v>89</v>
      </c>
      <c r="B17" s="86">
        <v>14347.321937999999</v>
      </c>
      <c r="C17" s="86">
        <v>275.28541165000001</v>
      </c>
      <c r="D17" s="86">
        <v>696.30952568999999</v>
      </c>
      <c r="E17" s="86">
        <v>1602.9646740000001</v>
      </c>
      <c r="F17" s="86">
        <v>1312.2678373000001</v>
      </c>
      <c r="G17" s="86">
        <v>94.371536578999994</v>
      </c>
      <c r="H17" s="86">
        <v>5076.1126498000003</v>
      </c>
      <c r="I17" s="85"/>
      <c r="J17" s="26" t="s">
        <v>328</v>
      </c>
      <c r="K17" s="85">
        <v>134.76089448973599</v>
      </c>
      <c r="L17" s="24">
        <v>19.679953927988699</v>
      </c>
      <c r="M17" s="24">
        <v>558.56868582501204</v>
      </c>
      <c r="N17" s="24">
        <v>558.56868582501204</v>
      </c>
      <c r="O17" s="24">
        <v>1085.60099477372</v>
      </c>
      <c r="P17" s="86">
        <v>0.51571214016326505</v>
      </c>
      <c r="Q17" s="24">
        <v>98.270411009436202</v>
      </c>
      <c r="R17" s="24">
        <v>166.71740498111799</v>
      </c>
      <c r="S17" s="24">
        <v>14347.544551684599</v>
      </c>
      <c r="T17" s="24">
        <v>452.66950026948501</v>
      </c>
      <c r="U17" s="24">
        <v>21.273119971854602</v>
      </c>
      <c r="V17" s="24">
        <v>71.346746190440896</v>
      </c>
      <c r="W17" s="24">
        <v>0.63852576204915201</v>
      </c>
      <c r="X17" s="86">
        <v>102.898098410495</v>
      </c>
      <c r="Y17" s="24">
        <v>444.87519567944599</v>
      </c>
      <c r="Z17" s="24">
        <v>444.87519567944599</v>
      </c>
      <c r="AA17" s="24">
        <v>3234742.8621743</v>
      </c>
      <c r="AB17" s="24">
        <v>0</v>
      </c>
      <c r="AC17" s="24">
        <v>145.110357913228</v>
      </c>
      <c r="AD17" s="24">
        <v>32.104502181139701</v>
      </c>
      <c r="AE17" s="86">
        <v>59.360753187430497</v>
      </c>
      <c r="AF17" s="24">
        <v>120.121618782206</v>
      </c>
      <c r="AG17" s="24">
        <v>70.941578978404607</v>
      </c>
      <c r="AH17" s="24">
        <v>0</v>
      </c>
      <c r="AI17" s="24">
        <v>275.28934301724502</v>
      </c>
      <c r="AJ17" s="24">
        <v>0</v>
      </c>
      <c r="AK17" s="24">
        <v>626.68722224683995</v>
      </c>
      <c r="AL17" s="24">
        <v>69.631907458787296</v>
      </c>
      <c r="AM17" s="24">
        <v>696.31912970562701</v>
      </c>
      <c r="AN17" s="24">
        <v>0</v>
      </c>
      <c r="AO17" s="24">
        <v>270.28442501555298</v>
      </c>
      <c r="AP17" s="24">
        <v>0.26183442825884401</v>
      </c>
      <c r="AQ17" s="24">
        <v>835.241248214454</v>
      </c>
      <c r="AR17" s="24">
        <v>3.4702314297524701</v>
      </c>
      <c r="AS17" s="24">
        <v>38.900617063774199</v>
      </c>
      <c r="AT17" s="24">
        <v>73.771668406113406</v>
      </c>
      <c r="AU17" s="24">
        <v>0.203478925059387</v>
      </c>
      <c r="AV17" s="24">
        <v>0</v>
      </c>
      <c r="AW17" s="24">
        <v>29.893013739865602</v>
      </c>
      <c r="AX17" s="24">
        <v>1603.03349037821</v>
      </c>
      <c r="AY17" s="24">
        <v>1312.3297125489901</v>
      </c>
      <c r="AZ17" s="24">
        <v>290.70377782921901</v>
      </c>
      <c r="BA17" s="24">
        <v>0.49145972012323802</v>
      </c>
      <c r="BB17" s="24">
        <v>4.5155765472312702E-3</v>
      </c>
      <c r="BC17" s="24">
        <v>154.187488642338</v>
      </c>
      <c r="BD17" s="24">
        <v>2.7903374208127301</v>
      </c>
      <c r="BE17" s="24">
        <v>407.48713597557202</v>
      </c>
      <c r="BF17" s="24">
        <v>8.3632566854610602</v>
      </c>
      <c r="BG17" s="24">
        <v>1.68592045260889</v>
      </c>
      <c r="BH17" s="24">
        <v>582.22531849622703</v>
      </c>
      <c r="BI17" s="24">
        <v>111.991410394886</v>
      </c>
      <c r="BJ17" s="24">
        <v>0.62130932313695597</v>
      </c>
      <c r="BK17" s="24">
        <v>7.9544877174997399</v>
      </c>
      <c r="BL17" s="24">
        <v>1.7638545845665401E-2</v>
      </c>
      <c r="BM17" s="24">
        <v>94.373797429190205</v>
      </c>
      <c r="BN17" s="24">
        <v>251.488762037876</v>
      </c>
      <c r="BO17" s="24">
        <v>0</v>
      </c>
      <c r="BP17" s="24">
        <v>7.8862054587400099</v>
      </c>
      <c r="BQ17" s="24">
        <v>122.549943859384</v>
      </c>
      <c r="BR17" s="86">
        <v>0</v>
      </c>
      <c r="BS17" s="24">
        <v>22.989873419990399</v>
      </c>
      <c r="BT17" s="24">
        <v>5076.1357906049998</v>
      </c>
      <c r="BU17" s="24">
        <v>52.282595288215703</v>
      </c>
    </row>
    <row r="18" spans="1:73" x14ac:dyDescent="0.3">
      <c r="A18" s="85" t="s">
        <v>90</v>
      </c>
      <c r="B18" s="85"/>
      <c r="C18" s="85"/>
      <c r="D18" s="85"/>
      <c r="E18" s="85"/>
      <c r="F18" s="85"/>
      <c r="G18" s="85"/>
      <c r="H18" s="85"/>
      <c r="I18" s="85"/>
    </row>
    <row r="19" spans="1:73" x14ac:dyDescent="0.3">
      <c r="A19" s="85" t="s">
        <v>182</v>
      </c>
      <c r="B19" s="86">
        <v>1736986.2534</v>
      </c>
      <c r="C19" s="86">
        <v>28449.284774</v>
      </c>
      <c r="D19" s="86">
        <v>87735.870314</v>
      </c>
      <c r="E19" s="86">
        <v>301835.18800000002</v>
      </c>
      <c r="F19" s="86">
        <v>179018.80574000001</v>
      </c>
      <c r="G19" s="86">
        <v>9931.3875819000004</v>
      </c>
      <c r="H19" s="86">
        <v>575717.15593999997</v>
      </c>
      <c r="I19" s="85"/>
      <c r="J19" s="26" t="s">
        <v>182</v>
      </c>
      <c r="K19" s="85">
        <v>0</v>
      </c>
      <c r="L19" s="24">
        <v>0</v>
      </c>
      <c r="M19" s="24">
        <v>0</v>
      </c>
      <c r="N19" s="24">
        <v>0</v>
      </c>
      <c r="O19" s="24">
        <v>0</v>
      </c>
      <c r="P19" s="86">
        <v>0</v>
      </c>
      <c r="Q19" s="24">
        <v>0</v>
      </c>
      <c r="R19" s="24">
        <v>0</v>
      </c>
      <c r="S19" s="24">
        <v>0</v>
      </c>
      <c r="T19" s="24">
        <v>0</v>
      </c>
      <c r="U19" s="24">
        <v>0</v>
      </c>
      <c r="V19" s="24">
        <v>0</v>
      </c>
      <c r="W19" s="24">
        <v>0</v>
      </c>
      <c r="X19" s="86">
        <v>0</v>
      </c>
      <c r="Y19" s="24">
        <v>0</v>
      </c>
      <c r="Z19" s="24">
        <v>0</v>
      </c>
      <c r="AA19" s="24">
        <v>0</v>
      </c>
      <c r="AB19" s="24">
        <v>0</v>
      </c>
      <c r="AC19" s="24">
        <v>0</v>
      </c>
      <c r="AD19" s="24">
        <v>0</v>
      </c>
      <c r="AE19" s="86">
        <v>0</v>
      </c>
      <c r="AF19" s="24">
        <v>0</v>
      </c>
      <c r="AG19" s="24">
        <v>0</v>
      </c>
      <c r="AH19" s="24">
        <v>0</v>
      </c>
      <c r="AI19" s="24">
        <v>0</v>
      </c>
      <c r="AJ19" s="24">
        <v>0</v>
      </c>
      <c r="AK19" s="24">
        <v>0</v>
      </c>
      <c r="AL19" s="24">
        <v>0</v>
      </c>
      <c r="AM19" s="24">
        <v>0</v>
      </c>
      <c r="AN19" s="24">
        <v>0</v>
      </c>
      <c r="AO19" s="24">
        <v>0</v>
      </c>
      <c r="AP19" s="24">
        <v>0</v>
      </c>
      <c r="AQ19" s="24">
        <v>0</v>
      </c>
      <c r="AR19" s="24">
        <v>0</v>
      </c>
      <c r="AS19" s="24">
        <v>0</v>
      </c>
      <c r="AT19" s="24">
        <v>0</v>
      </c>
      <c r="AU19" s="24">
        <v>0</v>
      </c>
      <c r="AV19" s="24">
        <v>0</v>
      </c>
      <c r="AW19" s="24">
        <v>0</v>
      </c>
      <c r="AX19" s="24">
        <v>0</v>
      </c>
      <c r="AY19" s="24">
        <v>0</v>
      </c>
      <c r="AZ19" s="24">
        <v>0</v>
      </c>
      <c r="BA19" s="24">
        <v>0</v>
      </c>
      <c r="BB19" s="24">
        <v>0</v>
      </c>
      <c r="BC19" s="24">
        <v>0</v>
      </c>
      <c r="BD19" s="24">
        <v>0</v>
      </c>
      <c r="BE19" s="24">
        <v>0</v>
      </c>
      <c r="BF19" s="24">
        <v>0</v>
      </c>
      <c r="BG19" s="24">
        <v>0</v>
      </c>
      <c r="BH19" s="24">
        <v>0</v>
      </c>
      <c r="BI19" s="24">
        <v>0</v>
      </c>
      <c r="BJ19" s="24">
        <v>0</v>
      </c>
      <c r="BK19" s="24">
        <v>0</v>
      </c>
      <c r="BL19" s="24">
        <v>0</v>
      </c>
      <c r="BM19" s="24">
        <v>0</v>
      </c>
      <c r="BN19" s="24">
        <v>0</v>
      </c>
      <c r="BO19" s="24">
        <v>0</v>
      </c>
      <c r="BP19" s="24">
        <v>0</v>
      </c>
      <c r="BQ19" s="24">
        <v>0</v>
      </c>
      <c r="BR19" s="86">
        <v>0</v>
      </c>
      <c r="BS19" s="24">
        <v>0</v>
      </c>
      <c r="BT19" s="24">
        <v>0</v>
      </c>
      <c r="BU19" s="24">
        <v>0</v>
      </c>
    </row>
    <row r="20" spans="1:73" x14ac:dyDescent="0.3">
      <c r="A20" s="85" t="s">
        <v>183</v>
      </c>
      <c r="B20" s="86">
        <v>5104.0783133000004</v>
      </c>
      <c r="C20" s="86">
        <v>76.745083073000004</v>
      </c>
      <c r="D20" s="86">
        <v>274.59934723999999</v>
      </c>
      <c r="E20" s="86">
        <v>684.44289627000001</v>
      </c>
      <c r="F20" s="86">
        <v>546.90431981999996</v>
      </c>
      <c r="G20" s="86">
        <v>42.21897998</v>
      </c>
      <c r="H20" s="86">
        <v>1084.9297610000001</v>
      </c>
      <c r="I20" s="85"/>
      <c r="J20" s="26" t="s">
        <v>183</v>
      </c>
      <c r="K20" s="85">
        <v>50.983451360127397</v>
      </c>
      <c r="L20" s="24">
        <v>7.4454247880377196</v>
      </c>
      <c r="M20" s="24">
        <v>107.473812874633</v>
      </c>
      <c r="N20" s="24">
        <v>107.473812874633</v>
      </c>
      <c r="O20" s="24">
        <v>207.12046233720699</v>
      </c>
      <c r="P20" s="86">
        <v>9.6088018523370705E-2</v>
      </c>
      <c r="Q20" s="24">
        <v>21.6386195914836</v>
      </c>
      <c r="R20" s="24">
        <v>63.073414921332002</v>
      </c>
      <c r="S20" s="24">
        <v>5104.2948686320797</v>
      </c>
      <c r="T20" s="24">
        <v>91.971046395243306</v>
      </c>
      <c r="U20" s="24">
        <v>8.0481596971705809</v>
      </c>
      <c r="V20" s="24">
        <v>15.128725437476101</v>
      </c>
      <c r="W20" s="24">
        <v>0.24157087929913701</v>
      </c>
      <c r="X20" s="86">
        <v>38.928935675079998</v>
      </c>
      <c r="Y20" s="24">
        <v>97.878154534854403</v>
      </c>
      <c r="Z20" s="24">
        <v>97.878154534854403</v>
      </c>
      <c r="AA20" s="24">
        <v>1348137.6120702999</v>
      </c>
      <c r="AB20" s="24">
        <v>0</v>
      </c>
      <c r="AC20" s="24">
        <v>28.728725758949899</v>
      </c>
      <c r="AD20" s="24">
        <v>6.6627281056073402</v>
      </c>
      <c r="AE20" s="86">
        <v>11.2172034486989</v>
      </c>
      <c r="AF20" s="24">
        <v>28.0784207218924</v>
      </c>
      <c r="AG20" s="24">
        <v>26.839003778557402</v>
      </c>
      <c r="AH20" s="24">
        <v>0</v>
      </c>
      <c r="AI20" s="24">
        <v>76.746879779758203</v>
      </c>
      <c r="AJ20" s="24">
        <v>0</v>
      </c>
      <c r="AK20" s="24">
        <v>247.152942096705</v>
      </c>
      <c r="AL20" s="24">
        <v>27.4614677612614</v>
      </c>
      <c r="AM20" s="24">
        <v>274.61440985796702</v>
      </c>
      <c r="AN20" s="24">
        <v>0</v>
      </c>
      <c r="AO20" s="24">
        <v>60.6916231285349</v>
      </c>
      <c r="AP20" s="24">
        <v>0.113714156649415</v>
      </c>
      <c r="AQ20" s="24">
        <v>169.21641398501899</v>
      </c>
      <c r="AR20" s="24">
        <v>1.3405613117500801</v>
      </c>
      <c r="AS20" s="24">
        <v>18.992435264030998</v>
      </c>
      <c r="AT20" s="24">
        <v>33.156829830740101</v>
      </c>
      <c r="AU20" s="24">
        <v>8.2288618969669894E-2</v>
      </c>
      <c r="AV20" s="24">
        <v>0</v>
      </c>
      <c r="AW20" s="24">
        <v>14.6337417050546</v>
      </c>
      <c r="AX20" s="24">
        <v>684.47849227637096</v>
      </c>
      <c r="AY20" s="24">
        <v>546.93356365651903</v>
      </c>
      <c r="AZ20" s="24">
        <v>137.54492861985099</v>
      </c>
      <c r="BA20" s="24">
        <v>0.224535408764474</v>
      </c>
      <c r="BB20" s="24">
        <v>1.7247624023765801E-3</v>
      </c>
      <c r="BC20" s="24">
        <v>59.985101014677198</v>
      </c>
      <c r="BD20" s="24">
        <v>1.3649950305615699</v>
      </c>
      <c r="BE20" s="24">
        <v>168.05463417053801</v>
      </c>
      <c r="BF20" s="24">
        <v>4.0166529896327603</v>
      </c>
      <c r="BG20" s="24">
        <v>0.80383036877814396</v>
      </c>
      <c r="BH20" s="24">
        <v>240.119158054862</v>
      </c>
      <c r="BI20" s="24">
        <v>22.568739324012601</v>
      </c>
      <c r="BJ20" s="24">
        <v>0.24416669830299201</v>
      </c>
      <c r="BK20" s="24">
        <v>3.7920002537519899</v>
      </c>
      <c r="BL20" s="24">
        <v>7.1940170527510904E-3</v>
      </c>
      <c r="BM20" s="24">
        <v>42.220743046677299</v>
      </c>
      <c r="BN20" s="24">
        <v>49.964837623534997</v>
      </c>
      <c r="BO20" s="24">
        <v>0</v>
      </c>
      <c r="BP20" s="24">
        <v>2.9676048567495501</v>
      </c>
      <c r="BQ20" s="24">
        <v>27.268666783176499</v>
      </c>
      <c r="BR20" s="86">
        <v>0</v>
      </c>
      <c r="BS20" s="24">
        <v>6.6980124037897397</v>
      </c>
      <c r="BT20" s="24">
        <v>1084.9693762573199</v>
      </c>
      <c r="BU20" s="24">
        <v>10.762794137707299</v>
      </c>
    </row>
    <row r="21" spans="1:73" x14ac:dyDescent="0.3">
      <c r="A21" s="85" t="s">
        <v>184</v>
      </c>
      <c r="B21" s="86">
        <v>39538.671425</v>
      </c>
      <c r="C21" s="86">
        <v>731.99433274</v>
      </c>
      <c r="D21" s="86">
        <v>1542.4047238000001</v>
      </c>
      <c r="E21" s="86">
        <v>5336.8312827999998</v>
      </c>
      <c r="F21" s="86">
        <v>4496.5447310999998</v>
      </c>
      <c r="G21" s="86">
        <v>331.47204484000002</v>
      </c>
      <c r="H21" s="86">
        <v>10758.442403999999</v>
      </c>
      <c r="I21" s="85"/>
      <c r="J21" s="26" t="s">
        <v>184</v>
      </c>
      <c r="K21" s="85">
        <v>0</v>
      </c>
      <c r="L21" s="24">
        <v>0</v>
      </c>
      <c r="M21" s="24">
        <v>0</v>
      </c>
      <c r="N21" s="24">
        <v>0</v>
      </c>
      <c r="O21" s="24">
        <v>0</v>
      </c>
      <c r="P21" s="86">
        <v>0</v>
      </c>
      <c r="Q21" s="24">
        <v>0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86">
        <v>0</v>
      </c>
      <c r="Y21" s="24">
        <v>0</v>
      </c>
      <c r="Z21" s="24">
        <v>0</v>
      </c>
      <c r="AA21" s="24">
        <v>0</v>
      </c>
      <c r="AB21" s="24">
        <v>0</v>
      </c>
      <c r="AC21" s="24">
        <v>0</v>
      </c>
      <c r="AD21" s="24">
        <v>0</v>
      </c>
      <c r="AE21" s="86">
        <v>0</v>
      </c>
      <c r="AF21" s="24">
        <v>0</v>
      </c>
      <c r="AG21" s="24">
        <v>0</v>
      </c>
      <c r="AH21" s="24">
        <v>0</v>
      </c>
      <c r="AI21" s="24">
        <v>0</v>
      </c>
      <c r="AJ21" s="24">
        <v>0</v>
      </c>
      <c r="AK21" s="24">
        <v>0</v>
      </c>
      <c r="AL21" s="24">
        <v>0</v>
      </c>
      <c r="AM21" s="24">
        <v>0</v>
      </c>
      <c r="AN21" s="24">
        <v>0</v>
      </c>
      <c r="AO21" s="24">
        <v>0</v>
      </c>
      <c r="AP21" s="24">
        <v>0</v>
      </c>
      <c r="AQ21" s="24">
        <v>0</v>
      </c>
      <c r="AR21" s="24">
        <v>0</v>
      </c>
      <c r="AS21" s="24">
        <v>0</v>
      </c>
      <c r="AT21" s="24">
        <v>0</v>
      </c>
      <c r="AU21" s="24">
        <v>0</v>
      </c>
      <c r="AV21" s="24">
        <v>0</v>
      </c>
      <c r="AW21" s="24">
        <v>0</v>
      </c>
      <c r="AX21" s="24">
        <v>0</v>
      </c>
      <c r="AY21" s="24">
        <v>0</v>
      </c>
      <c r="AZ21" s="24">
        <v>0</v>
      </c>
      <c r="BA21" s="24">
        <v>0</v>
      </c>
      <c r="BB21" s="24">
        <v>0</v>
      </c>
      <c r="BC21" s="24">
        <v>0</v>
      </c>
      <c r="BD21" s="24">
        <v>0</v>
      </c>
      <c r="BE21" s="24">
        <v>0</v>
      </c>
      <c r="BF21" s="24">
        <v>0</v>
      </c>
      <c r="BG21" s="24">
        <v>0</v>
      </c>
      <c r="BH21" s="24">
        <v>0</v>
      </c>
      <c r="BI21" s="24">
        <v>0</v>
      </c>
      <c r="BJ21" s="24">
        <v>0</v>
      </c>
      <c r="BK21" s="24">
        <v>0</v>
      </c>
      <c r="BL21" s="24">
        <v>0</v>
      </c>
      <c r="BM21" s="24">
        <v>0</v>
      </c>
      <c r="BN21" s="24">
        <v>0</v>
      </c>
      <c r="BO21" s="24">
        <v>0</v>
      </c>
      <c r="BP21" s="24">
        <v>0</v>
      </c>
      <c r="BQ21" s="24">
        <v>0</v>
      </c>
      <c r="BR21" s="86">
        <v>0</v>
      </c>
      <c r="BS21" s="24">
        <v>0</v>
      </c>
      <c r="BT21" s="24">
        <v>0</v>
      </c>
      <c r="BU21" s="24">
        <v>0</v>
      </c>
    </row>
    <row r="22" spans="1:73" x14ac:dyDescent="0.3">
      <c r="A22" s="85" t="s">
        <v>185</v>
      </c>
      <c r="B22" s="86">
        <v>1124898.1370999999</v>
      </c>
      <c r="C22" s="86">
        <v>16608.305910999999</v>
      </c>
      <c r="D22" s="86">
        <v>64781.326584000002</v>
      </c>
      <c r="E22" s="86">
        <v>213728.91370999999</v>
      </c>
      <c r="F22" s="86">
        <v>112082.95594</v>
      </c>
      <c r="G22" s="86">
        <v>5481.0007069000003</v>
      </c>
      <c r="H22" s="86">
        <v>367207.41261</v>
      </c>
      <c r="I22" s="85"/>
      <c r="J22" s="26" t="s">
        <v>185</v>
      </c>
      <c r="K22" s="85">
        <v>0</v>
      </c>
      <c r="L22" s="24">
        <v>0</v>
      </c>
      <c r="M22" s="24">
        <v>0</v>
      </c>
      <c r="N22" s="24">
        <v>0</v>
      </c>
      <c r="O22" s="24">
        <v>0</v>
      </c>
      <c r="P22" s="86">
        <v>0</v>
      </c>
      <c r="Q22" s="24">
        <v>0</v>
      </c>
      <c r="R22" s="24">
        <v>0</v>
      </c>
      <c r="S22" s="24">
        <v>0</v>
      </c>
      <c r="T22" s="24">
        <v>0</v>
      </c>
      <c r="U22" s="24">
        <v>0</v>
      </c>
      <c r="V22" s="24">
        <v>0</v>
      </c>
      <c r="W22" s="24">
        <v>0</v>
      </c>
      <c r="X22" s="86">
        <v>0</v>
      </c>
      <c r="Y22" s="24">
        <v>0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  <c r="AE22" s="86">
        <v>0</v>
      </c>
      <c r="AF22" s="24">
        <v>0</v>
      </c>
      <c r="AG22" s="24">
        <v>0</v>
      </c>
      <c r="AH22" s="24">
        <v>0</v>
      </c>
      <c r="AI22" s="24">
        <v>0</v>
      </c>
      <c r="AJ22" s="24">
        <v>0</v>
      </c>
      <c r="AK22" s="24">
        <v>0</v>
      </c>
      <c r="AL22" s="24">
        <v>0</v>
      </c>
      <c r="AM22" s="24">
        <v>0</v>
      </c>
      <c r="AN22" s="24">
        <v>0</v>
      </c>
      <c r="AO22" s="24">
        <v>0</v>
      </c>
      <c r="AP22" s="24">
        <v>0</v>
      </c>
      <c r="AQ22" s="24">
        <v>0</v>
      </c>
      <c r="AR22" s="24">
        <v>0</v>
      </c>
      <c r="AS22" s="24">
        <v>0</v>
      </c>
      <c r="AT22" s="24">
        <v>0</v>
      </c>
      <c r="AU22" s="24">
        <v>0</v>
      </c>
      <c r="AV22" s="24">
        <v>0</v>
      </c>
      <c r="AW22" s="24">
        <v>0</v>
      </c>
      <c r="AX22" s="24">
        <v>0</v>
      </c>
      <c r="AY22" s="24">
        <v>0</v>
      </c>
      <c r="AZ22" s="24">
        <v>0</v>
      </c>
      <c r="BA22" s="24">
        <v>0</v>
      </c>
      <c r="BB22" s="24">
        <v>0</v>
      </c>
      <c r="BC22" s="24">
        <v>0</v>
      </c>
      <c r="BD22" s="24">
        <v>0</v>
      </c>
      <c r="BE22" s="24">
        <v>0</v>
      </c>
      <c r="BF22" s="24">
        <v>0</v>
      </c>
      <c r="BG22" s="24">
        <v>0</v>
      </c>
      <c r="BH22" s="24">
        <v>0</v>
      </c>
      <c r="BI22" s="24">
        <v>0</v>
      </c>
      <c r="BJ22" s="24">
        <v>0</v>
      </c>
      <c r="BK22" s="24">
        <v>0</v>
      </c>
      <c r="BL22" s="24">
        <v>0</v>
      </c>
      <c r="BM22" s="24">
        <v>0</v>
      </c>
      <c r="BN22" s="24">
        <v>0</v>
      </c>
      <c r="BO22" s="24">
        <v>0</v>
      </c>
      <c r="BP22" s="24">
        <v>0</v>
      </c>
      <c r="BQ22" s="24">
        <v>0</v>
      </c>
      <c r="BR22" s="86">
        <v>0</v>
      </c>
      <c r="BS22" s="24">
        <v>0</v>
      </c>
      <c r="BT22" s="24">
        <v>0</v>
      </c>
      <c r="BU22" s="24">
        <v>0</v>
      </c>
    </row>
    <row r="23" spans="1:73" x14ac:dyDescent="0.3">
      <c r="A23" s="85" t="s">
        <v>186</v>
      </c>
      <c r="B23" s="86">
        <v>129661.27817999999</v>
      </c>
      <c r="C23" s="86">
        <v>2485.3912409999998</v>
      </c>
      <c r="D23" s="86">
        <v>5252.9686246000001</v>
      </c>
      <c r="E23" s="86">
        <v>17876.275825000001</v>
      </c>
      <c r="F23" s="86">
        <v>15143.578254</v>
      </c>
      <c r="G23" s="86">
        <v>1105.7110802</v>
      </c>
      <c r="H23" s="86">
        <v>33602.131534</v>
      </c>
      <c r="I23" s="85"/>
      <c r="J23" s="26" t="s">
        <v>186</v>
      </c>
      <c r="K23" s="85">
        <v>4055.4658273612699</v>
      </c>
      <c r="L23" s="24">
        <v>592.24487659529495</v>
      </c>
      <c r="M23" s="24">
        <v>1998.2381362322899</v>
      </c>
      <c r="N23" s="24">
        <v>1998.2381362322899</v>
      </c>
      <c r="O23" s="24">
        <v>3632.7467378871602</v>
      </c>
      <c r="P23" s="86">
        <v>1.3971059463870099</v>
      </c>
      <c r="Q23" s="24">
        <v>740.992620479268</v>
      </c>
      <c r="R23" s="24">
        <v>5017.1590767542002</v>
      </c>
      <c r="S23" s="24">
        <v>129661.26594112501</v>
      </c>
      <c r="T23" s="24">
        <v>2314.44146863067</v>
      </c>
      <c r="U23" s="24">
        <v>640.18848989000901</v>
      </c>
      <c r="V23" s="24">
        <v>455.05008395172598</v>
      </c>
      <c r="W23" s="24">
        <v>19.215684816563201</v>
      </c>
      <c r="X23" s="86">
        <v>3096.5950608743801</v>
      </c>
      <c r="Y23" s="24">
        <v>3342.9577428631001</v>
      </c>
      <c r="Z23" s="24">
        <v>3342.9577428631001</v>
      </c>
      <c r="AA23" s="24">
        <v>37328074.637400299</v>
      </c>
      <c r="AB23" s="24">
        <v>0</v>
      </c>
      <c r="AC23" s="24">
        <v>634.38290263270198</v>
      </c>
      <c r="AD23" s="24">
        <v>184.09898158810799</v>
      </c>
      <c r="AE23" s="86">
        <v>183.21235494494999</v>
      </c>
      <c r="AF23" s="24">
        <v>1137.9917088929799</v>
      </c>
      <c r="AG23" s="24">
        <v>2134.9021847171798</v>
      </c>
      <c r="AH23" s="24">
        <v>0</v>
      </c>
      <c r="AI23" s="24">
        <v>2485.39059793757</v>
      </c>
      <c r="AJ23" s="24">
        <v>0</v>
      </c>
      <c r="AK23" s="24">
        <v>4727.6705333663904</v>
      </c>
      <c r="AL23" s="24">
        <v>525.29668013448202</v>
      </c>
      <c r="AM23" s="24">
        <v>5252.9672135008695</v>
      </c>
      <c r="AN23" s="24">
        <v>0</v>
      </c>
      <c r="AO23" s="24">
        <v>2205.82536586065</v>
      </c>
      <c r="AP23" s="24">
        <v>2.5069173976641999</v>
      </c>
      <c r="AQ23" s="24">
        <v>4201.5122465263903</v>
      </c>
      <c r="AR23" s="24">
        <v>51.898672063801698</v>
      </c>
      <c r="AS23" s="24">
        <v>137.22554480067399</v>
      </c>
      <c r="AT23" s="24">
        <v>580.97151187464397</v>
      </c>
      <c r="AU23" s="24">
        <v>2.6300576403930802</v>
      </c>
      <c r="AV23" s="24">
        <v>0</v>
      </c>
      <c r="AW23" s="24">
        <v>101.06813898377899</v>
      </c>
      <c r="AX23" s="24">
        <v>17877.0294877294</v>
      </c>
      <c r="AY23" s="24">
        <v>15144.3326508108</v>
      </c>
      <c r="AZ23" s="24">
        <v>2732.6968369186002</v>
      </c>
      <c r="BA23" s="24">
        <v>3.4614143894574898</v>
      </c>
      <c r="BB23" s="24">
        <v>6.9731723661656697E-2</v>
      </c>
      <c r="BC23" s="24">
        <v>2258.6237043822298</v>
      </c>
      <c r="BD23" s="24">
        <v>9.5438399775128495</v>
      </c>
      <c r="BE23" s="24">
        <v>4901.0784210497304</v>
      </c>
      <c r="BF23" s="24">
        <v>36.962234622486001</v>
      </c>
      <c r="BG23" s="24">
        <v>8.1094924412330496</v>
      </c>
      <c r="BH23" s="24">
        <v>7002.80345111525</v>
      </c>
      <c r="BI23" s="24">
        <v>546.19932434181499</v>
      </c>
      <c r="BJ23" s="24">
        <v>8.8262783834609202</v>
      </c>
      <c r="BK23" s="24">
        <v>38.332073083219001</v>
      </c>
      <c r="BL23" s="24">
        <v>0.22116688162833301</v>
      </c>
      <c r="BM23" s="24">
        <v>1105.71055801848</v>
      </c>
      <c r="BN23" s="24">
        <v>1124.47158034266</v>
      </c>
      <c r="BO23" s="24">
        <v>0</v>
      </c>
      <c r="BP23" s="24">
        <v>235.052771653186</v>
      </c>
      <c r="BQ23" s="24">
        <v>964.55275596371405</v>
      </c>
      <c r="BR23" s="86">
        <v>0</v>
      </c>
      <c r="BS23" s="24">
        <v>406.65318887609902</v>
      </c>
      <c r="BT23" s="24">
        <v>33602.122385401002</v>
      </c>
      <c r="BU23" s="24">
        <v>287.31812561106</v>
      </c>
    </row>
    <row r="24" spans="1:73" x14ac:dyDescent="0.3">
      <c r="A24" s="85" t="s">
        <v>187</v>
      </c>
      <c r="B24" s="86">
        <v>5399.2026333000003</v>
      </c>
      <c r="C24" s="86">
        <v>102.84675304</v>
      </c>
      <c r="D24" s="86">
        <v>205.05000623999999</v>
      </c>
      <c r="E24" s="86">
        <v>755.71093827000004</v>
      </c>
      <c r="F24" s="86">
        <v>651.20600160000004</v>
      </c>
      <c r="G24" s="86">
        <v>48.101506055999998</v>
      </c>
      <c r="H24" s="86">
        <v>1378.3286208</v>
      </c>
      <c r="I24" s="85"/>
      <c r="J24" s="26" t="s">
        <v>187</v>
      </c>
      <c r="K24" s="85">
        <v>0</v>
      </c>
      <c r="L24" s="24">
        <v>0</v>
      </c>
      <c r="M24" s="24">
        <v>0</v>
      </c>
      <c r="N24" s="24">
        <v>0</v>
      </c>
      <c r="O24" s="24">
        <v>0</v>
      </c>
      <c r="P24" s="86">
        <v>0</v>
      </c>
      <c r="Q24" s="24">
        <v>0</v>
      </c>
      <c r="R24" s="24">
        <v>0</v>
      </c>
      <c r="S24" s="24">
        <v>0</v>
      </c>
      <c r="T24" s="24">
        <v>0</v>
      </c>
      <c r="U24" s="24">
        <v>0</v>
      </c>
      <c r="V24" s="24">
        <v>0</v>
      </c>
      <c r="W24" s="24">
        <v>0</v>
      </c>
      <c r="X24" s="86">
        <v>0</v>
      </c>
      <c r="Y24" s="24">
        <v>0</v>
      </c>
      <c r="Z24" s="24">
        <v>0</v>
      </c>
      <c r="AA24" s="24">
        <v>0</v>
      </c>
      <c r="AB24" s="24">
        <v>0</v>
      </c>
      <c r="AC24" s="24">
        <v>0</v>
      </c>
      <c r="AD24" s="24">
        <v>0</v>
      </c>
      <c r="AE24" s="86">
        <v>0</v>
      </c>
      <c r="AF24" s="24">
        <v>0</v>
      </c>
      <c r="AG24" s="24">
        <v>0</v>
      </c>
      <c r="AH24" s="24">
        <v>0</v>
      </c>
      <c r="AI24" s="24">
        <v>0</v>
      </c>
      <c r="AJ24" s="24">
        <v>0</v>
      </c>
      <c r="AK24" s="24">
        <v>0</v>
      </c>
      <c r="AL24" s="24">
        <v>0</v>
      </c>
      <c r="AM24" s="24">
        <v>0</v>
      </c>
      <c r="AN24" s="24">
        <v>0</v>
      </c>
      <c r="AO24" s="24">
        <v>0</v>
      </c>
      <c r="AP24" s="24">
        <v>0</v>
      </c>
      <c r="AQ24" s="24">
        <v>0</v>
      </c>
      <c r="AR24" s="24">
        <v>0</v>
      </c>
      <c r="AS24" s="24">
        <v>0</v>
      </c>
      <c r="AT24" s="24">
        <v>0</v>
      </c>
      <c r="AU24" s="24">
        <v>0</v>
      </c>
      <c r="AV24" s="24">
        <v>0</v>
      </c>
      <c r="AW24" s="24">
        <v>0</v>
      </c>
      <c r="AX24" s="24">
        <v>0</v>
      </c>
      <c r="AY24" s="24">
        <v>0</v>
      </c>
      <c r="AZ24" s="24">
        <v>0</v>
      </c>
      <c r="BA24" s="24">
        <v>0</v>
      </c>
      <c r="BB24" s="24">
        <v>0</v>
      </c>
      <c r="BC24" s="24">
        <v>0</v>
      </c>
      <c r="BD24" s="24">
        <v>0</v>
      </c>
      <c r="BE24" s="24">
        <v>0</v>
      </c>
      <c r="BF24" s="24">
        <v>0</v>
      </c>
      <c r="BG24" s="24">
        <v>0</v>
      </c>
      <c r="BH24" s="24">
        <v>0</v>
      </c>
      <c r="BI24" s="24">
        <v>0</v>
      </c>
      <c r="BJ24" s="24">
        <v>0</v>
      </c>
      <c r="BK24" s="24">
        <v>0</v>
      </c>
      <c r="BL24" s="24">
        <v>0</v>
      </c>
      <c r="BM24" s="24">
        <v>0</v>
      </c>
      <c r="BN24" s="24">
        <v>0</v>
      </c>
      <c r="BO24" s="24">
        <v>0</v>
      </c>
      <c r="BP24" s="24">
        <v>0</v>
      </c>
      <c r="BQ24" s="24">
        <v>0</v>
      </c>
      <c r="BR24" s="86">
        <v>0</v>
      </c>
      <c r="BS24" s="24">
        <v>0</v>
      </c>
      <c r="BT24" s="24">
        <v>0</v>
      </c>
      <c r="BU24" s="24">
        <v>0</v>
      </c>
    </row>
    <row r="25" spans="1:73" x14ac:dyDescent="0.3">
      <c r="A25" s="85" t="s">
        <v>188</v>
      </c>
      <c r="B25" s="86">
        <v>344578.54534000001</v>
      </c>
      <c r="C25" s="86">
        <v>6812.1334423999997</v>
      </c>
      <c r="D25" s="86">
        <v>12090.634145</v>
      </c>
      <c r="E25" s="86">
        <v>49138.779293</v>
      </c>
      <c r="F25" s="86">
        <v>42787.938246999998</v>
      </c>
      <c r="G25" s="86">
        <v>3134.5091796000002</v>
      </c>
      <c r="H25" s="86">
        <v>88238.254205999998</v>
      </c>
      <c r="I25" s="85"/>
      <c r="J25" s="26" t="s">
        <v>188</v>
      </c>
      <c r="K25" s="85">
        <v>9446.1620250335309</v>
      </c>
      <c r="L25" s="24">
        <v>1379.48129351738</v>
      </c>
      <c r="M25" s="24">
        <v>1380.8326068378301</v>
      </c>
      <c r="N25" s="24">
        <v>1380.8326068378301</v>
      </c>
      <c r="O25" s="24">
        <v>2043.8176478115699</v>
      </c>
      <c r="P25" s="86">
        <v>0.13283379872866</v>
      </c>
      <c r="Q25" s="24">
        <v>1236.1005762518701</v>
      </c>
      <c r="R25" s="24">
        <v>11686.174878735699</v>
      </c>
      <c r="S25" s="24">
        <v>198742.34121022699</v>
      </c>
      <c r="T25" s="24">
        <v>2891.5992046941201</v>
      </c>
      <c r="U25" s="24">
        <v>1491.1532161244099</v>
      </c>
      <c r="V25" s="24">
        <v>685.94872165333595</v>
      </c>
      <c r="W25" s="24">
        <v>44.757960109927701</v>
      </c>
      <c r="X25" s="86">
        <v>7212.7138287746602</v>
      </c>
      <c r="Y25" s="24">
        <v>5566.4233895114203</v>
      </c>
      <c r="Z25" s="24">
        <v>5566.4233895114203</v>
      </c>
      <c r="AA25" s="24">
        <v>60725831.221737497</v>
      </c>
      <c r="AB25" s="24">
        <v>0</v>
      </c>
      <c r="AC25" s="24">
        <v>652.67183082435599</v>
      </c>
      <c r="AD25" s="24">
        <v>255.964509380881</v>
      </c>
      <c r="AE25" s="86">
        <v>72.414348861844303</v>
      </c>
      <c r="AF25" s="24">
        <v>2103.2116989597998</v>
      </c>
      <c r="AG25" s="24">
        <v>4972.6998207456299</v>
      </c>
      <c r="AH25" s="24">
        <v>0</v>
      </c>
      <c r="AI25" s="24">
        <v>3951.8326514922501</v>
      </c>
      <c r="AJ25" s="24">
        <v>0</v>
      </c>
      <c r="AK25" s="24">
        <v>6189.1145369202504</v>
      </c>
      <c r="AL25" s="24">
        <v>687.67928007495595</v>
      </c>
      <c r="AM25" s="24">
        <v>6876.7938169952104</v>
      </c>
      <c r="AN25" s="24">
        <v>0</v>
      </c>
      <c r="AO25" s="24">
        <v>3827.6913857170198</v>
      </c>
      <c r="AP25" s="24">
        <v>3.81293971637538</v>
      </c>
      <c r="AQ25" s="24">
        <v>5159.5273792604303</v>
      </c>
      <c r="AR25" s="24">
        <v>90.541601575973999</v>
      </c>
      <c r="AS25" s="24">
        <v>62.521896292376901</v>
      </c>
      <c r="AT25" s="24">
        <v>805.73275514916998</v>
      </c>
      <c r="AU25" s="24">
        <v>4.4240130629364396</v>
      </c>
      <c r="AV25" s="24">
        <v>0</v>
      </c>
      <c r="AW25" s="24">
        <v>38.655872663238398</v>
      </c>
      <c r="AX25" s="24">
        <v>28199.347951634201</v>
      </c>
      <c r="AY25" s="24">
        <v>24637.217091004899</v>
      </c>
      <c r="AZ25" s="24">
        <v>3562.1308606293001</v>
      </c>
      <c r="BA25" s="24">
        <v>4.4915245911252901</v>
      </c>
      <c r="BB25" s="24">
        <v>0.122527635520869</v>
      </c>
      <c r="BC25" s="24">
        <v>3921.5352916659699</v>
      </c>
      <c r="BD25" s="24">
        <v>3.84338045382143</v>
      </c>
      <c r="BE25" s="24">
        <v>8075.6470350589998</v>
      </c>
      <c r="BF25" s="24">
        <v>29.4246043133429</v>
      </c>
      <c r="BG25" s="24">
        <v>7.3422144020238402</v>
      </c>
      <c r="BH25" s="24">
        <v>11538.747794000101</v>
      </c>
      <c r="BI25" s="24">
        <v>648.06450616925099</v>
      </c>
      <c r="BJ25" s="24">
        <v>15.212924844767</v>
      </c>
      <c r="BK25" s="24">
        <v>34.791830029156102</v>
      </c>
      <c r="BL25" s="24">
        <v>0.36888555002562801</v>
      </c>
      <c r="BM25" s="24">
        <v>1804.3136847068599</v>
      </c>
      <c r="BN25" s="24">
        <v>1194.97357779851</v>
      </c>
      <c r="BO25" s="24">
        <v>0</v>
      </c>
      <c r="BP25" s="24">
        <v>546.99213240999097</v>
      </c>
      <c r="BQ25" s="24">
        <v>1644.7469123416699</v>
      </c>
      <c r="BR25" s="86">
        <v>0</v>
      </c>
      <c r="BS25" s="24">
        <v>884.15876503377399</v>
      </c>
      <c r="BT25" s="24">
        <v>51931.364628493597</v>
      </c>
      <c r="BU25" s="24">
        <v>384.98988647728203</v>
      </c>
    </row>
    <row r="26" spans="1:73" x14ac:dyDescent="0.3">
      <c r="A26" s="85" t="s">
        <v>189</v>
      </c>
      <c r="B26" s="86">
        <v>76524.619233000005</v>
      </c>
      <c r="C26" s="86">
        <v>1530.4558735000001</v>
      </c>
      <c r="D26" s="86">
        <v>3997.9889717000001</v>
      </c>
      <c r="E26" s="86">
        <v>5672.5159368000004</v>
      </c>
      <c r="F26" s="86">
        <v>4664.1534099</v>
      </c>
      <c r="G26" s="86">
        <v>330.40960297999999</v>
      </c>
      <c r="H26" s="86">
        <v>39468.482133999998</v>
      </c>
      <c r="I26" s="85"/>
      <c r="J26" s="26" t="s">
        <v>189</v>
      </c>
      <c r="K26" s="85">
        <v>0</v>
      </c>
      <c r="L26" s="24">
        <v>0</v>
      </c>
      <c r="M26" s="24">
        <v>0</v>
      </c>
      <c r="N26" s="24">
        <v>0</v>
      </c>
      <c r="O26" s="24">
        <v>0</v>
      </c>
      <c r="P26" s="86">
        <v>0</v>
      </c>
      <c r="Q26" s="24">
        <v>0</v>
      </c>
      <c r="R26" s="24">
        <v>0</v>
      </c>
      <c r="S26" s="24">
        <v>0</v>
      </c>
      <c r="T26" s="24">
        <v>0</v>
      </c>
      <c r="U26" s="24">
        <v>0</v>
      </c>
      <c r="V26" s="24">
        <v>0</v>
      </c>
      <c r="W26" s="24">
        <v>0</v>
      </c>
      <c r="X26" s="86">
        <v>0</v>
      </c>
      <c r="Y26" s="24">
        <v>0</v>
      </c>
      <c r="Z26" s="24">
        <v>0</v>
      </c>
      <c r="AA26" s="24">
        <v>0</v>
      </c>
      <c r="AB26" s="24">
        <v>0</v>
      </c>
      <c r="AC26" s="24">
        <v>0</v>
      </c>
      <c r="AD26" s="24">
        <v>0</v>
      </c>
      <c r="AE26" s="86">
        <v>0</v>
      </c>
      <c r="AF26" s="24">
        <v>0</v>
      </c>
      <c r="AG26" s="24">
        <v>0</v>
      </c>
      <c r="AH26" s="24">
        <v>0</v>
      </c>
      <c r="AI26" s="24">
        <v>0</v>
      </c>
      <c r="AJ26" s="24">
        <v>0</v>
      </c>
      <c r="AK26" s="24">
        <v>0</v>
      </c>
      <c r="AL26" s="24">
        <v>0</v>
      </c>
      <c r="AM26" s="24">
        <v>0</v>
      </c>
      <c r="AN26" s="24">
        <v>0</v>
      </c>
      <c r="AO26" s="24">
        <v>0</v>
      </c>
      <c r="AP26" s="24">
        <v>0</v>
      </c>
      <c r="AQ26" s="24">
        <v>0</v>
      </c>
      <c r="AR26" s="24">
        <v>0</v>
      </c>
      <c r="AS26" s="24">
        <v>0</v>
      </c>
      <c r="AT26" s="24">
        <v>0</v>
      </c>
      <c r="AU26" s="24">
        <v>0</v>
      </c>
      <c r="AV26" s="24">
        <v>0</v>
      </c>
      <c r="AW26" s="24">
        <v>0</v>
      </c>
      <c r="AX26" s="24">
        <v>0</v>
      </c>
      <c r="AY26" s="24">
        <v>0</v>
      </c>
      <c r="AZ26" s="24">
        <v>0</v>
      </c>
      <c r="BA26" s="24">
        <v>0</v>
      </c>
      <c r="BB26" s="24">
        <v>0</v>
      </c>
      <c r="BC26" s="24">
        <v>0</v>
      </c>
      <c r="BD26" s="24">
        <v>0</v>
      </c>
      <c r="BE26" s="24">
        <v>0</v>
      </c>
      <c r="BF26" s="24">
        <v>0</v>
      </c>
      <c r="BG26" s="24">
        <v>0</v>
      </c>
      <c r="BH26" s="24">
        <v>0</v>
      </c>
      <c r="BI26" s="24">
        <v>0</v>
      </c>
      <c r="BJ26" s="24">
        <v>0</v>
      </c>
      <c r="BK26" s="24">
        <v>0</v>
      </c>
      <c r="BL26" s="24">
        <v>0</v>
      </c>
      <c r="BM26" s="24">
        <v>0</v>
      </c>
      <c r="BN26" s="24">
        <v>0</v>
      </c>
      <c r="BO26" s="24">
        <v>0</v>
      </c>
      <c r="BP26" s="24">
        <v>0</v>
      </c>
      <c r="BQ26" s="24">
        <v>0</v>
      </c>
      <c r="BR26" s="86">
        <v>0</v>
      </c>
      <c r="BS26" s="24">
        <v>0</v>
      </c>
      <c r="BT26" s="24">
        <v>0</v>
      </c>
      <c r="BU26" s="24">
        <v>0</v>
      </c>
    </row>
    <row r="27" spans="1:73" x14ac:dyDescent="0.3">
      <c r="A27" s="85" t="s">
        <v>190</v>
      </c>
      <c r="B27" s="86">
        <v>678175.22465999995</v>
      </c>
      <c r="C27" s="86">
        <v>12215.624234000001</v>
      </c>
      <c r="D27" s="86">
        <v>27679.304157999999</v>
      </c>
      <c r="E27" s="86">
        <v>105064.48553999999</v>
      </c>
      <c r="F27" s="86">
        <v>81369.241754000002</v>
      </c>
      <c r="G27" s="86">
        <v>5670.8929963</v>
      </c>
      <c r="H27" s="86">
        <v>165540.00687000001</v>
      </c>
      <c r="I27" s="85"/>
      <c r="J27" s="26" t="s">
        <v>190</v>
      </c>
      <c r="K27" s="85">
        <v>0</v>
      </c>
      <c r="L27" s="24">
        <v>0</v>
      </c>
      <c r="M27" s="24">
        <v>0</v>
      </c>
      <c r="N27" s="24">
        <v>0</v>
      </c>
      <c r="O27" s="24">
        <v>0</v>
      </c>
      <c r="P27" s="86">
        <v>0</v>
      </c>
      <c r="Q27" s="24">
        <v>0</v>
      </c>
      <c r="R27" s="24">
        <v>0</v>
      </c>
      <c r="S27" s="24">
        <v>0</v>
      </c>
      <c r="T27" s="24">
        <v>0</v>
      </c>
      <c r="U27" s="24">
        <v>0</v>
      </c>
      <c r="V27" s="24">
        <v>0</v>
      </c>
      <c r="W27" s="24">
        <v>0</v>
      </c>
      <c r="X27" s="86">
        <v>0</v>
      </c>
      <c r="Y27" s="24">
        <v>0</v>
      </c>
      <c r="Z27" s="24">
        <v>0</v>
      </c>
      <c r="AA27" s="24">
        <v>0</v>
      </c>
      <c r="AB27" s="24">
        <v>0</v>
      </c>
      <c r="AC27" s="24">
        <v>0</v>
      </c>
      <c r="AD27" s="24">
        <v>0</v>
      </c>
      <c r="AE27" s="86">
        <v>0</v>
      </c>
      <c r="AF27" s="24">
        <v>0</v>
      </c>
      <c r="AG27" s="24">
        <v>0</v>
      </c>
      <c r="AH27" s="24">
        <v>0</v>
      </c>
      <c r="AI27" s="24">
        <v>0</v>
      </c>
      <c r="AJ27" s="24">
        <v>0</v>
      </c>
      <c r="AK27" s="24">
        <v>0</v>
      </c>
      <c r="AL27" s="24">
        <v>0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v>0</v>
      </c>
      <c r="AS27" s="24">
        <v>0</v>
      </c>
      <c r="AT27" s="24">
        <v>0</v>
      </c>
      <c r="AU27" s="24">
        <v>0</v>
      </c>
      <c r="AV27" s="24">
        <v>0</v>
      </c>
      <c r="AW27" s="24">
        <v>0</v>
      </c>
      <c r="AX27" s="24">
        <v>0</v>
      </c>
      <c r="AY27" s="24">
        <v>0</v>
      </c>
      <c r="AZ27" s="24">
        <v>0</v>
      </c>
      <c r="BA27" s="24">
        <v>0</v>
      </c>
      <c r="BB27" s="24">
        <v>0</v>
      </c>
      <c r="BC27" s="24">
        <v>0</v>
      </c>
      <c r="BD27" s="24">
        <v>0</v>
      </c>
      <c r="BE27" s="24">
        <v>0</v>
      </c>
      <c r="BF27" s="24">
        <v>0</v>
      </c>
      <c r="BG27" s="24">
        <v>0</v>
      </c>
      <c r="BH27" s="24">
        <v>0</v>
      </c>
      <c r="BI27" s="24">
        <v>0</v>
      </c>
      <c r="BJ27" s="24">
        <v>0</v>
      </c>
      <c r="BK27" s="24">
        <v>0</v>
      </c>
      <c r="BL27" s="24">
        <v>0</v>
      </c>
      <c r="BM27" s="24">
        <v>0</v>
      </c>
      <c r="BN27" s="24">
        <v>0</v>
      </c>
      <c r="BO27" s="24">
        <v>0</v>
      </c>
      <c r="BP27" s="24">
        <v>0</v>
      </c>
      <c r="BQ27" s="24">
        <v>0</v>
      </c>
      <c r="BR27" s="86">
        <v>0</v>
      </c>
      <c r="BS27" s="24">
        <v>0</v>
      </c>
      <c r="BT27" s="24">
        <v>0</v>
      </c>
      <c r="BU27" s="24">
        <v>0</v>
      </c>
    </row>
    <row r="28" spans="1:73" x14ac:dyDescent="0.3">
      <c r="A28" s="85" t="s">
        <v>191</v>
      </c>
      <c r="B28" s="86">
        <v>48212.279978999999</v>
      </c>
      <c r="C28" s="86">
        <v>821.30245586000001</v>
      </c>
      <c r="D28" s="86">
        <v>2285.1472094000001</v>
      </c>
      <c r="E28" s="86">
        <v>7825.9259561999997</v>
      </c>
      <c r="F28" s="86">
        <v>5244.1964175000003</v>
      </c>
      <c r="G28" s="86">
        <v>328.60788222000002</v>
      </c>
      <c r="H28" s="86">
        <v>14512.677426</v>
      </c>
      <c r="I28" s="85"/>
      <c r="J28" s="26" t="s">
        <v>191</v>
      </c>
      <c r="K28" s="85">
        <v>0</v>
      </c>
      <c r="L28" s="24">
        <v>0</v>
      </c>
      <c r="M28" s="24">
        <v>0</v>
      </c>
      <c r="N28" s="24">
        <v>0</v>
      </c>
      <c r="O28" s="24">
        <v>0</v>
      </c>
      <c r="P28" s="86">
        <v>0</v>
      </c>
      <c r="Q28" s="24">
        <v>0</v>
      </c>
      <c r="R28" s="24">
        <v>0</v>
      </c>
      <c r="S28" s="24">
        <v>0</v>
      </c>
      <c r="T28" s="24">
        <v>0</v>
      </c>
      <c r="U28" s="24">
        <v>0</v>
      </c>
      <c r="V28" s="24">
        <v>0</v>
      </c>
      <c r="W28" s="24">
        <v>0</v>
      </c>
      <c r="X28" s="86">
        <v>0</v>
      </c>
      <c r="Y28" s="24">
        <v>0</v>
      </c>
      <c r="Z28" s="24">
        <v>0</v>
      </c>
      <c r="AA28" s="24">
        <v>0</v>
      </c>
      <c r="AB28" s="24">
        <v>0</v>
      </c>
      <c r="AC28" s="24">
        <v>0</v>
      </c>
      <c r="AD28" s="24">
        <v>0</v>
      </c>
      <c r="AE28" s="86">
        <v>0</v>
      </c>
      <c r="AF28" s="24">
        <v>0</v>
      </c>
      <c r="AG28" s="24">
        <v>0</v>
      </c>
      <c r="AH28" s="24">
        <v>0</v>
      </c>
      <c r="AI28" s="24">
        <v>0</v>
      </c>
      <c r="AJ28" s="24">
        <v>0</v>
      </c>
      <c r="AK28" s="24">
        <v>0</v>
      </c>
      <c r="AL28" s="24">
        <v>0</v>
      </c>
      <c r="AM28" s="24">
        <v>0</v>
      </c>
      <c r="AN28" s="24">
        <v>0</v>
      </c>
      <c r="AO28" s="24">
        <v>0</v>
      </c>
      <c r="AP28" s="24">
        <v>0</v>
      </c>
      <c r="AQ28" s="24">
        <v>0</v>
      </c>
      <c r="AR28" s="24">
        <v>0</v>
      </c>
      <c r="AS28" s="24">
        <v>0</v>
      </c>
      <c r="AT28" s="24">
        <v>0</v>
      </c>
      <c r="AU28" s="24">
        <v>0</v>
      </c>
      <c r="AV28" s="24">
        <v>0</v>
      </c>
      <c r="AW28" s="24">
        <v>0</v>
      </c>
      <c r="AX28" s="24">
        <v>0</v>
      </c>
      <c r="AY28" s="24">
        <v>0</v>
      </c>
      <c r="AZ28" s="24">
        <v>0</v>
      </c>
      <c r="BA28" s="24">
        <v>0</v>
      </c>
      <c r="BB28" s="24">
        <v>0</v>
      </c>
      <c r="BC28" s="24">
        <v>0</v>
      </c>
      <c r="BD28" s="24">
        <v>0</v>
      </c>
      <c r="BE28" s="24">
        <v>0</v>
      </c>
      <c r="BF28" s="24">
        <v>0</v>
      </c>
      <c r="BG28" s="24">
        <v>0</v>
      </c>
      <c r="BH28" s="24">
        <v>0</v>
      </c>
      <c r="BI28" s="24">
        <v>0</v>
      </c>
      <c r="BJ28" s="24">
        <v>0</v>
      </c>
      <c r="BK28" s="24">
        <v>0</v>
      </c>
      <c r="BL28" s="24">
        <v>0</v>
      </c>
      <c r="BM28" s="24">
        <v>0</v>
      </c>
      <c r="BN28" s="24">
        <v>0</v>
      </c>
      <c r="BO28" s="24">
        <v>0</v>
      </c>
      <c r="BP28" s="24">
        <v>0</v>
      </c>
      <c r="BQ28" s="24">
        <v>0</v>
      </c>
      <c r="BR28" s="86">
        <v>0</v>
      </c>
      <c r="BS28" s="24">
        <v>0</v>
      </c>
      <c r="BT28" s="24">
        <v>0</v>
      </c>
      <c r="BU28" s="24">
        <v>0</v>
      </c>
    </row>
    <row r="29" spans="1:73" x14ac:dyDescent="0.3">
      <c r="A29" s="85" t="s">
        <v>192</v>
      </c>
      <c r="B29" s="86">
        <v>674914.44674000004</v>
      </c>
      <c r="C29" s="86">
        <v>12744.080819999999</v>
      </c>
      <c r="D29" s="86">
        <v>25809.555661999999</v>
      </c>
      <c r="E29" s="86">
        <v>96781.151442000002</v>
      </c>
      <c r="F29" s="86">
        <v>78875.916039999996</v>
      </c>
      <c r="G29" s="86">
        <v>5620.5745083000002</v>
      </c>
      <c r="H29" s="86">
        <v>183212.38996999999</v>
      </c>
      <c r="I29" s="85"/>
      <c r="J29" s="26" t="s">
        <v>192</v>
      </c>
      <c r="K29" s="85">
        <v>0</v>
      </c>
      <c r="L29" s="24">
        <v>0</v>
      </c>
      <c r="M29" s="24">
        <v>0</v>
      </c>
      <c r="N29" s="24">
        <v>0</v>
      </c>
      <c r="O29" s="24">
        <v>0</v>
      </c>
      <c r="P29" s="86">
        <v>0</v>
      </c>
      <c r="Q29" s="24">
        <v>0</v>
      </c>
      <c r="R29" s="24">
        <v>0</v>
      </c>
      <c r="S29" s="24">
        <v>0</v>
      </c>
      <c r="T29" s="24">
        <v>0</v>
      </c>
      <c r="U29" s="24">
        <v>0</v>
      </c>
      <c r="V29" s="24">
        <v>0</v>
      </c>
      <c r="W29" s="24">
        <v>0</v>
      </c>
      <c r="X29" s="86">
        <v>0</v>
      </c>
      <c r="Y29" s="24">
        <v>0</v>
      </c>
      <c r="Z29" s="24">
        <v>0</v>
      </c>
      <c r="AA29" s="24">
        <v>0</v>
      </c>
      <c r="AB29" s="24">
        <v>0</v>
      </c>
      <c r="AC29" s="24">
        <v>0</v>
      </c>
      <c r="AD29" s="24">
        <v>0</v>
      </c>
      <c r="AE29" s="86">
        <v>0</v>
      </c>
      <c r="AF29" s="24">
        <v>0</v>
      </c>
      <c r="AG29" s="24">
        <v>0</v>
      </c>
      <c r="AH29" s="24">
        <v>0</v>
      </c>
      <c r="AI29" s="24">
        <v>0</v>
      </c>
      <c r="AJ29" s="24">
        <v>0</v>
      </c>
      <c r="AK29" s="24">
        <v>0</v>
      </c>
      <c r="AL29" s="24">
        <v>0</v>
      </c>
      <c r="AM29" s="24">
        <v>0</v>
      </c>
      <c r="AN29" s="24">
        <v>0</v>
      </c>
      <c r="AO29" s="24">
        <v>0</v>
      </c>
      <c r="AP29" s="24">
        <v>0</v>
      </c>
      <c r="AQ29" s="24">
        <v>0</v>
      </c>
      <c r="AR29" s="24">
        <v>0</v>
      </c>
      <c r="AS29" s="24">
        <v>0</v>
      </c>
      <c r="AT29" s="24">
        <v>0</v>
      </c>
      <c r="AU29" s="24">
        <v>0</v>
      </c>
      <c r="AV29" s="24">
        <v>0</v>
      </c>
      <c r="AW29" s="24">
        <v>0</v>
      </c>
      <c r="AX29" s="24">
        <v>0</v>
      </c>
      <c r="AY29" s="24">
        <v>0</v>
      </c>
      <c r="AZ29" s="24">
        <v>0</v>
      </c>
      <c r="BA29" s="24">
        <v>0</v>
      </c>
      <c r="BB29" s="24">
        <v>0</v>
      </c>
      <c r="BC29" s="24">
        <v>0</v>
      </c>
      <c r="BD29" s="24">
        <v>0</v>
      </c>
      <c r="BE29" s="24">
        <v>0</v>
      </c>
      <c r="BF29" s="24">
        <v>0</v>
      </c>
      <c r="BG29" s="24">
        <v>0</v>
      </c>
      <c r="BH29" s="24">
        <v>0</v>
      </c>
      <c r="BI29" s="24">
        <v>0</v>
      </c>
      <c r="BJ29" s="24">
        <v>0</v>
      </c>
      <c r="BK29" s="24">
        <v>0</v>
      </c>
      <c r="BL29" s="24">
        <v>0</v>
      </c>
      <c r="BM29" s="24">
        <v>0</v>
      </c>
      <c r="BN29" s="24">
        <v>0</v>
      </c>
      <c r="BO29" s="24">
        <v>0</v>
      </c>
      <c r="BP29" s="24">
        <v>0</v>
      </c>
      <c r="BQ29" s="24">
        <v>0</v>
      </c>
      <c r="BR29" s="86">
        <v>0</v>
      </c>
      <c r="BS29" s="24">
        <v>0</v>
      </c>
      <c r="BT29" s="24">
        <v>0</v>
      </c>
      <c r="BU29" s="24">
        <v>0</v>
      </c>
    </row>
    <row r="30" spans="1:73" x14ac:dyDescent="0.3">
      <c r="A30" s="85" t="s">
        <v>193</v>
      </c>
      <c r="B30" s="86">
        <v>58986.010350999997</v>
      </c>
      <c r="C30" s="86">
        <v>1127.2618239999999</v>
      </c>
      <c r="D30" s="86">
        <v>2611.0020033999999</v>
      </c>
      <c r="E30" s="86">
        <v>7029.9102412000002</v>
      </c>
      <c r="F30" s="86">
        <v>5851.8326323000001</v>
      </c>
      <c r="G30" s="86">
        <v>424.14212837000002</v>
      </c>
      <c r="H30" s="86">
        <v>20167.92986</v>
      </c>
      <c r="I30" s="85"/>
      <c r="J30" s="26" t="s">
        <v>193</v>
      </c>
      <c r="K30" s="85">
        <v>0</v>
      </c>
      <c r="L30" s="24">
        <v>0</v>
      </c>
      <c r="M30" s="24">
        <v>0</v>
      </c>
      <c r="N30" s="24">
        <v>0</v>
      </c>
      <c r="O30" s="24">
        <v>0</v>
      </c>
      <c r="P30" s="86">
        <v>0</v>
      </c>
      <c r="Q30" s="24">
        <v>0</v>
      </c>
      <c r="R30" s="24">
        <v>0</v>
      </c>
      <c r="S30" s="24">
        <v>0</v>
      </c>
      <c r="T30" s="24">
        <v>0</v>
      </c>
      <c r="U30" s="24">
        <v>0</v>
      </c>
      <c r="V30" s="24">
        <v>0</v>
      </c>
      <c r="W30" s="24">
        <v>0</v>
      </c>
      <c r="X30" s="86">
        <v>0</v>
      </c>
      <c r="Y30" s="24">
        <v>0</v>
      </c>
      <c r="Z30" s="24">
        <v>0</v>
      </c>
      <c r="AA30" s="24">
        <v>0</v>
      </c>
      <c r="AB30" s="24">
        <v>0</v>
      </c>
      <c r="AC30" s="24">
        <v>0</v>
      </c>
      <c r="AD30" s="24">
        <v>0</v>
      </c>
      <c r="AE30" s="86">
        <v>0</v>
      </c>
      <c r="AF30" s="24">
        <v>0</v>
      </c>
      <c r="AG30" s="24">
        <v>0</v>
      </c>
      <c r="AH30" s="24">
        <v>0</v>
      </c>
      <c r="AI30" s="24">
        <v>0</v>
      </c>
      <c r="AJ30" s="24">
        <v>0</v>
      </c>
      <c r="AK30" s="24">
        <v>0</v>
      </c>
      <c r="AL30" s="24">
        <v>0</v>
      </c>
      <c r="AM30" s="24">
        <v>0</v>
      </c>
      <c r="AN30" s="24">
        <v>0</v>
      </c>
      <c r="AO30" s="24">
        <v>0</v>
      </c>
      <c r="AP30" s="24">
        <v>0</v>
      </c>
      <c r="AQ30" s="24">
        <v>0</v>
      </c>
      <c r="AR30" s="24">
        <v>0</v>
      </c>
      <c r="AS30" s="24">
        <v>0</v>
      </c>
      <c r="AT30" s="24">
        <v>0</v>
      </c>
      <c r="AU30" s="24">
        <v>0</v>
      </c>
      <c r="AV30" s="24">
        <v>0</v>
      </c>
      <c r="AW30" s="24">
        <v>0</v>
      </c>
      <c r="AX30" s="24">
        <v>0</v>
      </c>
      <c r="AY30" s="24">
        <v>0</v>
      </c>
      <c r="AZ30" s="24">
        <v>0</v>
      </c>
      <c r="BA30" s="24">
        <v>0</v>
      </c>
      <c r="BB30" s="24">
        <v>0</v>
      </c>
      <c r="BC30" s="24">
        <v>0</v>
      </c>
      <c r="BD30" s="24">
        <v>0</v>
      </c>
      <c r="BE30" s="24">
        <v>0</v>
      </c>
      <c r="BF30" s="24">
        <v>0</v>
      </c>
      <c r="BG30" s="24">
        <v>0</v>
      </c>
      <c r="BH30" s="24">
        <v>0</v>
      </c>
      <c r="BI30" s="24">
        <v>0</v>
      </c>
      <c r="BJ30" s="24">
        <v>0</v>
      </c>
      <c r="BK30" s="24">
        <v>0</v>
      </c>
      <c r="BL30" s="24">
        <v>0</v>
      </c>
      <c r="BM30" s="24">
        <v>0</v>
      </c>
      <c r="BN30" s="24">
        <v>0</v>
      </c>
      <c r="BO30" s="24">
        <v>0</v>
      </c>
      <c r="BP30" s="24">
        <v>0</v>
      </c>
      <c r="BQ30" s="24">
        <v>0</v>
      </c>
      <c r="BR30" s="86">
        <v>0</v>
      </c>
      <c r="BS30" s="24">
        <v>0</v>
      </c>
      <c r="BT30" s="24">
        <v>0</v>
      </c>
      <c r="BU30" s="24">
        <v>0</v>
      </c>
    </row>
    <row r="31" spans="1:73" x14ac:dyDescent="0.3">
      <c r="A31" s="85" t="s">
        <v>194</v>
      </c>
      <c r="B31" s="86">
        <v>332979.38295</v>
      </c>
      <c r="C31" s="86">
        <v>6153.2426738000004</v>
      </c>
      <c r="D31" s="86">
        <v>13798.396817999999</v>
      </c>
      <c r="E31" s="86">
        <v>48231.892082999999</v>
      </c>
      <c r="F31" s="86">
        <v>39400.912921000003</v>
      </c>
      <c r="G31" s="86">
        <v>2841.8212180999999</v>
      </c>
      <c r="H31" s="86">
        <v>80043.577523</v>
      </c>
      <c r="I31" s="85"/>
      <c r="J31" s="26" t="s">
        <v>194</v>
      </c>
      <c r="K31" s="85">
        <v>0</v>
      </c>
      <c r="L31" s="24">
        <v>0</v>
      </c>
      <c r="M31" s="24">
        <v>0</v>
      </c>
      <c r="N31" s="24">
        <v>0</v>
      </c>
      <c r="O31" s="24">
        <v>0</v>
      </c>
      <c r="P31" s="86">
        <v>0</v>
      </c>
      <c r="Q31" s="24">
        <v>0</v>
      </c>
      <c r="R31" s="24">
        <v>0</v>
      </c>
      <c r="S31" s="24">
        <v>0</v>
      </c>
      <c r="T31" s="24">
        <v>0</v>
      </c>
      <c r="U31" s="24">
        <v>0</v>
      </c>
      <c r="V31" s="24">
        <v>0</v>
      </c>
      <c r="W31" s="24">
        <v>0</v>
      </c>
      <c r="X31" s="86">
        <v>0</v>
      </c>
      <c r="Y31" s="24">
        <v>0</v>
      </c>
      <c r="Z31" s="24">
        <v>0</v>
      </c>
      <c r="AA31" s="24">
        <v>0</v>
      </c>
      <c r="AB31" s="24">
        <v>0</v>
      </c>
      <c r="AC31" s="24">
        <v>0</v>
      </c>
      <c r="AD31" s="24">
        <v>0</v>
      </c>
      <c r="AE31" s="86">
        <v>0</v>
      </c>
      <c r="AF31" s="24">
        <v>0</v>
      </c>
      <c r="AG31" s="24">
        <v>0</v>
      </c>
      <c r="AH31" s="24">
        <v>0</v>
      </c>
      <c r="AI31" s="24">
        <v>0</v>
      </c>
      <c r="AJ31" s="24">
        <v>0</v>
      </c>
      <c r="AK31" s="24">
        <v>0</v>
      </c>
      <c r="AL31" s="24">
        <v>0</v>
      </c>
      <c r="AM31" s="24">
        <v>0</v>
      </c>
      <c r="AN31" s="24">
        <v>0</v>
      </c>
      <c r="AO31" s="24">
        <v>0</v>
      </c>
      <c r="AP31" s="24">
        <v>0</v>
      </c>
      <c r="AQ31" s="24">
        <v>0</v>
      </c>
      <c r="AR31" s="24">
        <v>0</v>
      </c>
      <c r="AS31" s="24">
        <v>0</v>
      </c>
      <c r="AT31" s="24">
        <v>0</v>
      </c>
      <c r="AU31" s="24">
        <v>0</v>
      </c>
      <c r="AV31" s="24">
        <v>0</v>
      </c>
      <c r="AW31" s="24">
        <v>0</v>
      </c>
      <c r="AX31" s="24">
        <v>0</v>
      </c>
      <c r="AY31" s="24">
        <v>0</v>
      </c>
      <c r="AZ31" s="24">
        <v>0</v>
      </c>
      <c r="BA31" s="24">
        <v>0</v>
      </c>
      <c r="BB31" s="24">
        <v>0</v>
      </c>
      <c r="BC31" s="24">
        <v>0</v>
      </c>
      <c r="BD31" s="24">
        <v>0</v>
      </c>
      <c r="BE31" s="24">
        <v>0</v>
      </c>
      <c r="BF31" s="24">
        <v>0</v>
      </c>
      <c r="BG31" s="24">
        <v>0</v>
      </c>
      <c r="BH31" s="24">
        <v>0</v>
      </c>
      <c r="BI31" s="24">
        <v>0</v>
      </c>
      <c r="BJ31" s="24">
        <v>0</v>
      </c>
      <c r="BK31" s="24">
        <v>0</v>
      </c>
      <c r="BL31" s="24">
        <v>0</v>
      </c>
      <c r="BM31" s="24">
        <v>0</v>
      </c>
      <c r="BN31" s="24">
        <v>0</v>
      </c>
      <c r="BO31" s="24">
        <v>0</v>
      </c>
      <c r="BP31" s="24">
        <v>0</v>
      </c>
      <c r="BQ31" s="24">
        <v>0</v>
      </c>
      <c r="BR31" s="86">
        <v>0</v>
      </c>
      <c r="BS31" s="24">
        <v>0</v>
      </c>
      <c r="BT31" s="24">
        <v>0</v>
      </c>
      <c r="BU31" s="24">
        <v>0</v>
      </c>
    </row>
    <row r="32" spans="1:73" x14ac:dyDescent="0.3">
      <c r="A32" s="85" t="s">
        <v>195</v>
      </c>
      <c r="B32" s="86">
        <v>20542.993127000002</v>
      </c>
      <c r="C32" s="86">
        <v>372.89584180999998</v>
      </c>
      <c r="D32" s="86">
        <v>977.10714399000005</v>
      </c>
      <c r="E32" s="86">
        <v>2412.6331034999998</v>
      </c>
      <c r="F32" s="86">
        <v>1993.3132796</v>
      </c>
      <c r="G32" s="86">
        <v>147.49900941000001</v>
      </c>
      <c r="H32" s="86">
        <v>6725.8782137999997</v>
      </c>
      <c r="I32" s="85"/>
      <c r="J32" s="26" t="s">
        <v>195</v>
      </c>
      <c r="K32" s="85">
        <v>0</v>
      </c>
      <c r="L32" s="24">
        <v>0</v>
      </c>
      <c r="M32" s="24">
        <v>0</v>
      </c>
      <c r="N32" s="24">
        <v>0</v>
      </c>
      <c r="O32" s="24">
        <v>0</v>
      </c>
      <c r="P32" s="86">
        <v>0</v>
      </c>
      <c r="Q32" s="24">
        <v>0</v>
      </c>
      <c r="R32" s="24">
        <v>0</v>
      </c>
      <c r="S32" s="24">
        <v>0</v>
      </c>
      <c r="T32" s="24">
        <v>0</v>
      </c>
      <c r="U32" s="24">
        <v>0</v>
      </c>
      <c r="V32" s="24">
        <v>0</v>
      </c>
      <c r="W32" s="24">
        <v>0</v>
      </c>
      <c r="X32" s="86">
        <v>0</v>
      </c>
      <c r="Y32" s="24">
        <v>0</v>
      </c>
      <c r="Z32" s="24">
        <v>0</v>
      </c>
      <c r="AA32" s="24">
        <v>0</v>
      </c>
      <c r="AB32" s="24">
        <v>0</v>
      </c>
      <c r="AC32" s="24">
        <v>0</v>
      </c>
      <c r="AD32" s="24">
        <v>0</v>
      </c>
      <c r="AE32" s="86">
        <v>0</v>
      </c>
      <c r="AF32" s="24">
        <v>0</v>
      </c>
      <c r="AG32" s="24">
        <v>0</v>
      </c>
      <c r="AH32" s="24">
        <v>0</v>
      </c>
      <c r="AI32" s="24">
        <v>0</v>
      </c>
      <c r="AJ32" s="24">
        <v>0</v>
      </c>
      <c r="AK32" s="24">
        <v>0</v>
      </c>
      <c r="AL32" s="24">
        <v>0</v>
      </c>
      <c r="AM32" s="24">
        <v>0</v>
      </c>
      <c r="AN32" s="24">
        <v>0</v>
      </c>
      <c r="AO32" s="24">
        <v>0</v>
      </c>
      <c r="AP32" s="24">
        <v>0</v>
      </c>
      <c r="AQ32" s="24">
        <v>0</v>
      </c>
      <c r="AR32" s="24">
        <v>0</v>
      </c>
      <c r="AS32" s="24">
        <v>0</v>
      </c>
      <c r="AT32" s="24">
        <v>0</v>
      </c>
      <c r="AU32" s="24">
        <v>0</v>
      </c>
      <c r="AV32" s="24">
        <v>0</v>
      </c>
      <c r="AW32" s="24">
        <v>0</v>
      </c>
      <c r="AX32" s="24">
        <v>0</v>
      </c>
      <c r="AY32" s="24">
        <v>0</v>
      </c>
      <c r="AZ32" s="24">
        <v>0</v>
      </c>
      <c r="BA32" s="24">
        <v>0</v>
      </c>
      <c r="BB32" s="24">
        <v>0</v>
      </c>
      <c r="BC32" s="24">
        <v>0</v>
      </c>
      <c r="BD32" s="24">
        <v>0</v>
      </c>
      <c r="BE32" s="24">
        <v>0</v>
      </c>
      <c r="BF32" s="24">
        <v>0</v>
      </c>
      <c r="BG32" s="24">
        <v>0</v>
      </c>
      <c r="BH32" s="24">
        <v>0</v>
      </c>
      <c r="BI32" s="24">
        <v>0</v>
      </c>
      <c r="BJ32" s="24">
        <v>0</v>
      </c>
      <c r="BK32" s="24">
        <v>0</v>
      </c>
      <c r="BL32" s="24">
        <v>0</v>
      </c>
      <c r="BM32" s="24">
        <v>0</v>
      </c>
      <c r="BN32" s="24">
        <v>0</v>
      </c>
      <c r="BO32" s="24">
        <v>0</v>
      </c>
      <c r="BP32" s="24">
        <v>0</v>
      </c>
      <c r="BQ32" s="24">
        <v>0</v>
      </c>
      <c r="BR32" s="86">
        <v>0</v>
      </c>
      <c r="BS32" s="24">
        <v>0</v>
      </c>
      <c r="BT32" s="24">
        <v>0</v>
      </c>
      <c r="BU32" s="24">
        <v>0</v>
      </c>
    </row>
    <row r="33" spans="1:74" x14ac:dyDescent="0.3">
      <c r="A33" s="85" t="s">
        <v>196</v>
      </c>
      <c r="B33" s="86">
        <v>174144.19553999999</v>
      </c>
      <c r="C33" s="86">
        <v>3242.9172423</v>
      </c>
      <c r="D33" s="86">
        <v>6864.2973727999997</v>
      </c>
      <c r="E33" s="86">
        <v>25474.333471999998</v>
      </c>
      <c r="F33" s="86">
        <v>20789.954215999998</v>
      </c>
      <c r="G33" s="86">
        <v>1491.5068475999999</v>
      </c>
      <c r="H33" s="86">
        <v>43288.280456</v>
      </c>
      <c r="I33" s="85"/>
      <c r="J33" s="26" t="s">
        <v>196</v>
      </c>
      <c r="K33" s="85">
        <v>0</v>
      </c>
      <c r="L33" s="24">
        <v>0</v>
      </c>
      <c r="M33" s="24">
        <v>0</v>
      </c>
      <c r="N33" s="24">
        <v>0</v>
      </c>
      <c r="O33" s="24">
        <v>0</v>
      </c>
      <c r="P33" s="86">
        <v>0</v>
      </c>
      <c r="Q33" s="24">
        <v>0</v>
      </c>
      <c r="R33" s="24">
        <v>0</v>
      </c>
      <c r="S33" s="24">
        <v>0</v>
      </c>
      <c r="T33" s="24">
        <v>0</v>
      </c>
      <c r="U33" s="24">
        <v>0</v>
      </c>
      <c r="V33" s="24">
        <v>0</v>
      </c>
      <c r="W33" s="24">
        <v>0</v>
      </c>
      <c r="X33" s="86">
        <v>0</v>
      </c>
      <c r="Y33" s="24">
        <v>0</v>
      </c>
      <c r="Z33" s="24">
        <v>0</v>
      </c>
      <c r="AA33" s="24">
        <v>0</v>
      </c>
      <c r="AB33" s="24">
        <v>0</v>
      </c>
      <c r="AC33" s="24">
        <v>0</v>
      </c>
      <c r="AD33" s="24">
        <v>0</v>
      </c>
      <c r="AE33" s="86">
        <v>0</v>
      </c>
      <c r="AF33" s="24">
        <v>0</v>
      </c>
      <c r="AG33" s="24">
        <v>0</v>
      </c>
      <c r="AH33" s="24">
        <v>0</v>
      </c>
      <c r="AI33" s="24">
        <v>0</v>
      </c>
      <c r="AJ33" s="24">
        <v>0</v>
      </c>
      <c r="AK33" s="24">
        <v>0</v>
      </c>
      <c r="AL33" s="24">
        <v>0</v>
      </c>
      <c r="AM33" s="24">
        <v>0</v>
      </c>
      <c r="AN33" s="24">
        <v>0</v>
      </c>
      <c r="AO33" s="24">
        <v>0</v>
      </c>
      <c r="AP33" s="24">
        <v>0</v>
      </c>
      <c r="AQ33" s="24">
        <v>0</v>
      </c>
      <c r="AR33" s="24">
        <v>0</v>
      </c>
      <c r="AS33" s="24">
        <v>0</v>
      </c>
      <c r="AT33" s="24">
        <v>0</v>
      </c>
      <c r="AU33" s="24">
        <v>0</v>
      </c>
      <c r="AV33" s="24">
        <v>0</v>
      </c>
      <c r="AW33" s="24">
        <v>0</v>
      </c>
      <c r="AX33" s="24">
        <v>0</v>
      </c>
      <c r="AY33" s="24">
        <v>0</v>
      </c>
      <c r="AZ33" s="24">
        <v>0</v>
      </c>
      <c r="BA33" s="24">
        <v>0</v>
      </c>
      <c r="BB33" s="24">
        <v>0</v>
      </c>
      <c r="BC33" s="24">
        <v>0</v>
      </c>
      <c r="BD33" s="24">
        <v>0</v>
      </c>
      <c r="BE33" s="24">
        <v>0</v>
      </c>
      <c r="BF33" s="24">
        <v>0</v>
      </c>
      <c r="BG33" s="24">
        <v>0</v>
      </c>
      <c r="BH33" s="24">
        <v>0</v>
      </c>
      <c r="BI33" s="24">
        <v>0</v>
      </c>
      <c r="BJ33" s="24">
        <v>0</v>
      </c>
      <c r="BK33" s="24">
        <v>0</v>
      </c>
      <c r="BL33" s="24">
        <v>0</v>
      </c>
      <c r="BM33" s="24">
        <v>0</v>
      </c>
      <c r="BN33" s="24">
        <v>0</v>
      </c>
      <c r="BO33" s="24">
        <v>0</v>
      </c>
      <c r="BP33" s="24">
        <v>0</v>
      </c>
      <c r="BQ33" s="24">
        <v>0</v>
      </c>
      <c r="BR33" s="86">
        <v>0</v>
      </c>
      <c r="BS33" s="24">
        <v>0</v>
      </c>
      <c r="BT33" s="24">
        <v>0</v>
      </c>
      <c r="BU33" s="24">
        <v>0</v>
      </c>
    </row>
    <row r="34" spans="1:74" x14ac:dyDescent="0.3">
      <c r="A34" s="85" t="s">
        <v>197</v>
      </c>
      <c r="B34" s="86">
        <v>13033.527372</v>
      </c>
      <c r="C34" s="86">
        <v>196.02697455000001</v>
      </c>
      <c r="D34" s="86">
        <v>737.42905669000004</v>
      </c>
      <c r="E34" s="86">
        <v>1499.4869461999999</v>
      </c>
      <c r="F34" s="86">
        <v>1190.5986708999999</v>
      </c>
      <c r="G34" s="86">
        <v>93.289919912000002</v>
      </c>
      <c r="H34" s="86">
        <v>3772.3312347000001</v>
      </c>
      <c r="I34" s="85"/>
      <c r="J34" s="26" t="s">
        <v>197</v>
      </c>
      <c r="K34" s="85">
        <v>72.386938699537495</v>
      </c>
      <c r="L34" s="24">
        <v>10.571135773185899</v>
      </c>
      <c r="M34" s="24">
        <v>424.302972224352</v>
      </c>
      <c r="N34" s="24">
        <v>424.302972224352</v>
      </c>
      <c r="O34" s="24">
        <v>826.75521931810897</v>
      </c>
      <c r="P34" s="86">
        <v>0.39550419772811002</v>
      </c>
      <c r="Q34" s="24">
        <v>71.381225935027103</v>
      </c>
      <c r="R34" s="24">
        <v>89.552415464453105</v>
      </c>
      <c r="S34" s="24">
        <v>12865.223425431401</v>
      </c>
      <c r="T34" s="24">
        <v>338.02768543105901</v>
      </c>
      <c r="U34" s="24">
        <v>11.426859838595201</v>
      </c>
      <c r="V34" s="24">
        <v>52.520358267812902</v>
      </c>
      <c r="W34" s="24">
        <v>0.342985427020155</v>
      </c>
      <c r="X34" s="86">
        <v>55.271798311094201</v>
      </c>
      <c r="Y34" s="24">
        <v>323.24367696770702</v>
      </c>
      <c r="Z34" s="24">
        <v>323.24367696770702</v>
      </c>
      <c r="AA34" s="24">
        <v>2890546.5272199102</v>
      </c>
      <c r="AB34" s="24">
        <v>0</v>
      </c>
      <c r="AC34" s="24">
        <v>109.26247530245401</v>
      </c>
      <c r="AD34" s="24">
        <v>23.806376138920101</v>
      </c>
      <c r="AE34" s="86">
        <v>45.336519194333398</v>
      </c>
      <c r="AF34" s="24">
        <v>85.304996628187197</v>
      </c>
      <c r="AG34" s="24">
        <v>38.106352837379298</v>
      </c>
      <c r="AH34" s="24">
        <v>0</v>
      </c>
      <c r="AI34" s="24">
        <v>192.876007906876</v>
      </c>
      <c r="AJ34" s="24">
        <v>0</v>
      </c>
      <c r="AK34" s="24">
        <v>656.59730904942205</v>
      </c>
      <c r="AL34" s="24">
        <v>72.955241869739794</v>
      </c>
      <c r="AM34" s="24">
        <v>729.55255091916194</v>
      </c>
      <c r="AN34" s="24">
        <v>0</v>
      </c>
      <c r="AO34" s="24">
        <v>194.920403930785</v>
      </c>
      <c r="AP34" s="24">
        <v>0.28029225395040702</v>
      </c>
      <c r="AQ34" s="24">
        <v>624.28907619434801</v>
      </c>
      <c r="AR34" s="24">
        <v>2.0340700474544899</v>
      </c>
      <c r="AS34" s="24">
        <v>62.815658679321103</v>
      </c>
      <c r="AT34" s="24">
        <v>90.254887856390894</v>
      </c>
      <c r="AU34" s="24">
        <v>0.156447913159939</v>
      </c>
      <c r="AV34" s="24">
        <v>0</v>
      </c>
      <c r="AW34" s="24">
        <v>48.6648759856038</v>
      </c>
      <c r="AX34" s="24">
        <v>1477.54084754154</v>
      </c>
      <c r="AY34" s="24">
        <v>1172.65390860406</v>
      </c>
      <c r="AZ34" s="24">
        <v>304.886938937482</v>
      </c>
      <c r="BA34" s="24">
        <v>0.63808017681068296</v>
      </c>
      <c r="BB34" s="24">
        <v>2.44884200025353E-3</v>
      </c>
      <c r="BC34" s="24">
        <v>94.635156301085104</v>
      </c>
      <c r="BD34" s="24">
        <v>4.5327029651063402</v>
      </c>
      <c r="BE34" s="24">
        <v>346.235193372906</v>
      </c>
      <c r="BF34" s="24">
        <v>12.833272744809401</v>
      </c>
      <c r="BG34" s="24">
        <v>2.52775125911473</v>
      </c>
      <c r="BH34" s="24">
        <v>494.702693717378</v>
      </c>
      <c r="BI34" s="24">
        <v>83.850224881570099</v>
      </c>
      <c r="BJ34" s="24">
        <v>0.40609067709452801</v>
      </c>
      <c r="BK34" s="24">
        <v>11.9201103380236</v>
      </c>
      <c r="BL34" s="24">
        <v>1.4175473855938901E-2</v>
      </c>
      <c r="BM34" s="24">
        <v>91.992749961253693</v>
      </c>
      <c r="BN34" s="24">
        <v>189.151173759866</v>
      </c>
      <c r="BO34" s="24">
        <v>0</v>
      </c>
      <c r="BP34" s="24">
        <v>4.2551406717287401</v>
      </c>
      <c r="BQ34" s="24">
        <v>88.677699342904504</v>
      </c>
      <c r="BR34" s="86">
        <v>0</v>
      </c>
      <c r="BS34" s="24">
        <v>14.7418605043403</v>
      </c>
      <c r="BT34" s="24">
        <v>3726.39694373253</v>
      </c>
      <c r="BU34" s="24">
        <v>38.873850826836801</v>
      </c>
    </row>
    <row r="35" spans="1:74" x14ac:dyDescent="0.3">
      <c r="A35" s="85" t="s">
        <v>198</v>
      </c>
      <c r="B35" s="86">
        <v>736381.28356999997</v>
      </c>
      <c r="C35" s="86">
        <v>11820.691279999999</v>
      </c>
      <c r="D35" s="86">
        <v>37305.26412</v>
      </c>
      <c r="E35" s="86">
        <v>130110.26553</v>
      </c>
      <c r="F35" s="86">
        <v>78133.679298999996</v>
      </c>
      <c r="G35" s="86">
        <v>4437.6440380000004</v>
      </c>
      <c r="H35" s="86">
        <v>226865.42215</v>
      </c>
      <c r="I35" s="85"/>
      <c r="J35" s="26" t="s">
        <v>198</v>
      </c>
      <c r="K35" s="85">
        <v>0</v>
      </c>
      <c r="L35" s="24">
        <v>0</v>
      </c>
      <c r="M35" s="24">
        <v>0</v>
      </c>
      <c r="N35" s="24">
        <v>0</v>
      </c>
      <c r="O35" s="24">
        <v>0</v>
      </c>
      <c r="P35" s="86">
        <v>0</v>
      </c>
      <c r="Q35" s="24">
        <v>0</v>
      </c>
      <c r="R35" s="24">
        <v>0</v>
      </c>
      <c r="S35" s="24">
        <v>0</v>
      </c>
      <c r="T35" s="24">
        <v>0</v>
      </c>
      <c r="U35" s="24">
        <v>0</v>
      </c>
      <c r="V35" s="24">
        <v>0</v>
      </c>
      <c r="W35" s="24">
        <v>0</v>
      </c>
      <c r="X35" s="86">
        <v>0</v>
      </c>
      <c r="Y35" s="24">
        <v>0</v>
      </c>
      <c r="Z35" s="24">
        <v>0</v>
      </c>
      <c r="AA35" s="24">
        <v>0</v>
      </c>
      <c r="AB35" s="24">
        <v>0</v>
      </c>
      <c r="AC35" s="24">
        <v>0</v>
      </c>
      <c r="AD35" s="24">
        <v>0</v>
      </c>
      <c r="AE35" s="86">
        <v>0</v>
      </c>
      <c r="AF35" s="24">
        <v>0</v>
      </c>
      <c r="AG35" s="24">
        <v>0</v>
      </c>
      <c r="AH35" s="24">
        <v>0</v>
      </c>
      <c r="AI35" s="24">
        <v>0</v>
      </c>
      <c r="AJ35" s="24">
        <v>0</v>
      </c>
      <c r="AK35" s="24">
        <v>0</v>
      </c>
      <c r="AL35" s="24">
        <v>0</v>
      </c>
      <c r="AM35" s="24">
        <v>0</v>
      </c>
      <c r="AN35" s="24">
        <v>0</v>
      </c>
      <c r="AO35" s="24">
        <v>0</v>
      </c>
      <c r="AP35" s="24">
        <v>0</v>
      </c>
      <c r="AQ35" s="24">
        <v>0</v>
      </c>
      <c r="AR35" s="24">
        <v>0</v>
      </c>
      <c r="AS35" s="24">
        <v>0</v>
      </c>
      <c r="AT35" s="24">
        <v>0</v>
      </c>
      <c r="AU35" s="24">
        <v>0</v>
      </c>
      <c r="AV35" s="24">
        <v>0</v>
      </c>
      <c r="AW35" s="24">
        <v>0</v>
      </c>
      <c r="AX35" s="24">
        <v>0</v>
      </c>
      <c r="AY35" s="24">
        <v>0</v>
      </c>
      <c r="AZ35" s="24">
        <v>0</v>
      </c>
      <c r="BA35" s="24">
        <v>0</v>
      </c>
      <c r="BB35" s="24">
        <v>0</v>
      </c>
      <c r="BC35" s="24">
        <v>0</v>
      </c>
      <c r="BD35" s="24">
        <v>0</v>
      </c>
      <c r="BE35" s="24">
        <v>0</v>
      </c>
      <c r="BF35" s="24">
        <v>0</v>
      </c>
      <c r="BG35" s="24">
        <v>0</v>
      </c>
      <c r="BH35" s="24">
        <v>0</v>
      </c>
      <c r="BI35" s="24">
        <v>0</v>
      </c>
      <c r="BJ35" s="24">
        <v>0</v>
      </c>
      <c r="BK35" s="24">
        <v>0</v>
      </c>
      <c r="BL35" s="24">
        <v>0</v>
      </c>
      <c r="BM35" s="24">
        <v>0</v>
      </c>
      <c r="BN35" s="24">
        <v>0</v>
      </c>
      <c r="BO35" s="24">
        <v>0</v>
      </c>
      <c r="BP35" s="24">
        <v>0</v>
      </c>
      <c r="BQ35" s="24">
        <v>0</v>
      </c>
      <c r="BR35" s="86">
        <v>0</v>
      </c>
      <c r="BS35" s="24">
        <v>0</v>
      </c>
      <c r="BT35" s="24">
        <v>0</v>
      </c>
      <c r="BU35" s="24">
        <v>0</v>
      </c>
    </row>
    <row r="36" spans="1:74" x14ac:dyDescent="0.3">
      <c r="A36" s="85" t="s">
        <v>199</v>
      </c>
      <c r="B36" s="86">
        <v>46273.542140999998</v>
      </c>
      <c r="C36" s="86">
        <v>831.13502660999995</v>
      </c>
      <c r="D36" s="86">
        <v>2181.7581997000002</v>
      </c>
      <c r="E36" s="86">
        <v>6226.5613215000003</v>
      </c>
      <c r="F36" s="86">
        <v>4616.0070427999999</v>
      </c>
      <c r="G36" s="86">
        <v>313.59123443999999</v>
      </c>
      <c r="H36" s="86">
        <v>15525.958116</v>
      </c>
      <c r="I36" s="85"/>
      <c r="J36" s="26" t="s">
        <v>199</v>
      </c>
      <c r="K36" s="85">
        <v>0</v>
      </c>
      <c r="L36" s="24">
        <v>0</v>
      </c>
      <c r="M36" s="24">
        <v>0</v>
      </c>
      <c r="N36" s="24">
        <v>0</v>
      </c>
      <c r="O36" s="24">
        <v>0</v>
      </c>
      <c r="P36" s="86">
        <v>0</v>
      </c>
      <c r="Q36" s="24">
        <v>0</v>
      </c>
      <c r="R36" s="24">
        <v>0</v>
      </c>
      <c r="S36" s="24">
        <v>0</v>
      </c>
      <c r="T36" s="24">
        <v>0</v>
      </c>
      <c r="U36" s="24">
        <v>0</v>
      </c>
      <c r="V36" s="24">
        <v>0</v>
      </c>
      <c r="W36" s="24">
        <v>0</v>
      </c>
      <c r="X36" s="86">
        <v>0</v>
      </c>
      <c r="Y36" s="24">
        <v>0</v>
      </c>
      <c r="Z36" s="24">
        <v>0</v>
      </c>
      <c r="AA36" s="24">
        <v>0</v>
      </c>
      <c r="AB36" s="24">
        <v>0</v>
      </c>
      <c r="AC36" s="24">
        <v>0</v>
      </c>
      <c r="AD36" s="24">
        <v>0</v>
      </c>
      <c r="AE36" s="86">
        <v>0</v>
      </c>
      <c r="AF36" s="24">
        <v>0</v>
      </c>
      <c r="AG36" s="24">
        <v>0</v>
      </c>
      <c r="AH36" s="24">
        <v>0</v>
      </c>
      <c r="AI36" s="24">
        <v>0</v>
      </c>
      <c r="AJ36" s="24">
        <v>0</v>
      </c>
      <c r="AK36" s="24">
        <v>0</v>
      </c>
      <c r="AL36" s="24">
        <v>0</v>
      </c>
      <c r="AM36" s="24">
        <v>0</v>
      </c>
      <c r="AN36" s="24">
        <v>0</v>
      </c>
      <c r="AO36" s="24">
        <v>0</v>
      </c>
      <c r="AP36" s="24">
        <v>0</v>
      </c>
      <c r="AQ36" s="24">
        <v>0</v>
      </c>
      <c r="AR36" s="24">
        <v>0</v>
      </c>
      <c r="AS36" s="24">
        <v>0</v>
      </c>
      <c r="AT36" s="24">
        <v>0</v>
      </c>
      <c r="AU36" s="24">
        <v>0</v>
      </c>
      <c r="AV36" s="24">
        <v>0</v>
      </c>
      <c r="AW36" s="24">
        <v>0</v>
      </c>
      <c r="AX36" s="24">
        <v>0</v>
      </c>
      <c r="AY36" s="24">
        <v>0</v>
      </c>
      <c r="AZ36" s="24">
        <v>0</v>
      </c>
      <c r="BA36" s="24">
        <v>0</v>
      </c>
      <c r="BB36" s="24">
        <v>0</v>
      </c>
      <c r="BC36" s="24">
        <v>0</v>
      </c>
      <c r="BD36" s="24">
        <v>0</v>
      </c>
      <c r="BE36" s="24">
        <v>0</v>
      </c>
      <c r="BF36" s="24">
        <v>0</v>
      </c>
      <c r="BG36" s="24">
        <v>0</v>
      </c>
      <c r="BH36" s="24">
        <v>0</v>
      </c>
      <c r="BI36" s="24">
        <v>0</v>
      </c>
      <c r="BJ36" s="24">
        <v>0</v>
      </c>
      <c r="BK36" s="24">
        <v>0</v>
      </c>
      <c r="BL36" s="24">
        <v>0</v>
      </c>
      <c r="BM36" s="24">
        <v>0</v>
      </c>
      <c r="BN36" s="24">
        <v>0</v>
      </c>
      <c r="BO36" s="24">
        <v>0</v>
      </c>
      <c r="BP36" s="24">
        <v>0</v>
      </c>
      <c r="BQ36" s="24">
        <v>0</v>
      </c>
      <c r="BR36" s="86">
        <v>0</v>
      </c>
      <c r="BS36" s="24">
        <v>0</v>
      </c>
      <c r="BT36" s="24">
        <v>0</v>
      </c>
      <c r="BU36" s="24">
        <v>0</v>
      </c>
    </row>
    <row r="37" spans="1:74" x14ac:dyDescent="0.3">
      <c r="A37" s="85" t="s">
        <v>200</v>
      </c>
      <c r="B37" s="86">
        <v>13139.735408</v>
      </c>
      <c r="C37" s="86">
        <v>239.53706145999999</v>
      </c>
      <c r="D37" s="86">
        <v>647.63373313</v>
      </c>
      <c r="E37" s="86">
        <v>1575.8713796</v>
      </c>
      <c r="F37" s="86">
        <v>1171.3373108000001</v>
      </c>
      <c r="G37" s="86">
        <v>79.791918903999999</v>
      </c>
      <c r="H37" s="86">
        <v>5007.1653601999997</v>
      </c>
      <c r="I37" s="85"/>
      <c r="J37" s="26" t="s">
        <v>200</v>
      </c>
      <c r="K37" s="85">
        <v>0</v>
      </c>
      <c r="L37" s="24">
        <v>0</v>
      </c>
      <c r="M37" s="24">
        <v>0</v>
      </c>
      <c r="N37" s="24">
        <v>0</v>
      </c>
      <c r="O37" s="24">
        <v>0</v>
      </c>
      <c r="P37" s="86">
        <v>0</v>
      </c>
      <c r="Q37" s="24">
        <v>0</v>
      </c>
      <c r="R37" s="24">
        <v>0</v>
      </c>
      <c r="S37" s="24">
        <v>0</v>
      </c>
      <c r="T37" s="24">
        <v>0</v>
      </c>
      <c r="U37" s="24">
        <v>0</v>
      </c>
      <c r="V37" s="24">
        <v>0</v>
      </c>
      <c r="W37" s="24">
        <v>0</v>
      </c>
      <c r="X37" s="86">
        <v>0</v>
      </c>
      <c r="Y37" s="24">
        <v>0</v>
      </c>
      <c r="Z37" s="24">
        <v>0</v>
      </c>
      <c r="AA37" s="24">
        <v>0</v>
      </c>
      <c r="AB37" s="24">
        <v>0</v>
      </c>
      <c r="AC37" s="24">
        <v>0</v>
      </c>
      <c r="AD37" s="24">
        <v>0</v>
      </c>
      <c r="AE37" s="86">
        <v>0</v>
      </c>
      <c r="AF37" s="24">
        <v>0</v>
      </c>
      <c r="AG37" s="24">
        <v>0</v>
      </c>
      <c r="AH37" s="24">
        <v>0</v>
      </c>
      <c r="AI37" s="24">
        <v>0</v>
      </c>
      <c r="AJ37" s="24">
        <v>0</v>
      </c>
      <c r="AK37" s="24">
        <v>0</v>
      </c>
      <c r="AL37" s="24">
        <v>0</v>
      </c>
      <c r="AM37" s="24">
        <v>0</v>
      </c>
      <c r="AN37" s="24">
        <v>0</v>
      </c>
      <c r="AO37" s="24">
        <v>0</v>
      </c>
      <c r="AP37" s="24">
        <v>0</v>
      </c>
      <c r="AQ37" s="24">
        <v>0</v>
      </c>
      <c r="AR37" s="24">
        <v>0</v>
      </c>
      <c r="AS37" s="24">
        <v>0</v>
      </c>
      <c r="AT37" s="24">
        <v>0</v>
      </c>
      <c r="AU37" s="24">
        <v>0</v>
      </c>
      <c r="AV37" s="24">
        <v>0</v>
      </c>
      <c r="AW37" s="24">
        <v>0</v>
      </c>
      <c r="AX37" s="24">
        <v>0</v>
      </c>
      <c r="AY37" s="24">
        <v>0</v>
      </c>
      <c r="AZ37" s="24">
        <v>0</v>
      </c>
      <c r="BA37" s="24">
        <v>0</v>
      </c>
      <c r="BB37" s="24">
        <v>0</v>
      </c>
      <c r="BC37" s="24">
        <v>0</v>
      </c>
      <c r="BD37" s="24">
        <v>0</v>
      </c>
      <c r="BE37" s="24">
        <v>0</v>
      </c>
      <c r="BF37" s="24">
        <v>0</v>
      </c>
      <c r="BG37" s="24">
        <v>0</v>
      </c>
      <c r="BH37" s="24">
        <v>0</v>
      </c>
      <c r="BI37" s="24">
        <v>0</v>
      </c>
      <c r="BJ37" s="24">
        <v>0</v>
      </c>
      <c r="BK37" s="24">
        <v>0</v>
      </c>
      <c r="BL37" s="24">
        <v>0</v>
      </c>
      <c r="BM37" s="24">
        <v>0</v>
      </c>
      <c r="BN37" s="24">
        <v>0</v>
      </c>
      <c r="BO37" s="24">
        <v>0</v>
      </c>
      <c r="BP37" s="24">
        <v>0</v>
      </c>
      <c r="BQ37" s="24">
        <v>0</v>
      </c>
      <c r="BR37" s="86">
        <v>0</v>
      </c>
      <c r="BS37" s="24">
        <v>0</v>
      </c>
      <c r="BT37" s="24">
        <v>0</v>
      </c>
      <c r="BU37" s="24">
        <v>0</v>
      </c>
    </row>
    <row r="38" spans="1:74" x14ac:dyDescent="0.3">
      <c r="A38" s="85" t="s">
        <v>201</v>
      </c>
      <c r="B38" s="86">
        <v>730719.14806000004</v>
      </c>
      <c r="C38" s="86">
        <v>10622.286848</v>
      </c>
      <c r="D38" s="86">
        <v>42647.718633999997</v>
      </c>
      <c r="E38" s="86">
        <v>145126.43724</v>
      </c>
      <c r="F38" s="86">
        <v>72555.926925000007</v>
      </c>
      <c r="G38" s="86">
        <v>3275.9811915</v>
      </c>
      <c r="H38" s="86">
        <v>245472.15053000001</v>
      </c>
      <c r="I38" s="85"/>
      <c r="J38" s="26" t="s">
        <v>201</v>
      </c>
      <c r="K38" s="85">
        <v>0</v>
      </c>
      <c r="L38" s="24">
        <v>0</v>
      </c>
      <c r="M38" s="24">
        <v>0</v>
      </c>
      <c r="N38" s="24">
        <v>0</v>
      </c>
      <c r="O38" s="24">
        <v>0</v>
      </c>
      <c r="P38" s="86">
        <v>0</v>
      </c>
      <c r="Q38" s="24">
        <v>0</v>
      </c>
      <c r="R38" s="24">
        <v>0</v>
      </c>
      <c r="S38" s="24">
        <v>0</v>
      </c>
      <c r="T38" s="24">
        <v>0</v>
      </c>
      <c r="U38" s="24">
        <v>0</v>
      </c>
      <c r="V38" s="24">
        <v>0</v>
      </c>
      <c r="W38" s="24">
        <v>0</v>
      </c>
      <c r="X38" s="86">
        <v>0</v>
      </c>
      <c r="Y38" s="24">
        <v>0</v>
      </c>
      <c r="Z38" s="24">
        <v>0</v>
      </c>
      <c r="AA38" s="24">
        <v>0</v>
      </c>
      <c r="AB38" s="24">
        <v>0</v>
      </c>
      <c r="AC38" s="24">
        <v>0</v>
      </c>
      <c r="AD38" s="24">
        <v>0</v>
      </c>
      <c r="AE38" s="86">
        <v>0</v>
      </c>
      <c r="AF38" s="24">
        <v>0</v>
      </c>
      <c r="AG38" s="24">
        <v>0</v>
      </c>
      <c r="AH38" s="24">
        <v>0</v>
      </c>
      <c r="AI38" s="24">
        <v>0</v>
      </c>
      <c r="AJ38" s="24">
        <v>0</v>
      </c>
      <c r="AK38" s="24">
        <v>0</v>
      </c>
      <c r="AL38" s="24">
        <v>0</v>
      </c>
      <c r="AM38" s="24">
        <v>0</v>
      </c>
      <c r="AN38" s="24">
        <v>0</v>
      </c>
      <c r="AO38" s="24">
        <v>0</v>
      </c>
      <c r="AP38" s="24">
        <v>0</v>
      </c>
      <c r="AQ38" s="24">
        <v>0</v>
      </c>
      <c r="AR38" s="24">
        <v>0</v>
      </c>
      <c r="AS38" s="24">
        <v>0</v>
      </c>
      <c r="AT38" s="24">
        <v>0</v>
      </c>
      <c r="AU38" s="24">
        <v>0</v>
      </c>
      <c r="AV38" s="24">
        <v>0</v>
      </c>
      <c r="AW38" s="24">
        <v>0</v>
      </c>
      <c r="AX38" s="24">
        <v>0</v>
      </c>
      <c r="AY38" s="24">
        <v>0</v>
      </c>
      <c r="AZ38" s="24">
        <v>0</v>
      </c>
      <c r="BA38" s="24">
        <v>0</v>
      </c>
      <c r="BB38" s="24">
        <v>0</v>
      </c>
      <c r="BC38" s="24">
        <v>0</v>
      </c>
      <c r="BD38" s="24">
        <v>0</v>
      </c>
      <c r="BE38" s="24">
        <v>0</v>
      </c>
      <c r="BF38" s="24">
        <v>0</v>
      </c>
      <c r="BG38" s="24">
        <v>0</v>
      </c>
      <c r="BH38" s="24">
        <v>0</v>
      </c>
      <c r="BI38" s="24">
        <v>0</v>
      </c>
      <c r="BJ38" s="24">
        <v>0</v>
      </c>
      <c r="BK38" s="24">
        <v>0</v>
      </c>
      <c r="BL38" s="24">
        <v>0</v>
      </c>
      <c r="BM38" s="24">
        <v>0</v>
      </c>
      <c r="BN38" s="24">
        <v>0</v>
      </c>
      <c r="BO38" s="24">
        <v>0</v>
      </c>
      <c r="BP38" s="24">
        <v>0</v>
      </c>
      <c r="BQ38" s="24">
        <v>0</v>
      </c>
      <c r="BR38" s="86">
        <v>0</v>
      </c>
      <c r="BS38" s="24">
        <v>0</v>
      </c>
      <c r="BT38" s="24">
        <v>0</v>
      </c>
      <c r="BU38" s="24">
        <v>0</v>
      </c>
    </row>
    <row r="39" spans="1:74" x14ac:dyDescent="0.3">
      <c r="A39" s="85" t="s">
        <v>202</v>
      </c>
      <c r="B39" s="86">
        <v>71473.247262000004</v>
      </c>
      <c r="C39" s="86">
        <v>1218.866751</v>
      </c>
      <c r="D39" s="86">
        <v>3605.3390774999998</v>
      </c>
      <c r="E39" s="86">
        <v>10006.173449</v>
      </c>
      <c r="F39" s="86">
        <v>6974.1563084999998</v>
      </c>
      <c r="G39" s="86">
        <v>459.85102391999999</v>
      </c>
      <c r="H39" s="86">
        <v>23712.910696999999</v>
      </c>
      <c r="I39" s="85"/>
      <c r="J39" s="26" t="s">
        <v>202</v>
      </c>
      <c r="K39" s="85">
        <v>0</v>
      </c>
      <c r="L39" s="24">
        <v>0</v>
      </c>
      <c r="M39" s="24">
        <v>0</v>
      </c>
      <c r="N39" s="24">
        <v>0</v>
      </c>
      <c r="O39" s="24">
        <v>0</v>
      </c>
      <c r="P39" s="86">
        <v>0</v>
      </c>
      <c r="Q39" s="24">
        <v>0</v>
      </c>
      <c r="R39" s="24">
        <v>0</v>
      </c>
      <c r="S39" s="24">
        <v>0</v>
      </c>
      <c r="T39" s="24">
        <v>0</v>
      </c>
      <c r="U39" s="24">
        <v>0</v>
      </c>
      <c r="V39" s="24">
        <v>0</v>
      </c>
      <c r="W39" s="24">
        <v>0</v>
      </c>
      <c r="X39" s="86">
        <v>0</v>
      </c>
      <c r="Y39" s="24">
        <v>0</v>
      </c>
      <c r="Z39" s="24">
        <v>0</v>
      </c>
      <c r="AA39" s="24">
        <v>0</v>
      </c>
      <c r="AB39" s="24">
        <v>0</v>
      </c>
      <c r="AC39" s="24">
        <v>0</v>
      </c>
      <c r="AD39" s="24">
        <v>0</v>
      </c>
      <c r="AE39" s="86">
        <v>0</v>
      </c>
      <c r="AF39" s="24">
        <v>0</v>
      </c>
      <c r="AG39" s="24">
        <v>0</v>
      </c>
      <c r="AH39" s="24">
        <v>0</v>
      </c>
      <c r="AI39" s="24">
        <v>0</v>
      </c>
      <c r="AJ39" s="24">
        <v>0</v>
      </c>
      <c r="AK39" s="24">
        <v>0</v>
      </c>
      <c r="AL39" s="24">
        <v>0</v>
      </c>
      <c r="AM39" s="24">
        <v>0</v>
      </c>
      <c r="AN39" s="24">
        <v>0</v>
      </c>
      <c r="AO39" s="24">
        <v>0</v>
      </c>
      <c r="AP39" s="24">
        <v>0</v>
      </c>
      <c r="AQ39" s="24">
        <v>0</v>
      </c>
      <c r="AR39" s="24">
        <v>0</v>
      </c>
      <c r="AS39" s="24">
        <v>0</v>
      </c>
      <c r="AT39" s="24">
        <v>0</v>
      </c>
      <c r="AU39" s="24">
        <v>0</v>
      </c>
      <c r="AV39" s="24">
        <v>0</v>
      </c>
      <c r="AW39" s="24">
        <v>0</v>
      </c>
      <c r="AX39" s="24">
        <v>0</v>
      </c>
      <c r="AY39" s="24">
        <v>0</v>
      </c>
      <c r="AZ39" s="24">
        <v>0</v>
      </c>
      <c r="BA39" s="24">
        <v>0</v>
      </c>
      <c r="BB39" s="24">
        <v>0</v>
      </c>
      <c r="BC39" s="24">
        <v>0</v>
      </c>
      <c r="BD39" s="24">
        <v>0</v>
      </c>
      <c r="BE39" s="24">
        <v>0</v>
      </c>
      <c r="BF39" s="24">
        <v>0</v>
      </c>
      <c r="BG39" s="24">
        <v>0</v>
      </c>
      <c r="BH39" s="24">
        <v>0</v>
      </c>
      <c r="BI39" s="24">
        <v>0</v>
      </c>
      <c r="BJ39" s="24">
        <v>0</v>
      </c>
      <c r="BK39" s="24">
        <v>0</v>
      </c>
      <c r="BL39" s="24">
        <v>0</v>
      </c>
      <c r="BM39" s="24">
        <v>0</v>
      </c>
      <c r="BN39" s="24">
        <v>0</v>
      </c>
      <c r="BO39" s="24">
        <v>0</v>
      </c>
      <c r="BP39" s="24">
        <v>0</v>
      </c>
      <c r="BQ39" s="24">
        <v>0</v>
      </c>
      <c r="BR39" s="86">
        <v>0</v>
      </c>
      <c r="BS39" s="24">
        <v>0</v>
      </c>
      <c r="BT39" s="24">
        <v>0</v>
      </c>
      <c r="BU39" s="24">
        <v>0</v>
      </c>
    </row>
    <row r="40" spans="1:74" x14ac:dyDescent="0.3">
      <c r="A40" s="85" t="s">
        <v>203</v>
      </c>
      <c r="B40" s="86">
        <v>198134.92955999999</v>
      </c>
      <c r="C40" s="86">
        <v>3897.1082222</v>
      </c>
      <c r="D40" s="86">
        <v>7500.9801189999998</v>
      </c>
      <c r="E40" s="86">
        <v>25727.272745999999</v>
      </c>
      <c r="F40" s="86">
        <v>22149.783292</v>
      </c>
      <c r="G40" s="86">
        <v>1617.0878283</v>
      </c>
      <c r="H40" s="86">
        <v>59702.568067</v>
      </c>
      <c r="I40" s="85"/>
      <c r="J40" s="26" t="s">
        <v>203</v>
      </c>
      <c r="K40" s="85">
        <v>4085.82289641338</v>
      </c>
      <c r="L40" s="24">
        <v>596.67804196934605</v>
      </c>
      <c r="M40" s="24">
        <v>2924.6422668282598</v>
      </c>
      <c r="N40" s="24">
        <v>2924.6422668282598</v>
      </c>
      <c r="O40" s="24">
        <v>5446.8125176474396</v>
      </c>
      <c r="P40" s="86">
        <v>2.2766314399987801</v>
      </c>
      <c r="Q40" s="24">
        <v>882.92701800766997</v>
      </c>
      <c r="R40" s="24">
        <v>5054.71436629448</v>
      </c>
      <c r="S40" s="24">
        <v>129839.107714964</v>
      </c>
      <c r="T40" s="24">
        <v>3027.6392310779402</v>
      </c>
      <c r="U40" s="24">
        <v>644.980481519823</v>
      </c>
      <c r="V40" s="24">
        <v>562.58055836665596</v>
      </c>
      <c r="W40" s="24">
        <v>19.359539186073899</v>
      </c>
      <c r="X40" s="86">
        <v>3119.7735102766201</v>
      </c>
      <c r="Y40" s="24">
        <v>3986.12780173907</v>
      </c>
      <c r="Z40" s="24">
        <v>3986.12780173907</v>
      </c>
      <c r="AA40" s="24">
        <v>34338477.372319803</v>
      </c>
      <c r="AB40" s="24">
        <v>0</v>
      </c>
      <c r="AC40" s="24">
        <v>868.82289186249602</v>
      </c>
      <c r="AD40" s="24">
        <v>233.602256869039</v>
      </c>
      <c r="AE40" s="86">
        <v>283.23952013698499</v>
      </c>
      <c r="AF40" s="24">
        <v>1298.93383866355</v>
      </c>
      <c r="AG40" s="24">
        <v>2150.88196622336</v>
      </c>
      <c r="AH40" s="24">
        <v>0</v>
      </c>
      <c r="AI40" s="24">
        <v>2552.3265525554302</v>
      </c>
      <c r="AJ40" s="24">
        <v>0</v>
      </c>
      <c r="AK40" s="24">
        <v>4690.43922289279</v>
      </c>
      <c r="AL40" s="24">
        <v>521.15999996252197</v>
      </c>
      <c r="AM40" s="24">
        <v>5211.5992228553096</v>
      </c>
      <c r="AN40" s="24">
        <v>0</v>
      </c>
      <c r="AO40" s="24">
        <v>2587.1350226031</v>
      </c>
      <c r="AP40" s="24">
        <v>2.4209257828337098</v>
      </c>
      <c r="AQ40" s="24">
        <v>5521.1937114046104</v>
      </c>
      <c r="AR40" s="24">
        <v>45.098101469931699</v>
      </c>
      <c r="AS40" s="24">
        <v>195.75925724190699</v>
      </c>
      <c r="AT40" s="24">
        <v>594.74339908618299</v>
      </c>
      <c r="AU40" s="24">
        <v>2.3565213667554001</v>
      </c>
      <c r="AV40" s="24">
        <v>0</v>
      </c>
      <c r="AW40" s="24">
        <v>147.376617223609</v>
      </c>
      <c r="AX40" s="24">
        <v>16274.607253375099</v>
      </c>
      <c r="AY40" s="24">
        <v>13931.339081613</v>
      </c>
      <c r="AZ40" s="24">
        <v>2343.2681717620999</v>
      </c>
      <c r="BA40" s="24">
        <v>3.6771412641302401</v>
      </c>
      <c r="BB40" s="24">
        <v>6.0215546994273499E-2</v>
      </c>
      <c r="BC40" s="24">
        <v>1970.8070414524</v>
      </c>
      <c r="BD40" s="24">
        <v>13.8331986018287</v>
      </c>
      <c r="BE40" s="24">
        <v>4464.2103063873301</v>
      </c>
      <c r="BF40" s="24">
        <v>47.284868907664901</v>
      </c>
      <c r="BG40" s="24">
        <v>9.9907971284798602</v>
      </c>
      <c r="BH40" s="24">
        <v>6378.5840816371501</v>
      </c>
      <c r="BI40" s="24">
        <v>724.07274099585595</v>
      </c>
      <c r="BJ40" s="24">
        <v>7.7498678174793403</v>
      </c>
      <c r="BK40" s="24">
        <v>47.187217926883598</v>
      </c>
      <c r="BL40" s="24">
        <v>0.199522771430303</v>
      </c>
      <c r="BM40" s="24">
        <v>1014.39808928057</v>
      </c>
      <c r="BN40" s="24">
        <v>1529.42286237352</v>
      </c>
      <c r="BO40" s="24">
        <v>0</v>
      </c>
      <c r="BP40" s="24">
        <v>236.951952343084</v>
      </c>
      <c r="BQ40" s="24">
        <v>1139.36694597264</v>
      </c>
      <c r="BR40" s="86">
        <v>0</v>
      </c>
      <c r="BS40" s="24">
        <v>427.24743971156198</v>
      </c>
      <c r="BT40" s="24">
        <v>41186.343949910901</v>
      </c>
      <c r="BU40" s="24">
        <v>368.61001516144103</v>
      </c>
    </row>
    <row r="41" spans="1:74" x14ac:dyDescent="0.3">
      <c r="A41" s="85" t="s">
        <v>204</v>
      </c>
      <c r="B41" s="86">
        <v>40334.863060000003</v>
      </c>
      <c r="C41" s="86">
        <v>752.36812607000002</v>
      </c>
      <c r="D41" s="86">
        <v>1913.6571008999999</v>
      </c>
      <c r="E41" s="86">
        <v>5007.9041616000004</v>
      </c>
      <c r="F41" s="86">
        <v>4102.5034641000002</v>
      </c>
      <c r="G41" s="86">
        <v>298.02492945</v>
      </c>
      <c r="H41" s="86">
        <v>12019.208746</v>
      </c>
      <c r="I41" s="85"/>
      <c r="J41" s="26" t="s">
        <v>204</v>
      </c>
      <c r="K41" s="85">
        <v>521.68031719140902</v>
      </c>
      <c r="L41" s="24">
        <v>76.184169357665695</v>
      </c>
      <c r="M41" s="24">
        <v>1213.74375031918</v>
      </c>
      <c r="N41" s="24">
        <v>1213.74375031918</v>
      </c>
      <c r="O41" s="24">
        <v>2342.8906348113001</v>
      </c>
      <c r="P41" s="86">
        <v>1.0919388330998101</v>
      </c>
      <c r="Q41" s="24">
        <v>238.47776192228699</v>
      </c>
      <c r="R41" s="24">
        <v>645.38887297865699</v>
      </c>
      <c r="S41" s="24">
        <v>40334.850436900902</v>
      </c>
      <c r="T41" s="24">
        <v>1028.1430042971101</v>
      </c>
      <c r="U41" s="24">
        <v>82.351486880545906</v>
      </c>
      <c r="V41" s="24">
        <v>167.82983638060799</v>
      </c>
      <c r="W41" s="24">
        <v>2.4718351304975399</v>
      </c>
      <c r="X41" s="86">
        <v>398.33445714362801</v>
      </c>
      <c r="Y41" s="24">
        <v>1078.8619551711899</v>
      </c>
      <c r="Z41" s="24">
        <v>1078.8619551711899</v>
      </c>
      <c r="AA41" s="24">
        <v>10112439.9588132</v>
      </c>
      <c r="AB41" s="24">
        <v>0</v>
      </c>
      <c r="AC41" s="24">
        <v>322.69983949630102</v>
      </c>
      <c r="AD41" s="24">
        <v>74.196351910136997</v>
      </c>
      <c r="AE41" s="86">
        <v>127.121527326422</v>
      </c>
      <c r="AF41" s="24">
        <v>306.378500830061</v>
      </c>
      <c r="AG41" s="24">
        <v>274.62585846487099</v>
      </c>
      <c r="AH41" s="24">
        <v>0</v>
      </c>
      <c r="AI41" s="24">
        <v>752.36788585569604</v>
      </c>
      <c r="AJ41" s="24">
        <v>0</v>
      </c>
      <c r="AK41" s="24">
        <v>1722.2907534626299</v>
      </c>
      <c r="AL41" s="24">
        <v>191.36564676576401</v>
      </c>
      <c r="AM41" s="24">
        <v>1913.6564002283901</v>
      </c>
      <c r="AN41" s="24">
        <v>0</v>
      </c>
      <c r="AO41" s="24">
        <v>666.65904907951494</v>
      </c>
      <c r="AP41" s="24">
        <v>0.76874230394021004</v>
      </c>
      <c r="AQ41" s="24">
        <v>1892.6566538254201</v>
      </c>
      <c r="AR41" s="24">
        <v>11.9958442853442</v>
      </c>
      <c r="AS41" s="24">
        <v>91.444864117021396</v>
      </c>
      <c r="AT41" s="24">
        <v>204.46003894464701</v>
      </c>
      <c r="AU41" s="24">
        <v>0.66340578735318601</v>
      </c>
      <c r="AV41" s="24">
        <v>0</v>
      </c>
      <c r="AW41" s="24">
        <v>69.846272257587998</v>
      </c>
      <c r="AX41" s="24">
        <v>5008.0390158059499</v>
      </c>
      <c r="AY41" s="24">
        <v>4102.6385361904304</v>
      </c>
      <c r="AZ41" s="24">
        <v>905.40047961551295</v>
      </c>
      <c r="BA41" s="24">
        <v>1.3225124057386299</v>
      </c>
      <c r="BB41" s="24">
        <v>1.58222001267657E-2</v>
      </c>
      <c r="BC41" s="24">
        <v>528.41400056217799</v>
      </c>
      <c r="BD41" s="24">
        <v>6.53035646521933</v>
      </c>
      <c r="BE41" s="24">
        <v>1293.1242310002899</v>
      </c>
      <c r="BF41" s="24">
        <v>20.381792597981601</v>
      </c>
      <c r="BG41" s="24">
        <v>4.1724189785986301</v>
      </c>
      <c r="BH41" s="24">
        <v>1847.6456910111999</v>
      </c>
      <c r="BI41" s="24">
        <v>252.674123998646</v>
      </c>
      <c r="BJ41" s="24">
        <v>2.10266418062468</v>
      </c>
      <c r="BK41" s="24">
        <v>19.693032056305999</v>
      </c>
      <c r="BL41" s="24">
        <v>5.6847036271543201E-2</v>
      </c>
      <c r="BM41" s="24">
        <v>298.024843638287</v>
      </c>
      <c r="BN41" s="24">
        <v>560.86960440821599</v>
      </c>
      <c r="BO41" s="24">
        <v>0</v>
      </c>
      <c r="BP41" s="24">
        <v>30.3830861808738</v>
      </c>
      <c r="BQ41" s="24">
        <v>299.99123688385799</v>
      </c>
      <c r="BR41" s="86">
        <v>0</v>
      </c>
      <c r="BS41" s="24">
        <v>70.732134580677595</v>
      </c>
      <c r="BT41" s="24">
        <v>12019.204082078</v>
      </c>
      <c r="BU41" s="24">
        <v>120.02998144096</v>
      </c>
    </row>
    <row r="42" spans="1:74" x14ac:dyDescent="0.3">
      <c r="A42" s="85" t="s">
        <v>205</v>
      </c>
      <c r="B42" s="86">
        <v>160213.87448</v>
      </c>
      <c r="C42" s="86">
        <v>2776.9822054000001</v>
      </c>
      <c r="D42" s="86">
        <v>8433.7002284999999</v>
      </c>
      <c r="E42" s="86">
        <v>19728.511212000001</v>
      </c>
      <c r="F42" s="86">
        <v>13182.238041000001</v>
      </c>
      <c r="G42" s="86">
        <v>839.82538797999996</v>
      </c>
      <c r="H42" s="86">
        <v>65130.240182000001</v>
      </c>
      <c r="I42" s="85"/>
      <c r="J42" s="26" t="s">
        <v>205</v>
      </c>
      <c r="K42" s="85">
        <v>0</v>
      </c>
      <c r="L42" s="24">
        <v>0</v>
      </c>
      <c r="M42" s="24">
        <v>0</v>
      </c>
      <c r="N42" s="24">
        <v>0</v>
      </c>
      <c r="O42" s="24">
        <v>0</v>
      </c>
      <c r="P42" s="86">
        <v>0</v>
      </c>
      <c r="Q42" s="24">
        <v>0</v>
      </c>
      <c r="R42" s="24">
        <v>0</v>
      </c>
      <c r="S42" s="24">
        <v>0</v>
      </c>
      <c r="T42" s="24">
        <v>0</v>
      </c>
      <c r="U42" s="24">
        <v>0</v>
      </c>
      <c r="V42" s="24">
        <v>0</v>
      </c>
      <c r="W42" s="24">
        <v>0</v>
      </c>
      <c r="X42" s="86">
        <v>0</v>
      </c>
      <c r="Y42" s="24">
        <v>0</v>
      </c>
      <c r="Z42" s="24">
        <v>0</v>
      </c>
      <c r="AA42" s="24">
        <v>0</v>
      </c>
      <c r="AB42" s="24">
        <v>0</v>
      </c>
      <c r="AC42" s="24">
        <v>0</v>
      </c>
      <c r="AD42" s="24">
        <v>0</v>
      </c>
      <c r="AE42" s="86">
        <v>0</v>
      </c>
      <c r="AF42" s="24">
        <v>0</v>
      </c>
      <c r="AG42" s="24">
        <v>0</v>
      </c>
      <c r="AH42" s="24">
        <v>0</v>
      </c>
      <c r="AI42" s="24">
        <v>0</v>
      </c>
      <c r="AJ42" s="24">
        <v>0</v>
      </c>
      <c r="AK42" s="24">
        <v>0</v>
      </c>
      <c r="AL42" s="24">
        <v>0</v>
      </c>
      <c r="AM42" s="24">
        <v>0</v>
      </c>
      <c r="AN42" s="24">
        <v>0</v>
      </c>
      <c r="AO42" s="24">
        <v>0</v>
      </c>
      <c r="AP42" s="24">
        <v>0</v>
      </c>
      <c r="AQ42" s="24">
        <v>0</v>
      </c>
      <c r="AR42" s="24">
        <v>0</v>
      </c>
      <c r="AS42" s="24">
        <v>0</v>
      </c>
      <c r="AT42" s="24">
        <v>0</v>
      </c>
      <c r="AU42" s="24">
        <v>0</v>
      </c>
      <c r="AV42" s="24">
        <v>0</v>
      </c>
      <c r="AW42" s="24">
        <v>0</v>
      </c>
      <c r="AX42" s="24">
        <v>0</v>
      </c>
      <c r="AY42" s="24">
        <v>0</v>
      </c>
      <c r="AZ42" s="24">
        <v>0</v>
      </c>
      <c r="BA42" s="24">
        <v>0</v>
      </c>
      <c r="BB42" s="24">
        <v>0</v>
      </c>
      <c r="BC42" s="24">
        <v>0</v>
      </c>
      <c r="BD42" s="24">
        <v>0</v>
      </c>
      <c r="BE42" s="24">
        <v>0</v>
      </c>
      <c r="BF42" s="24">
        <v>0</v>
      </c>
      <c r="BG42" s="24">
        <v>0</v>
      </c>
      <c r="BH42" s="24">
        <v>0</v>
      </c>
      <c r="BI42" s="24">
        <v>0</v>
      </c>
      <c r="BJ42" s="24">
        <v>0</v>
      </c>
      <c r="BK42" s="24">
        <v>0</v>
      </c>
      <c r="BL42" s="24">
        <v>0</v>
      </c>
      <c r="BM42" s="24">
        <v>0</v>
      </c>
      <c r="BN42" s="24">
        <v>0</v>
      </c>
      <c r="BO42" s="24">
        <v>0</v>
      </c>
      <c r="BP42" s="24">
        <v>0</v>
      </c>
      <c r="BQ42" s="24">
        <v>0</v>
      </c>
      <c r="BR42" s="86">
        <v>0</v>
      </c>
      <c r="BS42" s="24">
        <v>0</v>
      </c>
      <c r="BT42" s="24">
        <v>0</v>
      </c>
      <c r="BU42" s="24">
        <v>0</v>
      </c>
    </row>
    <row r="43" spans="1:74" x14ac:dyDescent="0.3">
      <c r="A43" s="85" t="s">
        <v>206</v>
      </c>
      <c r="B43" s="86">
        <v>90488.241794000001</v>
      </c>
      <c r="C43" s="86">
        <v>1561.7313052</v>
      </c>
      <c r="D43" s="86">
        <v>4807.1120270000001</v>
      </c>
      <c r="E43" s="86">
        <v>10472.971511</v>
      </c>
      <c r="F43" s="86">
        <v>7680.7001208000001</v>
      </c>
      <c r="G43" s="86">
        <v>535.46058529000004</v>
      </c>
      <c r="H43" s="86">
        <v>33814.287363000003</v>
      </c>
      <c r="I43" s="85"/>
      <c r="J43" s="26" t="s">
        <v>206</v>
      </c>
      <c r="K43" s="85">
        <v>27.4468138473806</v>
      </c>
      <c r="L43" s="24">
        <v>4.0082256747617002</v>
      </c>
      <c r="M43" s="24">
        <v>816.80378165897798</v>
      </c>
      <c r="N43" s="24">
        <v>816.80378165897798</v>
      </c>
      <c r="O43" s="24">
        <v>1599.4011723752001</v>
      </c>
      <c r="P43" s="86">
        <v>0.77538982394678002</v>
      </c>
      <c r="Q43" s="24">
        <v>125.216914578394</v>
      </c>
      <c r="R43" s="24">
        <v>33.955419029020497</v>
      </c>
      <c r="S43" s="24">
        <v>14810.134805579801</v>
      </c>
      <c r="T43" s="24">
        <v>628.953951433062</v>
      </c>
      <c r="U43" s="24">
        <v>4.3327069214008098</v>
      </c>
      <c r="V43" s="24">
        <v>94.8470392248324</v>
      </c>
      <c r="W43" s="24">
        <v>0.13004888444979101</v>
      </c>
      <c r="X43" s="86">
        <v>20.957296818543</v>
      </c>
      <c r="Y43" s="24">
        <v>567.41238960375597</v>
      </c>
      <c r="Z43" s="24">
        <v>567.41238960375597</v>
      </c>
      <c r="AA43" s="24">
        <v>2466552.65897694</v>
      </c>
      <c r="AB43" s="24">
        <v>0</v>
      </c>
      <c r="AC43" s="24">
        <v>206.726196107573</v>
      </c>
      <c r="AD43" s="24">
        <v>43.659978087537802</v>
      </c>
      <c r="AE43" s="86">
        <v>88.187671827772107</v>
      </c>
      <c r="AF43" s="24">
        <v>142.036670246944</v>
      </c>
      <c r="AG43" s="24">
        <v>14.448697172132601</v>
      </c>
      <c r="AH43" s="24">
        <v>0</v>
      </c>
      <c r="AI43" s="24">
        <v>267.01063407022798</v>
      </c>
      <c r="AJ43" s="24">
        <v>0</v>
      </c>
      <c r="AK43" s="24">
        <v>733.30877651195601</v>
      </c>
      <c r="AL43" s="24">
        <v>81.478758010769397</v>
      </c>
      <c r="AM43" s="24">
        <v>814.78753452272599</v>
      </c>
      <c r="AN43" s="24">
        <v>0</v>
      </c>
      <c r="AO43" s="24">
        <v>336.43449181793102</v>
      </c>
      <c r="AP43" s="24">
        <v>0.27308254259054099</v>
      </c>
      <c r="AQ43" s="24">
        <v>1163.7856083556201</v>
      </c>
      <c r="AR43" s="24">
        <v>0.95473989748507604</v>
      </c>
      <c r="AS43" s="24">
        <v>74.137184465131099</v>
      </c>
      <c r="AT43" s="24">
        <v>94.827566846894598</v>
      </c>
      <c r="AU43" s="24">
        <v>0.11492151633900401</v>
      </c>
      <c r="AV43" s="24">
        <v>0</v>
      </c>
      <c r="AW43" s="24">
        <v>57.595727259599698</v>
      </c>
      <c r="AX43" s="24">
        <v>1242.6290797614699</v>
      </c>
      <c r="AY43" s="24">
        <v>1000.61938879436</v>
      </c>
      <c r="AZ43" s="24">
        <v>242.00969096711199</v>
      </c>
      <c r="BA43" s="24">
        <v>0.69008909770333504</v>
      </c>
      <c r="BB43" s="24">
        <v>9.2852356906253895E-4</v>
      </c>
      <c r="BC43" s="24">
        <v>49.171424340129001</v>
      </c>
      <c r="BD43" s="24">
        <v>5.3605643726472501</v>
      </c>
      <c r="BE43" s="24">
        <v>282.35100558320499</v>
      </c>
      <c r="BF43" s="24">
        <v>14.8742638590805</v>
      </c>
      <c r="BG43" s="24">
        <v>2.9045012935619501</v>
      </c>
      <c r="BH43" s="24">
        <v>403.42107783969101</v>
      </c>
      <c r="BI43" s="24">
        <v>156.85758009163499</v>
      </c>
      <c r="BJ43" s="24">
        <v>0.23737866829808699</v>
      </c>
      <c r="BK43" s="24">
        <v>13.6939976531798</v>
      </c>
      <c r="BL43" s="24">
        <v>1.0935035257417101E-2</v>
      </c>
      <c r="BM43" s="24">
        <v>74.9005411227037</v>
      </c>
      <c r="BN43" s="24">
        <v>357.08583555612103</v>
      </c>
      <c r="BO43" s="24">
        <v>0</v>
      </c>
      <c r="BP43" s="24">
        <v>1.7140663396161799</v>
      </c>
      <c r="BQ43" s="24">
        <v>154.232591656659</v>
      </c>
      <c r="BR43" s="86">
        <v>0</v>
      </c>
      <c r="BS43" s="24">
        <v>18.2198325703467</v>
      </c>
      <c r="BT43" s="24">
        <v>6689.9029376587996</v>
      </c>
      <c r="BU43" s="24">
        <v>71.693646241350393</v>
      </c>
    </row>
    <row r="44" spans="1:74" x14ac:dyDescent="0.3">
      <c r="A44" s="85" t="s">
        <v>207</v>
      </c>
      <c r="B44" s="86">
        <v>9867.7243927</v>
      </c>
      <c r="C44" s="86">
        <v>193.47859172</v>
      </c>
      <c r="D44" s="86">
        <v>444.34463520000003</v>
      </c>
      <c r="E44" s="86">
        <v>1013.8114644</v>
      </c>
      <c r="F44" s="86">
        <v>865.71936599000003</v>
      </c>
      <c r="G44" s="86">
        <v>63.227751765999997</v>
      </c>
      <c r="H44" s="86">
        <v>3999.2630643000002</v>
      </c>
      <c r="I44" s="85"/>
      <c r="J44" s="26" t="s">
        <v>207</v>
      </c>
      <c r="K44" s="85">
        <v>0</v>
      </c>
      <c r="L44" s="24">
        <v>0</v>
      </c>
      <c r="M44" s="24">
        <v>0</v>
      </c>
      <c r="N44" s="24">
        <v>0</v>
      </c>
      <c r="O44" s="24">
        <v>0</v>
      </c>
      <c r="P44" s="86">
        <v>0</v>
      </c>
      <c r="Q44" s="24">
        <v>0</v>
      </c>
      <c r="R44" s="24">
        <v>0</v>
      </c>
      <c r="S44" s="24">
        <v>0</v>
      </c>
      <c r="T44" s="24">
        <v>0</v>
      </c>
      <c r="U44" s="24">
        <v>0</v>
      </c>
      <c r="V44" s="24">
        <v>0</v>
      </c>
      <c r="W44" s="24">
        <v>0</v>
      </c>
      <c r="X44" s="86">
        <v>0</v>
      </c>
      <c r="Y44" s="24">
        <v>0</v>
      </c>
      <c r="Z44" s="24">
        <v>0</v>
      </c>
      <c r="AA44" s="24">
        <v>0</v>
      </c>
      <c r="AB44" s="24">
        <v>0</v>
      </c>
      <c r="AC44" s="24">
        <v>0</v>
      </c>
      <c r="AD44" s="24">
        <v>0</v>
      </c>
      <c r="AE44" s="86">
        <v>0</v>
      </c>
      <c r="AF44" s="24">
        <v>0</v>
      </c>
      <c r="AG44" s="24">
        <v>0</v>
      </c>
      <c r="AH44" s="24">
        <v>0</v>
      </c>
      <c r="AI44" s="24">
        <v>0</v>
      </c>
      <c r="AJ44" s="24">
        <v>0</v>
      </c>
      <c r="AK44" s="24">
        <v>0</v>
      </c>
      <c r="AL44" s="24">
        <v>0</v>
      </c>
      <c r="AM44" s="24">
        <v>0</v>
      </c>
      <c r="AN44" s="24">
        <v>0</v>
      </c>
      <c r="AO44" s="24">
        <v>0</v>
      </c>
      <c r="AP44" s="24">
        <v>0</v>
      </c>
      <c r="AQ44" s="24">
        <v>0</v>
      </c>
      <c r="AR44" s="24">
        <v>0</v>
      </c>
      <c r="AS44" s="24">
        <v>0</v>
      </c>
      <c r="AT44" s="24">
        <v>0</v>
      </c>
      <c r="AU44" s="24">
        <v>0</v>
      </c>
      <c r="AV44" s="24">
        <v>0</v>
      </c>
      <c r="AW44" s="24">
        <v>0</v>
      </c>
      <c r="AX44" s="24">
        <v>0</v>
      </c>
      <c r="AY44" s="24">
        <v>0</v>
      </c>
      <c r="AZ44" s="24">
        <v>0</v>
      </c>
      <c r="BA44" s="24">
        <v>0</v>
      </c>
      <c r="BB44" s="24">
        <v>0</v>
      </c>
      <c r="BC44" s="24">
        <v>0</v>
      </c>
      <c r="BD44" s="24">
        <v>0</v>
      </c>
      <c r="BE44" s="24">
        <v>0</v>
      </c>
      <c r="BF44" s="24">
        <v>0</v>
      </c>
      <c r="BG44" s="24">
        <v>0</v>
      </c>
      <c r="BH44" s="24">
        <v>0</v>
      </c>
      <c r="BI44" s="24">
        <v>0</v>
      </c>
      <c r="BJ44" s="24">
        <v>0</v>
      </c>
      <c r="BK44" s="24">
        <v>0</v>
      </c>
      <c r="BL44" s="24">
        <v>0</v>
      </c>
      <c r="BM44" s="24">
        <v>0</v>
      </c>
      <c r="BN44" s="24">
        <v>0</v>
      </c>
      <c r="BO44" s="24">
        <v>0</v>
      </c>
      <c r="BP44" s="24">
        <v>0</v>
      </c>
      <c r="BQ44" s="24">
        <v>0</v>
      </c>
      <c r="BR44" s="86">
        <v>0</v>
      </c>
      <c r="BS44" s="24">
        <v>0</v>
      </c>
      <c r="BT44" s="24">
        <v>0</v>
      </c>
      <c r="BU44" s="24">
        <v>0</v>
      </c>
    </row>
    <row r="45" spans="1:74" x14ac:dyDescent="0.3">
      <c r="A45" s="85" t="s">
        <v>208</v>
      </c>
      <c r="B45" s="86">
        <v>268307.51153000002</v>
      </c>
      <c r="C45" s="86">
        <v>4820.2079977000003</v>
      </c>
      <c r="D45" s="86">
        <v>13819.398342</v>
      </c>
      <c r="E45" s="86">
        <v>30384.338359000001</v>
      </c>
      <c r="F45" s="86">
        <v>21735.323697</v>
      </c>
      <c r="G45" s="86">
        <v>1452.4854588999999</v>
      </c>
      <c r="H45" s="86">
        <v>110978.19744</v>
      </c>
      <c r="I45" s="85"/>
      <c r="J45" s="26" t="s">
        <v>208</v>
      </c>
      <c r="K45" s="85">
        <v>0</v>
      </c>
      <c r="L45" s="24">
        <v>0</v>
      </c>
      <c r="M45" s="24">
        <v>0</v>
      </c>
      <c r="N45" s="24">
        <v>0</v>
      </c>
      <c r="O45" s="24">
        <v>0</v>
      </c>
      <c r="P45" s="86">
        <v>0</v>
      </c>
      <c r="Q45" s="24">
        <v>0</v>
      </c>
      <c r="R45" s="24">
        <v>0</v>
      </c>
      <c r="S45" s="24">
        <v>0</v>
      </c>
      <c r="T45" s="24">
        <v>0</v>
      </c>
      <c r="U45" s="24">
        <v>0</v>
      </c>
      <c r="V45" s="24">
        <v>0</v>
      </c>
      <c r="W45" s="24">
        <v>0</v>
      </c>
      <c r="X45" s="86">
        <v>0</v>
      </c>
      <c r="Y45" s="24">
        <v>0</v>
      </c>
      <c r="Z45" s="24">
        <v>0</v>
      </c>
      <c r="AA45" s="24">
        <v>0</v>
      </c>
      <c r="AB45" s="24">
        <v>0</v>
      </c>
      <c r="AC45" s="24">
        <v>0</v>
      </c>
      <c r="AD45" s="24">
        <v>0</v>
      </c>
      <c r="AE45" s="86">
        <v>0</v>
      </c>
      <c r="AF45" s="24">
        <v>0</v>
      </c>
      <c r="AG45" s="24">
        <v>0</v>
      </c>
      <c r="AH45" s="24">
        <v>0</v>
      </c>
      <c r="AI45" s="24">
        <v>0</v>
      </c>
      <c r="AJ45" s="24">
        <v>0</v>
      </c>
      <c r="AK45" s="24">
        <v>0</v>
      </c>
      <c r="AL45" s="24">
        <v>0</v>
      </c>
      <c r="AM45" s="24">
        <v>0</v>
      </c>
      <c r="AN45" s="24">
        <v>0</v>
      </c>
      <c r="AO45" s="24">
        <v>0</v>
      </c>
      <c r="AP45" s="24">
        <v>0</v>
      </c>
      <c r="AQ45" s="24">
        <v>0</v>
      </c>
      <c r="AR45" s="24">
        <v>0</v>
      </c>
      <c r="AS45" s="24">
        <v>0</v>
      </c>
      <c r="AT45" s="24">
        <v>0</v>
      </c>
      <c r="AU45" s="24">
        <v>0</v>
      </c>
      <c r="AV45" s="24">
        <v>0</v>
      </c>
      <c r="AW45" s="24">
        <v>0</v>
      </c>
      <c r="AX45" s="24">
        <v>0</v>
      </c>
      <c r="AY45" s="24">
        <v>0</v>
      </c>
      <c r="AZ45" s="24">
        <v>0</v>
      </c>
      <c r="BA45" s="24">
        <v>0</v>
      </c>
      <c r="BB45" s="24">
        <v>0</v>
      </c>
      <c r="BC45" s="24">
        <v>0</v>
      </c>
      <c r="BD45" s="24">
        <v>0</v>
      </c>
      <c r="BE45" s="24">
        <v>0</v>
      </c>
      <c r="BF45" s="24">
        <v>0</v>
      </c>
      <c r="BG45" s="24">
        <v>0</v>
      </c>
      <c r="BH45" s="24">
        <v>0</v>
      </c>
      <c r="BI45" s="24">
        <v>0</v>
      </c>
      <c r="BJ45" s="24">
        <v>0</v>
      </c>
      <c r="BK45" s="24">
        <v>0</v>
      </c>
      <c r="BL45" s="24">
        <v>0</v>
      </c>
      <c r="BM45" s="24">
        <v>0</v>
      </c>
      <c r="BN45" s="24">
        <v>0</v>
      </c>
      <c r="BO45" s="24">
        <v>0</v>
      </c>
      <c r="BP45" s="24">
        <v>0</v>
      </c>
      <c r="BQ45" s="24">
        <v>0</v>
      </c>
      <c r="BR45" s="86">
        <v>0</v>
      </c>
      <c r="BS45" s="24">
        <v>0</v>
      </c>
      <c r="BT45" s="24">
        <v>0</v>
      </c>
      <c r="BU45" s="24">
        <v>0</v>
      </c>
    </row>
    <row r="46" spans="1:74" x14ac:dyDescent="0.3">
      <c r="A46" s="85" t="s">
        <v>209</v>
      </c>
      <c r="B46" s="86">
        <v>924629.57709000004</v>
      </c>
      <c r="C46" s="86">
        <v>15345.834616</v>
      </c>
      <c r="D46" s="86">
        <v>45934.318631000002</v>
      </c>
      <c r="E46" s="86">
        <v>158645.01832999999</v>
      </c>
      <c r="F46" s="86">
        <v>95881.919338000007</v>
      </c>
      <c r="G46" s="86">
        <v>5412.3711368000004</v>
      </c>
      <c r="H46" s="86">
        <v>305770.25222000002</v>
      </c>
      <c r="I46" s="85"/>
      <c r="J46" s="26" t="s">
        <v>209</v>
      </c>
      <c r="K46" s="85">
        <v>0</v>
      </c>
      <c r="L46" s="24">
        <v>0</v>
      </c>
      <c r="M46" s="24">
        <v>0</v>
      </c>
      <c r="N46" s="24">
        <v>0</v>
      </c>
      <c r="O46" s="24">
        <v>0</v>
      </c>
      <c r="P46" s="86">
        <v>0</v>
      </c>
      <c r="Q46" s="24">
        <v>0</v>
      </c>
      <c r="R46" s="24">
        <v>0</v>
      </c>
      <c r="S46" s="24">
        <v>0</v>
      </c>
      <c r="T46" s="24">
        <v>0</v>
      </c>
      <c r="U46" s="24">
        <v>0</v>
      </c>
      <c r="V46" s="24">
        <v>0</v>
      </c>
      <c r="W46" s="24">
        <v>0</v>
      </c>
      <c r="X46" s="86">
        <v>0</v>
      </c>
      <c r="Y46" s="24">
        <v>0</v>
      </c>
      <c r="Z46" s="24">
        <v>0</v>
      </c>
      <c r="AA46" s="24">
        <v>0</v>
      </c>
      <c r="AB46" s="24">
        <v>0</v>
      </c>
      <c r="AC46" s="24">
        <v>0</v>
      </c>
      <c r="AD46" s="24">
        <v>0</v>
      </c>
      <c r="AE46" s="86">
        <v>0</v>
      </c>
      <c r="AF46" s="24">
        <v>0</v>
      </c>
      <c r="AG46" s="24">
        <v>0</v>
      </c>
      <c r="AH46" s="24">
        <v>0</v>
      </c>
      <c r="AI46" s="24">
        <v>0</v>
      </c>
      <c r="AJ46" s="24">
        <v>0</v>
      </c>
      <c r="AK46" s="24">
        <v>0</v>
      </c>
      <c r="AL46" s="24">
        <v>0</v>
      </c>
      <c r="AM46" s="24">
        <v>0</v>
      </c>
      <c r="AN46" s="24">
        <v>0</v>
      </c>
      <c r="AO46" s="24">
        <v>0</v>
      </c>
      <c r="AP46" s="24">
        <v>0</v>
      </c>
      <c r="AQ46" s="24">
        <v>0</v>
      </c>
      <c r="AR46" s="24">
        <v>0</v>
      </c>
      <c r="AS46" s="24">
        <v>0</v>
      </c>
      <c r="AT46" s="24">
        <v>0</v>
      </c>
      <c r="AU46" s="24">
        <v>0</v>
      </c>
      <c r="AV46" s="24">
        <v>0</v>
      </c>
      <c r="AW46" s="24">
        <v>0</v>
      </c>
      <c r="AX46" s="24">
        <v>0</v>
      </c>
      <c r="AY46" s="24">
        <v>0</v>
      </c>
      <c r="AZ46" s="24">
        <v>0</v>
      </c>
      <c r="BA46" s="24">
        <v>0</v>
      </c>
      <c r="BB46" s="24">
        <v>0</v>
      </c>
      <c r="BC46" s="24">
        <v>0</v>
      </c>
      <c r="BD46" s="24">
        <v>0</v>
      </c>
      <c r="BE46" s="24">
        <v>0</v>
      </c>
      <c r="BF46" s="24">
        <v>0</v>
      </c>
      <c r="BG46" s="24">
        <v>0</v>
      </c>
      <c r="BH46" s="24">
        <v>0</v>
      </c>
      <c r="BI46" s="24">
        <v>0</v>
      </c>
      <c r="BJ46" s="24">
        <v>0</v>
      </c>
      <c r="BK46" s="24">
        <v>0</v>
      </c>
      <c r="BL46" s="24">
        <v>0</v>
      </c>
      <c r="BM46" s="24">
        <v>0</v>
      </c>
      <c r="BN46" s="24">
        <v>0</v>
      </c>
      <c r="BO46" s="24">
        <v>0</v>
      </c>
      <c r="BP46" s="24">
        <v>0</v>
      </c>
      <c r="BQ46" s="24">
        <v>0</v>
      </c>
      <c r="BR46" s="86">
        <v>0</v>
      </c>
      <c r="BS46" s="24">
        <v>0</v>
      </c>
      <c r="BT46" s="24">
        <v>0</v>
      </c>
      <c r="BU46" s="24">
        <v>0</v>
      </c>
    </row>
    <row r="47" spans="1:74" s="12" customFormat="1" x14ac:dyDescent="0.3">
      <c r="A47" s="12" t="s">
        <v>210</v>
      </c>
      <c r="B47" s="76">
        <v>13745.554305</v>
      </c>
      <c r="C47" s="76">
        <v>247.55454997000001</v>
      </c>
      <c r="D47" s="76">
        <v>642.96845216999998</v>
      </c>
      <c r="E47" s="76">
        <v>1924.0778015999999</v>
      </c>
      <c r="F47" s="76">
        <v>1568.8616695000001</v>
      </c>
      <c r="G47" s="76">
        <v>114.69419415</v>
      </c>
      <c r="H47" s="76">
        <v>3100.0459695</v>
      </c>
      <c r="I47" s="85"/>
      <c r="J47" s="12" t="s">
        <v>210</v>
      </c>
      <c r="K47" s="12">
        <v>1.3559992284175699</v>
      </c>
      <c r="L47" s="38">
        <v>0.198025526127416</v>
      </c>
      <c r="M47" s="38">
        <v>0.178219531873542</v>
      </c>
      <c r="N47" s="38">
        <v>0.178219531873542</v>
      </c>
      <c r="O47" s="38">
        <v>0.25418197308156498</v>
      </c>
      <c r="P47" s="76">
        <v>0</v>
      </c>
      <c r="Q47" s="38">
        <v>0.174450048301349</v>
      </c>
      <c r="R47" s="38">
        <v>1.6775556981431501</v>
      </c>
      <c r="S47" s="38">
        <v>67.059772372779506</v>
      </c>
      <c r="T47" s="38">
        <v>0.39982101576745599</v>
      </c>
      <c r="U47" s="38">
        <v>0.21405650385753699</v>
      </c>
      <c r="V47" s="38">
        <v>9.6183743540071698E-2</v>
      </c>
      <c r="W47" s="38">
        <v>6.4250332025331102E-3</v>
      </c>
      <c r="X47" s="76">
        <v>1.0353883052795101</v>
      </c>
      <c r="Y47" s="38">
        <v>0.78550119046280498</v>
      </c>
      <c r="Z47" s="38">
        <v>0.78550119046280498</v>
      </c>
      <c r="AA47" s="38">
        <v>22615.087656872602</v>
      </c>
      <c r="AB47" s="38">
        <v>0</v>
      </c>
      <c r="AC47" s="38">
        <v>8.8652105291643898E-2</v>
      </c>
      <c r="AD47" s="38">
        <v>3.5687268072664299E-2</v>
      </c>
      <c r="AE47" s="76">
        <v>8.2304324106990297E-3</v>
      </c>
      <c r="AF47" s="38">
        <v>0.29857657875736399</v>
      </c>
      <c r="AG47" s="38">
        <v>0.71383596988265896</v>
      </c>
      <c r="AH47" s="38">
        <v>0</v>
      </c>
      <c r="AI47" s="38">
        <v>1.1817449693281901</v>
      </c>
      <c r="AJ47" s="38">
        <v>0</v>
      </c>
      <c r="AK47" s="38">
        <v>2.63042698236853</v>
      </c>
      <c r="AL47" s="38">
        <v>0.29227337753600402</v>
      </c>
      <c r="AM47" s="38">
        <v>2.9227003599045398</v>
      </c>
      <c r="AN47" s="38">
        <v>0</v>
      </c>
      <c r="AO47" s="38">
        <v>0.54146038404514996</v>
      </c>
      <c r="AP47" s="38">
        <v>1.4129080617514599E-3</v>
      </c>
      <c r="AQ47" s="38">
        <v>0.71238766699184797</v>
      </c>
      <c r="AR47" s="38">
        <v>3.3882037291180903E-2</v>
      </c>
      <c r="AS47" s="38">
        <v>1.89915651162662E-2</v>
      </c>
      <c r="AT47" s="38">
        <v>0.29634243291059698</v>
      </c>
      <c r="AU47" s="38">
        <v>1.6514383505018199E-3</v>
      </c>
      <c r="AV47" s="38">
        <v>0</v>
      </c>
      <c r="AW47" s="38">
        <v>1.10372217353681E-2</v>
      </c>
      <c r="AX47" s="38">
        <v>11.2469289528927</v>
      </c>
      <c r="AY47" s="38">
        <v>9.1752262682143098</v>
      </c>
      <c r="AZ47" s="38">
        <v>2.0717026846784199</v>
      </c>
      <c r="BA47" s="38">
        <v>1.6422718629606899E-3</v>
      </c>
      <c r="BB47" s="38">
        <v>4.5872815357396702E-5</v>
      </c>
      <c r="BC47" s="38">
        <v>1.4670323032237</v>
      </c>
      <c r="BD47" s="38">
        <v>1.1193152444098999E-3</v>
      </c>
      <c r="BE47" s="38">
        <v>3.01021401367968</v>
      </c>
      <c r="BF47" s="38">
        <v>1.0137971858000199E-2</v>
      </c>
      <c r="BG47" s="38">
        <v>2.5780781207802102E-3</v>
      </c>
      <c r="BH47" s="38">
        <v>4.3010922799649398</v>
      </c>
      <c r="BI47" s="38">
        <v>8.9216471231777394E-2</v>
      </c>
      <c r="BJ47" s="38">
        <v>5.6882369086790402E-3</v>
      </c>
      <c r="BK47" s="38">
        <v>1.2220702502797101E-2</v>
      </c>
      <c r="BL47" s="38">
        <v>1.3761856732639899E-4</v>
      </c>
      <c r="BM47" s="38">
        <v>0.67021206920308396</v>
      </c>
      <c r="BN47" s="38">
        <v>0.16283764965717001</v>
      </c>
      <c r="BO47" s="38">
        <v>0</v>
      </c>
      <c r="BP47" s="38">
        <v>7.8517043055606001E-2</v>
      </c>
      <c r="BQ47" s="38">
        <v>0.232427310573256</v>
      </c>
      <c r="BR47" s="76">
        <v>0</v>
      </c>
      <c r="BS47" s="38">
        <v>0.12653605498106699</v>
      </c>
      <c r="BT47" s="38">
        <v>7.2938904413102001</v>
      </c>
      <c r="BU47" s="38">
        <v>5.3529249987598997E-2</v>
      </c>
      <c r="BV47" s="38"/>
    </row>
    <row r="48" spans="1:74" x14ac:dyDescent="0.3">
      <c r="A48" s="85" t="s">
        <v>400</v>
      </c>
      <c r="B48" s="86">
        <v>419181.78204999998</v>
      </c>
      <c r="C48" s="86">
        <v>7494.7102150000001</v>
      </c>
      <c r="D48" s="86">
        <v>21961.81251</v>
      </c>
      <c r="E48" s="86">
        <v>46817.795192999998</v>
      </c>
      <c r="F48" s="86">
        <v>33726.584471000002</v>
      </c>
      <c r="G48" s="86">
        <v>2278.516979</v>
      </c>
      <c r="H48" s="86">
        <v>171248.73154000001</v>
      </c>
      <c r="I48" s="85"/>
      <c r="J48" s="26" t="s">
        <v>400</v>
      </c>
      <c r="K48" s="85">
        <v>0</v>
      </c>
      <c r="L48" s="24">
        <v>0</v>
      </c>
      <c r="M48" s="24">
        <v>0</v>
      </c>
      <c r="N48" s="24">
        <v>0</v>
      </c>
      <c r="O48" s="24">
        <v>0</v>
      </c>
      <c r="P48" s="86">
        <v>0</v>
      </c>
      <c r="Q48" s="24">
        <v>0</v>
      </c>
      <c r="R48" s="24">
        <v>0</v>
      </c>
      <c r="S48" s="24">
        <v>0</v>
      </c>
      <c r="T48" s="24">
        <v>0</v>
      </c>
      <c r="U48" s="24">
        <v>0</v>
      </c>
      <c r="V48" s="24">
        <v>0</v>
      </c>
      <c r="W48" s="24">
        <v>0</v>
      </c>
      <c r="X48" s="86">
        <v>0</v>
      </c>
      <c r="Y48" s="24">
        <v>0</v>
      </c>
      <c r="Z48" s="24">
        <v>0</v>
      </c>
      <c r="AA48" s="24">
        <v>0</v>
      </c>
      <c r="AB48" s="24">
        <v>0</v>
      </c>
      <c r="AC48" s="24">
        <v>0</v>
      </c>
      <c r="AD48" s="24">
        <v>0</v>
      </c>
      <c r="AE48" s="86">
        <v>0</v>
      </c>
      <c r="AF48" s="24">
        <v>0</v>
      </c>
      <c r="AG48" s="24">
        <v>0</v>
      </c>
      <c r="AH48" s="24">
        <v>0</v>
      </c>
      <c r="AI48" s="24">
        <v>0</v>
      </c>
      <c r="AJ48" s="24">
        <v>0</v>
      </c>
      <c r="AK48" s="24">
        <v>0</v>
      </c>
      <c r="AL48" s="24">
        <v>0</v>
      </c>
      <c r="AM48" s="24">
        <v>0</v>
      </c>
      <c r="AN48" s="24">
        <v>0</v>
      </c>
      <c r="AO48" s="24">
        <v>0</v>
      </c>
      <c r="AP48" s="24">
        <v>0</v>
      </c>
      <c r="AQ48" s="24">
        <v>0</v>
      </c>
      <c r="AR48" s="24">
        <v>0</v>
      </c>
      <c r="AS48" s="24">
        <v>0</v>
      </c>
      <c r="AT48" s="24">
        <v>0</v>
      </c>
      <c r="AU48" s="24">
        <v>0</v>
      </c>
      <c r="AV48" s="24">
        <v>0</v>
      </c>
      <c r="AW48" s="24">
        <v>0</v>
      </c>
      <c r="AX48" s="24">
        <v>0</v>
      </c>
      <c r="AY48" s="24">
        <v>0</v>
      </c>
      <c r="AZ48" s="24">
        <v>0</v>
      </c>
      <c r="BA48" s="24">
        <v>0</v>
      </c>
      <c r="BB48" s="24">
        <v>0</v>
      </c>
      <c r="BC48" s="24">
        <v>0</v>
      </c>
      <c r="BD48" s="24">
        <v>0</v>
      </c>
      <c r="BE48" s="24">
        <v>0</v>
      </c>
      <c r="BF48" s="24">
        <v>0</v>
      </c>
      <c r="BG48" s="24">
        <v>0</v>
      </c>
      <c r="BH48" s="24">
        <v>0</v>
      </c>
      <c r="BI48" s="24">
        <v>0</v>
      </c>
      <c r="BJ48" s="24">
        <v>0</v>
      </c>
      <c r="BK48" s="24">
        <v>0</v>
      </c>
      <c r="BL48" s="24">
        <v>0</v>
      </c>
      <c r="BM48" s="24">
        <v>0</v>
      </c>
      <c r="BN48" s="24">
        <v>0</v>
      </c>
      <c r="BO48" s="24">
        <v>0</v>
      </c>
      <c r="BP48" s="24">
        <v>0</v>
      </c>
      <c r="BQ48" s="24">
        <v>0</v>
      </c>
      <c r="BR48" s="86">
        <v>0</v>
      </c>
      <c r="BS48" s="24">
        <v>0</v>
      </c>
      <c r="BT48" s="24">
        <v>0</v>
      </c>
      <c r="BU48" s="24">
        <v>0</v>
      </c>
    </row>
    <row r="49" spans="1:74" x14ac:dyDescent="0.3">
      <c r="A49" s="85" t="s">
        <v>402</v>
      </c>
      <c r="B49" s="86">
        <v>11916.267024999999</v>
      </c>
      <c r="C49" s="86">
        <v>220.15271372999999</v>
      </c>
      <c r="D49" s="86">
        <v>652.71240465999995</v>
      </c>
      <c r="E49" s="86">
        <v>1038.3109066</v>
      </c>
      <c r="F49" s="86">
        <v>773.18060132999994</v>
      </c>
      <c r="G49" s="86">
        <v>53.594935145000001</v>
      </c>
      <c r="H49" s="86">
        <v>5731.2695151999997</v>
      </c>
      <c r="I49" s="85"/>
      <c r="J49" s="26" t="s">
        <v>402</v>
      </c>
      <c r="K49" s="85">
        <v>0</v>
      </c>
      <c r="L49" s="24">
        <v>0</v>
      </c>
      <c r="M49" s="24">
        <v>0</v>
      </c>
      <c r="N49" s="24">
        <v>0</v>
      </c>
      <c r="O49" s="24">
        <v>0</v>
      </c>
      <c r="P49" s="86">
        <v>0</v>
      </c>
      <c r="Q49" s="24">
        <v>0</v>
      </c>
      <c r="R49" s="24">
        <v>0</v>
      </c>
      <c r="S49" s="24">
        <v>0</v>
      </c>
      <c r="T49" s="24">
        <v>0</v>
      </c>
      <c r="U49" s="24">
        <v>0</v>
      </c>
      <c r="V49" s="24">
        <v>0</v>
      </c>
      <c r="W49" s="24">
        <v>0</v>
      </c>
      <c r="X49" s="86">
        <v>0</v>
      </c>
      <c r="Y49" s="24">
        <v>0</v>
      </c>
      <c r="Z49" s="24">
        <v>0</v>
      </c>
      <c r="AA49" s="24">
        <v>0</v>
      </c>
      <c r="AB49" s="24">
        <v>0</v>
      </c>
      <c r="AC49" s="24">
        <v>0</v>
      </c>
      <c r="AD49" s="24">
        <v>0</v>
      </c>
      <c r="AE49" s="86">
        <v>0</v>
      </c>
      <c r="AF49" s="24">
        <v>0</v>
      </c>
      <c r="AG49" s="24">
        <v>0</v>
      </c>
      <c r="AH49" s="24">
        <v>0</v>
      </c>
      <c r="AI49" s="24">
        <v>0</v>
      </c>
      <c r="AJ49" s="24">
        <v>0</v>
      </c>
      <c r="AK49" s="24">
        <v>0</v>
      </c>
      <c r="AL49" s="24">
        <v>0</v>
      </c>
      <c r="AM49" s="24">
        <v>0</v>
      </c>
      <c r="AN49" s="24">
        <v>0</v>
      </c>
      <c r="AO49" s="24">
        <v>0</v>
      </c>
      <c r="AP49" s="24">
        <v>0</v>
      </c>
      <c r="AQ49" s="24">
        <v>0</v>
      </c>
      <c r="AR49" s="24">
        <v>0</v>
      </c>
      <c r="AS49" s="24">
        <v>0</v>
      </c>
      <c r="AT49" s="24">
        <v>0</v>
      </c>
      <c r="AU49" s="24">
        <v>0</v>
      </c>
      <c r="AV49" s="24">
        <v>0</v>
      </c>
      <c r="AW49" s="24">
        <v>0</v>
      </c>
      <c r="AX49" s="24">
        <v>0</v>
      </c>
      <c r="AY49" s="24">
        <v>0</v>
      </c>
      <c r="AZ49" s="24">
        <v>0</v>
      </c>
      <c r="BA49" s="24">
        <v>0</v>
      </c>
      <c r="BB49" s="24">
        <v>0</v>
      </c>
      <c r="BC49" s="24">
        <v>0</v>
      </c>
      <c r="BD49" s="24">
        <v>0</v>
      </c>
      <c r="BE49" s="24">
        <v>0</v>
      </c>
      <c r="BF49" s="24">
        <v>0</v>
      </c>
      <c r="BG49" s="24">
        <v>0</v>
      </c>
      <c r="BH49" s="24">
        <v>0</v>
      </c>
      <c r="BI49" s="24">
        <v>0</v>
      </c>
      <c r="BJ49" s="24">
        <v>0</v>
      </c>
      <c r="BK49" s="24">
        <v>0</v>
      </c>
      <c r="BL49" s="24">
        <v>0</v>
      </c>
      <c r="BM49" s="24">
        <v>0</v>
      </c>
      <c r="BN49" s="24">
        <v>0</v>
      </c>
      <c r="BO49" s="24">
        <v>0</v>
      </c>
      <c r="BP49" s="24">
        <v>0</v>
      </c>
      <c r="BQ49" s="24">
        <v>0</v>
      </c>
      <c r="BR49" s="86">
        <v>0</v>
      </c>
      <c r="BS49" s="24">
        <v>0</v>
      </c>
      <c r="BT49" s="24">
        <v>0</v>
      </c>
      <c r="BU49" s="24">
        <v>0</v>
      </c>
    </row>
    <row r="50" spans="1:74" x14ac:dyDescent="0.3">
      <c r="A50" s="85" t="s">
        <v>403</v>
      </c>
      <c r="B50" s="86">
        <v>47479.111295000002</v>
      </c>
      <c r="C50" s="86">
        <v>709.51017664999995</v>
      </c>
      <c r="D50" s="86">
        <v>2718.5398380000001</v>
      </c>
      <c r="E50" s="86">
        <v>7368.3695157000002</v>
      </c>
      <c r="F50" s="86">
        <v>4496.2680458000004</v>
      </c>
      <c r="G50" s="86">
        <v>274.85384223</v>
      </c>
      <c r="H50" s="86">
        <v>15048.816165</v>
      </c>
      <c r="I50" s="85"/>
      <c r="J50" s="26" t="s">
        <v>403</v>
      </c>
      <c r="K50" s="85">
        <v>0</v>
      </c>
      <c r="L50" s="24">
        <v>0</v>
      </c>
      <c r="M50" s="24">
        <v>0</v>
      </c>
      <c r="N50" s="24">
        <v>0</v>
      </c>
      <c r="O50" s="24">
        <v>0</v>
      </c>
      <c r="P50" s="86">
        <v>0</v>
      </c>
      <c r="Q50" s="24">
        <v>0</v>
      </c>
      <c r="R50" s="24">
        <v>0</v>
      </c>
      <c r="S50" s="24">
        <v>0</v>
      </c>
      <c r="T50" s="24">
        <v>0</v>
      </c>
      <c r="U50" s="24">
        <v>0</v>
      </c>
      <c r="V50" s="24">
        <v>0</v>
      </c>
      <c r="W50" s="24">
        <v>0</v>
      </c>
      <c r="X50" s="86">
        <v>0</v>
      </c>
      <c r="Y50" s="24">
        <v>0</v>
      </c>
      <c r="Z50" s="24">
        <v>0</v>
      </c>
      <c r="AA50" s="24">
        <v>0</v>
      </c>
      <c r="AB50" s="24">
        <v>0</v>
      </c>
      <c r="AC50" s="24">
        <v>0</v>
      </c>
      <c r="AD50" s="24">
        <v>0</v>
      </c>
      <c r="AE50" s="86">
        <v>0</v>
      </c>
      <c r="AF50" s="24">
        <v>0</v>
      </c>
      <c r="AG50" s="24">
        <v>0</v>
      </c>
      <c r="AH50" s="24">
        <v>0</v>
      </c>
      <c r="AI50" s="24">
        <v>0</v>
      </c>
      <c r="AJ50" s="24">
        <v>0</v>
      </c>
      <c r="AK50" s="24">
        <v>0</v>
      </c>
      <c r="AL50" s="24">
        <v>0</v>
      </c>
      <c r="AM50" s="24">
        <v>0</v>
      </c>
      <c r="AN50" s="24">
        <v>0</v>
      </c>
      <c r="AO50" s="24">
        <v>0</v>
      </c>
      <c r="AP50" s="24">
        <v>0</v>
      </c>
      <c r="AQ50" s="24">
        <v>0</v>
      </c>
      <c r="AR50" s="24">
        <v>0</v>
      </c>
      <c r="AS50" s="24">
        <v>0</v>
      </c>
      <c r="AT50" s="24">
        <v>0</v>
      </c>
      <c r="AU50" s="24">
        <v>0</v>
      </c>
      <c r="AV50" s="24">
        <v>0</v>
      </c>
      <c r="AW50" s="24">
        <v>0</v>
      </c>
      <c r="AX50" s="24">
        <v>0</v>
      </c>
      <c r="AY50" s="24">
        <v>0</v>
      </c>
      <c r="AZ50" s="24">
        <v>0</v>
      </c>
      <c r="BA50" s="24">
        <v>0</v>
      </c>
      <c r="BB50" s="24">
        <v>0</v>
      </c>
      <c r="BC50" s="24">
        <v>0</v>
      </c>
      <c r="BD50" s="24">
        <v>0</v>
      </c>
      <c r="BE50" s="24">
        <v>0</v>
      </c>
      <c r="BF50" s="24">
        <v>0</v>
      </c>
      <c r="BG50" s="24">
        <v>0</v>
      </c>
      <c r="BH50" s="24">
        <v>0</v>
      </c>
      <c r="BI50" s="24">
        <v>0</v>
      </c>
      <c r="BJ50" s="24">
        <v>0</v>
      </c>
      <c r="BK50" s="24">
        <v>0</v>
      </c>
      <c r="BL50" s="24">
        <v>0</v>
      </c>
      <c r="BM50" s="24">
        <v>0</v>
      </c>
      <c r="BN50" s="24">
        <v>0</v>
      </c>
      <c r="BO50" s="24">
        <v>0</v>
      </c>
      <c r="BP50" s="24">
        <v>0</v>
      </c>
      <c r="BQ50" s="24">
        <v>0</v>
      </c>
      <c r="BR50" s="86">
        <v>0</v>
      </c>
      <c r="BS50" s="24">
        <v>0</v>
      </c>
      <c r="BT50" s="24">
        <v>0</v>
      </c>
      <c r="BU50" s="24">
        <v>0</v>
      </c>
    </row>
    <row r="51" spans="1:74" x14ac:dyDescent="0.3">
      <c r="A51" s="85" t="s">
        <v>404</v>
      </c>
      <c r="B51" s="86">
        <v>10280.990677</v>
      </c>
      <c r="C51" s="86">
        <v>145.41820343000001</v>
      </c>
      <c r="D51" s="86">
        <v>612.91877518000001</v>
      </c>
      <c r="E51" s="86">
        <v>1685.7292219000001</v>
      </c>
      <c r="F51" s="86">
        <v>950.08028356</v>
      </c>
      <c r="G51" s="86">
        <v>54.008270555000003</v>
      </c>
      <c r="H51" s="86">
        <v>3381.6845484999999</v>
      </c>
      <c r="I51" s="85"/>
      <c r="J51" s="26" t="s">
        <v>404</v>
      </c>
      <c r="K51" s="85">
        <v>0</v>
      </c>
      <c r="L51" s="24">
        <v>0</v>
      </c>
      <c r="M51" s="24">
        <v>0</v>
      </c>
      <c r="N51" s="24">
        <v>0</v>
      </c>
      <c r="O51" s="24">
        <v>0</v>
      </c>
      <c r="P51" s="86">
        <v>0</v>
      </c>
      <c r="Q51" s="24">
        <v>0</v>
      </c>
      <c r="R51" s="24">
        <v>0</v>
      </c>
      <c r="S51" s="24">
        <v>0</v>
      </c>
      <c r="T51" s="24">
        <v>0</v>
      </c>
      <c r="U51" s="24">
        <v>0</v>
      </c>
      <c r="V51" s="24">
        <v>0</v>
      </c>
      <c r="W51" s="24">
        <v>0</v>
      </c>
      <c r="X51" s="86">
        <v>0</v>
      </c>
      <c r="Y51" s="24">
        <v>0</v>
      </c>
      <c r="Z51" s="24">
        <v>0</v>
      </c>
      <c r="AA51" s="24">
        <v>0</v>
      </c>
      <c r="AB51" s="24">
        <v>0</v>
      </c>
      <c r="AC51" s="24">
        <v>0</v>
      </c>
      <c r="AD51" s="24">
        <v>0</v>
      </c>
      <c r="AE51" s="86">
        <v>0</v>
      </c>
      <c r="AF51" s="24">
        <v>0</v>
      </c>
      <c r="AG51" s="24">
        <v>0</v>
      </c>
      <c r="AH51" s="24">
        <v>0</v>
      </c>
      <c r="AI51" s="24">
        <v>0</v>
      </c>
      <c r="AJ51" s="24">
        <v>0</v>
      </c>
      <c r="AK51" s="24">
        <v>0</v>
      </c>
      <c r="AL51" s="24">
        <v>0</v>
      </c>
      <c r="AM51" s="24">
        <v>0</v>
      </c>
      <c r="AN51" s="24">
        <v>0</v>
      </c>
      <c r="AO51" s="24">
        <v>0</v>
      </c>
      <c r="AP51" s="24">
        <v>0</v>
      </c>
      <c r="AQ51" s="24">
        <v>0</v>
      </c>
      <c r="AR51" s="24">
        <v>0</v>
      </c>
      <c r="AS51" s="24">
        <v>0</v>
      </c>
      <c r="AT51" s="24">
        <v>0</v>
      </c>
      <c r="AU51" s="24">
        <v>0</v>
      </c>
      <c r="AV51" s="24">
        <v>0</v>
      </c>
      <c r="AW51" s="24">
        <v>0</v>
      </c>
      <c r="AX51" s="24">
        <v>0</v>
      </c>
      <c r="AY51" s="24">
        <v>0</v>
      </c>
      <c r="AZ51" s="24">
        <v>0</v>
      </c>
      <c r="BA51" s="24">
        <v>0</v>
      </c>
      <c r="BB51" s="24">
        <v>0</v>
      </c>
      <c r="BC51" s="24">
        <v>0</v>
      </c>
      <c r="BD51" s="24">
        <v>0</v>
      </c>
      <c r="BE51" s="24">
        <v>0</v>
      </c>
      <c r="BF51" s="24">
        <v>0</v>
      </c>
      <c r="BG51" s="24">
        <v>0</v>
      </c>
      <c r="BH51" s="24">
        <v>0</v>
      </c>
      <c r="BI51" s="24">
        <v>0</v>
      </c>
      <c r="BJ51" s="24">
        <v>0</v>
      </c>
      <c r="BK51" s="24">
        <v>0</v>
      </c>
      <c r="BL51" s="24">
        <v>0</v>
      </c>
      <c r="BM51" s="24">
        <v>0</v>
      </c>
      <c r="BN51" s="24">
        <v>0</v>
      </c>
      <c r="BO51" s="24">
        <v>0</v>
      </c>
      <c r="BP51" s="24">
        <v>0</v>
      </c>
      <c r="BQ51" s="24">
        <v>0</v>
      </c>
      <c r="BR51" s="86">
        <v>0</v>
      </c>
      <c r="BS51" s="24">
        <v>0</v>
      </c>
      <c r="BT51" s="24">
        <v>0</v>
      </c>
      <c r="BU51" s="24">
        <v>0</v>
      </c>
    </row>
    <row r="52" spans="1:74" x14ac:dyDescent="0.3">
      <c r="A52" s="85" t="s">
        <v>405</v>
      </c>
      <c r="B52" s="86">
        <v>239613.26509999999</v>
      </c>
      <c r="C52" s="86">
        <v>3460.1417664999999</v>
      </c>
      <c r="D52" s="86">
        <v>14074.380533</v>
      </c>
      <c r="E52" s="86">
        <v>47397.354601999999</v>
      </c>
      <c r="F52" s="86">
        <v>23732.139285000001</v>
      </c>
      <c r="G52" s="86">
        <v>1079.8317325999999</v>
      </c>
      <c r="H52" s="86">
        <v>79945.940724</v>
      </c>
      <c r="I52" s="85"/>
      <c r="J52" s="26" t="s">
        <v>405</v>
      </c>
      <c r="K52" s="85">
        <v>0</v>
      </c>
      <c r="L52" s="24">
        <v>0</v>
      </c>
      <c r="M52" s="24">
        <v>0</v>
      </c>
      <c r="N52" s="24">
        <v>0</v>
      </c>
      <c r="O52" s="24">
        <v>0</v>
      </c>
      <c r="P52" s="86">
        <v>0</v>
      </c>
      <c r="Q52" s="24">
        <v>0</v>
      </c>
      <c r="R52" s="24">
        <v>0</v>
      </c>
      <c r="S52" s="24">
        <v>0</v>
      </c>
      <c r="T52" s="24">
        <v>0</v>
      </c>
      <c r="U52" s="24">
        <v>0</v>
      </c>
      <c r="V52" s="24">
        <v>0</v>
      </c>
      <c r="W52" s="24">
        <v>0</v>
      </c>
      <c r="X52" s="86">
        <v>0</v>
      </c>
      <c r="Y52" s="24">
        <v>0</v>
      </c>
      <c r="Z52" s="24">
        <v>0</v>
      </c>
      <c r="AA52" s="24">
        <v>0</v>
      </c>
      <c r="AB52" s="24">
        <v>0</v>
      </c>
      <c r="AC52" s="24">
        <v>0</v>
      </c>
      <c r="AD52" s="24">
        <v>0</v>
      </c>
      <c r="AE52" s="86">
        <v>0</v>
      </c>
      <c r="AF52" s="24">
        <v>0</v>
      </c>
      <c r="AG52" s="24">
        <v>0</v>
      </c>
      <c r="AH52" s="24">
        <v>0</v>
      </c>
      <c r="AI52" s="24">
        <v>0</v>
      </c>
      <c r="AJ52" s="24">
        <v>0</v>
      </c>
      <c r="AK52" s="24">
        <v>0</v>
      </c>
      <c r="AL52" s="24">
        <v>0</v>
      </c>
      <c r="AM52" s="24">
        <v>0</v>
      </c>
      <c r="AN52" s="24">
        <v>0</v>
      </c>
      <c r="AO52" s="24">
        <v>0</v>
      </c>
      <c r="AP52" s="24">
        <v>0</v>
      </c>
      <c r="AQ52" s="24">
        <v>0</v>
      </c>
      <c r="AR52" s="24">
        <v>0</v>
      </c>
      <c r="AS52" s="24">
        <v>0</v>
      </c>
      <c r="AT52" s="24">
        <v>0</v>
      </c>
      <c r="AU52" s="24">
        <v>0</v>
      </c>
      <c r="AV52" s="24">
        <v>0</v>
      </c>
      <c r="AW52" s="24">
        <v>0</v>
      </c>
      <c r="AX52" s="24">
        <v>0</v>
      </c>
      <c r="AY52" s="24">
        <v>0</v>
      </c>
      <c r="AZ52" s="24">
        <v>0</v>
      </c>
      <c r="BA52" s="24">
        <v>0</v>
      </c>
      <c r="BB52" s="24">
        <v>0</v>
      </c>
      <c r="BC52" s="24">
        <v>0</v>
      </c>
      <c r="BD52" s="24">
        <v>0</v>
      </c>
      <c r="BE52" s="24">
        <v>0</v>
      </c>
      <c r="BF52" s="24">
        <v>0</v>
      </c>
      <c r="BG52" s="24">
        <v>0</v>
      </c>
      <c r="BH52" s="24">
        <v>0</v>
      </c>
      <c r="BI52" s="24">
        <v>0</v>
      </c>
      <c r="BJ52" s="24">
        <v>0</v>
      </c>
      <c r="BK52" s="24">
        <v>0</v>
      </c>
      <c r="BL52" s="24">
        <v>0</v>
      </c>
      <c r="BM52" s="24">
        <v>0</v>
      </c>
      <c r="BN52" s="24">
        <v>0</v>
      </c>
      <c r="BO52" s="24">
        <v>0</v>
      </c>
      <c r="BP52" s="24">
        <v>0</v>
      </c>
      <c r="BQ52" s="24">
        <v>0</v>
      </c>
      <c r="BR52" s="86">
        <v>0</v>
      </c>
      <c r="BS52" s="24">
        <v>0</v>
      </c>
      <c r="BT52" s="24">
        <v>0</v>
      </c>
      <c r="BU52" s="24">
        <v>0</v>
      </c>
    </row>
    <row r="53" spans="1:74" x14ac:dyDescent="0.3">
      <c r="A53" s="85" t="s">
        <v>406</v>
      </c>
      <c r="B53" s="86">
        <v>60946.891697999999</v>
      </c>
      <c r="C53" s="86">
        <v>855.43438329000003</v>
      </c>
      <c r="D53" s="86">
        <v>3479.8131180999999</v>
      </c>
      <c r="E53" s="86">
        <v>10456.308649000001</v>
      </c>
      <c r="F53" s="86">
        <v>6132.2608048000002</v>
      </c>
      <c r="G53" s="86">
        <v>362.42316223</v>
      </c>
      <c r="H53" s="86">
        <v>17749.062994</v>
      </c>
      <c r="I53" s="85"/>
      <c r="J53" s="26" t="s">
        <v>406</v>
      </c>
      <c r="K53" s="85">
        <v>0</v>
      </c>
      <c r="L53" s="24">
        <v>0</v>
      </c>
      <c r="M53" s="24">
        <v>0</v>
      </c>
      <c r="N53" s="24">
        <v>0</v>
      </c>
      <c r="O53" s="24">
        <v>0</v>
      </c>
      <c r="P53" s="86">
        <v>0</v>
      </c>
      <c r="Q53" s="24">
        <v>0</v>
      </c>
      <c r="R53" s="24">
        <v>0</v>
      </c>
      <c r="S53" s="24">
        <v>0</v>
      </c>
      <c r="T53" s="24">
        <v>0</v>
      </c>
      <c r="U53" s="24">
        <v>0</v>
      </c>
      <c r="V53" s="24">
        <v>0</v>
      </c>
      <c r="W53" s="24">
        <v>0</v>
      </c>
      <c r="X53" s="86">
        <v>0</v>
      </c>
      <c r="Y53" s="24">
        <v>0</v>
      </c>
      <c r="Z53" s="24">
        <v>0</v>
      </c>
      <c r="AA53" s="24">
        <v>0</v>
      </c>
      <c r="AB53" s="24">
        <v>0</v>
      </c>
      <c r="AC53" s="24">
        <v>0</v>
      </c>
      <c r="AD53" s="24">
        <v>0</v>
      </c>
      <c r="AE53" s="86">
        <v>0</v>
      </c>
      <c r="AF53" s="24">
        <v>0</v>
      </c>
      <c r="AG53" s="24">
        <v>0</v>
      </c>
      <c r="AH53" s="24">
        <v>0</v>
      </c>
      <c r="AI53" s="24">
        <v>0</v>
      </c>
      <c r="AJ53" s="24">
        <v>0</v>
      </c>
      <c r="AK53" s="24">
        <v>0</v>
      </c>
      <c r="AL53" s="24">
        <v>0</v>
      </c>
      <c r="AM53" s="24">
        <v>0</v>
      </c>
      <c r="AN53" s="24">
        <v>0</v>
      </c>
      <c r="AO53" s="24">
        <v>0</v>
      </c>
      <c r="AP53" s="24">
        <v>0</v>
      </c>
      <c r="AQ53" s="24">
        <v>0</v>
      </c>
      <c r="AR53" s="24">
        <v>0</v>
      </c>
      <c r="AS53" s="24">
        <v>0</v>
      </c>
      <c r="AT53" s="24">
        <v>0</v>
      </c>
      <c r="AU53" s="24">
        <v>0</v>
      </c>
      <c r="AV53" s="24">
        <v>0</v>
      </c>
      <c r="AW53" s="24">
        <v>0</v>
      </c>
      <c r="AX53" s="24">
        <v>0</v>
      </c>
      <c r="AY53" s="24">
        <v>0</v>
      </c>
      <c r="AZ53" s="24">
        <v>0</v>
      </c>
      <c r="BA53" s="24">
        <v>0</v>
      </c>
      <c r="BB53" s="24">
        <v>0</v>
      </c>
      <c r="BC53" s="24">
        <v>0</v>
      </c>
      <c r="BD53" s="24">
        <v>0</v>
      </c>
      <c r="BE53" s="24">
        <v>0</v>
      </c>
      <c r="BF53" s="24">
        <v>0</v>
      </c>
      <c r="BG53" s="24">
        <v>0</v>
      </c>
      <c r="BH53" s="24">
        <v>0</v>
      </c>
      <c r="BI53" s="24">
        <v>0</v>
      </c>
      <c r="BJ53" s="24">
        <v>0</v>
      </c>
      <c r="BK53" s="24">
        <v>0</v>
      </c>
      <c r="BL53" s="24">
        <v>0</v>
      </c>
      <c r="BM53" s="24">
        <v>0</v>
      </c>
      <c r="BN53" s="24">
        <v>0</v>
      </c>
      <c r="BO53" s="24">
        <v>0</v>
      </c>
      <c r="BP53" s="24">
        <v>0</v>
      </c>
      <c r="BQ53" s="24">
        <v>0</v>
      </c>
      <c r="BR53" s="86">
        <v>0</v>
      </c>
      <c r="BS53" s="24">
        <v>0</v>
      </c>
      <c r="BT53" s="24">
        <v>0</v>
      </c>
      <c r="BU53" s="24">
        <v>0</v>
      </c>
    </row>
    <row r="54" spans="1:74" x14ac:dyDescent="0.3">
      <c r="A54" s="85" t="s">
        <v>407</v>
      </c>
      <c r="B54" s="86">
        <v>1350173.9391999999</v>
      </c>
      <c r="C54" s="86">
        <v>19878.177889999999</v>
      </c>
      <c r="D54" s="86">
        <v>77240.349644999995</v>
      </c>
      <c r="E54" s="86">
        <v>255130.98964000001</v>
      </c>
      <c r="F54" s="86">
        <v>135247.68009000001</v>
      </c>
      <c r="G54" s="86">
        <v>6737.8100547000004</v>
      </c>
      <c r="H54" s="86">
        <v>436667.08470000001</v>
      </c>
      <c r="I54" s="85"/>
      <c r="J54" s="26" t="s">
        <v>407</v>
      </c>
      <c r="K54" s="85">
        <v>0</v>
      </c>
      <c r="L54" s="24">
        <v>0</v>
      </c>
      <c r="M54" s="24">
        <v>0</v>
      </c>
      <c r="N54" s="24">
        <v>0</v>
      </c>
      <c r="O54" s="24">
        <v>0</v>
      </c>
      <c r="P54" s="86">
        <v>0</v>
      </c>
      <c r="Q54" s="24">
        <v>0</v>
      </c>
      <c r="R54" s="24">
        <v>0</v>
      </c>
      <c r="S54" s="24">
        <v>0</v>
      </c>
      <c r="T54" s="24">
        <v>0</v>
      </c>
      <c r="U54" s="24">
        <v>0</v>
      </c>
      <c r="V54" s="24">
        <v>0</v>
      </c>
      <c r="W54" s="24">
        <v>0</v>
      </c>
      <c r="X54" s="86">
        <v>0</v>
      </c>
      <c r="Y54" s="24">
        <v>0</v>
      </c>
      <c r="Z54" s="24">
        <v>0</v>
      </c>
      <c r="AA54" s="24">
        <v>0</v>
      </c>
      <c r="AB54" s="24">
        <v>0</v>
      </c>
      <c r="AC54" s="24">
        <v>0</v>
      </c>
      <c r="AD54" s="24">
        <v>0</v>
      </c>
      <c r="AE54" s="86">
        <v>0</v>
      </c>
      <c r="AF54" s="24">
        <v>0</v>
      </c>
      <c r="AG54" s="24">
        <v>0</v>
      </c>
      <c r="AH54" s="24">
        <v>0</v>
      </c>
      <c r="AI54" s="24">
        <v>0</v>
      </c>
      <c r="AJ54" s="24">
        <v>0</v>
      </c>
      <c r="AK54" s="24">
        <v>0</v>
      </c>
      <c r="AL54" s="24">
        <v>0</v>
      </c>
      <c r="AM54" s="24">
        <v>0</v>
      </c>
      <c r="AN54" s="24">
        <v>0</v>
      </c>
      <c r="AO54" s="24">
        <v>0</v>
      </c>
      <c r="AP54" s="24">
        <v>0</v>
      </c>
      <c r="AQ54" s="24">
        <v>0</v>
      </c>
      <c r="AR54" s="24">
        <v>0</v>
      </c>
      <c r="AS54" s="24">
        <v>0</v>
      </c>
      <c r="AT54" s="24">
        <v>0</v>
      </c>
      <c r="AU54" s="24">
        <v>0</v>
      </c>
      <c r="AV54" s="24">
        <v>0</v>
      </c>
      <c r="AW54" s="24">
        <v>0</v>
      </c>
      <c r="AX54" s="24">
        <v>0</v>
      </c>
      <c r="AY54" s="24">
        <v>0</v>
      </c>
      <c r="AZ54" s="24">
        <v>0</v>
      </c>
      <c r="BA54" s="24">
        <v>0</v>
      </c>
      <c r="BB54" s="24">
        <v>0</v>
      </c>
      <c r="BC54" s="24">
        <v>0</v>
      </c>
      <c r="BD54" s="24">
        <v>0</v>
      </c>
      <c r="BE54" s="24">
        <v>0</v>
      </c>
      <c r="BF54" s="24">
        <v>0</v>
      </c>
      <c r="BG54" s="24">
        <v>0</v>
      </c>
      <c r="BH54" s="24">
        <v>0</v>
      </c>
      <c r="BI54" s="24">
        <v>0</v>
      </c>
      <c r="BJ54" s="24">
        <v>0</v>
      </c>
      <c r="BK54" s="24">
        <v>0</v>
      </c>
      <c r="BL54" s="24">
        <v>0</v>
      </c>
      <c r="BM54" s="24">
        <v>0</v>
      </c>
      <c r="BN54" s="24">
        <v>0</v>
      </c>
      <c r="BO54" s="24">
        <v>0</v>
      </c>
      <c r="BP54" s="24">
        <v>0</v>
      </c>
      <c r="BQ54" s="24">
        <v>0</v>
      </c>
      <c r="BR54" s="86">
        <v>0</v>
      </c>
      <c r="BS54" s="24">
        <v>0</v>
      </c>
      <c r="BT54" s="24">
        <v>0</v>
      </c>
      <c r="BU54" s="24">
        <v>0</v>
      </c>
    </row>
    <row r="55" spans="1:74" x14ac:dyDescent="0.3">
      <c r="A55" s="85" t="s">
        <v>408</v>
      </c>
      <c r="B55" s="86">
        <v>884681.24045000004</v>
      </c>
      <c r="C55" s="86">
        <v>13016.763455</v>
      </c>
      <c r="D55" s="86">
        <v>50836.425431000003</v>
      </c>
      <c r="E55" s="86">
        <v>170915.82349000001</v>
      </c>
      <c r="F55" s="86">
        <v>89454.069608999998</v>
      </c>
      <c r="G55" s="86">
        <v>4354.0493973000002</v>
      </c>
      <c r="H55" s="86">
        <v>283504.85041000001</v>
      </c>
      <c r="I55" s="85"/>
      <c r="J55" s="26" t="s">
        <v>408</v>
      </c>
      <c r="K55" s="85">
        <v>0</v>
      </c>
      <c r="L55" s="24">
        <v>0</v>
      </c>
      <c r="M55" s="24">
        <v>0</v>
      </c>
      <c r="N55" s="24">
        <v>0</v>
      </c>
      <c r="O55" s="24">
        <v>0</v>
      </c>
      <c r="P55" s="86">
        <v>0</v>
      </c>
      <c r="Q55" s="24">
        <v>0</v>
      </c>
      <c r="R55" s="24">
        <v>0</v>
      </c>
      <c r="S55" s="24">
        <v>0</v>
      </c>
      <c r="T55" s="24">
        <v>0</v>
      </c>
      <c r="U55" s="24">
        <v>0</v>
      </c>
      <c r="V55" s="24">
        <v>0</v>
      </c>
      <c r="W55" s="24">
        <v>0</v>
      </c>
      <c r="X55" s="86">
        <v>0</v>
      </c>
      <c r="Y55" s="24">
        <v>0</v>
      </c>
      <c r="Z55" s="24">
        <v>0</v>
      </c>
      <c r="AA55" s="24">
        <v>0</v>
      </c>
      <c r="AB55" s="24">
        <v>0</v>
      </c>
      <c r="AC55" s="24">
        <v>0</v>
      </c>
      <c r="AD55" s="24">
        <v>0</v>
      </c>
      <c r="AE55" s="86">
        <v>0</v>
      </c>
      <c r="AF55" s="24">
        <v>0</v>
      </c>
      <c r="AG55" s="24">
        <v>0</v>
      </c>
      <c r="AH55" s="24">
        <v>0</v>
      </c>
      <c r="AI55" s="24">
        <v>0</v>
      </c>
      <c r="AJ55" s="24">
        <v>0</v>
      </c>
      <c r="AK55" s="24">
        <v>0</v>
      </c>
      <c r="AL55" s="24">
        <v>0</v>
      </c>
      <c r="AM55" s="24">
        <v>0</v>
      </c>
      <c r="AN55" s="24">
        <v>0</v>
      </c>
      <c r="AO55" s="24">
        <v>0</v>
      </c>
      <c r="AP55" s="24">
        <v>0</v>
      </c>
      <c r="AQ55" s="24">
        <v>0</v>
      </c>
      <c r="AR55" s="24">
        <v>0</v>
      </c>
      <c r="AS55" s="24">
        <v>0</v>
      </c>
      <c r="AT55" s="24">
        <v>0</v>
      </c>
      <c r="AU55" s="24">
        <v>0</v>
      </c>
      <c r="AV55" s="24">
        <v>0</v>
      </c>
      <c r="AW55" s="24">
        <v>0</v>
      </c>
      <c r="AX55" s="24">
        <v>0</v>
      </c>
      <c r="AY55" s="24">
        <v>0</v>
      </c>
      <c r="AZ55" s="24">
        <v>0</v>
      </c>
      <c r="BA55" s="24">
        <v>0</v>
      </c>
      <c r="BB55" s="24">
        <v>0</v>
      </c>
      <c r="BC55" s="24">
        <v>0</v>
      </c>
      <c r="BD55" s="24">
        <v>0</v>
      </c>
      <c r="BE55" s="24">
        <v>0</v>
      </c>
      <c r="BF55" s="24">
        <v>0</v>
      </c>
      <c r="BG55" s="24">
        <v>0</v>
      </c>
      <c r="BH55" s="24">
        <v>0</v>
      </c>
      <c r="BI55" s="24">
        <v>0</v>
      </c>
      <c r="BJ55" s="24">
        <v>0</v>
      </c>
      <c r="BK55" s="24">
        <v>0</v>
      </c>
      <c r="BL55" s="24">
        <v>0</v>
      </c>
      <c r="BM55" s="24">
        <v>0</v>
      </c>
      <c r="BN55" s="24">
        <v>0</v>
      </c>
      <c r="BO55" s="24">
        <v>0</v>
      </c>
      <c r="BP55" s="24">
        <v>0</v>
      </c>
      <c r="BQ55" s="24">
        <v>0</v>
      </c>
      <c r="BR55" s="86">
        <v>0</v>
      </c>
      <c r="BS55" s="24">
        <v>0</v>
      </c>
      <c r="BT55" s="24">
        <v>0</v>
      </c>
      <c r="BU55" s="24">
        <v>0</v>
      </c>
    </row>
    <row r="57" spans="1:74" x14ac:dyDescent="0.3">
      <c r="A57" s="3"/>
    </row>
    <row r="58" spans="1:74" x14ac:dyDescent="0.3">
      <c r="A58" s="4" t="s">
        <v>55</v>
      </c>
      <c r="B58" s="1">
        <f t="shared" ref="B58:H58" si="0">SUM(B3:B55)</f>
        <v>18586807.241694078</v>
      </c>
      <c r="C58" s="1">
        <f t="shared" si="0"/>
        <v>332352.79850885825</v>
      </c>
      <c r="D58" s="1">
        <f t="shared" si="0"/>
        <v>888856.90189013176</v>
      </c>
      <c r="E58" s="1">
        <f t="shared" si="0"/>
        <v>2931180.982206787</v>
      </c>
      <c r="F58" s="1">
        <f t="shared" si="0"/>
        <v>2025866.4592289976</v>
      </c>
      <c r="G58" s="1">
        <f t="shared" si="0"/>
        <v>125515.7108025085</v>
      </c>
      <c r="H58" s="1">
        <f t="shared" si="0"/>
        <v>5689173.3424390564</v>
      </c>
      <c r="L58" s="1">
        <f>SUM(L3:L55)</f>
        <v>40373.221103508942</v>
      </c>
      <c r="M58" s="1">
        <f>SUM(M3:M55)</f>
        <v>65751.574839018926</v>
      </c>
      <c r="N58" s="1">
        <f>SUM(N3:N55)</f>
        <v>65751.574839018926</v>
      </c>
      <c r="O58" s="1">
        <f>SUM(O3:O55)</f>
        <v>109492.58291251675</v>
      </c>
      <c r="P58" s="1"/>
      <c r="Q58" s="1">
        <f t="shared" ref="Q58:W58" si="1">SUM(Q3:Q55)</f>
        <v>39968.585430997889</v>
      </c>
      <c r="R58" s="1">
        <f t="shared" si="1"/>
        <v>342018.61284857639</v>
      </c>
      <c r="S58" s="1">
        <f t="shared" si="1"/>
        <v>5883365.4503984498</v>
      </c>
      <c r="T58" s="1">
        <f t="shared" si="1"/>
        <v>103974.04114218125</v>
      </c>
      <c r="U58" s="1">
        <f t="shared" si="1"/>
        <v>43641.521166549959</v>
      </c>
      <c r="V58" s="1">
        <f t="shared" si="1"/>
        <v>22970.356314945704</v>
      </c>
      <c r="W58" s="1">
        <f t="shared" si="1"/>
        <v>1309.9292518090062</v>
      </c>
      <c r="X58" s="1"/>
      <c r="Y58" s="1">
        <f t="shared" ref="Y58:AD58" si="2">SUM(Y3:Y55)</f>
        <v>180097.05301939455</v>
      </c>
      <c r="Z58" s="1">
        <f t="shared" si="2"/>
        <v>180097.05301939455</v>
      </c>
      <c r="AA58" s="1">
        <f t="shared" si="2"/>
        <v>1702465123.5668888</v>
      </c>
      <c r="AB58" s="1">
        <f t="shared" si="2"/>
        <v>0</v>
      </c>
      <c r="AC58" s="1">
        <f t="shared" si="2"/>
        <v>25487.278075835839</v>
      </c>
      <c r="AD58" s="1">
        <f t="shared" si="2"/>
        <v>8829.2132009631987</v>
      </c>
      <c r="AE58" s="1"/>
      <c r="AF58" s="1">
        <f t="shared" ref="AF58:BQ58" si="3">SUM(AF3:AF55)</f>
        <v>65792.121176586719</v>
      </c>
      <c r="AG58" s="1">
        <f t="shared" si="3"/>
        <v>145535.69601898009</v>
      </c>
      <c r="AH58" s="1">
        <f t="shared" si="3"/>
        <v>0</v>
      </c>
      <c r="AI58" s="1">
        <f t="shared" si="3"/>
        <v>119941.10433349313</v>
      </c>
      <c r="AJ58" s="1">
        <f t="shared" si="3"/>
        <v>0</v>
      </c>
      <c r="AK58" s="1">
        <f t="shared" si="3"/>
        <v>225382.05649999707</v>
      </c>
      <c r="AL58" s="1">
        <f t="shared" si="3"/>
        <v>25042.462000293617</v>
      </c>
      <c r="AM58" s="1">
        <f t="shared" si="3"/>
        <v>250424.51850029043</v>
      </c>
      <c r="AN58" s="1">
        <f t="shared" si="3"/>
        <v>0</v>
      </c>
      <c r="AO58" s="1">
        <f t="shared" si="3"/>
        <v>122166.49744243428</v>
      </c>
      <c r="AP58" s="1">
        <f t="shared" si="3"/>
        <v>110.16955893219124</v>
      </c>
      <c r="AQ58" s="1">
        <f t="shared" si="3"/>
        <v>186817.29636316258</v>
      </c>
      <c r="AR58" s="1">
        <f t="shared" si="3"/>
        <v>2462.9733755161215</v>
      </c>
      <c r="AS58" s="1">
        <f t="shared" si="3"/>
        <v>3735.0810404162239</v>
      </c>
      <c r="AT58" s="1">
        <f t="shared" si="3"/>
        <v>24308.249089725861</v>
      </c>
      <c r="AU58" s="1">
        <f t="shared" si="3"/>
        <v>122.23516650576222</v>
      </c>
      <c r="AV58" s="1">
        <f t="shared" si="3"/>
        <v>0</v>
      </c>
      <c r="AW58" s="1">
        <f t="shared" si="3"/>
        <v>2634.8599658231765</v>
      </c>
      <c r="AX58" s="1">
        <f t="shared" si="3"/>
        <v>816915.54418150045</v>
      </c>
      <c r="AY58" s="1">
        <f t="shared" si="3"/>
        <v>690708.86502591474</v>
      </c>
      <c r="AZ58" s="1">
        <f t="shared" si="3"/>
        <v>126206.67915558556</v>
      </c>
      <c r="BA58" s="1">
        <f t="shared" si="3"/>
        <v>139.97608963144208</v>
      </c>
      <c r="BB58" s="1">
        <f t="shared" si="3"/>
        <v>3.323002833364745</v>
      </c>
      <c r="BC58" s="1">
        <f t="shared" si="3"/>
        <v>106892.76714639996</v>
      </c>
      <c r="BD58" s="1">
        <f t="shared" si="3"/>
        <v>251.84154202527574</v>
      </c>
      <c r="BE58" s="1">
        <f t="shared" si="3"/>
        <v>225138.9924297136</v>
      </c>
      <c r="BF58" s="1">
        <f t="shared" si="3"/>
        <v>1203.6483990438535</v>
      </c>
      <c r="BG58" s="1">
        <f t="shared" si="3"/>
        <v>277.99859363238994</v>
      </c>
      <c r="BH58" s="1">
        <f t="shared" si="3"/>
        <v>321685.14940090402</v>
      </c>
      <c r="BI58" s="1">
        <f t="shared" si="3"/>
        <v>23798.208926810843</v>
      </c>
      <c r="BJ58" s="1">
        <f t="shared" si="3"/>
        <v>415.96315435110716</v>
      </c>
      <c r="BK58" s="1">
        <f t="shared" si="3"/>
        <v>1315.4073570133971</v>
      </c>
      <c r="BL58" s="1">
        <f t="shared" si="3"/>
        <v>10.229713446202245</v>
      </c>
      <c r="BM58" s="1">
        <f t="shared" si="3"/>
        <v>46742.418377524242</v>
      </c>
      <c r="BN58" s="1">
        <f t="shared" si="3"/>
        <v>45997.148762734942</v>
      </c>
      <c r="BO58" s="1">
        <f t="shared" si="3"/>
        <v>0</v>
      </c>
      <c r="BP58" s="1">
        <f t="shared" si="3"/>
        <v>16012.679129841919</v>
      </c>
      <c r="BQ58" s="1">
        <f t="shared" si="3"/>
        <v>52795.960153806765</v>
      </c>
      <c r="BR58" s="1"/>
      <c r="BS58" s="1">
        <f>SUM(BS3:BS55)</f>
        <v>26364.559511452393</v>
      </c>
      <c r="BT58" s="1">
        <f>SUM(BT3:BT55)</f>
        <v>1723726.6509140846</v>
      </c>
      <c r="BU58" s="1">
        <f>SUM(BU3:BU55)</f>
        <v>13467.661685308991</v>
      </c>
      <c r="BV58" s="1"/>
    </row>
    <row r="59" spans="1:74" x14ac:dyDescent="0.3">
      <c r="A59" s="4" t="s">
        <v>73</v>
      </c>
      <c r="B59" s="1">
        <f t="shared" ref="B59:H59" si="4">SUM(B3:B15)</f>
        <v>6776104.9279480809</v>
      </c>
      <c r="C59" s="1">
        <f t="shared" si="4"/>
        <v>138207.5609507311</v>
      </c>
      <c r="D59" s="1">
        <f t="shared" si="4"/>
        <v>289811.25469399203</v>
      </c>
      <c r="E59" s="1">
        <f t="shared" si="4"/>
        <v>953080.56419271813</v>
      </c>
      <c r="F59" s="1">
        <f t="shared" si="4"/>
        <v>804997.89907937706</v>
      </c>
      <c r="G59" s="1">
        <f t="shared" si="4"/>
        <v>54280.239325445509</v>
      </c>
      <c r="H59" s="1">
        <f t="shared" si="4"/>
        <v>1922782.1152047561</v>
      </c>
      <c r="L59" s="1">
        <f>SUM(L3:L15)</f>
        <v>37686.729956379153</v>
      </c>
      <c r="M59" s="1">
        <f>SUM(M3:M15)</f>
        <v>56326.790606686525</v>
      </c>
      <c r="N59" s="1">
        <f>SUM(N3:N15)</f>
        <v>56326.790606686525</v>
      </c>
      <c r="O59" s="1">
        <f>SUM(O3:O15)</f>
        <v>92307.183343581972</v>
      </c>
      <c r="P59" s="1"/>
      <c r="Q59" s="1">
        <f t="shared" ref="Q59:W59" si="5">SUM(Q3:Q15)</f>
        <v>36553.405833174154</v>
      </c>
      <c r="R59" s="1">
        <f t="shared" si="5"/>
        <v>319260.19944371923</v>
      </c>
      <c r="S59" s="1">
        <f t="shared" si="5"/>
        <v>5337593.6276715323</v>
      </c>
      <c r="T59" s="1">
        <f t="shared" si="5"/>
        <v>93200.19622893678</v>
      </c>
      <c r="U59" s="1">
        <f t="shared" si="5"/>
        <v>40737.552589202292</v>
      </c>
      <c r="V59" s="1">
        <f t="shared" si="5"/>
        <v>20865.008061729281</v>
      </c>
      <c r="W59" s="1">
        <f t="shared" si="5"/>
        <v>1222.7646765799232</v>
      </c>
      <c r="X59" s="1"/>
      <c r="Y59" s="1">
        <f t="shared" ref="Y59:AD59" si="6">SUM(Y3:Y15)</f>
        <v>164688.48721213354</v>
      </c>
      <c r="Z59" s="1">
        <f t="shared" si="6"/>
        <v>164688.48721213354</v>
      </c>
      <c r="AA59" s="1">
        <f t="shared" si="6"/>
        <v>1549997705.6285195</v>
      </c>
      <c r="AB59" s="1">
        <f t="shared" si="6"/>
        <v>0</v>
      </c>
      <c r="AC59" s="1">
        <f t="shared" si="6"/>
        <v>22518.784203832489</v>
      </c>
      <c r="AD59" s="1">
        <f t="shared" si="6"/>
        <v>7975.081829433755</v>
      </c>
      <c r="AE59" s="1"/>
      <c r="AF59" s="1">
        <f t="shared" ref="AF59:BQ59" si="7">SUM(AF3:AF15)</f>
        <v>60569.765146282334</v>
      </c>
      <c r="AG59" s="1">
        <f t="shared" si="7"/>
        <v>135851.5367200927</v>
      </c>
      <c r="AH59" s="1">
        <f t="shared" si="7"/>
        <v>0</v>
      </c>
      <c r="AI59" s="1">
        <f t="shared" si="7"/>
        <v>109386.08203590874</v>
      </c>
      <c r="AJ59" s="1">
        <f t="shared" si="7"/>
        <v>0</v>
      </c>
      <c r="AK59" s="1">
        <f t="shared" si="7"/>
        <v>205786.16477646772</v>
      </c>
      <c r="AL59" s="1">
        <f t="shared" si="7"/>
        <v>22865.140744877797</v>
      </c>
      <c r="AM59" s="1">
        <f t="shared" si="7"/>
        <v>228651.30552134529</v>
      </c>
      <c r="AN59" s="1">
        <f t="shared" si="7"/>
        <v>0</v>
      </c>
      <c r="AO59" s="1">
        <f t="shared" si="7"/>
        <v>112016.31421489715</v>
      </c>
      <c r="AP59" s="1">
        <f t="shared" si="7"/>
        <v>99.729697441866776</v>
      </c>
      <c r="AQ59" s="1">
        <f t="shared" si="7"/>
        <v>167249.16163772932</v>
      </c>
      <c r="AR59" s="1">
        <f t="shared" si="7"/>
        <v>2255.6056713973367</v>
      </c>
      <c r="AS59" s="1">
        <f t="shared" si="7"/>
        <v>3053.2645909268708</v>
      </c>
      <c r="AT59" s="1">
        <f t="shared" si="7"/>
        <v>21830.034089298173</v>
      </c>
      <c r="AU59" s="1">
        <f t="shared" si="7"/>
        <v>111.60238023644561</v>
      </c>
      <c r="AV59" s="1">
        <f t="shared" si="7"/>
        <v>0</v>
      </c>
      <c r="AW59" s="1">
        <f t="shared" si="7"/>
        <v>2127.1146687831024</v>
      </c>
      <c r="AX59" s="1">
        <f t="shared" si="7"/>
        <v>744537.59163404536</v>
      </c>
      <c r="AY59" s="1">
        <f t="shared" si="7"/>
        <v>628851.62586642336</v>
      </c>
      <c r="AZ59" s="1">
        <f t="shared" si="7"/>
        <v>115685.96576762169</v>
      </c>
      <c r="BA59" s="1">
        <f t="shared" si="7"/>
        <v>124.97769030572579</v>
      </c>
      <c r="BB59" s="1">
        <f t="shared" si="7"/>
        <v>3.0450421497268985</v>
      </c>
      <c r="BC59" s="1">
        <f t="shared" si="7"/>
        <v>97853.940905735741</v>
      </c>
      <c r="BD59" s="1">
        <f t="shared" si="7"/>
        <v>204.0410474225211</v>
      </c>
      <c r="BE59" s="1">
        <f t="shared" si="7"/>
        <v>205197.79425310134</v>
      </c>
      <c r="BF59" s="1">
        <f t="shared" si="7"/>
        <v>1029.4973143515365</v>
      </c>
      <c r="BG59" s="1">
        <f t="shared" si="7"/>
        <v>240.45908922987007</v>
      </c>
      <c r="BH59" s="1">
        <f t="shared" si="7"/>
        <v>293192.59904275218</v>
      </c>
      <c r="BI59" s="1">
        <f t="shared" si="7"/>
        <v>21251.841060141938</v>
      </c>
      <c r="BJ59" s="1">
        <f t="shared" si="7"/>
        <v>380.55678552103393</v>
      </c>
      <c r="BK59" s="1">
        <f t="shared" si="7"/>
        <v>1138.0303872528746</v>
      </c>
      <c r="BL59" s="1">
        <f t="shared" si="7"/>
        <v>9.3332105162673411</v>
      </c>
      <c r="BM59" s="1">
        <f t="shared" si="7"/>
        <v>42215.81315825101</v>
      </c>
      <c r="BN59" s="1">
        <f t="shared" si="7"/>
        <v>40739.557691184978</v>
      </c>
      <c r="BO59" s="1">
        <f t="shared" si="7"/>
        <v>0</v>
      </c>
      <c r="BP59" s="1">
        <f t="shared" si="7"/>
        <v>14946.397652884894</v>
      </c>
      <c r="BQ59" s="1">
        <f t="shared" si="7"/>
        <v>48354.340973692204</v>
      </c>
      <c r="BR59" s="1"/>
      <c r="BS59" s="1">
        <f>SUM(BS3:BS15)</f>
        <v>24512.991868296835</v>
      </c>
      <c r="BT59" s="1">
        <f>SUM(BT3:BT15)</f>
        <v>1568402.9169295058</v>
      </c>
      <c r="BU59" s="1">
        <f>SUM(BU3:BU15)</f>
        <v>12133.047260874151</v>
      </c>
      <c r="BV59" s="1"/>
    </row>
    <row r="60" spans="1:74" x14ac:dyDescent="0.3">
      <c r="A60" s="4" t="s">
        <v>126</v>
      </c>
      <c r="B60" s="1">
        <f t="shared" ref="B60:H60" si="8">SUM(B16:B47)</f>
        <v>8786428.8262510002</v>
      </c>
      <c r="C60" s="1">
        <f t="shared" si="8"/>
        <v>148364.92875452701</v>
      </c>
      <c r="D60" s="1">
        <f t="shared" si="8"/>
        <v>427468.69494119997</v>
      </c>
      <c r="E60" s="1">
        <f t="shared" si="8"/>
        <v>1437289.7367958701</v>
      </c>
      <c r="F60" s="1">
        <f t="shared" si="8"/>
        <v>926356.29695912998</v>
      </c>
      <c r="G60" s="1">
        <f t="shared" si="8"/>
        <v>56040.383103302993</v>
      </c>
      <c r="H60" s="1">
        <f t="shared" si="8"/>
        <v>2753113.786637601</v>
      </c>
      <c r="L60" s="1">
        <f t="shared" ref="L60:BU60" si="9">SUM(L16:L47)</f>
        <v>2686.4911471297883</v>
      </c>
      <c r="M60" s="1">
        <f t="shared" si="9"/>
        <v>9424.7842323324094</v>
      </c>
      <c r="N60" s="1">
        <f t="shared" si="9"/>
        <v>9424.7842323324094</v>
      </c>
      <c r="O60" s="1">
        <f t="shared" si="9"/>
        <v>17185.39956893479</v>
      </c>
      <c r="P60" s="1"/>
      <c r="Q60" s="1">
        <f t="shared" si="9"/>
        <v>3415.1795978237374</v>
      </c>
      <c r="R60" s="1">
        <f t="shared" si="9"/>
        <v>22758.413404857103</v>
      </c>
      <c r="S60" s="1">
        <f t="shared" si="9"/>
        <v>545771.82272691757</v>
      </c>
      <c r="T60" s="1">
        <f t="shared" si="9"/>
        <v>10773.844913244457</v>
      </c>
      <c r="U60" s="1">
        <f t="shared" si="9"/>
        <v>2903.9685773476667</v>
      </c>
      <c r="V60" s="1">
        <f t="shared" si="9"/>
        <v>2105.3482532164285</v>
      </c>
      <c r="W60" s="1">
        <f t="shared" si="9"/>
        <v>87.164575229083113</v>
      </c>
      <c r="X60" s="1"/>
      <c r="Y60" s="1">
        <f t="shared" si="9"/>
        <v>15408.565807261008</v>
      </c>
      <c r="Z60" s="1">
        <f t="shared" si="9"/>
        <v>15408.565807261008</v>
      </c>
      <c r="AA60" s="1">
        <f t="shared" si="9"/>
        <v>152467417.93836913</v>
      </c>
      <c r="AB60" s="1">
        <f t="shared" si="9"/>
        <v>0</v>
      </c>
      <c r="AC60" s="1">
        <f t="shared" si="9"/>
        <v>2968.4938720033515</v>
      </c>
      <c r="AD60" s="1">
        <f t="shared" si="9"/>
        <v>854.1313715294425</v>
      </c>
      <c r="AE60" s="1"/>
      <c r="AF60" s="1">
        <f t="shared" si="9"/>
        <v>5222.3560303043778</v>
      </c>
      <c r="AG60" s="1">
        <f t="shared" si="9"/>
        <v>9684.1592988873963</v>
      </c>
      <c r="AH60" s="1">
        <f t="shared" si="9"/>
        <v>0</v>
      </c>
      <c r="AI60" s="1">
        <f t="shared" si="9"/>
        <v>10555.022297584381</v>
      </c>
      <c r="AJ60" s="1">
        <f t="shared" si="9"/>
        <v>0</v>
      </c>
      <c r="AK60" s="1">
        <f t="shared" si="9"/>
        <v>19595.891723529348</v>
      </c>
      <c r="AL60" s="1">
        <f t="shared" si="9"/>
        <v>2177.3212554158176</v>
      </c>
      <c r="AM60" s="1">
        <f t="shared" si="9"/>
        <v>21773.212978945161</v>
      </c>
      <c r="AN60" s="1">
        <f t="shared" si="9"/>
        <v>0</v>
      </c>
      <c r="AO60" s="1">
        <f t="shared" si="9"/>
        <v>10150.183227537134</v>
      </c>
      <c r="AP60" s="1">
        <f t="shared" si="9"/>
        <v>10.439861490324457</v>
      </c>
      <c r="AQ60" s="1">
        <f t="shared" si="9"/>
        <v>19568.134725433283</v>
      </c>
      <c r="AR60" s="1">
        <f t="shared" si="9"/>
        <v>207.36770411878487</v>
      </c>
      <c r="AS60" s="1">
        <f t="shared" si="9"/>
        <v>681.81644948935298</v>
      </c>
      <c r="AT60" s="1">
        <f t="shared" si="9"/>
        <v>2478.2150004276932</v>
      </c>
      <c r="AU60" s="1">
        <f t="shared" si="9"/>
        <v>10.632786269316608</v>
      </c>
      <c r="AV60" s="1">
        <f t="shared" si="9"/>
        <v>0</v>
      </c>
      <c r="AW60" s="1">
        <f t="shared" si="9"/>
        <v>507.74529704007347</v>
      </c>
      <c r="AX60" s="1">
        <f t="shared" si="9"/>
        <v>72377.952547455119</v>
      </c>
      <c r="AY60" s="1">
        <f t="shared" si="9"/>
        <v>61857.239159491262</v>
      </c>
      <c r="AZ60" s="1">
        <f t="shared" si="9"/>
        <v>10520.713387963855</v>
      </c>
      <c r="BA60" s="1">
        <f t="shared" si="9"/>
        <v>14.99839932571634</v>
      </c>
      <c r="BB60" s="1">
        <f t="shared" si="9"/>
        <v>0.27796068363784621</v>
      </c>
      <c r="BC60" s="1">
        <f t="shared" si="9"/>
        <v>9038.8262406642298</v>
      </c>
      <c r="BD60" s="1">
        <f t="shared" si="9"/>
        <v>47.800494602754597</v>
      </c>
      <c r="BE60" s="1">
        <f t="shared" si="9"/>
        <v>19941.198176612252</v>
      </c>
      <c r="BF60" s="1">
        <f t="shared" si="9"/>
        <v>174.15108469231711</v>
      </c>
      <c r="BG60" s="1">
        <f t="shared" si="9"/>
        <v>37.539504402519867</v>
      </c>
      <c r="BH60" s="1">
        <f t="shared" si="9"/>
        <v>28492.550358151828</v>
      </c>
      <c r="BI60" s="1">
        <f t="shared" si="9"/>
        <v>2546.3678666689034</v>
      </c>
      <c r="BJ60" s="1">
        <f t="shared" si="9"/>
        <v>35.406368830073184</v>
      </c>
      <c r="BK60" s="1">
        <f t="shared" si="9"/>
        <v>177.37696976052263</v>
      </c>
      <c r="BL60" s="1">
        <f t="shared" si="9"/>
        <v>0.89650292993490621</v>
      </c>
      <c r="BM60" s="1">
        <f t="shared" si="9"/>
        <v>4526.605219273225</v>
      </c>
      <c r="BN60" s="1">
        <f t="shared" si="9"/>
        <v>5257.5910715499622</v>
      </c>
      <c r="BO60" s="1">
        <f t="shared" si="9"/>
        <v>0</v>
      </c>
      <c r="BP60" s="1">
        <f t="shared" si="9"/>
        <v>1066.281476957025</v>
      </c>
      <c r="BQ60" s="1">
        <f t="shared" si="9"/>
        <v>4441.6191801145787</v>
      </c>
      <c r="BR60" s="1"/>
      <c r="BS60" s="1">
        <f t="shared" si="9"/>
        <v>1851.5676431555607</v>
      </c>
      <c r="BT60" s="1">
        <f t="shared" si="9"/>
        <v>155323.73398457846</v>
      </c>
      <c r="BU60" s="1">
        <f t="shared" si="9"/>
        <v>1334.6144244348407</v>
      </c>
      <c r="BV60" s="1"/>
    </row>
    <row r="61" spans="1:74" x14ac:dyDescent="0.3">
      <c r="A61" s="4" t="s">
        <v>401</v>
      </c>
      <c r="B61" s="1">
        <f>SUM(B48:B55)</f>
        <v>3024273.487495</v>
      </c>
      <c r="C61" s="1">
        <f t="shared" ref="C61:H61" si="10">SUM(C48:C55)</f>
        <v>45780.308803599997</v>
      </c>
      <c r="D61" s="1">
        <f t="shared" si="10"/>
        <v>171576.95225494</v>
      </c>
      <c r="E61" s="1">
        <f t="shared" si="10"/>
        <v>540810.68121820001</v>
      </c>
      <c r="F61" s="1">
        <f t="shared" si="10"/>
        <v>294512.26319049002</v>
      </c>
      <c r="G61" s="1">
        <f t="shared" si="10"/>
        <v>15195.088373760002</v>
      </c>
      <c r="H61" s="1">
        <f t="shared" si="10"/>
        <v>1013277.4405966999</v>
      </c>
      <c r="L61" s="1">
        <f t="shared" ref="L61:BU61" si="11">SUM(L48:L55)</f>
        <v>0</v>
      </c>
      <c r="M61" s="1">
        <f t="shared" si="11"/>
        <v>0</v>
      </c>
      <c r="N61" s="1">
        <f t="shared" si="11"/>
        <v>0</v>
      </c>
      <c r="O61" s="1">
        <f t="shared" si="11"/>
        <v>0</v>
      </c>
      <c r="P61" s="1"/>
      <c r="Q61" s="1">
        <f t="shared" si="11"/>
        <v>0</v>
      </c>
      <c r="R61" s="1">
        <f t="shared" si="11"/>
        <v>0</v>
      </c>
      <c r="S61" s="1">
        <f t="shared" si="11"/>
        <v>0</v>
      </c>
      <c r="T61" s="1">
        <f t="shared" si="11"/>
        <v>0</v>
      </c>
      <c r="U61" s="1">
        <f t="shared" si="11"/>
        <v>0</v>
      </c>
      <c r="V61" s="1">
        <f t="shared" si="11"/>
        <v>0</v>
      </c>
      <c r="W61" s="1">
        <f t="shared" si="11"/>
        <v>0</v>
      </c>
      <c r="X61" s="1"/>
      <c r="Y61" s="1">
        <f t="shared" si="11"/>
        <v>0</v>
      </c>
      <c r="Z61" s="1">
        <f t="shared" si="11"/>
        <v>0</v>
      </c>
      <c r="AA61" s="1">
        <f t="shared" si="11"/>
        <v>0</v>
      </c>
      <c r="AB61" s="1">
        <f t="shared" si="11"/>
        <v>0</v>
      </c>
      <c r="AC61" s="1">
        <f t="shared" si="11"/>
        <v>0</v>
      </c>
      <c r="AD61" s="1">
        <f t="shared" si="11"/>
        <v>0</v>
      </c>
      <c r="AE61" s="1"/>
      <c r="AF61" s="1">
        <f t="shared" si="11"/>
        <v>0</v>
      </c>
      <c r="AG61" s="1">
        <f t="shared" si="11"/>
        <v>0</v>
      </c>
      <c r="AH61" s="1">
        <f t="shared" si="11"/>
        <v>0</v>
      </c>
      <c r="AI61" s="1">
        <f t="shared" si="11"/>
        <v>0</v>
      </c>
      <c r="AJ61" s="1">
        <f t="shared" si="11"/>
        <v>0</v>
      </c>
      <c r="AK61" s="1">
        <f t="shared" si="11"/>
        <v>0</v>
      </c>
      <c r="AL61" s="1">
        <f t="shared" si="11"/>
        <v>0</v>
      </c>
      <c r="AM61" s="1">
        <f t="shared" si="11"/>
        <v>0</v>
      </c>
      <c r="AN61" s="1">
        <f t="shared" si="11"/>
        <v>0</v>
      </c>
      <c r="AO61" s="1">
        <f t="shared" si="11"/>
        <v>0</v>
      </c>
      <c r="AP61" s="1">
        <f t="shared" si="11"/>
        <v>0</v>
      </c>
      <c r="AQ61" s="1">
        <f t="shared" si="11"/>
        <v>0</v>
      </c>
      <c r="AR61" s="1">
        <f t="shared" si="11"/>
        <v>0</v>
      </c>
      <c r="AS61" s="1">
        <f t="shared" si="11"/>
        <v>0</v>
      </c>
      <c r="AT61" s="1">
        <f t="shared" si="11"/>
        <v>0</v>
      </c>
      <c r="AU61" s="1">
        <f t="shared" si="11"/>
        <v>0</v>
      </c>
      <c r="AV61" s="1">
        <f t="shared" si="11"/>
        <v>0</v>
      </c>
      <c r="AW61" s="1">
        <f t="shared" si="11"/>
        <v>0</v>
      </c>
      <c r="AX61" s="1">
        <f t="shared" si="11"/>
        <v>0</v>
      </c>
      <c r="AY61" s="1">
        <f t="shared" si="11"/>
        <v>0</v>
      </c>
      <c r="AZ61" s="1">
        <f t="shared" si="11"/>
        <v>0</v>
      </c>
      <c r="BA61" s="1">
        <f t="shared" si="11"/>
        <v>0</v>
      </c>
      <c r="BB61" s="1">
        <f t="shared" si="11"/>
        <v>0</v>
      </c>
      <c r="BC61" s="1">
        <f t="shared" si="11"/>
        <v>0</v>
      </c>
      <c r="BD61" s="1">
        <f t="shared" si="11"/>
        <v>0</v>
      </c>
      <c r="BE61" s="1">
        <f t="shared" si="11"/>
        <v>0</v>
      </c>
      <c r="BF61" s="1">
        <f t="shared" si="11"/>
        <v>0</v>
      </c>
      <c r="BG61" s="1">
        <f t="shared" si="11"/>
        <v>0</v>
      </c>
      <c r="BH61" s="1">
        <f t="shared" si="11"/>
        <v>0</v>
      </c>
      <c r="BI61" s="1">
        <f t="shared" si="11"/>
        <v>0</v>
      </c>
      <c r="BJ61" s="1">
        <f t="shared" si="11"/>
        <v>0</v>
      </c>
      <c r="BK61" s="1">
        <f t="shared" si="11"/>
        <v>0</v>
      </c>
      <c r="BL61" s="1">
        <f t="shared" si="11"/>
        <v>0</v>
      </c>
      <c r="BM61" s="1">
        <f t="shared" si="11"/>
        <v>0</v>
      </c>
      <c r="BN61" s="1">
        <f t="shared" si="11"/>
        <v>0</v>
      </c>
      <c r="BO61" s="1">
        <f t="shared" si="11"/>
        <v>0</v>
      </c>
      <c r="BP61" s="1">
        <f t="shared" si="11"/>
        <v>0</v>
      </c>
      <c r="BQ61" s="1">
        <f t="shared" si="11"/>
        <v>0</v>
      </c>
      <c r="BR61" s="1"/>
      <c r="BS61" s="1">
        <f t="shared" si="11"/>
        <v>0</v>
      </c>
      <c r="BT61" s="1">
        <f t="shared" si="11"/>
        <v>0</v>
      </c>
      <c r="BU61" s="1">
        <f t="shared" si="11"/>
        <v>0</v>
      </c>
    </row>
    <row r="62" spans="1:74" x14ac:dyDescent="0.3">
      <c r="A62" s="74"/>
    </row>
    <row r="63" spans="1:74" x14ac:dyDescent="0.3">
      <c r="A63" s="74"/>
    </row>
    <row r="64" spans="1:74" x14ac:dyDescent="0.3">
      <c r="A64" s="10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C90"/>
  <sheetViews>
    <sheetView workbookViewId="0">
      <pane xSplit="1" ySplit="3" topLeftCell="B4" activePane="bottomRight" state="frozen"/>
      <selection activeCell="A89" sqref="A89"/>
      <selection pane="topRight" activeCell="A89" sqref="A89"/>
      <selection pane="bottomLeft" activeCell="A89" sqref="A89"/>
      <selection pane="bottomRight" activeCell="E43" sqref="E43"/>
    </sheetView>
  </sheetViews>
  <sheetFormatPr defaultRowHeight="14.4" x14ac:dyDescent="0.3"/>
  <cols>
    <col min="1" max="1" width="17.33203125" customWidth="1"/>
    <col min="2" max="2" width="10.109375" bestFit="1" customWidth="1"/>
    <col min="3" max="3" width="10.109375" customWidth="1"/>
    <col min="4" max="5" width="10.109375" bestFit="1" customWidth="1"/>
    <col min="8" max="8" width="11.5546875" customWidth="1"/>
    <col min="9" max="9" width="9.109375" style="44"/>
    <col min="13" max="13" width="18.5546875" customWidth="1"/>
    <col min="14" max="14" width="10.109375" bestFit="1" customWidth="1"/>
    <col min="16" max="17" width="10.109375" bestFit="1" customWidth="1"/>
    <col min="20" max="20" width="10.109375" bestFit="1" customWidth="1"/>
    <col min="22" max="22" width="18.5546875" style="26" customWidth="1"/>
    <col min="23" max="23" width="10.109375" style="26" bestFit="1" customWidth="1"/>
    <col min="24" max="24" width="9.109375" style="26"/>
    <col min="25" max="26" width="10.109375" style="26" bestFit="1" customWidth="1"/>
    <col min="27" max="28" width="9.109375" style="26"/>
    <col min="29" max="29" width="10.109375" style="26" bestFit="1" customWidth="1"/>
  </cols>
  <sheetData>
    <row r="1" spans="1:29" x14ac:dyDescent="0.3">
      <c r="A1" s="99" t="s">
        <v>457</v>
      </c>
      <c r="B1" s="99"/>
      <c r="C1" s="99"/>
      <c r="D1" s="99"/>
      <c r="E1" s="99"/>
      <c r="F1" s="99"/>
      <c r="G1" s="99"/>
      <c r="H1" s="99"/>
      <c r="I1" s="99"/>
      <c r="J1" s="99"/>
      <c r="K1" s="99"/>
      <c r="L1" s="99"/>
      <c r="M1" s="26" t="s">
        <v>421</v>
      </c>
      <c r="V1" s="26" t="s">
        <v>332</v>
      </c>
    </row>
    <row r="2" spans="1:29" s="26" customFormat="1" x14ac:dyDescent="0.3">
      <c r="A2" s="99"/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85"/>
    </row>
    <row r="3" spans="1:29" x14ac:dyDescent="0.3">
      <c r="A3" s="26" t="s">
        <v>52</v>
      </c>
      <c r="B3" s="26" t="s">
        <v>59</v>
      </c>
      <c r="C3" s="26" t="s">
        <v>57</v>
      </c>
      <c r="D3" s="26" t="s">
        <v>60</v>
      </c>
      <c r="E3" s="26" t="s">
        <v>54</v>
      </c>
      <c r="F3" s="26" t="s">
        <v>53</v>
      </c>
      <c r="G3" s="26" t="s">
        <v>61</v>
      </c>
      <c r="H3" s="26" t="s">
        <v>62</v>
      </c>
      <c r="I3" s="46" t="s">
        <v>234</v>
      </c>
      <c r="M3" s="26" t="s">
        <v>52</v>
      </c>
      <c r="N3" s="26" t="s">
        <v>59</v>
      </c>
      <c r="O3" s="26" t="s">
        <v>57</v>
      </c>
      <c r="P3" s="26" t="s">
        <v>60</v>
      </c>
      <c r="Q3" s="26" t="s">
        <v>54</v>
      </c>
      <c r="R3" s="26" t="s">
        <v>53</v>
      </c>
      <c r="S3" s="26" t="s">
        <v>61</v>
      </c>
      <c r="T3" s="26" t="s">
        <v>62</v>
      </c>
      <c r="V3" s="26" t="s">
        <v>52</v>
      </c>
      <c r="W3" s="26" t="s">
        <v>59</v>
      </c>
      <c r="X3" s="26" t="s">
        <v>57</v>
      </c>
      <c r="Y3" s="26" t="s">
        <v>60</v>
      </c>
      <c r="Z3" s="26" t="s">
        <v>54</v>
      </c>
      <c r="AA3" s="26" t="s">
        <v>53</v>
      </c>
      <c r="AB3" s="26" t="s">
        <v>61</v>
      </c>
      <c r="AC3" s="26" t="s">
        <v>62</v>
      </c>
    </row>
    <row r="4" spans="1:29" x14ac:dyDescent="0.3">
      <c r="A4" s="26" t="s">
        <v>0</v>
      </c>
      <c r="B4" s="24">
        <f>rail!B3+'cmv_c1c2 12'!B3+nonpt!B3+nonroad!B3+'onroad all'!P3+ptegu!B3+ptnonipm!B3+pt_oilgas!B3+np_oilgas!B3+rwc!B3+ptfire!B3+ptagfire!B3+'cmv_c3 12'!B3+airports!B3</f>
        <v>1340654.125427583</v>
      </c>
      <c r="C4" s="24">
        <f>rail!C3+'cmv_c1c2 12'!C3+nonpt!C3+nonroad!C3+'onroad all'!AP3+ptegu!C3+ptnonipm!C3+pt_oilgas!C3+np_oilgas!C3+rwc!C3+ag!B3+ptfire!C3+ptagfire!C3+'cmv_c3 12'!C3+airports!C3</f>
        <v>68282.200560735233</v>
      </c>
      <c r="D4" s="24">
        <f>rail!D3+'cmv_c1c2 12'!D3+nonpt!D3+nonroad!D3+'onroad all'!AF3+'onroad all'!AR3+'onroad all'!AS3+ptegu!AY3+ptnonipm!D3+pt_oilgas!D3+np_oilgas!D3+rwc!D3+ptfire!D3+ptagfire!D3+'cmv_c3 12'!D3+airports!D3</f>
        <v>222101.89239697185</v>
      </c>
      <c r="E4" s="24">
        <f>rail!E3+'cmv_c1c2 12'!E3+nonpt!E3+nonroad!E3+ptegu!E3+ptnonipm!E3+pt_oilgas!E3+np_oilgas!E3+rwc!E3+'onroad all'!BG3+afdust!BA3+ptfire!E3+ptagfire!E3+'cmv_c3 12'!E3+airports!E3</f>
        <v>172893.20739359609</v>
      </c>
      <c r="F4" s="24">
        <f>rail!F3+'cmv_c1c2 12'!F3+nonpt!F3+nonroad!F3+ptegu!F3+ptnonipm!F3+pt_oilgas!F3+np_oilgas!F3+rwc!F3+'onroad all'!BJ3+afdust!BB3+ptfire!F3+ptagfire!F3+'cmv_c3 12'!F3+airports!F3</f>
        <v>83073.94145101578</v>
      </c>
      <c r="G4" s="24">
        <f>rail!G3+'cmv_c1c2 12'!G3+nonpt!G3+nonroad!G3+'onroad all'!BZ3+ptegu!BY3+ptnonipm!G3+pt_oilgas!G3+np_oilgas!G3+rwc!G3+ptfire!G3+ptagfire!G3+'cmv_c3 12'!G3+airports!G3</f>
        <v>59578.462503151481</v>
      </c>
      <c r="H4" s="24">
        <f>rail!H3+'cmv_c1c2 12'!H3+nonpt!H3+nonroad!H3+'onroad all'!CL3+ptegu!H3+ptnonipm!H3+pt_oilgas!H3+np_oilgas!H3+rwc!H3+ptfire!H3+ptagfire!H3+'cmv_c3 12'!H3+ag!C3+airports!H3</f>
        <v>277589.81682539784</v>
      </c>
      <c r="I4" s="44" t="s">
        <v>235</v>
      </c>
      <c r="M4" s="26" t="s">
        <v>0</v>
      </c>
      <c r="N4" s="24">
        <f>B4+'biogenics 12'!H3</f>
        <v>1468263.1830675821</v>
      </c>
      <c r="O4" s="24">
        <f>C4</f>
        <v>68282.200560735233</v>
      </c>
      <c r="P4" s="24">
        <f>D4+'biogenics 12'!T3</f>
        <v>244396.78257697175</v>
      </c>
      <c r="Q4" s="24">
        <f t="shared" ref="Q4:S4" si="0">E4</f>
        <v>172893.20739359609</v>
      </c>
      <c r="R4" s="24">
        <f t="shared" si="0"/>
        <v>83073.94145101578</v>
      </c>
      <c r="S4" s="24">
        <f t="shared" si="0"/>
        <v>59578.462503151481</v>
      </c>
      <c r="T4" s="24">
        <f>H4+'biogenics 12'!Z3</f>
        <v>1577444.9029253877</v>
      </c>
      <c r="V4" s="26" t="s">
        <v>0</v>
      </c>
      <c r="W4" s="24">
        <f>B4-ptfire!B3</f>
        <v>909628.22002758295</v>
      </c>
      <c r="X4" s="24">
        <f>C4-ptfire!C3</f>
        <v>61149.752181735232</v>
      </c>
      <c r="Y4" s="24">
        <f>D4-ptfire!D3</f>
        <v>213223.80963837184</v>
      </c>
      <c r="Z4" s="24">
        <f>E4-ptfire!E3</f>
        <v>126369.0992075961</v>
      </c>
      <c r="AA4" s="24">
        <f>F4-ptfire!F3</f>
        <v>43646.729717015784</v>
      </c>
      <c r="AB4" s="24">
        <f>G4-ptfire!G3</f>
        <v>55422.921266451478</v>
      </c>
      <c r="AC4" s="24">
        <f>H4-ptfire!H3</f>
        <v>175060.70106539782</v>
      </c>
    </row>
    <row r="5" spans="1:29" x14ac:dyDescent="0.3">
      <c r="A5" s="26" t="s">
        <v>2</v>
      </c>
      <c r="B5" s="86">
        <f>rail!B4+'cmv_c1c2 12'!B4+nonpt!B4+nonroad!B4+'onroad all'!P4+ptegu!B4+ptnonipm!B4+pt_oilgas!B4+np_oilgas!B4+rwc!B4+ptfire!B4+ptagfire!B4+'cmv_c3 12'!B4+airports!B4</f>
        <v>1264393.0104457799</v>
      </c>
      <c r="C5" s="86">
        <f>rail!C4+'cmv_c1c2 12'!C4+nonpt!C4+nonroad!C4+'onroad all'!AP4+ptegu!C4+ptnonipm!C4+pt_oilgas!C4+np_oilgas!C4+rwc!C4+ag!B4+ptfire!C4+ptagfire!C4+'cmv_c3 12'!C4+airports!C4</f>
        <v>82972.088820552221</v>
      </c>
      <c r="D5" s="86">
        <f>rail!D4+'cmv_c1c2 12'!D4+nonpt!D4+nonroad!D4+'onroad all'!AF4+'onroad all'!AR4+'onroad all'!AS4+ptegu!AY4+ptnonipm!D4+pt_oilgas!D4+np_oilgas!D4+rwc!D4+ptfire!D4+ptagfire!D4+'cmv_c3 12'!D4+airports!D4</f>
        <v>169006.52696940303</v>
      </c>
      <c r="E5" s="86">
        <f>rail!E4+'cmv_c1c2 12'!E4+nonpt!E4+nonroad!E4+ptegu!E4+ptnonipm!E4+pt_oilgas!E4+np_oilgas!E4+rwc!E4+'onroad all'!BG4+afdust!BA4+ptfire!E4+ptagfire!E4+'cmv_c3 12'!E4+airports!E4</f>
        <v>194308.49887066372</v>
      </c>
      <c r="F5" s="86">
        <f>rail!F4+'cmv_c1c2 12'!F4+nonpt!F4+nonroad!F4+ptegu!F4+ptnonipm!F4+pt_oilgas!F4+np_oilgas!F4+rwc!F4+'onroad all'!BJ4+afdust!BB4+ptfire!F4+ptagfire!F4+'cmv_c3 12'!F4+airports!F4</f>
        <v>77086.056174175232</v>
      </c>
      <c r="G5" s="86">
        <f>rail!G4+'cmv_c1c2 12'!G4+nonpt!G4+nonroad!G4+'onroad all'!BZ4+ptegu!BY4+ptnonipm!G4+pt_oilgas!G4+np_oilgas!G4+rwc!G4+ptfire!G4+ptagfire!G4+'cmv_c3 12'!G4+airports!G4</f>
        <v>40372.125362429731</v>
      </c>
      <c r="H5" s="86">
        <f>rail!H4+'cmv_c1c2 12'!H4+nonpt!H4+nonroad!H4+'onroad all'!CL4+ptegu!H4+ptnonipm!H4+pt_oilgas!H4+np_oilgas!H4+rwc!H4+ptfire!H4+ptagfire!H4+'cmv_c3 12'!H4+ag!C4+airports!H4</f>
        <v>264743.3930877127</v>
      </c>
      <c r="M5" s="26" t="s">
        <v>2</v>
      </c>
      <c r="N5" s="24">
        <f>B5+'biogenics 12'!H4</f>
        <v>1421818.5328457798</v>
      </c>
      <c r="O5" s="24">
        <f t="shared" ref="O5:O53" si="1">C5</f>
        <v>82972.088820552221</v>
      </c>
      <c r="P5" s="24">
        <f>D5+'biogenics 12'!T4</f>
        <v>181491.62386940303</v>
      </c>
      <c r="Q5" s="24">
        <f t="shared" ref="Q5:Q53" si="2">E5</f>
        <v>194308.49887066372</v>
      </c>
      <c r="R5" s="24">
        <f t="shared" ref="R5:R53" si="3">F5</f>
        <v>77086.056174175232</v>
      </c>
      <c r="S5" s="24">
        <f t="shared" ref="S5:S53" si="4">G5</f>
        <v>40372.125362429731</v>
      </c>
      <c r="T5" s="24">
        <f>H5+'biogenics 12'!Z4</f>
        <v>1009688.8286877127</v>
      </c>
      <c r="V5" s="26" t="s">
        <v>2</v>
      </c>
      <c r="W5" s="24">
        <f>B5-ptfire!B4</f>
        <v>740644.53757577995</v>
      </c>
      <c r="X5" s="24">
        <f>C5-ptfire!C4</f>
        <v>74375.878795552213</v>
      </c>
      <c r="Y5" s="24">
        <f>D5-ptfire!D4</f>
        <v>161852.58202740303</v>
      </c>
      <c r="Z5" s="24">
        <f>E5-ptfire!E4</f>
        <v>141021.42640366373</v>
      </c>
      <c r="AA5" s="24">
        <f>F5-ptfire!F4</f>
        <v>31927.518329175233</v>
      </c>
      <c r="AB5" s="24">
        <f>G5-ptfire!G4</f>
        <v>36433.875173429733</v>
      </c>
      <c r="AC5" s="24">
        <f>H5-ptfire!H4</f>
        <v>141172.84209771268</v>
      </c>
    </row>
    <row r="6" spans="1:29" x14ac:dyDescent="0.3">
      <c r="A6" s="26" t="s">
        <v>3</v>
      </c>
      <c r="B6" s="86">
        <f>rail!B5+'cmv_c1c2 12'!B5+nonpt!B5+nonroad!B5+'onroad all'!P5+ptegu!B5+ptnonipm!B5+pt_oilgas!B5+np_oilgas!B5+rwc!B5+ptfire!B5+ptagfire!B5+'cmv_c3 12'!B5+airports!B5</f>
        <v>1250754.5011107759</v>
      </c>
      <c r="C6" s="86">
        <f>rail!C5+'cmv_c1c2 12'!C5+nonpt!C5+nonroad!C5+'onroad all'!AP5+ptegu!C5+ptnonipm!C5+pt_oilgas!C5+np_oilgas!C5+rwc!C5+ag!B5+ptfire!C5+ptagfire!C5+'cmv_c3 12'!C5+airports!C5</f>
        <v>94971.685737401611</v>
      </c>
      <c r="D6" s="86">
        <f>rail!D5+'cmv_c1c2 12'!D5+nonpt!D5+nonroad!D5+'onroad all'!AF5+'onroad all'!AR5+'onroad all'!AS5+ptegu!AY5+ptnonipm!D5+pt_oilgas!D5+np_oilgas!D5+rwc!D5+ptfire!D5+ptagfire!D5+'cmv_c3 12'!D5+airports!D5</f>
        <v>171260.86560632964</v>
      </c>
      <c r="E6" s="86">
        <f>rail!E5+'cmv_c1c2 12'!E5+nonpt!E5+nonroad!E5+ptegu!E5+ptnonipm!E5+pt_oilgas!E5+np_oilgas!E5+rwc!E5+'onroad all'!BG5+afdust!BA5+ptfire!E5+ptagfire!E5+'cmv_c3 12'!E5+airports!E5</f>
        <v>242298.07210386769</v>
      </c>
      <c r="F6" s="86">
        <f>rail!F5+'cmv_c1c2 12'!F5+nonpt!F5+nonroad!F5+ptegu!F5+ptnonipm!F5+pt_oilgas!F5+np_oilgas!F5+rwc!F5+'onroad all'!BJ5+afdust!BB5+ptfire!F5+ptagfire!F5+'cmv_c3 12'!F5+airports!F5</f>
        <v>115434.22815395393</v>
      </c>
      <c r="G6" s="86">
        <f>rail!G5+'cmv_c1c2 12'!G5+nonpt!G5+nonroad!G5+'onroad all'!BZ5+ptegu!BY5+ptnonipm!G5+pt_oilgas!G5+np_oilgas!G5+rwc!G5+ptfire!G5+ptagfire!G5+'cmv_c3 12'!G5+airports!G5</f>
        <v>63958.204343079917</v>
      </c>
      <c r="H6" s="86">
        <f>rail!H5+'cmv_c1c2 12'!H5+nonpt!H5+nonroad!H5+'onroad all'!CL5+ptegu!H5+ptnonipm!H5+pt_oilgas!H5+np_oilgas!H5+rwc!H5+ptfire!H5+ptagfire!H5+'cmv_c3 12'!H5+ag!C5+airports!H5</f>
        <v>306601.22458828607</v>
      </c>
      <c r="I6" s="44" t="s">
        <v>235</v>
      </c>
      <c r="M6" s="26" t="s">
        <v>3</v>
      </c>
      <c r="N6" s="24">
        <f>B6+'biogenics 12'!H5</f>
        <v>1362561.9228307758</v>
      </c>
      <c r="O6" s="24">
        <f t="shared" si="1"/>
        <v>94971.685737401611</v>
      </c>
      <c r="P6" s="24">
        <f>D6+'biogenics 12'!T5</f>
        <v>196526.31726062953</v>
      </c>
      <c r="Q6" s="24">
        <f t="shared" si="2"/>
        <v>242298.07210386769</v>
      </c>
      <c r="R6" s="24">
        <f t="shared" si="3"/>
        <v>115434.22815395393</v>
      </c>
      <c r="S6" s="24">
        <f t="shared" si="4"/>
        <v>63958.204343079917</v>
      </c>
      <c r="T6" s="24">
        <f>H6+'biogenics 12'!Z5</f>
        <v>1432250.1949682762</v>
      </c>
      <c r="V6" s="26" t="s">
        <v>3</v>
      </c>
      <c r="W6" s="24">
        <f>B6-ptfire!B5</f>
        <v>523570.1112707759</v>
      </c>
      <c r="X6" s="24">
        <f>C6-ptfire!C5</f>
        <v>82987.871050401605</v>
      </c>
      <c r="Y6" s="24">
        <f>D6-ptfire!D5</f>
        <v>158824.71417632964</v>
      </c>
      <c r="Z6" s="24">
        <f>E6-ptfire!E5</f>
        <v>166077.36920186767</v>
      </c>
      <c r="AA6" s="24">
        <f>F6-ptfire!F5</f>
        <v>50840.402573953928</v>
      </c>
      <c r="AB6" s="24">
        <f>G6-ptfire!G5</f>
        <v>57724.731880079918</v>
      </c>
      <c r="AC6" s="24">
        <f>H6-ptfire!H5</f>
        <v>134334.02096828609</v>
      </c>
    </row>
    <row r="7" spans="1:29" x14ac:dyDescent="0.3">
      <c r="A7" s="26" t="s">
        <v>4</v>
      </c>
      <c r="B7" s="86">
        <f>rail!B6+'cmv_c1c2 12'!B6+nonpt!B6+nonroad!B6+'onroad all'!P6+ptegu!B6+ptnonipm!B6+pt_oilgas!B6+np_oilgas!B6+rwc!B6+ptfire!B6+ptagfire!B6+'cmv_c3 12'!B6+airports!B6</f>
        <v>5792689.7714197561</v>
      </c>
      <c r="C7" s="86">
        <f>rail!C6+'cmv_c1c2 12'!C6+nonpt!C6+nonroad!C6+'onroad all'!AP6+ptegu!C6+ptnonipm!C6+pt_oilgas!C6+np_oilgas!C6+rwc!C6+ag!B6+ptfire!C6+ptagfire!C6+'cmv_c3 12'!C6+airports!C6</f>
        <v>473278.88234535645</v>
      </c>
      <c r="D7" s="86">
        <f>rail!D6+'cmv_c1c2 12'!D6+nonpt!D6+nonroad!D6+'onroad all'!AF6+'onroad all'!AR6+'onroad all'!AS6+ptegu!AY6+ptnonipm!D6+pt_oilgas!D6+np_oilgas!D6+rwc!D6+ptfire!D6+ptagfire!D6+'cmv_c3 12'!D6+airports!D6</f>
        <v>514340.21903702267</v>
      </c>
      <c r="E7" s="86">
        <f>rail!E6+'cmv_c1c2 12'!E6+nonpt!E6+nonroad!E6+ptegu!E6+ptnonipm!E6+pt_oilgas!E6+np_oilgas!E6+rwc!E6+'onroad all'!BG6+afdust!BA6+ptfire!E6+ptagfire!E6+'cmv_c3 12'!E6+airports!E6</f>
        <v>695640.65931387141</v>
      </c>
      <c r="F7" s="86">
        <f>rail!F6+'cmv_c1c2 12'!F6+nonpt!F6+nonroad!F6+ptegu!F6+ptnonipm!F6+pt_oilgas!F6+np_oilgas!F6+rwc!F6+'onroad all'!BJ6+afdust!BB6+ptfire!F6+ptagfire!F6+'cmv_c3 12'!F6+airports!F6</f>
        <v>446803.73595737835</v>
      </c>
      <c r="G7" s="86">
        <f>rail!G6+'cmv_c1c2 12'!G6+nonpt!G6+nonroad!G6+'onroad all'!BZ6+ptegu!BY6+ptnonipm!G6+pt_oilgas!G6+np_oilgas!G6+rwc!G6+ptfire!G6+ptagfire!G6+'cmv_c3 12'!G6+airports!G6</f>
        <v>51622.909072588336</v>
      </c>
      <c r="H7" s="86">
        <f>rail!H6+'cmv_c1c2 12'!H6+nonpt!H6+nonroad!H6+'onroad all'!CL6+ptegu!H6+ptnonipm!H6+pt_oilgas!H6+np_oilgas!H6+rwc!H6+ptfire!H6+ptagfire!H6+'cmv_c3 12'!H6+ag!C6+airports!H6</f>
        <v>1490148.9715292125</v>
      </c>
      <c r="M7" s="26" t="s">
        <v>4</v>
      </c>
      <c r="N7" s="24">
        <f>B7+'biogenics 12'!H6</f>
        <v>6056591.5084197549</v>
      </c>
      <c r="O7" s="24">
        <f t="shared" si="1"/>
        <v>473278.88234535645</v>
      </c>
      <c r="P7" s="24">
        <f>D7+'biogenics 12'!T6</f>
        <v>555027.93940102262</v>
      </c>
      <c r="Q7" s="24">
        <f t="shared" si="2"/>
        <v>695640.65931387141</v>
      </c>
      <c r="R7" s="24">
        <f t="shared" si="3"/>
        <v>446803.73595737835</v>
      </c>
      <c r="S7" s="24">
        <f t="shared" si="4"/>
        <v>51622.909072588336</v>
      </c>
      <c r="T7" s="24">
        <f>H7+'biogenics 12'!Z6</f>
        <v>3161955.7142292028</v>
      </c>
      <c r="V7" s="26" t="s">
        <v>4</v>
      </c>
      <c r="W7" s="24">
        <f>B7-ptfire!B6</f>
        <v>1722572.9582197559</v>
      </c>
      <c r="X7" s="24">
        <f>C7-ptfire!C6</f>
        <v>406610.75562035647</v>
      </c>
      <c r="Y7" s="24">
        <f>D7-ptfire!D6</f>
        <v>465652.01161402266</v>
      </c>
      <c r="Z7" s="24">
        <f>E7-ptfire!E6</f>
        <v>287707.34573387139</v>
      </c>
      <c r="AA7" s="24">
        <f>F7-ptfire!F6</f>
        <v>101097.55037737836</v>
      </c>
      <c r="AB7" s="24">
        <f>G7-ptfire!G6</f>
        <v>23129.994402588338</v>
      </c>
      <c r="AC7" s="24">
        <f>H7-ptfire!H6</f>
        <v>531794.61597921257</v>
      </c>
    </row>
    <row r="8" spans="1:29" x14ac:dyDescent="0.3">
      <c r="A8" s="26" t="s">
        <v>5</v>
      </c>
      <c r="B8" s="86">
        <f>rail!B7+'cmv_c1c2 12'!B7+nonpt!B7+nonroad!B7+'onroad all'!P7+ptegu!B7+ptnonipm!B7+pt_oilgas!B7+np_oilgas!B7+rwc!B7+ptfire!B7+ptagfire!B7+'cmv_c3 12'!B7+airports!B7</f>
        <v>955572.94934625295</v>
      </c>
      <c r="C8" s="86">
        <f>rail!C7+'cmv_c1c2 12'!C7+nonpt!C7+nonroad!C7+'onroad all'!AP7+ptegu!C7+ptnonipm!C7+pt_oilgas!C7+np_oilgas!C7+rwc!C7+ag!B7+ptfire!C7+ptagfire!C7+'cmv_c3 12'!C7+airports!C7</f>
        <v>77036.710248073636</v>
      </c>
      <c r="D8" s="86">
        <f>rail!D7+'cmv_c1c2 12'!D7+nonpt!D7+nonroad!D7+'onroad all'!AF7+'onroad all'!AR7+'onroad all'!AS7+ptegu!AY7+ptnonipm!D7+pt_oilgas!D7+np_oilgas!D7+rwc!D7+ptfire!D7+ptagfire!D7+'cmv_c3 12'!D7+airports!D7</f>
        <v>182316.89183759381</v>
      </c>
      <c r="E8" s="86">
        <f>rail!E7+'cmv_c1c2 12'!E7+nonpt!E7+nonroad!E7+ptegu!E7+ptnonipm!E7+pt_oilgas!E7+np_oilgas!E7+rwc!E7+'onroad all'!BG7+afdust!BA7+ptfire!E7+ptagfire!E7+'cmv_c3 12'!E7+airports!E7</f>
        <v>190894.47534815545</v>
      </c>
      <c r="F8" s="86">
        <f>rail!F7+'cmv_c1c2 12'!F7+nonpt!F7+nonroad!F7+ptegu!F7+ptnonipm!F7+pt_oilgas!F7+np_oilgas!F7+rwc!F7+'onroad all'!BJ7+afdust!BB7+ptfire!F7+ptagfire!F7+'cmv_c3 12'!F7+airports!F7</f>
        <v>59572.3347804656</v>
      </c>
      <c r="G8" s="86">
        <f>rail!G7+'cmv_c1c2 12'!G7+nonpt!G7+nonroad!G7+'onroad all'!BZ7+ptegu!BY7+ptnonipm!G7+pt_oilgas!G7+np_oilgas!G7+rwc!G7+ptfire!G7+ptagfire!G7+'cmv_c3 12'!G7+airports!G7</f>
        <v>20870.469099797159</v>
      </c>
      <c r="H8" s="86">
        <f>rail!H7+'cmv_c1c2 12'!H7+nonpt!H7+nonroad!H7+'onroad all'!CL7+ptegu!H7+ptnonipm!H7+pt_oilgas!H7+np_oilgas!H7+rwc!H7+ptfire!H7+ptagfire!H7+'cmv_c3 12'!H7+ag!C7+airports!H7</f>
        <v>294016.71042991959</v>
      </c>
      <c r="M8" s="26" t="s">
        <v>5</v>
      </c>
      <c r="N8" s="24">
        <f>B8+'biogenics 12'!H7</f>
        <v>1027435.4007002529</v>
      </c>
      <c r="O8" s="24">
        <f t="shared" si="1"/>
        <v>77036.710248073636</v>
      </c>
      <c r="P8" s="24">
        <f>D8+'biogenics 12'!T7</f>
        <v>201789.0317891626</v>
      </c>
      <c r="Q8" s="24">
        <f t="shared" si="2"/>
        <v>190894.47534815545</v>
      </c>
      <c r="R8" s="24">
        <f t="shared" si="3"/>
        <v>59572.3347804656</v>
      </c>
      <c r="S8" s="24">
        <f t="shared" si="4"/>
        <v>20870.469099797159</v>
      </c>
      <c r="T8" s="24">
        <f>H8+'biogenics 12'!Z7</f>
        <v>633393.16779991868</v>
      </c>
      <c r="V8" s="26" t="s">
        <v>5</v>
      </c>
      <c r="W8" s="24">
        <f>B8-ptfire!B7</f>
        <v>718641.48838625289</v>
      </c>
      <c r="X8" s="24">
        <f>C8-ptfire!C7</f>
        <v>73151.691202073634</v>
      </c>
      <c r="Y8" s="24">
        <f>D8-ptfire!D7</f>
        <v>179271.73777159382</v>
      </c>
      <c r="Z8" s="24">
        <f>E8-ptfire!E7</f>
        <v>166959.33067015544</v>
      </c>
      <c r="AA8" s="24">
        <f>F8-ptfire!F7</f>
        <v>39288.323139465603</v>
      </c>
      <c r="AB8" s="24">
        <f>G8-ptfire!G7</f>
        <v>19147.347384797158</v>
      </c>
      <c r="AC8" s="24">
        <f>H8-ptfire!H7</f>
        <v>238169.67348391959</v>
      </c>
    </row>
    <row r="9" spans="1:29" x14ac:dyDescent="0.3">
      <c r="A9" s="26" t="s">
        <v>6</v>
      </c>
      <c r="B9" s="86">
        <f>rail!B8+'cmv_c1c2 12'!B8+nonpt!B8+nonroad!B8+'onroad all'!P8+ptegu!B8+ptnonipm!B8+pt_oilgas!B8+np_oilgas!B8+rwc!B8+ptfire!B8+ptagfire!B8+'cmv_c3 12'!B8+airports!B8</f>
        <v>316278.48649602599</v>
      </c>
      <c r="C9" s="86">
        <f>rail!C8+'cmv_c1c2 12'!C8+nonpt!C8+nonroad!C8+'onroad all'!AP8+ptegu!C8+ptnonipm!C8+pt_oilgas!C8+np_oilgas!C8+rwc!C8+ag!B8+ptfire!C8+ptagfire!C8+'cmv_c3 12'!C8+airports!C8</f>
        <v>5322.9359507261179</v>
      </c>
      <c r="D9" s="86">
        <f>rail!D8+'cmv_c1c2 12'!D8+nonpt!D8+nonroad!D8+'onroad all'!AF8+'onroad all'!AR8+'onroad all'!AS8+ptegu!AY8+ptnonipm!D8+pt_oilgas!D8+np_oilgas!D8+rwc!D8+ptfire!D8+ptagfire!D8+'cmv_c3 12'!D8+airports!D8</f>
        <v>46663.379535051696</v>
      </c>
      <c r="E9" s="86">
        <f>rail!E8+'cmv_c1c2 12'!E8+nonpt!E8+nonroad!E8+ptegu!E8+ptnonipm!E8+pt_oilgas!E8+np_oilgas!E8+rwc!E8+'onroad all'!BG8+afdust!BA8+ptfire!E8+ptagfire!E8+'cmv_c3 12'!E8+airports!E8</f>
        <v>15330.216423251442</v>
      </c>
      <c r="F9" s="86">
        <f>rail!F8+'cmv_c1c2 12'!F8+nonpt!F8+nonroad!F8+ptegu!F8+ptnonipm!F8+pt_oilgas!F8+np_oilgas!F8+rwc!F8+'onroad all'!BJ8+afdust!BB8+ptfire!F8+ptagfire!F8+'cmv_c3 12'!F8+airports!F8</f>
        <v>9614.6334742267882</v>
      </c>
      <c r="G9" s="86">
        <f>rail!G8+'cmv_c1c2 12'!G8+nonpt!G8+nonroad!G8+'onroad all'!BZ8+ptegu!BY8+ptnonipm!G8+pt_oilgas!G8+np_oilgas!G8+rwc!G8+ptfire!G8+ptagfire!G8+'cmv_c3 12'!G8+airports!G8</f>
        <v>2701.3115216353608</v>
      </c>
      <c r="H9" s="86">
        <f>rail!H8+'cmv_c1c2 12'!H8+nonpt!H8+nonroad!H8+'onroad all'!CL8+ptegu!H8+ptnonipm!H8+pt_oilgas!H8+np_oilgas!H8+rwc!H8+ptfire!H8+ptagfire!H8+'cmv_c3 12'!H8+ag!C8+airports!H8</f>
        <v>58456.938964087291</v>
      </c>
      <c r="I9" s="44" t="s">
        <v>235</v>
      </c>
      <c r="M9" s="26" t="s">
        <v>6</v>
      </c>
      <c r="N9" s="24">
        <f>B9+'biogenics 12'!H8</f>
        <v>322873.31021602597</v>
      </c>
      <c r="O9" s="24">
        <f t="shared" si="1"/>
        <v>5322.9359507261179</v>
      </c>
      <c r="P9" s="24">
        <f>D9+'biogenics 12'!T8</f>
        <v>47257.353832859691</v>
      </c>
      <c r="Q9" s="24">
        <f t="shared" si="2"/>
        <v>15330.216423251442</v>
      </c>
      <c r="R9" s="24">
        <f t="shared" si="3"/>
        <v>9614.6334742267882</v>
      </c>
      <c r="S9" s="24">
        <f t="shared" si="4"/>
        <v>2701.3115216353608</v>
      </c>
      <c r="T9" s="24">
        <f>H9+'biogenics 12'!Z8</f>
        <v>125832.85538408728</v>
      </c>
      <c r="V9" s="26" t="s">
        <v>6</v>
      </c>
      <c r="W9" s="24">
        <f>B9-ptfire!B8</f>
        <v>314601.50395602599</v>
      </c>
      <c r="X9" s="24">
        <f>C9-ptfire!C8</f>
        <v>5295.2756167261177</v>
      </c>
      <c r="Y9" s="24">
        <f>D9-ptfire!D8</f>
        <v>46633.463960051697</v>
      </c>
      <c r="Z9" s="24">
        <f>E9-ptfire!E8</f>
        <v>15153.337707251443</v>
      </c>
      <c r="AA9" s="24">
        <f>F9-ptfire!F8</f>
        <v>9464.7362432267873</v>
      </c>
      <c r="AB9" s="24">
        <f>G9-ptfire!G8</f>
        <v>2686.558279635361</v>
      </c>
      <c r="AC9" s="24">
        <f>H9-ptfire!H8</f>
        <v>58059.323044087294</v>
      </c>
    </row>
    <row r="10" spans="1:29" x14ac:dyDescent="0.3">
      <c r="A10" s="26" t="s">
        <v>7</v>
      </c>
      <c r="B10" s="86">
        <f>rail!B9+'cmv_c1c2 12'!B9+nonpt!B9+nonroad!B9+'onroad all'!P9+ptegu!B9+ptnonipm!B9+pt_oilgas!B9+np_oilgas!B9+rwc!B9+ptfire!B9+ptagfire!B9+'cmv_c3 12'!B9+airports!B9</f>
        <v>117712.99024435969</v>
      </c>
      <c r="C10" s="86">
        <f>rail!C9+'cmv_c1c2 12'!C9+nonpt!C9+nonroad!C9+'onroad all'!AP9+ptegu!C9+ptnonipm!C9+pt_oilgas!C9+np_oilgas!C9+rwc!C9+ag!B9+ptfire!C9+ptagfire!C9+'cmv_c3 12'!C9+airports!C9</f>
        <v>7372.9269440412099</v>
      </c>
      <c r="D10" s="86">
        <f>rail!D9+'cmv_c1c2 12'!D9+nonpt!D9+nonroad!D9+'onroad all'!AF9+'onroad all'!AR9+'onroad all'!AS9+ptegu!AY9+ptnonipm!D9+pt_oilgas!D9+np_oilgas!D9+rwc!D9+ptfire!D9+ptagfire!D9+'cmv_c3 12'!D9+airports!D9</f>
        <v>22858.875097044242</v>
      </c>
      <c r="E10" s="86">
        <f>rail!E9+'cmv_c1c2 12'!E9+nonpt!E9+nonroad!E9+ptegu!E9+ptnonipm!E9+pt_oilgas!E9+np_oilgas!E9+rwc!E9+'onroad all'!BG9+afdust!BA9+ptfire!E9+ptagfire!E9+'cmv_c3 12'!E9+airports!E9</f>
        <v>9890.8988737910404</v>
      </c>
      <c r="F10" s="86">
        <f>rail!F9+'cmv_c1c2 12'!F9+nonpt!F9+nonroad!F9+ptegu!F9+ptnonipm!F9+pt_oilgas!F9+np_oilgas!F9+rwc!F9+'onroad all'!BJ9+afdust!BB9+ptfire!F9+ptagfire!F9+'cmv_c3 12'!F9+airports!F9</f>
        <v>3869.1362454469859</v>
      </c>
      <c r="G10" s="86">
        <f>rail!G9+'cmv_c1c2 12'!G9+nonpt!G9+nonroad!G9+'onroad all'!BZ9+ptegu!BY9+ptnonipm!G9+pt_oilgas!G9+np_oilgas!G9+rwc!G9+ptfire!G9+ptagfire!G9+'cmv_c3 12'!G9+airports!G9</f>
        <v>1451.3217243312874</v>
      </c>
      <c r="H10" s="86">
        <f>rail!H9+'cmv_c1c2 12'!H9+nonpt!H9+nonroad!H9+'onroad all'!CL9+ptegu!H9+ptnonipm!H9+pt_oilgas!H9+np_oilgas!H9+rwc!H9+ptfire!H9+ptagfire!H9+'cmv_c3 12'!H9+ag!C9+airports!H9</f>
        <v>18987.977296538338</v>
      </c>
      <c r="I10" s="44" t="s">
        <v>235</v>
      </c>
      <c r="M10" s="26" t="s">
        <v>7</v>
      </c>
      <c r="N10" s="24">
        <f>B10+'biogenics 12'!H9</f>
        <v>119888.23937435969</v>
      </c>
      <c r="O10" s="24">
        <f t="shared" si="1"/>
        <v>7372.9269440412099</v>
      </c>
      <c r="P10" s="24">
        <f>D10+'biogenics 12'!T9</f>
        <v>24011.943358044242</v>
      </c>
      <c r="Q10" s="24">
        <f t="shared" si="2"/>
        <v>9890.8988737910404</v>
      </c>
      <c r="R10" s="24">
        <f t="shared" si="3"/>
        <v>3869.1362454469859</v>
      </c>
      <c r="S10" s="24">
        <f t="shared" si="4"/>
        <v>1451.3217243312874</v>
      </c>
      <c r="T10" s="24">
        <f>H10+'biogenics 12'!Z9</f>
        <v>32273.684036538238</v>
      </c>
      <c r="V10" s="26" t="s">
        <v>7</v>
      </c>
      <c r="W10" s="24">
        <f>B10-ptfire!B9</f>
        <v>116413.3800004597</v>
      </c>
      <c r="X10" s="24">
        <f>C10-ptfire!C9</f>
        <v>7351.5493190612096</v>
      </c>
      <c r="Y10" s="24">
        <f>D10-ptfire!D9</f>
        <v>22838.69308128424</v>
      </c>
      <c r="Z10" s="24">
        <f>E10-ptfire!E9</f>
        <v>9756.5036991510406</v>
      </c>
      <c r="AA10" s="24">
        <f>F10-ptfire!F9</f>
        <v>3755.242093186986</v>
      </c>
      <c r="AB10" s="24">
        <f>G10-ptfire!G9</f>
        <v>1440.8063023512875</v>
      </c>
      <c r="AC10" s="24">
        <f>H10-ptfire!H9</f>
        <v>18680.675237898336</v>
      </c>
    </row>
    <row r="11" spans="1:29" x14ac:dyDescent="0.3">
      <c r="A11" s="26" t="s">
        <v>8</v>
      </c>
      <c r="B11" s="86">
        <f>rail!B10+'cmv_c1c2 12'!B10+nonpt!B10+nonroad!B10+'onroad all'!P10+ptegu!B10+ptnonipm!B10+pt_oilgas!B10+np_oilgas!B10+rwc!B10+ptfire!B10+ptagfire!B10+'cmv_c3 12'!B10+airports!B10</f>
        <v>27623.084007523401</v>
      </c>
      <c r="C11" s="86">
        <f>rail!C10+'cmv_c1c2 12'!C10+nonpt!C10+nonroad!C10+'onroad all'!AP10+ptegu!C10+ptnonipm!C10+pt_oilgas!C10+np_oilgas!C10+rwc!C10+ag!B10+ptfire!C10+ptagfire!C10+'cmv_c3 12'!C10+airports!C10</f>
        <v>263.03542617498596</v>
      </c>
      <c r="D11" s="86">
        <f>rail!D10+'cmv_c1c2 12'!D10+nonpt!D10+nonroad!D10+'onroad all'!AF10+'onroad all'!AR10+'onroad all'!AS10+ptegu!AY10+ptnonipm!D10+pt_oilgas!D10+np_oilgas!D10+rwc!D10+ptfire!D10+ptagfire!D10+'cmv_c3 12'!D10+airports!D10</f>
        <v>4782.4901163679842</v>
      </c>
      <c r="E11" s="86">
        <f>rail!E10+'cmv_c1c2 12'!E10+nonpt!E10+nonroad!E10+ptegu!E10+ptnonipm!E10+pt_oilgas!E10+np_oilgas!E10+rwc!E10+'onroad all'!BG10+afdust!BA10+ptfire!E10+ptagfire!E10+'cmv_c3 12'!E10+airports!E10</f>
        <v>2217.09739325386</v>
      </c>
      <c r="F11" s="86">
        <f>rail!F10+'cmv_c1c2 12'!F10+nonpt!F10+nonroad!F10+ptegu!F10+ptnonipm!F10+pt_oilgas!F10+np_oilgas!F10+rwc!F10+'onroad all'!BJ10+afdust!BB10+ptfire!F10+ptagfire!F10+'cmv_c3 12'!F10+airports!F10</f>
        <v>848.19230797427429</v>
      </c>
      <c r="G11" s="86">
        <f>rail!G10+'cmv_c1c2 12'!G10+nonpt!G10+nonroad!G10+'onroad all'!BZ10+ptegu!BY10+ptnonipm!G10+pt_oilgas!G10+np_oilgas!G10+rwc!G10+ptfire!G10+ptagfire!G10+'cmv_c3 12'!G10+airports!G10</f>
        <v>90.180888989685712</v>
      </c>
      <c r="H11" s="86">
        <f>rail!H10+'cmv_c1c2 12'!H10+nonpt!H10+nonroad!H10+'onroad all'!CL10+ptegu!H10+ptnonipm!H10+pt_oilgas!H10+np_oilgas!H10+rwc!H10+ptfire!H10+ptagfire!H10+'cmv_c3 12'!H10+ag!C10+airports!H10</f>
        <v>5165.4403511908804</v>
      </c>
      <c r="I11" s="44" t="s">
        <v>235</v>
      </c>
      <c r="M11" s="26" t="s">
        <v>8</v>
      </c>
      <c r="N11" s="24">
        <f>B11+'biogenics 12'!H10</f>
        <v>27769.3246975234</v>
      </c>
      <c r="O11" s="24">
        <f t="shared" si="1"/>
        <v>263.03542617498596</v>
      </c>
      <c r="P11" s="24">
        <f>D11+'biogenics 12'!T10</f>
        <v>4806.8681173679843</v>
      </c>
      <c r="Q11" s="24">
        <f t="shared" si="2"/>
        <v>2217.09739325386</v>
      </c>
      <c r="R11" s="24">
        <f t="shared" si="3"/>
        <v>848.19230797427429</v>
      </c>
      <c r="S11" s="24">
        <f t="shared" si="4"/>
        <v>90.180888989685712</v>
      </c>
      <c r="T11" s="24">
        <f>H11+'biogenics 12'!Z10</f>
        <v>6368.2126411908803</v>
      </c>
      <c r="V11" s="26" t="s">
        <v>8</v>
      </c>
      <c r="W11" s="24">
        <f>B11-ptfire!B10</f>
        <v>27623.084007523401</v>
      </c>
      <c r="X11" s="24">
        <f>C11-ptfire!C10</f>
        <v>263.03542617498596</v>
      </c>
      <c r="Y11" s="24">
        <f>D11-ptfire!D10</f>
        <v>4782.4901163679842</v>
      </c>
      <c r="Z11" s="24">
        <f>E11-ptfire!E10</f>
        <v>2217.09739325386</v>
      </c>
      <c r="AA11" s="24">
        <f>F11-ptfire!F10</f>
        <v>848.19230797427429</v>
      </c>
      <c r="AB11" s="24">
        <f>G11-ptfire!G10</f>
        <v>90.180888989685712</v>
      </c>
      <c r="AC11" s="24">
        <f>H11-ptfire!H10</f>
        <v>5165.4403511908804</v>
      </c>
    </row>
    <row r="12" spans="1:29" x14ac:dyDescent="0.3">
      <c r="A12" s="26" t="s">
        <v>9</v>
      </c>
      <c r="B12" s="86">
        <f>rail!B11+'cmv_c1c2 12'!B11+nonpt!B11+nonroad!B11+'onroad all'!P11+ptegu!B11+ptnonipm!B11+pt_oilgas!B11+np_oilgas!B11+rwc!B11+ptfire!B11+ptagfire!B11+'cmv_c3 12'!B11+airports!B11</f>
        <v>3345545.2584049338</v>
      </c>
      <c r="C12" s="86">
        <f>rail!C11+'cmv_c1c2 12'!C11+nonpt!C11+nonroad!C11+'onroad all'!AP11+ptegu!C11+ptnonipm!C11+pt_oilgas!C11+np_oilgas!C11+rwc!C11+ag!B11+ptfire!C11+ptagfire!C11+'cmv_c3 12'!C11+airports!C11</f>
        <v>97478.869896242933</v>
      </c>
      <c r="D12" s="86">
        <f>rail!D11+'cmv_c1c2 12'!D11+nonpt!D11+nonroad!D11+'onroad all'!AF11+'onroad all'!AR11+'onroad all'!AS11+ptegu!AY11+ptnonipm!D11+pt_oilgas!D11+np_oilgas!D11+rwc!D11+ptfire!D11+ptagfire!D11+'cmv_c3 12'!D11+airports!D11</f>
        <v>422391.87744280166</v>
      </c>
      <c r="E12" s="86">
        <f>rail!E11+'cmv_c1c2 12'!E11+nonpt!E11+nonroad!E11+ptegu!E11+ptnonipm!E11+pt_oilgas!E11+np_oilgas!E11+rwc!E11+'onroad all'!BG11+afdust!BA11+ptfire!E11+ptagfire!E11+'cmv_c3 12'!E11+airports!E11</f>
        <v>339965.12254678033</v>
      </c>
      <c r="F12" s="86">
        <f>rail!F11+'cmv_c1c2 12'!F11+nonpt!F11+nonroad!F11+ptegu!F11+ptnonipm!F11+pt_oilgas!F11+np_oilgas!F11+rwc!F11+'onroad all'!BJ11+afdust!BB11+ptfire!F11+ptagfire!F11+'cmv_c3 12'!F11+airports!F11</f>
        <v>159729.35794474176</v>
      </c>
      <c r="G12" s="86">
        <f>rail!G11+'cmv_c1c2 12'!G11+nonpt!G11+nonroad!G11+'onroad all'!BZ11+ptegu!BY11+ptnonipm!G11+pt_oilgas!G11+np_oilgas!G11+rwc!G11+ptfire!G11+ptagfire!G11+'cmv_c3 12'!G11+airports!G11</f>
        <v>80560.240663209188</v>
      </c>
      <c r="H12" s="86">
        <f>rail!H11+'cmv_c1c2 12'!H11+nonpt!H11+nonroad!H11+'onroad all'!CL11+ptegu!H11+ptnonipm!H11+pt_oilgas!H11+np_oilgas!H11+rwc!H11+ptfire!H11+ptagfire!H11+'cmv_c3 12'!H11+ag!C11+airports!H11</f>
        <v>662408.16401128296</v>
      </c>
      <c r="I12" s="44" t="s">
        <v>235</v>
      </c>
      <c r="M12" s="26" t="s">
        <v>9</v>
      </c>
      <c r="N12" s="24">
        <f>B12+'biogenics 12'!H11</f>
        <v>3493507.9751049327</v>
      </c>
      <c r="O12" s="24">
        <f t="shared" si="1"/>
        <v>97478.869896242933</v>
      </c>
      <c r="P12" s="24">
        <f>D12+'biogenics 12'!T11</f>
        <v>454391.91132280155</v>
      </c>
      <c r="Q12" s="24">
        <f t="shared" si="2"/>
        <v>339965.12254678033</v>
      </c>
      <c r="R12" s="24">
        <f t="shared" si="3"/>
        <v>159729.35794474176</v>
      </c>
      <c r="S12" s="24">
        <f t="shared" si="4"/>
        <v>80560.240663209188</v>
      </c>
      <c r="T12" s="24">
        <f>H12+'biogenics 12'!Z11</f>
        <v>1893877.0117112831</v>
      </c>
      <c r="V12" s="26" t="s">
        <v>9</v>
      </c>
      <c r="W12" s="24">
        <f>B12-ptfire!B11</f>
        <v>2532308.5587449339</v>
      </c>
      <c r="X12" s="24">
        <f>C12-ptfire!C11</f>
        <v>84070.368874242937</v>
      </c>
      <c r="Y12" s="24">
        <f>D12-ptfire!D11</f>
        <v>408145.15710580169</v>
      </c>
      <c r="Z12" s="24">
        <f>E12-ptfire!E11</f>
        <v>254422.06343678033</v>
      </c>
      <c r="AA12" s="24">
        <f>F12-ptfire!F11</f>
        <v>87235.240093741755</v>
      </c>
      <c r="AB12" s="24">
        <f>G12-ptfire!G11</f>
        <v>73485.483369509195</v>
      </c>
      <c r="AC12" s="24">
        <f>H12-ptfire!H11</f>
        <v>469660.86992128298</v>
      </c>
    </row>
    <row r="13" spans="1:29" x14ac:dyDescent="0.3">
      <c r="A13" s="26" t="s">
        <v>10</v>
      </c>
      <c r="B13" s="86">
        <f>rail!B12+'cmv_c1c2 12'!B12+nonpt!B12+nonroad!B12+'onroad all'!P12+ptegu!B12+ptnonipm!B12+pt_oilgas!B12+np_oilgas!B12+rwc!B12+ptfire!B12+ptagfire!B12+'cmv_c3 12'!B12+airports!B12</f>
        <v>1926761.0701518112</v>
      </c>
      <c r="C13" s="86">
        <f>rail!C12+'cmv_c1c2 12'!C12+nonpt!C12+nonroad!C12+'onroad all'!AP12+ptegu!C12+ptnonipm!C12+pt_oilgas!C12+np_oilgas!C12+rwc!C12+ag!B12+ptfire!C12+ptagfire!C12+'cmv_c3 12'!C12+airports!C12</f>
        <v>91578.589674994102</v>
      </c>
      <c r="D13" s="86">
        <f>rail!D12+'cmv_c1c2 12'!D12+nonpt!D12+nonroad!D12+'onroad all'!AF12+'onroad all'!AR12+'onroad all'!AS12+ptegu!AY12+ptnonipm!D12+pt_oilgas!D12+np_oilgas!D12+rwc!D12+ptfire!D12+ptagfire!D12+'cmv_c3 12'!D12+airports!D12</f>
        <v>291074.98040116276</v>
      </c>
      <c r="E13" s="86">
        <f>rail!E12+'cmv_c1c2 12'!E12+nonpt!E12+nonroad!E12+ptegu!E12+ptnonipm!E12+pt_oilgas!E12+np_oilgas!E12+rwc!E12+'onroad all'!BG12+afdust!BA12+ptfire!E12+ptagfire!E12+'cmv_c3 12'!E12+airports!E12</f>
        <v>215060.31282336597</v>
      </c>
      <c r="F13" s="86">
        <f>rail!F12+'cmv_c1c2 12'!F12+nonpt!F12+nonroad!F12+ptegu!F12+ptnonipm!F12+pt_oilgas!F12+np_oilgas!F12+rwc!F12+'onroad all'!BJ12+afdust!BB12+ptfire!F12+ptagfire!F12+'cmv_c3 12'!F12+airports!F12</f>
        <v>122229.15484736892</v>
      </c>
      <c r="G13" s="86">
        <f>rail!G12+'cmv_c1c2 12'!G12+nonpt!G12+nonroad!G12+'onroad all'!BZ12+ptegu!BY12+ptnonipm!G12+pt_oilgas!G12+np_oilgas!G12+rwc!G12+ptfire!G12+ptagfire!G12+'cmv_c3 12'!G12+airports!G12</f>
        <v>38551.630096236215</v>
      </c>
      <c r="H13" s="86">
        <f>rail!H12+'cmv_c1c2 12'!H12+nonpt!H12+nonroad!H12+'onroad all'!CL12+ptegu!H12+ptnonipm!H12+pt_oilgas!H12+np_oilgas!H12+rwc!H12+ptfire!H12+ptagfire!H12+'cmv_c3 12'!H12+ag!C12+airports!H12</f>
        <v>330234.35017608071</v>
      </c>
      <c r="I13" s="44" t="s">
        <v>235</v>
      </c>
      <c r="M13" s="26" t="s">
        <v>10</v>
      </c>
      <c r="N13" s="24">
        <f>B13+'biogenics 12'!H12</f>
        <v>2069387.7213318113</v>
      </c>
      <c r="O13" s="24">
        <f t="shared" si="1"/>
        <v>91578.589674994102</v>
      </c>
      <c r="P13" s="24">
        <f>D13+'biogenics 12'!T12</f>
        <v>320640.80922016274</v>
      </c>
      <c r="Q13" s="24">
        <f t="shared" si="2"/>
        <v>215060.31282336597</v>
      </c>
      <c r="R13" s="24">
        <f t="shared" si="3"/>
        <v>122229.15484736892</v>
      </c>
      <c r="S13" s="24">
        <f t="shared" si="4"/>
        <v>38551.630096236215</v>
      </c>
      <c r="T13" s="24">
        <f>H13+'biogenics 12'!Z12</f>
        <v>1672566.7331760805</v>
      </c>
      <c r="V13" s="26" t="s">
        <v>10</v>
      </c>
      <c r="W13" s="24">
        <f>B13-ptfire!B12</f>
        <v>1507962.2938118111</v>
      </c>
      <c r="X13" s="24">
        <f>C13-ptfire!C12</f>
        <v>88555.498488094105</v>
      </c>
      <c r="Y13" s="24">
        <f>D13-ptfire!D12</f>
        <v>276657.16047316277</v>
      </c>
      <c r="Z13" s="24">
        <f>E13-ptfire!E12</f>
        <v>156490.19419336598</v>
      </c>
      <c r="AA13" s="24">
        <f>F13-ptfire!F12</f>
        <v>70867.24592836891</v>
      </c>
      <c r="AB13" s="24">
        <f>G13-ptfire!G12</f>
        <v>34598.356903336215</v>
      </c>
      <c r="AC13" s="24">
        <f>H13-ptfire!H12</f>
        <v>301745.88096408069</v>
      </c>
    </row>
    <row r="14" spans="1:29" x14ac:dyDescent="0.3">
      <c r="A14" s="26" t="s">
        <v>12</v>
      </c>
      <c r="B14" s="86">
        <f>rail!B13+'cmv_c1c2 12'!B13+nonpt!B13+nonroad!B13+'onroad all'!P13+ptegu!B13+ptnonipm!B13+pt_oilgas!B13+np_oilgas!B13+rwc!B13+ptfire!B13+ptagfire!B13+'cmv_c3 12'!B13+airports!B13</f>
        <v>1990714.571329908</v>
      </c>
      <c r="C14" s="86">
        <f>rail!C13+'cmv_c1c2 12'!C13+nonpt!C13+nonroad!C13+'onroad all'!AP13+ptegu!C13+ptnonipm!C13+pt_oilgas!C13+np_oilgas!C13+rwc!C13+ag!B13+ptfire!C13+ptagfire!C13+'cmv_c3 12'!C13+airports!C13</f>
        <v>118595.9440750607</v>
      </c>
      <c r="D14" s="86">
        <f>rail!D13+'cmv_c1c2 12'!D13+nonpt!D13+nonroad!D13+'onroad all'!AF13+'onroad all'!AR13+'onroad all'!AS13+ptegu!AY13+ptnonipm!D13+pt_oilgas!D13+np_oilgas!D13+rwc!D13+ptfire!D13+ptagfire!D13+'cmv_c3 12'!D13+airports!D13</f>
        <v>82577.28205087794</v>
      </c>
      <c r="E14" s="86">
        <f>rail!E13+'cmv_c1c2 12'!E13+nonpt!E13+nonroad!E13+ptegu!E13+ptnonipm!E13+pt_oilgas!E13+np_oilgas!E13+rwc!E13+'onroad all'!BG13+afdust!BA13+ptfire!E13+ptagfire!E13+'cmv_c3 12'!E13+airports!E13</f>
        <v>423499.318468782</v>
      </c>
      <c r="F14" s="86">
        <f>rail!F13+'cmv_c1c2 12'!F13+nonpt!F13+nonroad!F13+ptegu!F13+ptnonipm!F13+pt_oilgas!F13+np_oilgas!F13+rwc!F13+'onroad all'!BJ13+afdust!BB13+ptfire!F13+ptagfire!F13+'cmv_c3 12'!F13+airports!F13</f>
        <v>183567.15049323352</v>
      </c>
      <c r="G14" s="86">
        <f>rail!G13+'cmv_c1c2 12'!G13+nonpt!G13+nonroad!G13+'onroad all'!BZ13+ptegu!BY13+ptnonipm!G13+pt_oilgas!G13+np_oilgas!G13+rwc!G13+ptfire!G13+ptagfire!G13+'cmv_c3 12'!G13+airports!G13</f>
        <v>15126.705689160044</v>
      </c>
      <c r="H14" s="86">
        <f>rail!H13+'cmv_c1c2 12'!H13+nonpt!H13+nonroad!H13+'onroad all'!CL13+ptegu!H13+ptnonipm!H13+pt_oilgas!H13+np_oilgas!H13+rwc!H13+ptfire!H13+ptagfire!H13+'cmv_c3 12'!H13+ag!C13+airports!H13</f>
        <v>478753.51895759988</v>
      </c>
      <c r="M14" s="26" t="s">
        <v>12</v>
      </c>
      <c r="N14" s="24">
        <f>B14+'biogenics 12'!H13</f>
        <v>2081954.8610699079</v>
      </c>
      <c r="O14" s="24">
        <f t="shared" si="1"/>
        <v>118595.9440750607</v>
      </c>
      <c r="P14" s="24">
        <f>D14+'biogenics 12'!T13</f>
        <v>97262.626183051543</v>
      </c>
      <c r="Q14" s="24">
        <f t="shared" si="2"/>
        <v>423499.318468782</v>
      </c>
      <c r="R14" s="24">
        <f t="shared" si="3"/>
        <v>183567.15049323352</v>
      </c>
      <c r="S14" s="24">
        <f t="shared" si="4"/>
        <v>15126.705689160044</v>
      </c>
      <c r="T14" s="24">
        <f>H14+'biogenics 12'!Z13</f>
        <v>1045296.5437175998</v>
      </c>
      <c r="V14" s="26" t="s">
        <v>12</v>
      </c>
      <c r="W14" s="24">
        <f>B14-ptfire!B13</f>
        <v>290334.55152990809</v>
      </c>
      <c r="X14" s="24">
        <f>C14-ptfire!C13</f>
        <v>90733.780921060708</v>
      </c>
      <c r="Y14" s="24">
        <f>D14-ptfire!D13</f>
        <v>61716.979764877942</v>
      </c>
      <c r="Z14" s="24">
        <f>E14-ptfire!E13</f>
        <v>252612.12722878202</v>
      </c>
      <c r="AA14" s="24">
        <f>F14-ptfire!F13</f>
        <v>38747.501153233519</v>
      </c>
      <c r="AB14" s="24">
        <f>G14-ptfire!G13</f>
        <v>3064.2364271600436</v>
      </c>
      <c r="AC14" s="24">
        <f>H14-ptfire!H13</f>
        <v>78234.976637599873</v>
      </c>
    </row>
    <row r="15" spans="1:29" x14ac:dyDescent="0.3">
      <c r="A15" s="26" t="s">
        <v>13</v>
      </c>
      <c r="B15" s="86">
        <f>rail!B14+'cmv_c1c2 12'!B14+nonpt!B14+nonroad!B14+'onroad all'!P14+ptegu!B14+ptnonipm!B14+pt_oilgas!B14+np_oilgas!B14+rwc!B14+ptfire!B14+ptagfire!B14+'cmv_c3 12'!B14+airports!B14</f>
        <v>1541505.7777036354</v>
      </c>
      <c r="C15" s="86">
        <f>rail!C14+'cmv_c1c2 12'!C14+nonpt!C14+nonroad!C14+'onroad all'!AP14+ptegu!C14+ptnonipm!C14+pt_oilgas!C14+np_oilgas!C14+rwc!C14+ag!B14+ptfire!C14+ptagfire!C14+'cmv_c3 12'!C14+airports!C14</f>
        <v>75410.675486834487</v>
      </c>
      <c r="D15" s="86">
        <f>rail!D14+'cmv_c1c2 12'!D14+nonpt!D14+nonroad!D14+'onroad all'!AF14+'onroad all'!AR14+'onroad all'!AS14+ptegu!AY14+ptnonipm!D14+pt_oilgas!D14+np_oilgas!D14+rwc!D14+ptfire!D14+ptagfire!D14+'cmv_c3 12'!D14+airports!D14</f>
        <v>319318.61177986499</v>
      </c>
      <c r="E15" s="86">
        <f>rail!E14+'cmv_c1c2 12'!E14+nonpt!E14+nonroad!E14+ptegu!E14+ptnonipm!E14+pt_oilgas!E14+np_oilgas!E14+rwc!E14+'onroad all'!BG14+afdust!BA14+ptfire!E14+ptagfire!E14+'cmv_c3 12'!E14+airports!E14</f>
        <v>536071.99172576529</v>
      </c>
      <c r="F15" s="86">
        <f>rail!F14+'cmv_c1c2 12'!F14+nonpt!F14+nonroad!F14+ptegu!F14+ptnonipm!F14+pt_oilgas!F14+np_oilgas!F14+rwc!F14+'onroad all'!BJ14+afdust!BB14+ptfire!F14+ptagfire!F14+'cmv_c3 12'!F14+airports!F14</f>
        <v>126742.30137125692</v>
      </c>
      <c r="G15" s="86">
        <f>rail!G14+'cmv_c1c2 12'!G14+nonpt!G14+nonroad!G14+'onroad all'!BZ14+ptegu!BY14+ptnonipm!G14+pt_oilgas!G14+np_oilgas!G14+rwc!G14+ptfire!G14+ptagfire!G14+'cmv_c3 12'!G14+airports!G14</f>
        <v>94275.179680659654</v>
      </c>
      <c r="H15" s="86">
        <f>rail!H14+'cmv_c1c2 12'!H14+nonpt!H14+nonroad!H14+'onroad all'!CL14+ptegu!H14+ptnonipm!H14+pt_oilgas!H14+np_oilgas!H14+rwc!H14+ptfire!H14+ptagfire!H14+'cmv_c3 12'!H14+ag!C14+airports!H14</f>
        <v>382987.41451362683</v>
      </c>
      <c r="I15" s="44" t="s">
        <v>235</v>
      </c>
      <c r="M15" s="26" t="s">
        <v>13</v>
      </c>
      <c r="N15" s="24">
        <f>B15+'biogenics 12'!H14</f>
        <v>1595205.5377576353</v>
      </c>
      <c r="O15" s="24">
        <f t="shared" si="1"/>
        <v>75410.675486834487</v>
      </c>
      <c r="P15" s="24">
        <f>D15+'biogenics 12'!T14</f>
        <v>362212.20701387501</v>
      </c>
      <c r="Q15" s="24">
        <f t="shared" si="2"/>
        <v>536071.99172576529</v>
      </c>
      <c r="R15" s="24">
        <f t="shared" si="3"/>
        <v>126742.30137125692</v>
      </c>
      <c r="S15" s="24">
        <f t="shared" si="4"/>
        <v>94275.179680659654</v>
      </c>
      <c r="T15" s="24">
        <f>H15+'biogenics 12'!Z14</f>
        <v>608607.4415836269</v>
      </c>
      <c r="V15" s="26" t="s">
        <v>13</v>
      </c>
      <c r="W15" s="24">
        <f>B15-ptfire!B14</f>
        <v>1332918.9703036353</v>
      </c>
      <c r="X15" s="24">
        <f>C15-ptfire!C14</f>
        <v>71979.668768034491</v>
      </c>
      <c r="Y15" s="24">
        <f>D15-ptfire!D14</f>
        <v>316083.61852696497</v>
      </c>
      <c r="Z15" s="24">
        <f>E15-ptfire!E14</f>
        <v>514505.3942477653</v>
      </c>
      <c r="AA15" s="24">
        <f>F15-ptfire!F14</f>
        <v>108465.52550225692</v>
      </c>
      <c r="AB15" s="24">
        <f>G15-ptfire!G14</f>
        <v>92588.746668159656</v>
      </c>
      <c r="AC15" s="24">
        <f>H15-ptfire!H14</f>
        <v>333666.76225762686</v>
      </c>
    </row>
    <row r="16" spans="1:29" x14ac:dyDescent="0.3">
      <c r="A16" s="26" t="s">
        <v>14</v>
      </c>
      <c r="B16" s="86">
        <f>rail!B15+'cmv_c1c2 12'!B15+nonpt!B15+nonroad!B15+'onroad all'!P15+ptegu!B15+ptnonipm!B15+pt_oilgas!B15+np_oilgas!B15+rwc!B15+ptfire!B15+ptagfire!B15+'cmv_c3 12'!B15+airports!B15</f>
        <v>1206570.868314937</v>
      </c>
      <c r="C16" s="86">
        <f>rail!C15+'cmv_c1c2 12'!C15+nonpt!C15+nonroad!C15+'onroad all'!AP15+ptegu!C15+ptnonipm!C15+pt_oilgas!C15+np_oilgas!C15+rwc!C15+ag!B15+ptfire!C15+ptagfire!C15+'cmv_c3 12'!C15+airports!C15</f>
        <v>93170.622843311619</v>
      </c>
      <c r="D16" s="86">
        <f>rail!D15+'cmv_c1c2 12'!D15+nonpt!D15+nonroad!D15+'onroad all'!AF15+'onroad all'!AR15+'onroad all'!AS15+ptegu!AY15+ptnonipm!D15+pt_oilgas!D15+np_oilgas!D15+rwc!D15+ptfire!D15+ptagfire!D15+'cmv_c3 12'!D15+airports!D15</f>
        <v>280982.26899851218</v>
      </c>
      <c r="E16" s="86">
        <f>rail!E15+'cmv_c1c2 12'!E15+nonpt!E15+nonroad!E15+ptegu!E15+ptnonipm!E15+pt_oilgas!E15+np_oilgas!E15+rwc!E15+'onroad all'!BG15+afdust!BA15+ptfire!E15+ptagfire!E15+'cmv_c3 12'!E15+airports!E15</f>
        <v>111727.23372291701</v>
      </c>
      <c r="F16" s="86">
        <f>rail!F15+'cmv_c1c2 12'!F15+nonpt!F15+nonroad!F15+ptegu!F15+ptnonipm!F15+pt_oilgas!F15+np_oilgas!F15+rwc!F15+'onroad all'!BJ15+afdust!BB15+ptfire!F15+ptagfire!F15+'cmv_c3 12'!F15+airports!F15</f>
        <v>59095.233846305026</v>
      </c>
      <c r="G16" s="86">
        <f>rail!G15+'cmv_c1c2 12'!G15+nonpt!G15+nonroad!G15+'onroad all'!BZ15+ptegu!BY15+ptnonipm!G15+pt_oilgas!G15+np_oilgas!G15+rwc!G15+ptfire!G15+ptagfire!G15+'cmv_c3 12'!G15+airports!G15</f>
        <v>101128.61506307826</v>
      </c>
      <c r="H16" s="86">
        <f>rail!H15+'cmv_c1c2 12'!H15+nonpt!H15+nonroad!H15+'onroad all'!CL15+ptegu!H15+ptnonipm!H15+pt_oilgas!H15+np_oilgas!H15+rwc!H15+ptfire!H15+ptagfire!H15+'cmv_c3 12'!H15+ag!C15+airports!H15</f>
        <v>248048.46367642996</v>
      </c>
      <c r="I16" s="44" t="s">
        <v>235</v>
      </c>
      <c r="M16" s="26" t="s">
        <v>14</v>
      </c>
      <c r="N16" s="24">
        <f>B16+'biogenics 12'!H15</f>
        <v>1242222.686161937</v>
      </c>
      <c r="O16" s="24">
        <f t="shared" si="1"/>
        <v>93170.622843311619</v>
      </c>
      <c r="P16" s="24">
        <f>D16+'biogenics 12'!T15</f>
        <v>306082.8082721121</v>
      </c>
      <c r="Q16" s="24">
        <f t="shared" si="2"/>
        <v>111727.23372291701</v>
      </c>
      <c r="R16" s="24">
        <f t="shared" si="3"/>
        <v>59095.233846305026</v>
      </c>
      <c r="S16" s="24">
        <f t="shared" si="4"/>
        <v>101128.61506307826</v>
      </c>
      <c r="T16" s="24">
        <f>H16+'biogenics 12'!Z15</f>
        <v>428111.08341742994</v>
      </c>
      <c r="V16" s="26" t="s">
        <v>14</v>
      </c>
      <c r="W16" s="24">
        <f>B16-ptfire!B15</f>
        <v>1153429.055596937</v>
      </c>
      <c r="X16" s="24">
        <f>C16-ptfire!C15</f>
        <v>92296.170826311616</v>
      </c>
      <c r="Y16" s="24">
        <f>D16-ptfire!D15</f>
        <v>280140.96015051217</v>
      </c>
      <c r="Z16" s="24">
        <f>E16-ptfire!E15</f>
        <v>106217.40124991701</v>
      </c>
      <c r="AA16" s="24">
        <f>F16-ptfire!F15</f>
        <v>54425.883747305023</v>
      </c>
      <c r="AB16" s="24">
        <f>G16-ptfire!G15</f>
        <v>100693.72345907826</v>
      </c>
      <c r="AC16" s="24">
        <f>H16-ptfire!H15</f>
        <v>235478.22283842997</v>
      </c>
    </row>
    <row r="17" spans="1:29" x14ac:dyDescent="0.3">
      <c r="A17" s="26" t="s">
        <v>15</v>
      </c>
      <c r="B17" s="86">
        <f>rail!B16+'cmv_c1c2 12'!B16+nonpt!B16+nonroad!B16+'onroad all'!P16+ptegu!B16+ptnonipm!B16+pt_oilgas!B16+np_oilgas!B16+rwc!B16+ptfire!B16+ptagfire!B16+'cmv_c3 12'!B16+airports!B16</f>
        <v>521891.88139155495</v>
      </c>
      <c r="C17" s="86">
        <f>rail!C16+'cmv_c1c2 12'!C16+nonpt!C16+nonroad!C16+'onroad all'!AP16+ptegu!C16+ptnonipm!C16+pt_oilgas!C16+np_oilgas!C16+rwc!C16+ag!B16+ptfire!C16+ptagfire!C16+'cmv_c3 12'!C16+airports!C16</f>
        <v>334392.38299731392</v>
      </c>
      <c r="D17" s="86">
        <f>rail!D16+'cmv_c1c2 12'!D16+nonpt!D16+nonroad!D16+'onroad all'!AF16+'onroad all'!AR16+'onroad all'!AS16+ptegu!AY16+ptnonipm!D16+pt_oilgas!D16+np_oilgas!D16+rwc!D16+ptfire!D16+ptagfire!D16+'cmv_c3 12'!D16+airports!D16</f>
        <v>161662.64508134354</v>
      </c>
      <c r="E17" s="86">
        <f>rail!E16+'cmv_c1c2 12'!E16+nonpt!E16+nonroad!E16+ptegu!E16+ptnonipm!E16+pt_oilgas!E16+np_oilgas!E16+rwc!E16+'onroad all'!BG16+afdust!BA16+ptfire!E16+ptagfire!E16+'cmv_c3 12'!E16+airports!E16</f>
        <v>207203.1410540861</v>
      </c>
      <c r="F17" s="86">
        <f>rail!F16+'cmv_c1c2 12'!F16+nonpt!F16+nonroad!F16+ptegu!F16+ptnonipm!F16+pt_oilgas!F16+np_oilgas!F16+rwc!F16+'onroad all'!BJ16+afdust!BB16+ptfire!F16+ptagfire!F16+'cmv_c3 12'!F16+airports!F16</f>
        <v>48366.985935933466</v>
      </c>
      <c r="G17" s="86">
        <f>rail!G16+'cmv_c1c2 12'!G16+nonpt!G16+nonroad!G16+'onroad all'!BZ16+ptegu!BY16+ptnonipm!G16+pt_oilgas!G16+np_oilgas!G16+rwc!G16+ptfire!G16+ptagfire!G16+'cmv_c3 12'!G16+airports!G16</f>
        <v>69125.244694276087</v>
      </c>
      <c r="H17" s="86">
        <f>rail!H16+'cmv_c1c2 12'!H16+nonpt!H16+nonroad!H16+'onroad all'!CL16+ptegu!H16+ptnonipm!H16+pt_oilgas!H16+np_oilgas!H16+rwc!H16+ptfire!H16+ptagfire!H16+'cmv_c3 12'!H16+ag!C16+airports!H16</f>
        <v>156670.9446203713</v>
      </c>
      <c r="I17" s="44" t="s">
        <v>235</v>
      </c>
      <c r="M17" s="26" t="s">
        <v>15</v>
      </c>
      <c r="N17" s="24">
        <f>B17+'biogenics 12'!H16</f>
        <v>566775.11310555495</v>
      </c>
      <c r="O17" s="24">
        <f t="shared" si="1"/>
        <v>334392.38299731392</v>
      </c>
      <c r="P17" s="24">
        <f>D17+'biogenics 12'!T16</f>
        <v>204132.86867086595</v>
      </c>
      <c r="Q17" s="24">
        <f t="shared" si="2"/>
        <v>207203.1410540861</v>
      </c>
      <c r="R17" s="24">
        <f t="shared" si="3"/>
        <v>48366.985935933466</v>
      </c>
      <c r="S17" s="24">
        <f t="shared" si="4"/>
        <v>69125.244694276087</v>
      </c>
      <c r="T17" s="24">
        <f>H17+'biogenics 12'!Z16</f>
        <v>299167.92236237129</v>
      </c>
      <c r="V17" s="26" t="s">
        <v>15</v>
      </c>
      <c r="W17" s="24">
        <f>B17-ptfire!B16</f>
        <v>487458.66331255494</v>
      </c>
      <c r="X17" s="24">
        <f>C17-ptfire!C16</f>
        <v>333826.48400324391</v>
      </c>
      <c r="Y17" s="24">
        <f>D17-ptfire!D16</f>
        <v>161153.61863425354</v>
      </c>
      <c r="Z17" s="24">
        <f>E17-ptfire!E16</f>
        <v>203665.2863851861</v>
      </c>
      <c r="AA17" s="24">
        <f>F17-ptfire!F16</f>
        <v>45368.803456533467</v>
      </c>
      <c r="AB17" s="24">
        <f>G17-ptfire!G16</f>
        <v>68854.495961806082</v>
      </c>
      <c r="AC17" s="24">
        <f>H17-ptfire!H16</f>
        <v>148536.14085937131</v>
      </c>
    </row>
    <row r="18" spans="1:29" x14ac:dyDescent="0.3">
      <c r="A18" s="26" t="s">
        <v>16</v>
      </c>
      <c r="B18" s="86">
        <f>rail!B17+'cmv_c1c2 12'!B17+nonpt!B17+nonroad!B17+'onroad all'!P17+ptegu!B17+ptnonipm!B17+pt_oilgas!B17+np_oilgas!B17+rwc!B17+ptfire!B17+ptagfire!B17+'cmv_c3 12'!B17+airports!B17</f>
        <v>1702736.8453293182</v>
      </c>
      <c r="C18" s="86">
        <f>rail!C17+'cmv_c1c2 12'!C17+nonpt!C17+nonroad!C17+'onroad all'!AP17+ptegu!C17+ptnonipm!C17+pt_oilgas!C17+np_oilgas!C17+rwc!C17+ag!B17+ptfire!C17+ptagfire!C17+'cmv_c3 12'!C17+airports!C17</f>
        <v>179276.55464461484</v>
      </c>
      <c r="D18" s="86">
        <f>rail!D17+'cmv_c1c2 12'!D17+nonpt!D17+nonroad!D17+'onroad all'!AF17+'onroad all'!AR17+'onroad all'!AS17+ptegu!AY17+ptnonipm!D17+pt_oilgas!D17+np_oilgas!D17+rwc!D17+ptfire!D17+ptagfire!D17+'cmv_c3 12'!D17+airports!D17</f>
        <v>238240.38985586306</v>
      </c>
      <c r="E18" s="86">
        <f>rail!E17+'cmv_c1c2 12'!E17+nonpt!E17+nonroad!E17+ptegu!E17+ptnonipm!E17+pt_oilgas!E17+np_oilgas!E17+rwc!E17+'onroad all'!BG17+afdust!BA17+ptfire!E17+ptagfire!E17+'cmv_c3 12'!E17+airports!E17</f>
        <v>528330.34947558097</v>
      </c>
      <c r="F18" s="86">
        <f>rail!F17+'cmv_c1c2 12'!F17+nonpt!F17+nonroad!F17+ptegu!F17+ptnonipm!F17+pt_oilgas!F17+np_oilgas!F17+rwc!F17+'onroad all'!BJ17+afdust!BB17+ptfire!F17+ptagfire!F17+'cmv_c3 12'!F17+airports!F17</f>
        <v>180300.68102717627</v>
      </c>
      <c r="G18" s="86">
        <f>rail!G17+'cmv_c1c2 12'!G17+nonpt!G17+nonroad!G17+'onroad all'!BZ17+ptegu!BY17+ptnonipm!G17+pt_oilgas!G17+np_oilgas!G17+rwc!G17+ptfire!G17+ptagfire!G17+'cmv_c3 12'!G17+airports!G17</f>
        <v>25646.885347199488</v>
      </c>
      <c r="H18" s="86">
        <f>rail!H17+'cmv_c1c2 12'!H17+nonpt!H17+nonroad!H17+'onroad all'!CL17+ptegu!H17+ptnonipm!H17+pt_oilgas!H17+np_oilgas!H17+rwc!H17+ptfire!H17+ptagfire!H17+'cmv_c3 12'!H17+ag!C17+airports!H17</f>
        <v>494488.50692385505</v>
      </c>
      <c r="I18" s="44" t="s">
        <v>235</v>
      </c>
      <c r="M18" s="26" t="s">
        <v>16</v>
      </c>
      <c r="N18" s="24">
        <f>B18+'biogenics 12'!H17</f>
        <v>1778924.4936303182</v>
      </c>
      <c r="O18" s="24">
        <f t="shared" si="1"/>
        <v>179276.55464461484</v>
      </c>
      <c r="P18" s="24">
        <f>D18+'biogenics 12'!T17</f>
        <v>277010.29311704298</v>
      </c>
      <c r="Q18" s="24">
        <f t="shared" si="2"/>
        <v>528330.34947558097</v>
      </c>
      <c r="R18" s="24">
        <f t="shared" si="3"/>
        <v>180300.68102717627</v>
      </c>
      <c r="S18" s="24">
        <f t="shared" si="4"/>
        <v>25646.885347199488</v>
      </c>
      <c r="T18" s="24">
        <f>H18+'biogenics 12'!Z17</f>
        <v>725932.34001385409</v>
      </c>
      <c r="V18" s="26" t="s">
        <v>16</v>
      </c>
      <c r="W18" s="24">
        <f>B18-ptfire!B17</f>
        <v>533616.2641293183</v>
      </c>
      <c r="X18" s="24">
        <f>C18-ptfire!C17</f>
        <v>159807.65435361484</v>
      </c>
      <c r="Y18" s="24">
        <f>D18-ptfire!D17</f>
        <v>207841.51700486307</v>
      </c>
      <c r="Z18" s="24">
        <f>E18-ptfire!E17</f>
        <v>396495.53372558096</v>
      </c>
      <c r="AA18" s="24">
        <f>F18-ptfire!F17</f>
        <v>68576.261977176269</v>
      </c>
      <c r="AB18" s="24">
        <f>G18-ptfire!G17</f>
        <v>12443.450043199487</v>
      </c>
      <c r="AC18" s="24">
        <f>H18-ptfire!H17</f>
        <v>214623.09690385504</v>
      </c>
    </row>
    <row r="19" spans="1:29" x14ac:dyDescent="0.3">
      <c r="A19" s="26" t="s">
        <v>17</v>
      </c>
      <c r="B19" s="86">
        <f>rail!B18+'cmv_c1c2 12'!B18+nonpt!B18+nonroad!B18+'onroad all'!P18+ptegu!B18+ptnonipm!B18+pt_oilgas!B18+np_oilgas!B18+rwc!B18+ptfire!B18+ptagfire!B18+'cmv_c3 12'!B18+airports!B18</f>
        <v>905367.46740771097</v>
      </c>
      <c r="C19" s="86">
        <f>rail!C18+'cmv_c1c2 12'!C18+nonpt!C18+nonroad!C18+'onroad all'!AP18+ptegu!C18+ptnonipm!C18+pt_oilgas!C18+np_oilgas!C18+rwc!C18+ag!B18+ptfire!C18+ptagfire!C18+'cmv_c3 12'!C18+airports!C18</f>
        <v>49832.860515596447</v>
      </c>
      <c r="D19" s="86">
        <f>rail!D18+'cmv_c1c2 12'!D18+nonpt!D18+nonroad!D18+'onroad all'!AF18+'onroad all'!AR18+'onroad all'!AS18+ptegu!AY18+ptnonipm!D18+pt_oilgas!D18+np_oilgas!D18+rwc!D18+ptfire!D18+ptagfire!D18+'cmv_c3 12'!D18+airports!D18</f>
        <v>198992.9843434224</v>
      </c>
      <c r="E19" s="86">
        <f>rail!E18+'cmv_c1c2 12'!E18+nonpt!E18+nonroad!E18+ptegu!E18+ptnonipm!E18+pt_oilgas!E18+np_oilgas!E18+rwc!E18+'onroad all'!BG18+afdust!BA18+ptfire!E18+ptagfire!E18+'cmv_c3 12'!E18+airports!E18</f>
        <v>109987.41234407564</v>
      </c>
      <c r="F19" s="86">
        <f>rail!F18+'cmv_c1c2 12'!F18+nonpt!F18+nonroad!F18+ptegu!F18+ptnonipm!F18+pt_oilgas!F18+np_oilgas!F18+rwc!F18+'onroad all'!BJ18+afdust!BB18+ptfire!F18+ptagfire!F18+'cmv_c3 12'!F18+airports!F18</f>
        <v>56965.822978282602</v>
      </c>
      <c r="G19" s="86">
        <f>rail!G18+'cmv_c1c2 12'!G18+nonpt!G18+nonroad!G18+'onroad all'!BZ18+ptegu!BY18+ptnonipm!G18+pt_oilgas!G18+np_oilgas!G18+rwc!G18+ptfire!G18+ptagfire!G18+'cmv_c3 12'!G18+airports!G18</f>
        <v>71790.264776074808</v>
      </c>
      <c r="H19" s="86">
        <f>rail!H18+'cmv_c1c2 12'!H18+nonpt!H18+nonroad!H18+'onroad all'!CL18+ptegu!H18+ptnonipm!H18+pt_oilgas!H18+np_oilgas!H18+rwc!H18+ptfire!H18+ptagfire!H18+'cmv_c3 12'!H18+ag!C18+airports!H18</f>
        <v>270364.53898899391</v>
      </c>
      <c r="I19" s="44" t="s">
        <v>235</v>
      </c>
      <c r="M19" s="26" t="s">
        <v>17</v>
      </c>
      <c r="N19" s="24">
        <f>B19+'biogenics 12'!H18</f>
        <v>961677.01095671102</v>
      </c>
      <c r="O19" s="24">
        <f t="shared" si="1"/>
        <v>49832.860515596447</v>
      </c>
      <c r="P19" s="24">
        <f>D19+'biogenics 12'!T18</f>
        <v>218371.35028589499</v>
      </c>
      <c r="Q19" s="24">
        <f t="shared" si="2"/>
        <v>109987.41234407564</v>
      </c>
      <c r="R19" s="24">
        <f t="shared" si="3"/>
        <v>56965.822978282602</v>
      </c>
      <c r="S19" s="24">
        <f t="shared" si="4"/>
        <v>71790.264776074808</v>
      </c>
      <c r="T19" s="24">
        <f>H19+'biogenics 12'!Z18</f>
        <v>769745.77271899395</v>
      </c>
      <c r="V19" s="26" t="s">
        <v>17</v>
      </c>
      <c r="W19" s="24">
        <f>B19-ptfire!B18</f>
        <v>696665.88060771092</v>
      </c>
      <c r="X19" s="24">
        <f>C19-ptfire!C18</f>
        <v>46385.755925696445</v>
      </c>
      <c r="Y19" s="24">
        <f>D19-ptfire!D18</f>
        <v>195024.38317212241</v>
      </c>
      <c r="Z19" s="24">
        <f>E19-ptfire!E18</f>
        <v>87755.389552075634</v>
      </c>
      <c r="AA19" s="24">
        <f>F19-ptfire!F18</f>
        <v>38125.126441282599</v>
      </c>
      <c r="AB19" s="24">
        <f>G19-ptfire!G18</f>
        <v>69879.115340474804</v>
      </c>
      <c r="AC19" s="24">
        <f>H19-ptfire!H18</f>
        <v>220812.40556099391</v>
      </c>
    </row>
    <row r="20" spans="1:29" x14ac:dyDescent="0.3">
      <c r="A20" s="26" t="s">
        <v>18</v>
      </c>
      <c r="B20" s="86">
        <f>rail!B19+'cmv_c1c2 12'!B19+nonpt!B19+nonroad!B19+'onroad all'!P19+ptegu!B19+ptnonipm!B19+pt_oilgas!B19+np_oilgas!B19+rwc!B19+ptfire!B19+ptagfire!B19+'cmv_c3 12'!B19+airports!B19</f>
        <v>1386568.8294628519</v>
      </c>
      <c r="C20" s="86">
        <f>rail!C19+'cmv_c1c2 12'!C19+nonpt!C19+nonroad!C19+'onroad all'!AP19+ptegu!C19+ptnonipm!C19+pt_oilgas!C19+np_oilgas!C19+rwc!C19+ag!B19+ptfire!C19+ptagfire!C19+'cmv_c3 12'!C19+airports!C19</f>
        <v>61712.938620624162</v>
      </c>
      <c r="D20" s="86">
        <f>rail!D19+'cmv_c1c2 12'!D19+nonpt!D19+nonroad!D19+'onroad all'!AF19+'onroad all'!AR19+'onroad all'!AS19+ptegu!AY19+ptnonipm!D19+pt_oilgas!D19+np_oilgas!D19+rwc!D19+ptfire!D19+ptagfire!D19+'cmv_c3 12'!D19+airports!D19</f>
        <v>315051.96212452732</v>
      </c>
      <c r="E20" s="86">
        <f>rail!E19+'cmv_c1c2 12'!E19+nonpt!E19+nonroad!E19+ptegu!E19+ptnonipm!E19+pt_oilgas!E19+np_oilgas!E19+rwc!E19+'onroad all'!BG19+afdust!BA19+ptfire!E19+ptagfire!E19+'cmv_c3 12'!E19+airports!E19</f>
        <v>194106.80244756202</v>
      </c>
      <c r="F20" s="86">
        <f>rail!F19+'cmv_c1c2 12'!F19+nonpt!F19+nonroad!F19+ptegu!F19+ptnonipm!F19+pt_oilgas!F19+np_oilgas!F19+rwc!F19+'onroad all'!BJ19+afdust!BB19+ptfire!F19+ptagfire!F19+'cmv_c3 12'!F19+airports!F19</f>
        <v>112303.67332578971</v>
      </c>
      <c r="G20" s="86">
        <f>rail!G19+'cmv_c1c2 12'!G19+nonpt!G19+nonroad!G19+'onroad all'!BZ19+ptegu!BY19+ptnonipm!G19+pt_oilgas!G19+np_oilgas!G19+rwc!G19+ptfire!G19+ptagfire!G19+'cmv_c3 12'!G19+airports!G19</f>
        <v>146133.0658357458</v>
      </c>
      <c r="H20" s="86">
        <f>rail!H19+'cmv_c1c2 12'!H19+nonpt!H19+nonroad!H19+'onroad all'!CL19+ptegu!H19+ptnonipm!H19+pt_oilgas!H19+np_oilgas!H19+rwc!H19+ptfire!H19+ptagfire!H19+'cmv_c3 12'!H19+ag!C19+airports!H19</f>
        <v>399763.50875959871</v>
      </c>
      <c r="I20" s="44" t="s">
        <v>235</v>
      </c>
      <c r="M20" s="26" t="s">
        <v>18</v>
      </c>
      <c r="N20" s="24">
        <f>B20+'biogenics 12'!H19</f>
        <v>1501812.5415428518</v>
      </c>
      <c r="O20" s="24">
        <f t="shared" si="1"/>
        <v>61712.938620624162</v>
      </c>
      <c r="P20" s="24">
        <f>D20+'biogenics 12'!T19</f>
        <v>336516.39662452723</v>
      </c>
      <c r="Q20" s="24">
        <f t="shared" si="2"/>
        <v>194106.80244756202</v>
      </c>
      <c r="R20" s="24">
        <f t="shared" si="3"/>
        <v>112303.67332578971</v>
      </c>
      <c r="S20" s="24">
        <f t="shared" si="4"/>
        <v>146133.0658357458</v>
      </c>
      <c r="T20" s="24">
        <f>H20+'biogenics 12'!Z19</f>
        <v>1465196.6324595988</v>
      </c>
      <c r="V20" s="26" t="s">
        <v>18</v>
      </c>
      <c r="W20" s="24">
        <f>B20-ptfire!B19</f>
        <v>723848.65916285187</v>
      </c>
      <c r="X20" s="24">
        <f>C20-ptfire!C19</f>
        <v>50851.321662624163</v>
      </c>
      <c r="Y20" s="24">
        <f>D20-ptfire!D19</f>
        <v>306798.95909922733</v>
      </c>
      <c r="Z20" s="24">
        <f>E20-ptfire!E19</f>
        <v>127394.21185356202</v>
      </c>
      <c r="AA20" s="24">
        <f>F20-ptfire!F19</f>
        <v>55767.572801789713</v>
      </c>
      <c r="AB20" s="24">
        <f>G20-ptfire!G19</f>
        <v>141394.21025744581</v>
      </c>
      <c r="AC20" s="24">
        <f>H20-ptfire!H19</f>
        <v>243627.82372959872</v>
      </c>
    </row>
    <row r="21" spans="1:29" x14ac:dyDescent="0.3">
      <c r="A21" s="26" t="s">
        <v>19</v>
      </c>
      <c r="B21" s="86">
        <f>rail!B20+'cmv_c1c2 12'!B20+nonpt!B20+nonroad!B20+'onroad all'!P20+ptegu!B20+ptnonipm!B20+pt_oilgas!B20+np_oilgas!B20+rwc!B20+ptfire!B20+ptagfire!B20+'cmv_c3 12'!B20+airports!B20</f>
        <v>282657.10711351526</v>
      </c>
      <c r="C21" s="86">
        <f>rail!C20+'cmv_c1c2 12'!C20+nonpt!C20+nonroad!C20+'onroad all'!AP20+ptegu!C20+ptnonipm!C20+pt_oilgas!C20+np_oilgas!C20+rwc!C20+ag!B20+ptfire!C20+ptagfire!C20+'cmv_c3 12'!C20+airports!C20</f>
        <v>5895.560142309253</v>
      </c>
      <c r="D21" s="86">
        <f>rail!D20+'cmv_c1c2 12'!D20+nonpt!D20+nonroad!D20+'onroad all'!AF20+'onroad all'!AR20+'onroad all'!AS20+ptegu!AY20+ptnonipm!D20+pt_oilgas!D20+np_oilgas!D20+rwc!D20+ptfire!D20+ptagfire!D20+'cmv_c3 12'!D20+airports!D20</f>
        <v>49948.636397450195</v>
      </c>
      <c r="E21" s="86">
        <f>rail!E20+'cmv_c1c2 12'!E20+nonpt!E20+nonroad!E20+ptegu!E20+ptnonipm!E20+pt_oilgas!E20+np_oilgas!E20+rwc!E20+'onroad all'!BG20+afdust!BA20+ptfire!E20+ptagfire!E20+'cmv_c3 12'!E20+airports!E20</f>
        <v>34367.354756056455</v>
      </c>
      <c r="F21" s="86">
        <f>rail!F20+'cmv_c1c2 12'!F20+nonpt!F20+nonroad!F20+ptegu!F20+ptnonipm!F20+pt_oilgas!F20+np_oilgas!F20+rwc!F20+'onroad all'!BJ20+afdust!BB20+ptfire!F20+ptagfire!F20+'cmv_c3 12'!F20+airports!F20</f>
        <v>22911.509852592913</v>
      </c>
      <c r="G21" s="86">
        <f>rail!G20+'cmv_c1c2 12'!G20+nonpt!G20+nonroad!G20+'onroad all'!BZ20+ptegu!BY20+ptnonipm!G20+pt_oilgas!G20+np_oilgas!G20+rwc!G20+ptfire!G20+ptagfire!G20+'cmv_c3 12'!G20+airports!G20</f>
        <v>5799.4216395123503</v>
      </c>
      <c r="H21" s="86">
        <f>rail!H20+'cmv_c1c2 12'!H20+nonpt!H20+nonroad!H20+'onroad all'!CL20+ptegu!H20+ptnonipm!H20+pt_oilgas!H20+np_oilgas!H20+rwc!H20+ptfire!H20+ptagfire!H20+'cmv_c3 12'!H20+ag!C20+airports!H20</f>
        <v>50345.911484609591</v>
      </c>
      <c r="I21" s="44" t="s">
        <v>235</v>
      </c>
      <c r="M21" s="26" t="s">
        <v>19</v>
      </c>
      <c r="N21" s="24">
        <f>B21+'biogenics 12'!H20</f>
        <v>329848.56847351528</v>
      </c>
      <c r="O21" s="24">
        <f t="shared" si="1"/>
        <v>5895.560142309253</v>
      </c>
      <c r="P21" s="24">
        <f>D21+'biogenics 12'!T20</f>
        <v>52267.482421557594</v>
      </c>
      <c r="Q21" s="24">
        <f t="shared" si="2"/>
        <v>34367.354756056455</v>
      </c>
      <c r="R21" s="24">
        <f t="shared" si="3"/>
        <v>22911.509852592913</v>
      </c>
      <c r="S21" s="24">
        <f t="shared" si="4"/>
        <v>5799.4216395123503</v>
      </c>
      <c r="T21" s="24">
        <f>H21+'biogenics 12'!Z20</f>
        <v>315022.9177846096</v>
      </c>
      <c r="V21" s="26" t="s">
        <v>19</v>
      </c>
      <c r="W21" s="24">
        <f>B21-ptfire!B20</f>
        <v>274600.32121701527</v>
      </c>
      <c r="X21" s="24">
        <f>C21-ptfire!C20</f>
        <v>5763.7690564192526</v>
      </c>
      <c r="Y21" s="24">
        <f>D21-ptfire!D20</f>
        <v>49861.433806230198</v>
      </c>
      <c r="Z21" s="24">
        <f>E21-ptfire!E20</f>
        <v>33568.045206566458</v>
      </c>
      <c r="AA21" s="24">
        <f>F21-ptfire!F20</f>
        <v>22234.128621882912</v>
      </c>
      <c r="AB21" s="24">
        <f>G21-ptfire!G20</f>
        <v>5745.8257258923504</v>
      </c>
      <c r="AC21" s="24">
        <f>H21-ptfire!H20</f>
        <v>48451.414005009588</v>
      </c>
    </row>
    <row r="22" spans="1:29" x14ac:dyDescent="0.3">
      <c r="A22" s="26" t="s">
        <v>20</v>
      </c>
      <c r="B22" s="86">
        <f>rail!B21+'cmv_c1c2 12'!B21+nonpt!B21+nonroad!B21+'onroad all'!P21+ptegu!B21+ptnonipm!B21+pt_oilgas!B21+np_oilgas!B21+rwc!B21+ptfire!B21+ptagfire!B21+'cmv_c3 12'!B21+airports!B21</f>
        <v>593299.28900866886</v>
      </c>
      <c r="C22" s="86">
        <f>rail!C21+'cmv_c1c2 12'!C21+nonpt!C21+nonroad!C21+'onroad all'!AP21+ptegu!C21+ptnonipm!C21+pt_oilgas!C21+np_oilgas!C21+rwc!C21+ag!B21+ptfire!C21+ptagfire!C21+'cmv_c3 12'!C21+airports!C21</f>
        <v>6366.61833239729</v>
      </c>
      <c r="D22" s="86">
        <f>rail!D21+'cmv_c1c2 12'!D21+nonpt!D21+nonroad!D21+'onroad all'!AF21+'onroad all'!AR21+'onroad all'!AS21+ptegu!AY21+ptnonipm!D21+pt_oilgas!D21+np_oilgas!D21+rwc!D21+ptfire!D21+ptagfire!D21+'cmv_c3 12'!D21+airports!D21</f>
        <v>96313.97454947904</v>
      </c>
      <c r="E22" s="86">
        <f>rail!E21+'cmv_c1c2 12'!E21+nonpt!E21+nonroad!E21+ptegu!E21+ptnonipm!E21+pt_oilgas!E21+np_oilgas!E21+rwc!E21+'onroad all'!BG21+afdust!BA21+ptfire!E21+ptagfire!E21+'cmv_c3 12'!E21+airports!E21</f>
        <v>51194.13952494254</v>
      </c>
      <c r="F22" s="86">
        <f>rail!F21+'cmv_c1c2 12'!F21+nonpt!F21+nonroad!F21+ptegu!F21+ptnonipm!F21+pt_oilgas!F21+np_oilgas!F21+rwc!F21+'onroad all'!BJ21+afdust!BB21+ptfire!F21+ptagfire!F21+'cmv_c3 12'!F21+airports!F21</f>
        <v>23889.690491507208</v>
      </c>
      <c r="G22" s="86">
        <f>rail!G21+'cmv_c1c2 12'!G21+nonpt!G21+nonroad!G21+'onroad all'!BZ21+ptegu!BY21+ptnonipm!G21+pt_oilgas!G21+np_oilgas!G21+rwc!G21+ptfire!G21+ptagfire!G21+'cmv_c3 12'!G21+airports!G21</f>
        <v>20207.728044670741</v>
      </c>
      <c r="H22" s="86">
        <f>rail!H21+'cmv_c1c2 12'!H21+nonpt!H21+nonroad!H21+'onroad all'!CL21+ptegu!H21+ptnonipm!H21+pt_oilgas!H21+np_oilgas!H21+rwc!H21+ptfire!H21+ptagfire!H21+'cmv_c3 12'!H21+ag!C21+airports!H21</f>
        <v>97815.118905993921</v>
      </c>
      <c r="I22" s="44" t="s">
        <v>235</v>
      </c>
      <c r="M22" s="26" t="s">
        <v>20</v>
      </c>
      <c r="N22" s="24">
        <f>B22+'biogenics 12'!H21</f>
        <v>606843.63640866883</v>
      </c>
      <c r="O22" s="24">
        <f t="shared" si="1"/>
        <v>6366.61833239729</v>
      </c>
      <c r="P22" s="24">
        <f>D22+'biogenics 12'!T21</f>
        <v>100674.88488134905</v>
      </c>
      <c r="Q22" s="24">
        <f t="shared" si="2"/>
        <v>51194.13952494254</v>
      </c>
      <c r="R22" s="24">
        <f t="shared" si="3"/>
        <v>23889.690491507208</v>
      </c>
      <c r="S22" s="24">
        <f t="shared" si="4"/>
        <v>20207.728044670741</v>
      </c>
      <c r="T22" s="24">
        <f>H22+'biogenics 12'!Z21</f>
        <v>212475.37396599393</v>
      </c>
      <c r="V22" s="26" t="s">
        <v>20</v>
      </c>
      <c r="W22" s="24">
        <f>B22-ptfire!B21</f>
        <v>581872.93024066882</v>
      </c>
      <c r="X22" s="24">
        <f>C22-ptfire!C21</f>
        <v>6178.9359350372897</v>
      </c>
      <c r="Y22" s="24">
        <f>D22-ptfire!D21</f>
        <v>96150.550156489044</v>
      </c>
      <c r="Z22" s="24">
        <f>E22-ptfire!E21</f>
        <v>50025.03718844254</v>
      </c>
      <c r="AA22" s="24">
        <f>F22-ptfire!F21</f>
        <v>22898.926206287208</v>
      </c>
      <c r="AB22" s="24">
        <f>G22-ptfire!G21</f>
        <v>20119.561316860741</v>
      </c>
      <c r="AC22" s="24">
        <f>H22-ptfire!H21</f>
        <v>95117.189326993917</v>
      </c>
    </row>
    <row r="23" spans="1:29" x14ac:dyDescent="0.3">
      <c r="A23" s="26" t="s">
        <v>21</v>
      </c>
      <c r="B23" s="86">
        <f>rail!B22+'cmv_c1c2 12'!B22+nonpt!B22+nonroad!B22+'onroad all'!P22+ptegu!B22+ptnonipm!B22+pt_oilgas!B22+np_oilgas!B22+rwc!B22+ptfire!B22+ptagfire!B22+'cmv_c3 12'!B22+airports!B22</f>
        <v>612715.02270268195</v>
      </c>
      <c r="C23" s="86">
        <f>rail!C22+'cmv_c1c2 12'!C22+nonpt!C22+nonroad!C22+'onroad all'!AP22+ptegu!C22+ptnonipm!C22+pt_oilgas!C22+np_oilgas!C22+rwc!C22+ag!B22+ptfire!C22+ptagfire!C22+'cmv_c3 12'!C22+airports!C22</f>
        <v>14515.223822574417</v>
      </c>
      <c r="D23" s="86">
        <f>rail!D22+'cmv_c1c2 12'!D22+nonpt!D22+nonroad!D22+'onroad all'!AF22+'onroad all'!AR22+'onroad all'!AS22+ptegu!AY22+ptnonipm!D22+pt_oilgas!D22+np_oilgas!D22+rwc!D22+ptfire!D22+ptagfire!D22+'cmv_c3 12'!D22+airports!D22</f>
        <v>105198.10225122746</v>
      </c>
      <c r="E23" s="86">
        <f>rail!E22+'cmv_c1c2 12'!E22+nonpt!E22+nonroad!E22+ptegu!E22+ptnonipm!E22+pt_oilgas!E22+np_oilgas!E22+rwc!E22+'onroad all'!BG22+afdust!BA22+ptfire!E22+ptagfire!E22+'cmv_c3 12'!E22+airports!E22</f>
        <v>35718.733756519177</v>
      </c>
      <c r="F23" s="86">
        <f>rail!F22+'cmv_c1c2 12'!F22+nonpt!F22+nonroad!F22+ptegu!F22+ptnonipm!F22+pt_oilgas!F22+np_oilgas!F22+rwc!F22+'onroad all'!BJ22+afdust!BB22+ptfire!F22+ptagfire!F22+'cmv_c3 12'!F22+airports!F22</f>
        <v>20697.112278204542</v>
      </c>
      <c r="G23" s="86">
        <f>rail!G22+'cmv_c1c2 12'!G22+nonpt!G22+nonroad!G22+'onroad all'!BZ22+ptegu!BY22+ptnonipm!G22+pt_oilgas!G22+np_oilgas!G22+rwc!G22+ptfire!G22+ptagfire!G22+'cmv_c3 12'!G22+airports!G22</f>
        <v>6271.9103179785425</v>
      </c>
      <c r="H23" s="86">
        <f>rail!H22+'cmv_c1c2 12'!H22+nonpt!H22+nonroad!H22+'onroad all'!CL22+ptegu!H22+ptnonipm!H22+pt_oilgas!H22+np_oilgas!H22+rwc!H22+ptfire!H22+ptagfire!H22+'cmv_c3 12'!H22+ag!C22+airports!H22</f>
        <v>116654.55939744601</v>
      </c>
      <c r="I23" s="44" t="s">
        <v>235</v>
      </c>
      <c r="M23" s="26" t="s">
        <v>21</v>
      </c>
      <c r="N23" s="24">
        <f>B23+'biogenics 12'!H22</f>
        <v>624053.880005682</v>
      </c>
      <c r="O23" s="24">
        <f t="shared" si="1"/>
        <v>14515.223822574417</v>
      </c>
      <c r="P23" s="24">
        <f>D23+'biogenics 12'!T22</f>
        <v>106099.85077907746</v>
      </c>
      <c r="Q23" s="24">
        <f t="shared" si="2"/>
        <v>35718.733756519177</v>
      </c>
      <c r="R23" s="24">
        <f t="shared" si="3"/>
        <v>20697.112278204542</v>
      </c>
      <c r="S23" s="24">
        <f t="shared" si="4"/>
        <v>6271.9103179785425</v>
      </c>
      <c r="T23" s="24">
        <f>H23+'biogenics 12'!Z22</f>
        <v>208927.09605744592</v>
      </c>
      <c r="V23" s="26" t="s">
        <v>21</v>
      </c>
      <c r="W23" s="24">
        <f>B23-ptfire!B22</f>
        <v>611101.21240388195</v>
      </c>
      <c r="X23" s="24">
        <f>C23-ptfire!C22</f>
        <v>14488.778735424417</v>
      </c>
      <c r="Y23" s="24">
        <f>D23-ptfire!D22</f>
        <v>105178.23159294747</v>
      </c>
      <c r="Z23" s="24">
        <f>E23-ptfire!E22</f>
        <v>35556.478586039178</v>
      </c>
      <c r="AA23" s="24">
        <f>F23-ptfire!F22</f>
        <v>20559.608562724541</v>
      </c>
      <c r="AB23" s="24">
        <f>G23-ptfire!G22</f>
        <v>6260.4421477185424</v>
      </c>
      <c r="AC23" s="24">
        <f>H23-ptfire!H22</f>
        <v>116274.41268870601</v>
      </c>
    </row>
    <row r="24" spans="1:29" x14ac:dyDescent="0.3">
      <c r="A24" s="26" t="s">
        <v>22</v>
      </c>
      <c r="B24" s="86">
        <f>rail!B23+'cmv_c1c2 12'!B23+nonpt!B23+nonroad!B23+'onroad all'!P23+ptegu!B23+ptnonipm!B23+pt_oilgas!B23+np_oilgas!B23+rwc!B23+ptfire!B23+ptagfire!B23+'cmv_c3 12'!B23+airports!B23</f>
        <v>1341342.5864468073</v>
      </c>
      <c r="C24" s="86">
        <f>rail!C23+'cmv_c1c2 12'!C23+nonpt!C23+nonroad!C23+'onroad all'!AP23+ptegu!C23+ptnonipm!C23+pt_oilgas!C23+np_oilgas!C23+rwc!C23+ag!B23+ptfire!C23+ptagfire!C23+'cmv_c3 12'!C23+airports!C23</f>
        <v>53076.042051610522</v>
      </c>
      <c r="D24" s="86">
        <f>rail!D23+'cmv_c1c2 12'!D23+nonpt!D23+nonroad!D23+'onroad all'!AF23+'onroad all'!AR23+'onroad all'!AS23+ptegu!AY23+ptnonipm!D23+pt_oilgas!D23+np_oilgas!D23+rwc!D23+ptfire!D23+ptagfire!D23+'cmv_c3 12'!D23+airports!D23</f>
        <v>275308.71039325767</v>
      </c>
      <c r="E24" s="86">
        <f>rail!E23+'cmv_c1c2 12'!E23+nonpt!E23+nonroad!E23+ptegu!E23+ptnonipm!E23+pt_oilgas!E23+np_oilgas!E23+rwc!E23+'onroad all'!BG23+afdust!BA23+ptfire!E23+ptagfire!E23+'cmv_c3 12'!E23+airports!E23</f>
        <v>136627.3844438442</v>
      </c>
      <c r="F24" s="86">
        <f>rail!F23+'cmv_c1c2 12'!F23+nonpt!F23+nonroad!F23+ptegu!F23+ptnonipm!F23+pt_oilgas!F23+np_oilgas!F23+rwc!F23+'onroad all'!BJ23+afdust!BB23+ptfire!F23+ptagfire!F23+'cmv_c3 12'!F23+airports!F23</f>
        <v>60182.165997133619</v>
      </c>
      <c r="G24" s="86">
        <f>rail!G23+'cmv_c1c2 12'!G23+nonpt!G23+nonroad!G23+'onroad all'!BZ23+ptegu!BY23+ptnonipm!G23+pt_oilgas!G23+np_oilgas!G23+rwc!G23+ptfire!G23+ptagfire!G23+'cmv_c3 12'!G23+airports!G23</f>
        <v>82908.306967795041</v>
      </c>
      <c r="H24" s="86">
        <f>rail!H23+'cmv_c1c2 12'!H23+nonpt!H23+nonroad!H23+'onroad all'!CL23+ptegu!H23+ptnonipm!H23+pt_oilgas!H23+np_oilgas!H23+rwc!H23+ptfire!H23+ptagfire!H23+'cmv_c3 12'!H23+ag!C23+airports!H23</f>
        <v>309632.77698081848</v>
      </c>
      <c r="I24" s="44" t="s">
        <v>235</v>
      </c>
      <c r="M24" s="26" t="s">
        <v>22</v>
      </c>
      <c r="N24" s="24">
        <f>B24+'biogenics 12'!H23</f>
        <v>1399679.3399568072</v>
      </c>
      <c r="O24" s="24">
        <f t="shared" si="1"/>
        <v>53076.042051610522</v>
      </c>
      <c r="P24" s="24">
        <f>D24+'biogenics 12'!T23</f>
        <v>293303.27416373487</v>
      </c>
      <c r="Q24" s="24">
        <f t="shared" si="2"/>
        <v>136627.3844438442</v>
      </c>
      <c r="R24" s="24">
        <f t="shared" si="3"/>
        <v>60182.165997133619</v>
      </c>
      <c r="S24" s="24">
        <f t="shared" si="4"/>
        <v>82908.306967795041</v>
      </c>
      <c r="T24" s="24">
        <f>H24+'biogenics 12'!Z23</f>
        <v>656712.94965081755</v>
      </c>
      <c r="V24" s="26" t="s">
        <v>22</v>
      </c>
      <c r="W24" s="24">
        <f>B24-ptfire!B23</f>
        <v>1291424.6776048073</v>
      </c>
      <c r="X24" s="24">
        <f>C24-ptfire!C23</f>
        <v>52257.157986530525</v>
      </c>
      <c r="Y24" s="24">
        <f>D24-ptfire!D23</f>
        <v>274647.05849533767</v>
      </c>
      <c r="Z24" s="24">
        <f>E24-ptfire!E23</f>
        <v>131566.6759640442</v>
      </c>
      <c r="AA24" s="24">
        <f>F24-ptfire!F23</f>
        <v>55893.421716533616</v>
      </c>
      <c r="AB24" s="24">
        <f>G24-ptfire!G23</f>
        <v>82539.111266925043</v>
      </c>
      <c r="AC24" s="24">
        <f>H24-ptfire!H23</f>
        <v>297861.03826881846</v>
      </c>
    </row>
    <row r="25" spans="1:29" x14ac:dyDescent="0.3">
      <c r="A25" s="26" t="s">
        <v>23</v>
      </c>
      <c r="B25" s="86">
        <f>rail!B24+'cmv_c1c2 12'!B24+nonpt!B24+nonroad!B24+'onroad all'!P24+ptegu!B24+ptnonipm!B24+pt_oilgas!B24+np_oilgas!B24+rwc!B24+ptfire!B24+ptagfire!B24+'cmv_c3 12'!B24+airports!B24</f>
        <v>1290949.1481374481</v>
      </c>
      <c r="C25" s="86">
        <f>rail!C24+'cmv_c1c2 12'!C24+nonpt!C24+nonroad!C24+'onroad all'!AP24+ptegu!C24+ptnonipm!C24+pt_oilgas!C24+np_oilgas!C24+rwc!C24+ag!B24+ptfire!C24+ptagfire!C24+'cmv_c3 12'!C24+airports!C24</f>
        <v>197360.34642058576</v>
      </c>
      <c r="D25" s="86">
        <f>rail!D24+'cmv_c1c2 12'!D24+nonpt!D24+nonroad!D24+'onroad all'!AF24+'onroad all'!AR24+'onroad all'!AS24+ptegu!AY24+ptnonipm!D24+pt_oilgas!D24+np_oilgas!D24+rwc!D24+ptfire!D24+ptagfire!D24+'cmv_c3 12'!D24+airports!D24</f>
        <v>216234.97194515867</v>
      </c>
      <c r="E25" s="86">
        <f>rail!E24+'cmv_c1c2 12'!E24+nonpt!E24+nonroad!E24+ptegu!E24+ptnonipm!E24+pt_oilgas!E24+np_oilgas!E24+rwc!E24+'onroad all'!BG24+afdust!BA24+ptfire!E24+ptagfire!E24+'cmv_c3 12'!E24+airports!E24</f>
        <v>249890.66865159743</v>
      </c>
      <c r="F25" s="86">
        <f>rail!F24+'cmv_c1c2 12'!F24+nonpt!F24+nonroad!F24+ptegu!F24+ptnonipm!F24+pt_oilgas!F24+np_oilgas!F24+rwc!F24+'onroad all'!BJ24+afdust!BB24+ptfire!F24+ptagfire!F24+'cmv_c3 12'!F24+airports!F24</f>
        <v>102929.29394208471</v>
      </c>
      <c r="G25" s="86">
        <f>rail!G24+'cmv_c1c2 12'!G24+nonpt!G24+nonroad!G24+'onroad all'!BZ24+ptegu!BY24+ptnonipm!G24+pt_oilgas!G24+np_oilgas!G24+rwc!G24+ptfire!G24+ptagfire!G24+'cmv_c3 12'!G24+airports!G24</f>
        <v>34459.915456176015</v>
      </c>
      <c r="H25" s="86">
        <f>rail!H24+'cmv_c1c2 12'!H24+nonpt!H24+nonroad!H24+'onroad all'!CL24+ptegu!H24+ptnonipm!H24+pt_oilgas!H24+np_oilgas!H24+rwc!H24+ptfire!H24+ptagfire!H24+'cmv_c3 12'!H24+ag!C24+airports!H24</f>
        <v>278634.90371881076</v>
      </c>
      <c r="I25" s="44" t="s">
        <v>235</v>
      </c>
      <c r="M25" s="26" t="s">
        <v>23</v>
      </c>
      <c r="N25" s="24">
        <f>B25+'biogenics 12'!H24</f>
        <v>1355951.4112784481</v>
      </c>
      <c r="O25" s="24">
        <f t="shared" si="1"/>
        <v>197360.34642058576</v>
      </c>
      <c r="P25" s="24">
        <f>D25+'biogenics 12'!T24</f>
        <v>250494.19653534767</v>
      </c>
      <c r="Q25" s="24">
        <f t="shared" si="2"/>
        <v>249890.66865159743</v>
      </c>
      <c r="R25" s="24">
        <f t="shared" si="3"/>
        <v>102929.29394208471</v>
      </c>
      <c r="S25" s="24">
        <f t="shared" si="4"/>
        <v>34459.915456176015</v>
      </c>
      <c r="T25" s="24">
        <f>H25+'biogenics 12'!Z24</f>
        <v>616873.37356280978</v>
      </c>
      <c r="V25" s="26" t="s">
        <v>23</v>
      </c>
      <c r="W25" s="24">
        <f>B25-ptfire!B24</f>
        <v>1083493.0633774481</v>
      </c>
      <c r="X25" s="24">
        <f>C25-ptfire!C24</f>
        <v>193966.91485638576</v>
      </c>
      <c r="Y25" s="24">
        <f>D25-ptfire!D24</f>
        <v>213994.26297515866</v>
      </c>
      <c r="Z25" s="24">
        <f>E25-ptfire!E24</f>
        <v>229313.26548259743</v>
      </c>
      <c r="AA25" s="24">
        <f>F25-ptfire!F24</f>
        <v>85490.81642008471</v>
      </c>
      <c r="AB25" s="24">
        <f>G25-ptfire!G24</f>
        <v>33081.299437376016</v>
      </c>
      <c r="AC25" s="24">
        <f>H25-ptfire!H24</f>
        <v>229854.33965681077</v>
      </c>
    </row>
    <row r="26" spans="1:29" x14ac:dyDescent="0.3">
      <c r="A26" s="26" t="s">
        <v>24</v>
      </c>
      <c r="B26" s="86">
        <f>rail!B25+'cmv_c1c2 12'!B25+nonpt!B25+nonroad!B25+'onroad all'!P25+ptegu!B25+ptnonipm!B25+pt_oilgas!B25+np_oilgas!B25+rwc!B25+ptfire!B25+ptagfire!B25+'cmv_c3 12'!B25+airports!B25</f>
        <v>747873.43620085204</v>
      </c>
      <c r="C26" s="86">
        <f>rail!C25+'cmv_c1c2 12'!C25+nonpt!C25+nonroad!C25+'onroad all'!AP25+ptegu!C25+ptnonipm!C25+pt_oilgas!C25+np_oilgas!C25+rwc!C25+ag!B25+ptfire!C25+ptagfire!C25+'cmv_c3 12'!C25+airports!C25</f>
        <v>62068.188764346327</v>
      </c>
      <c r="D26" s="86">
        <f>rail!D25+'cmv_c1c2 12'!D25+nonpt!D25+nonroad!D25+'onroad all'!AF25+'onroad all'!AR25+'onroad all'!AS25+ptegu!AY25+ptnonipm!D25+pt_oilgas!D25+np_oilgas!D25+rwc!D25+ptfire!D25+ptagfire!D25+'cmv_c3 12'!D25+airports!D25</f>
        <v>138018.21745975644</v>
      </c>
      <c r="E26" s="86">
        <f>rail!E25+'cmv_c1c2 12'!E25+nonpt!E25+nonroad!E25+ptegu!E25+ptnonipm!E25+pt_oilgas!E25+np_oilgas!E25+rwc!E25+'onroad all'!BG25+afdust!BA25+ptfire!E25+ptagfire!E25+'cmv_c3 12'!E25+airports!E25</f>
        <v>203384.01882947114</v>
      </c>
      <c r="F26" s="86">
        <f>rail!F25+'cmv_c1c2 12'!F25+nonpt!F25+nonroad!F25+ptegu!F25+ptnonipm!F25+pt_oilgas!F25+np_oilgas!F25+rwc!F25+'onroad all'!BJ25+afdust!BB25+ptfire!F25+ptagfire!F25+'cmv_c3 12'!F25+airports!F25</f>
        <v>73672.893740518804</v>
      </c>
      <c r="G26" s="86">
        <f>rail!G25+'cmv_c1c2 12'!G25+nonpt!G25+nonroad!G25+'onroad all'!BZ25+ptegu!BY25+ptnonipm!G25+pt_oilgas!G25+np_oilgas!G25+rwc!G25+ptfire!G25+ptagfire!G25+'cmv_c3 12'!G25+airports!G25</f>
        <v>12713.503635920386</v>
      </c>
      <c r="H26" s="86">
        <f>rail!H25+'cmv_c1c2 12'!H25+nonpt!H25+nonroad!H25+'onroad all'!CL25+ptegu!H25+ptnonipm!H25+pt_oilgas!H25+np_oilgas!H25+rwc!H25+ptfire!H25+ptagfire!H25+'cmv_c3 12'!H25+ag!C25+airports!H25</f>
        <v>204221.30652439795</v>
      </c>
      <c r="I26" s="44" t="s">
        <v>235</v>
      </c>
      <c r="M26" s="26" t="s">
        <v>24</v>
      </c>
      <c r="N26" s="24">
        <f>B26+'biogenics 12'!H25</f>
        <v>862818.08505085204</v>
      </c>
      <c r="O26" s="24">
        <f t="shared" si="1"/>
        <v>62068.188764346327</v>
      </c>
      <c r="P26" s="24">
        <f>D26+'biogenics 12'!T25</f>
        <v>162851.48662975634</v>
      </c>
      <c r="Q26" s="24">
        <f t="shared" si="2"/>
        <v>203384.01882947114</v>
      </c>
      <c r="R26" s="24">
        <f t="shared" si="3"/>
        <v>73672.893740518804</v>
      </c>
      <c r="S26" s="24">
        <f t="shared" si="4"/>
        <v>12713.503635920386</v>
      </c>
      <c r="T26" s="24">
        <f>H26+'biogenics 12'!Z25</f>
        <v>1363404.913384398</v>
      </c>
      <c r="V26" s="26" t="s">
        <v>24</v>
      </c>
      <c r="W26" s="24">
        <f>B26-ptfire!B25</f>
        <v>489732.54989085207</v>
      </c>
      <c r="X26" s="24">
        <f>C26-ptfire!C25</f>
        <v>57795.498449646329</v>
      </c>
      <c r="Y26" s="24">
        <f>D26-ptfire!D25</f>
        <v>132646.29221215643</v>
      </c>
      <c r="Z26" s="24">
        <f>E26-ptfire!E25</f>
        <v>175471.79812547113</v>
      </c>
      <c r="AA26" s="24">
        <f>F26-ptfire!F25</f>
        <v>50018.466687518805</v>
      </c>
      <c r="AB26" s="24">
        <f>G26-ptfire!G25</f>
        <v>10207.985899120386</v>
      </c>
      <c r="AC26" s="24">
        <f>H26-ptfire!H25</f>
        <v>142801.42613539795</v>
      </c>
    </row>
    <row r="27" spans="1:29" x14ac:dyDescent="0.3">
      <c r="A27" s="26" t="s">
        <v>25</v>
      </c>
      <c r="B27" s="86">
        <f>rail!B26+'cmv_c1c2 12'!B26+nonpt!B26+nonroad!B26+'onroad all'!P26+ptegu!B26+ptnonipm!B26+pt_oilgas!B26+np_oilgas!B26+rwc!B26+ptfire!B26+ptagfire!B26+'cmv_c3 12'!B26+airports!B26</f>
        <v>2079272.7329501139</v>
      </c>
      <c r="C27" s="86">
        <f>rail!C26+'cmv_c1c2 12'!C26+nonpt!C26+nonroad!C26+'onroad all'!AP26+ptegu!C26+ptnonipm!C26+pt_oilgas!C26+np_oilgas!C26+rwc!C26+ag!B26+ptfire!C26+ptagfire!C26+'cmv_c3 12'!C26+airports!C26</f>
        <v>142032.7421971685</v>
      </c>
      <c r="D27" s="86">
        <f>rail!D26+'cmv_c1c2 12'!D26+nonpt!D26+nonroad!D26+'onroad all'!AF26+'onroad all'!AR26+'onroad all'!AS26+ptegu!AY26+ptnonipm!D26+pt_oilgas!D26+np_oilgas!D26+rwc!D26+ptfire!D26+ptagfire!D26+'cmv_c3 12'!D26+airports!D26</f>
        <v>278614.88162395067</v>
      </c>
      <c r="E27" s="86">
        <f>rail!E26+'cmv_c1c2 12'!E26+nonpt!E26+nonroad!E26+ptegu!E26+ptnonipm!E26+pt_oilgas!E26+np_oilgas!E26+rwc!E26+'onroad all'!BG26+afdust!BA26+ptfire!E26+ptagfire!E26+'cmv_c3 12'!E26+airports!E26</f>
        <v>653232.93468805228</v>
      </c>
      <c r="F27" s="86">
        <f>rail!F26+'cmv_c1c2 12'!F26+nonpt!F26+nonroad!F26+ptegu!F26+ptnonipm!F26+pt_oilgas!F26+np_oilgas!F26+rwc!F26+'onroad all'!BJ26+afdust!BB26+ptfire!F26+ptagfire!F26+'cmv_c3 12'!F26+airports!F26</f>
        <v>194555.8932866281</v>
      </c>
      <c r="G27" s="86">
        <f>rail!G26+'cmv_c1c2 12'!G26+nonpt!G26+nonroad!G26+'onroad all'!BZ26+ptegu!BY26+ptnonipm!G26+pt_oilgas!G26+np_oilgas!G26+rwc!G26+ptfire!G26+ptagfire!G26+'cmv_c3 12'!G26+airports!G26</f>
        <v>128602.6052128093</v>
      </c>
      <c r="H27" s="86">
        <f>rail!H26+'cmv_c1c2 12'!H26+nonpt!H26+nonroad!H26+'onroad all'!CL26+ptegu!H26+ptnonipm!H26+pt_oilgas!H26+np_oilgas!H26+rwc!H26+ptfire!H26+ptagfire!H26+'cmv_c3 12'!H26+ag!C26+airports!H26</f>
        <v>457597.63349873782</v>
      </c>
      <c r="I27" s="44" t="s">
        <v>235</v>
      </c>
      <c r="M27" s="26" t="s">
        <v>25</v>
      </c>
      <c r="N27" s="24">
        <f>B27+'biogenics 12'!H26</f>
        <v>2164760.4098411137</v>
      </c>
      <c r="O27" s="24">
        <f t="shared" si="1"/>
        <v>142032.7421971685</v>
      </c>
      <c r="P27" s="24">
        <f>D27+'biogenics 12'!T26</f>
        <v>319847.74270494457</v>
      </c>
      <c r="Q27" s="24">
        <f t="shared" si="2"/>
        <v>653232.93468805228</v>
      </c>
      <c r="R27" s="24">
        <f t="shared" si="3"/>
        <v>194555.8932866281</v>
      </c>
      <c r="S27" s="24">
        <f t="shared" si="4"/>
        <v>128602.6052128093</v>
      </c>
      <c r="T27" s="24">
        <f>H27+'biogenics 12'!Z26</f>
        <v>1164265.5774987377</v>
      </c>
      <c r="V27" s="26" t="s">
        <v>25</v>
      </c>
      <c r="W27" s="24">
        <f>B27-ptfire!B26</f>
        <v>999347.51105011394</v>
      </c>
      <c r="X27" s="24">
        <f>C27-ptfire!C26</f>
        <v>124222.64546116849</v>
      </c>
      <c r="Y27" s="24">
        <f>D27-ptfire!D26</f>
        <v>259466.76019795067</v>
      </c>
      <c r="Z27" s="24">
        <f>E27-ptfire!E26</f>
        <v>539432.46129805222</v>
      </c>
      <c r="AA27" s="24">
        <f>F27-ptfire!F26</f>
        <v>98114.822823628099</v>
      </c>
      <c r="AB27" s="24">
        <f>G27-ptfire!G26</f>
        <v>119137.6510361093</v>
      </c>
      <c r="AC27" s="24">
        <f>H27-ptfire!H26</f>
        <v>201577.76217873782</v>
      </c>
    </row>
    <row r="28" spans="1:29" x14ac:dyDescent="0.3">
      <c r="A28" s="26" t="s">
        <v>26</v>
      </c>
      <c r="B28" s="86">
        <f>rail!B27+'cmv_c1c2 12'!B27+nonpt!B27+nonroad!B27+'onroad all'!P27+ptegu!B27+ptnonipm!B27+pt_oilgas!B27+np_oilgas!B27+rwc!B27+ptfire!B27+ptagfire!B27+'cmv_c3 12'!B27+airports!B27</f>
        <v>2647414.7168659186</v>
      </c>
      <c r="C28" s="86">
        <f>rail!C27+'cmv_c1c2 12'!C27+nonpt!C27+nonroad!C27+'onroad all'!AP27+ptegu!C27+ptnonipm!C27+pt_oilgas!C27+np_oilgas!C27+rwc!C27+ag!B27+ptfire!C27+ptagfire!C27+'cmv_c3 12'!C27+airports!C27</f>
        <v>100370.72977701723</v>
      </c>
      <c r="D28" s="86">
        <f>rail!D27+'cmv_c1c2 12'!D27+nonpt!D27+nonroad!D27+'onroad all'!AF27+'onroad all'!AR27+'onroad all'!AS27+ptegu!AY27+ptnonipm!D27+pt_oilgas!D27+np_oilgas!D27+rwc!D27+ptfire!D27+ptagfire!D27+'cmv_c3 12'!D27+airports!D27</f>
        <v>118250.49158214337</v>
      </c>
      <c r="E28" s="86">
        <f>rail!E27+'cmv_c1c2 12'!E27+nonpt!E27+nonroad!E27+ptegu!E27+ptnonipm!E27+pt_oilgas!E27+np_oilgas!E27+rwc!E27+'onroad all'!BG27+afdust!BA27+ptfire!E27+ptagfire!E27+'cmv_c3 12'!E27+airports!E27</f>
        <v>473367.64788618695</v>
      </c>
      <c r="F28" s="86">
        <f>rail!F27+'cmv_c1c2 12'!F27+nonpt!F27+nonroad!F27+ptegu!F27+ptnonipm!F27+pt_oilgas!F27+np_oilgas!F27+rwc!F27+'onroad all'!BJ27+afdust!BB27+ptfire!F27+ptagfire!F27+'cmv_c3 12'!F27+airports!F27</f>
        <v>245160.30178441078</v>
      </c>
      <c r="G28" s="86">
        <f>rail!G27+'cmv_c1c2 12'!G27+nonpt!G27+nonroad!G27+'onroad all'!BZ27+ptegu!BY27+ptnonipm!G27+pt_oilgas!G27+np_oilgas!G27+rwc!G27+ptfire!G27+ptagfire!G27+'cmv_c3 12'!G27+airports!G27</f>
        <v>34972.868150505608</v>
      </c>
      <c r="H28" s="86">
        <f>rail!H27+'cmv_c1c2 12'!H27+nonpt!H27+nonroad!H27+'onroad all'!CL27+ptegu!H27+ptnonipm!H27+pt_oilgas!H27+np_oilgas!H27+rwc!H27+ptfire!H27+ptagfire!H27+'cmv_c3 12'!H27+ag!C27+airports!H27</f>
        <v>652500.06763368519</v>
      </c>
      <c r="M28" s="26" t="s">
        <v>26</v>
      </c>
      <c r="N28" s="24">
        <f>B28+'biogenics 12'!H27</f>
        <v>2772538.5431359177</v>
      </c>
      <c r="O28" s="24">
        <f t="shared" si="1"/>
        <v>100370.72977701723</v>
      </c>
      <c r="P28" s="24">
        <f>D28+'biogenics 12'!T27</f>
        <v>140222.50573779407</v>
      </c>
      <c r="Q28" s="24">
        <f t="shared" si="2"/>
        <v>473367.64788618695</v>
      </c>
      <c r="R28" s="24">
        <f t="shared" si="3"/>
        <v>245160.30178441078</v>
      </c>
      <c r="S28" s="24">
        <f t="shared" si="4"/>
        <v>34972.868150505608</v>
      </c>
      <c r="T28" s="24">
        <f>H28+'biogenics 12'!Z27</f>
        <v>1338207.0486736842</v>
      </c>
      <c r="V28" s="26" t="s">
        <v>26</v>
      </c>
      <c r="W28" s="24">
        <f>B28-ptfire!B27</f>
        <v>240185.78946591867</v>
      </c>
      <c r="X28" s="24">
        <f>C28-ptfire!C27</f>
        <v>60946.575669017227</v>
      </c>
      <c r="Y28" s="24">
        <f>D28-ptfire!D27</f>
        <v>89764.695939143363</v>
      </c>
      <c r="Z28" s="24">
        <f>E28-ptfire!E27</f>
        <v>232376.81775618697</v>
      </c>
      <c r="AA28" s="24">
        <f>F28-ptfire!F27</f>
        <v>40930.788494410779</v>
      </c>
      <c r="AB28" s="24">
        <f>G28-ptfire!G27</f>
        <v>18215.922774505609</v>
      </c>
      <c r="AC28" s="24">
        <f>H28-ptfire!H27</f>
        <v>85777.851083685178</v>
      </c>
    </row>
    <row r="29" spans="1:29" x14ac:dyDescent="0.3">
      <c r="A29" s="26" t="s">
        <v>27</v>
      </c>
      <c r="B29" s="86">
        <f>rail!B28+'cmv_c1c2 12'!B28+nonpt!B28+nonroad!B28+'onroad all'!P28+ptegu!B28+ptnonipm!B28+pt_oilgas!B28+np_oilgas!B28+rwc!B28+ptfire!B28+ptagfire!B28+'cmv_c3 12'!B28+airports!B28</f>
        <v>428292.35742702102</v>
      </c>
      <c r="C29" s="86">
        <f>rail!C28+'cmv_c1c2 12'!C28+nonpt!C28+nonroad!C28+'onroad all'!AP28+ptegu!C28+ptnonipm!C28+pt_oilgas!C28+np_oilgas!C28+rwc!C28+ag!B28+ptfire!C28+ptagfire!C28+'cmv_c3 12'!C28+airports!C28</f>
        <v>153688.50558660438</v>
      </c>
      <c r="D29" s="86">
        <f>rail!D28+'cmv_c1c2 12'!D28+nonpt!D28+nonroad!D28+'onroad all'!AF28+'onroad all'!AR28+'onroad all'!AS28+ptegu!AY28+ptnonipm!D28+pt_oilgas!D28+np_oilgas!D28+rwc!D28+ptfire!D28+ptagfire!D28+'cmv_c3 12'!D28+airports!D28</f>
        <v>140635.23691175049</v>
      </c>
      <c r="E29" s="86">
        <f>rail!E28+'cmv_c1c2 12'!E28+nonpt!E28+nonroad!E28+ptegu!E28+ptnonipm!E28+pt_oilgas!E28+np_oilgas!E28+rwc!E28+'onroad all'!BG28+afdust!BA28+ptfire!E28+ptagfire!E28+'cmv_c3 12'!E28+airports!E28</f>
        <v>311838.40119092463</v>
      </c>
      <c r="F29" s="86">
        <f>rail!F28+'cmv_c1c2 12'!F28+nonpt!F28+nonroad!F28+ptegu!F28+ptnonipm!F28+pt_oilgas!F28+np_oilgas!F28+rwc!F28+'onroad all'!BJ28+afdust!BB28+ptfire!F28+ptagfire!F28+'cmv_c3 12'!F28+airports!F28</f>
        <v>59981.925640988789</v>
      </c>
      <c r="G29" s="86">
        <f>rail!G28+'cmv_c1c2 12'!G28+nonpt!G28+nonroad!G28+'onroad all'!BZ28+ptegu!BY28+ptnonipm!G28+pt_oilgas!G28+np_oilgas!G28+rwc!G28+ptfire!G28+ptagfire!G28+'cmv_c3 12'!G28+airports!G28</f>
        <v>57776.240605686457</v>
      </c>
      <c r="H29" s="86">
        <f>rail!H28+'cmv_c1c2 12'!H28+nonpt!H28+nonroad!H28+'onroad all'!CL28+ptegu!H28+ptnonipm!H28+pt_oilgas!H28+np_oilgas!H28+rwc!H28+ptfire!H28+ptagfire!H28+'cmv_c3 12'!H28+ag!C28+airports!H28</f>
        <v>111340.4249187625</v>
      </c>
      <c r="I29" s="44" t="s">
        <v>235</v>
      </c>
      <c r="M29" s="26" t="s">
        <v>27</v>
      </c>
      <c r="N29" s="24">
        <f>B29+'biogenics 12'!H28</f>
        <v>486427.48861002101</v>
      </c>
      <c r="O29" s="24">
        <f t="shared" si="1"/>
        <v>153688.50558660438</v>
      </c>
      <c r="P29" s="24">
        <f>D29+'biogenics 12'!T28</f>
        <v>175754.84800880298</v>
      </c>
      <c r="Q29" s="24">
        <f t="shared" si="2"/>
        <v>311838.40119092463</v>
      </c>
      <c r="R29" s="24">
        <f t="shared" si="3"/>
        <v>59981.925640988789</v>
      </c>
      <c r="S29" s="24">
        <f t="shared" si="4"/>
        <v>57776.240605686457</v>
      </c>
      <c r="T29" s="24">
        <f>H29+'biogenics 12'!Z28</f>
        <v>281140.7879907625</v>
      </c>
      <c r="V29" s="26" t="s">
        <v>27</v>
      </c>
      <c r="W29" s="24">
        <f>B29-ptfire!B28</f>
        <v>326967.24409702106</v>
      </c>
      <c r="X29" s="24">
        <f>C29-ptfire!C28</f>
        <v>152014.16064660437</v>
      </c>
      <c r="Y29" s="24">
        <f>D29-ptfire!D28</f>
        <v>138669.00516275049</v>
      </c>
      <c r="Z29" s="24">
        <f>E29-ptfire!E28</f>
        <v>301009.46026492462</v>
      </c>
      <c r="AA29" s="24">
        <f>F29-ptfire!F28</f>
        <v>50804.852577988786</v>
      </c>
      <c r="AB29" s="24">
        <f>G29-ptfire!G28</f>
        <v>56836.305975686453</v>
      </c>
      <c r="AC29" s="24">
        <f>H29-ptfire!H28</f>
        <v>87271.728649762488</v>
      </c>
    </row>
    <row r="30" spans="1:29" x14ac:dyDescent="0.3">
      <c r="A30" s="26" t="s">
        <v>28</v>
      </c>
      <c r="B30" s="86">
        <f>rail!B29+'cmv_c1c2 12'!B29+nonpt!B29+nonroad!B29+'onroad all'!P29+ptegu!B29+ptnonipm!B29+pt_oilgas!B29+np_oilgas!B29+rwc!B29+ptfire!B29+ptagfire!B29+'cmv_c3 12'!B29+airports!B29</f>
        <v>534487.95019439457</v>
      </c>
      <c r="C30" s="86">
        <f>rail!C29+'cmv_c1c2 12'!C29+nonpt!C29+nonroad!C29+'onroad all'!AP29+ptegu!C29+ptnonipm!C29+pt_oilgas!C29+np_oilgas!C29+rwc!C29+ag!B29+ptfire!C29+ptagfire!C29+'cmv_c3 12'!C29+airports!C29</f>
        <v>34719.794119959486</v>
      </c>
      <c r="D30" s="86">
        <f>rail!D29+'cmv_c1c2 12'!D29+nonpt!D29+nonroad!D29+'onroad all'!AF29+'onroad all'!AR29+'onroad all'!AS29+ptegu!AY29+ptnonipm!D29+pt_oilgas!D29+np_oilgas!D29+rwc!D29+ptfire!D29+ptagfire!D29+'cmv_c3 12'!D29+airports!D29</f>
        <v>74482.827767508134</v>
      </c>
      <c r="E30" s="86">
        <f>rail!E29+'cmv_c1c2 12'!E29+nonpt!E29+nonroad!E29+ptegu!E29+ptnonipm!E29+pt_oilgas!E29+np_oilgas!E29+rwc!E29+'onroad all'!BG29+afdust!BA29+ptfire!E29+ptagfire!E29+'cmv_c3 12'!E29+airports!E29</f>
        <v>127063.7999703688</v>
      </c>
      <c r="F30" s="86">
        <f>rail!F29+'cmv_c1c2 12'!F29+nonpt!F29+nonroad!F29+ptegu!F29+ptnonipm!F29+pt_oilgas!F29+np_oilgas!F29+rwc!F29+'onroad all'!BJ29+afdust!BB29+ptfire!F29+ptagfire!F29+'cmv_c3 12'!F29+airports!F29</f>
        <v>40611.452452649304</v>
      </c>
      <c r="G30" s="86">
        <f>rail!G29+'cmv_c1c2 12'!G29+nonpt!G29+nonroad!G29+'onroad all'!BZ29+ptegu!BY29+ptnonipm!G29+pt_oilgas!G29+np_oilgas!G29+rwc!G29+ptfire!G29+ptagfire!G29+'cmv_c3 12'!G29+airports!G29</f>
        <v>6314.617409575847</v>
      </c>
      <c r="H30" s="86">
        <f>rail!H29+'cmv_c1c2 12'!H29+nonpt!H29+nonroad!H29+'onroad all'!CL29+ptegu!H29+ptnonipm!H29+pt_oilgas!H29+np_oilgas!H29+rwc!H29+ptfire!H29+ptagfire!H29+'cmv_c3 12'!H29+ag!C29+airports!H29</f>
        <v>117139.7104598822</v>
      </c>
      <c r="M30" s="26" t="s">
        <v>28</v>
      </c>
      <c r="N30" s="24">
        <f>B30+'biogenics 12'!H29</f>
        <v>621500.14469439455</v>
      </c>
      <c r="O30" s="24">
        <f t="shared" si="1"/>
        <v>34719.794119959486</v>
      </c>
      <c r="P30" s="24">
        <f>D30+'biogenics 12'!T29</f>
        <v>89032.923167508139</v>
      </c>
      <c r="Q30" s="24">
        <f t="shared" si="2"/>
        <v>127063.7999703688</v>
      </c>
      <c r="R30" s="24">
        <f t="shared" si="3"/>
        <v>40611.452452649304</v>
      </c>
      <c r="S30" s="24">
        <f t="shared" si="4"/>
        <v>6314.617409575847</v>
      </c>
      <c r="T30" s="24">
        <f>H30+'biogenics 12'!Z29</f>
        <v>459522.9011598822</v>
      </c>
      <c r="V30" s="26" t="s">
        <v>28</v>
      </c>
      <c r="W30" s="24">
        <f>B30-ptfire!B29</f>
        <v>330000.70773439459</v>
      </c>
      <c r="X30" s="24">
        <f>C30-ptfire!C29</f>
        <v>31321.986221559488</v>
      </c>
      <c r="Y30" s="24">
        <f>D30-ptfire!D29</f>
        <v>69548.670199908127</v>
      </c>
      <c r="Z30" s="24">
        <f>E30-ptfire!E29</f>
        <v>104346.8558773688</v>
      </c>
      <c r="AA30" s="24">
        <f>F30-ptfire!F29</f>
        <v>21359.807445649305</v>
      </c>
      <c r="AB30" s="24">
        <f>G30-ptfire!G29</f>
        <v>4122.3054379758469</v>
      </c>
      <c r="AC30" s="24">
        <f>H30-ptfire!H29</f>
        <v>68296.211384882205</v>
      </c>
    </row>
    <row r="31" spans="1:29" x14ac:dyDescent="0.3">
      <c r="A31" s="26" t="s">
        <v>29</v>
      </c>
      <c r="B31" s="86">
        <f>rail!B30+'cmv_c1c2 12'!B30+nonpt!B30+nonroad!B30+'onroad all'!P30+ptegu!B30+ptnonipm!B30+pt_oilgas!B30+np_oilgas!B30+rwc!B30+ptfire!B30+ptagfire!B30+'cmv_c3 12'!B30+airports!B30</f>
        <v>203370.0391544032</v>
      </c>
      <c r="C31" s="86">
        <f>rail!C30+'cmv_c1c2 12'!C30+nonpt!C30+nonroad!C30+'onroad all'!AP30+ptegu!C30+ptnonipm!C30+pt_oilgas!C30+np_oilgas!C30+rwc!C30+ag!B30+ptfire!C30+ptagfire!C30+'cmv_c3 12'!C30+airports!C30</f>
        <v>2188.2417252739792</v>
      </c>
      <c r="D31" s="86">
        <f>rail!D30+'cmv_c1c2 12'!D30+nonpt!D30+nonroad!D30+'onroad all'!AF30+'onroad all'!AR30+'onroad all'!AS30+ptegu!AY30+ptnonipm!D30+pt_oilgas!D30+np_oilgas!D30+rwc!D30+ptfire!D30+ptagfire!D30+'cmv_c3 12'!D30+airports!D30</f>
        <v>28530.28155112563</v>
      </c>
      <c r="E31" s="86">
        <f>rail!E30+'cmv_c1c2 12'!E30+nonpt!E30+nonroad!E30+ptegu!E30+ptnonipm!E30+pt_oilgas!E30+np_oilgas!E30+rwc!E30+'onroad all'!BG30+afdust!BA30+ptfire!E30+ptagfire!E30+'cmv_c3 12'!E30+airports!E30</f>
        <v>12715.634231830687</v>
      </c>
      <c r="F31" s="86">
        <f>rail!F30+'cmv_c1c2 12'!F30+nonpt!F30+nonroad!F30+ptegu!F30+ptnonipm!F30+pt_oilgas!F30+np_oilgas!F30+rwc!F30+'onroad all'!BJ30+afdust!BB30+ptfire!F30+ptagfire!F30+'cmv_c3 12'!F30+airports!F30</f>
        <v>9543.6136256243626</v>
      </c>
      <c r="G31" s="86">
        <f>rail!G30+'cmv_c1c2 12'!G30+nonpt!G30+nonroad!G30+'onroad all'!BZ30+ptegu!BY30+ptnonipm!G30+pt_oilgas!G30+np_oilgas!G30+rwc!G30+ptfire!G30+ptagfire!G30+'cmv_c3 12'!G30+airports!G30</f>
        <v>5995.662933500812</v>
      </c>
      <c r="H31" s="86">
        <f>rail!H30+'cmv_c1c2 12'!H30+nonpt!H30+nonroad!H30+'onroad all'!CL30+ptegu!H30+ptnonipm!H30+pt_oilgas!H30+np_oilgas!H30+rwc!H30+ptfire!H30+ptagfire!H30+'cmv_c3 12'!H30+ag!C30+airports!H30</f>
        <v>34044.651825058223</v>
      </c>
      <c r="I31" s="44" t="s">
        <v>235</v>
      </c>
      <c r="M31" s="26" t="s">
        <v>29</v>
      </c>
      <c r="N31" s="24">
        <f>B31+'biogenics 12'!H30</f>
        <v>217241.6044344031</v>
      </c>
      <c r="O31" s="24">
        <f t="shared" si="1"/>
        <v>2188.2417252739792</v>
      </c>
      <c r="P31" s="24">
        <f>D31+'biogenics 12'!T30</f>
        <v>29133.938677654671</v>
      </c>
      <c r="Q31" s="24">
        <f t="shared" si="2"/>
        <v>12715.634231830687</v>
      </c>
      <c r="R31" s="24">
        <f t="shared" si="3"/>
        <v>9543.6136256243626</v>
      </c>
      <c r="S31" s="24">
        <f t="shared" si="4"/>
        <v>5995.662933500812</v>
      </c>
      <c r="T31" s="24">
        <f>H31+'biogenics 12'!Z30</f>
        <v>122671.67632505822</v>
      </c>
      <c r="V31" s="26" t="s">
        <v>29</v>
      </c>
      <c r="W31" s="24">
        <f>B31-ptfire!B30</f>
        <v>199303.2010300032</v>
      </c>
      <c r="X31" s="24">
        <f>C31-ptfire!C30</f>
        <v>2121.570831693979</v>
      </c>
      <c r="Y31" s="24">
        <f>D31-ptfire!D30</f>
        <v>28478.728637645629</v>
      </c>
      <c r="Z31" s="24">
        <f>E31-ptfire!E30</f>
        <v>12305.436097670687</v>
      </c>
      <c r="AA31" s="24">
        <f>F31-ptfire!F30</f>
        <v>9195.987981874363</v>
      </c>
      <c r="AB31" s="24">
        <f>G31-ptfire!G30</f>
        <v>5966.3051027408119</v>
      </c>
      <c r="AC31" s="24">
        <f>H31-ptfire!H30</f>
        <v>33086.258456288226</v>
      </c>
    </row>
    <row r="32" spans="1:29" x14ac:dyDescent="0.3">
      <c r="A32" s="26" t="s">
        <v>30</v>
      </c>
      <c r="B32" s="86">
        <f>rail!B31+'cmv_c1c2 12'!B31+nonpt!B31+nonroad!B31+'onroad all'!P31+ptegu!B31+ptnonipm!B31+pt_oilgas!B31+np_oilgas!B31+rwc!B31+ptfire!B31+ptagfire!B31+'cmv_c3 12'!B31+airports!B31</f>
        <v>784664.75148257799</v>
      </c>
      <c r="C32" s="86">
        <f>rail!C31+'cmv_c1c2 12'!C31+nonpt!C31+nonroad!C31+'onroad all'!AP31+ptegu!C31+ptnonipm!C31+pt_oilgas!C31+np_oilgas!C31+rwc!C31+ag!B31+ptfire!C31+ptagfire!C31+'cmv_c3 12'!C31+airports!C31</f>
        <v>7027.0104567155404</v>
      </c>
      <c r="D32" s="86">
        <f>rail!D31+'cmv_c1c2 12'!D31+nonpt!D31+nonroad!D31+'onroad all'!AF31+'onroad all'!AR31+'onroad all'!AS31+ptegu!AY31+ptnonipm!D31+pt_oilgas!D31+np_oilgas!D31+rwc!D31+ptfire!D31+ptagfire!D31+'cmv_c3 12'!D31+airports!D31</f>
        <v>136673.28821491386</v>
      </c>
      <c r="E32" s="86">
        <f>rail!E31+'cmv_c1c2 12'!E31+nonpt!E31+nonroad!E31+ptegu!E31+ptnonipm!E31+pt_oilgas!E31+np_oilgas!E31+rwc!E31+'onroad all'!BG31+afdust!BA31+ptfire!E31+ptagfire!E31+'cmv_c3 12'!E31+airports!E31</f>
        <v>34966.18244020459</v>
      </c>
      <c r="F32" s="86">
        <f>rail!F31+'cmv_c1c2 12'!F31+nonpt!F31+nonroad!F31+ptegu!F31+ptnonipm!F31+pt_oilgas!F31+np_oilgas!F31+rwc!F31+'onroad all'!BJ31+afdust!BB31+ptfire!F31+ptagfire!F31+'cmv_c3 12'!F31+airports!F31</f>
        <v>22147.384907611478</v>
      </c>
      <c r="G32" s="86">
        <f>rail!G31+'cmv_c1c2 12'!G31+nonpt!G31+nonroad!G31+'onroad all'!BZ31+ptegu!BY31+ptnonipm!G31+pt_oilgas!G31+np_oilgas!G31+rwc!G31+ptfire!G31+ptagfire!G31+'cmv_c3 12'!G31+airports!G31</f>
        <v>4929.9585387643438</v>
      </c>
      <c r="H32" s="86">
        <f>rail!H31+'cmv_c1c2 12'!H31+nonpt!H31+nonroad!H31+'onroad all'!CL31+ptegu!H31+ptnonipm!H31+pt_oilgas!H31+np_oilgas!H31+rwc!H31+ptfire!H31+ptagfire!H31+'cmv_c3 12'!H31+ag!C31+airports!H31</f>
        <v>148807.93854158712</v>
      </c>
      <c r="I32" s="44" t="s">
        <v>235</v>
      </c>
      <c r="M32" s="26" t="s">
        <v>30</v>
      </c>
      <c r="N32" s="24">
        <f>B32+'biogenics 12'!H31</f>
        <v>795126.91278257803</v>
      </c>
      <c r="O32" s="24">
        <f t="shared" si="1"/>
        <v>7027.0104567155404</v>
      </c>
      <c r="P32" s="24">
        <f>D32+'biogenics 12'!T31</f>
        <v>138710.76537580584</v>
      </c>
      <c r="Q32" s="24">
        <f t="shared" si="2"/>
        <v>34966.18244020459</v>
      </c>
      <c r="R32" s="24">
        <f t="shared" si="3"/>
        <v>22147.384907611478</v>
      </c>
      <c r="S32" s="24">
        <f t="shared" si="4"/>
        <v>4929.9585387643438</v>
      </c>
      <c r="T32" s="24">
        <f>H32+'biogenics 12'!Z31</f>
        <v>238087.69123158712</v>
      </c>
      <c r="V32" s="26" t="s">
        <v>30</v>
      </c>
      <c r="W32" s="24">
        <f>B32-ptfire!B31</f>
        <v>760569.20853557799</v>
      </c>
      <c r="X32" s="24">
        <f>C32-ptfire!C31</f>
        <v>6631.2158910255403</v>
      </c>
      <c r="Y32" s="24">
        <f>D32-ptfire!D31</f>
        <v>136327.68666473386</v>
      </c>
      <c r="Z32" s="24">
        <f>E32-ptfire!E31</f>
        <v>32499.943409004591</v>
      </c>
      <c r="AA32" s="24">
        <f>F32-ptfire!F31</f>
        <v>20057.352537211478</v>
      </c>
      <c r="AB32" s="24">
        <f>G32-ptfire!G31</f>
        <v>4743.7380163843436</v>
      </c>
      <c r="AC32" s="24">
        <f>H32-ptfire!H31</f>
        <v>143118.35619898711</v>
      </c>
    </row>
    <row r="33" spans="1:29" x14ac:dyDescent="0.3">
      <c r="A33" s="26" t="s">
        <v>31</v>
      </c>
      <c r="B33" s="86">
        <f>rail!B32+'cmv_c1c2 12'!B32+nonpt!B32+nonroad!B32+'onroad all'!P32+ptegu!B32+ptnonipm!B32+pt_oilgas!B32+np_oilgas!B32+rwc!B32+ptfire!B32+ptagfire!B32+'cmv_c3 12'!B32+airports!B32</f>
        <v>625141.06238546793</v>
      </c>
      <c r="C33" s="86">
        <f>rail!C32+'cmv_c1c2 12'!C32+nonpt!C32+nonroad!C32+'onroad all'!AP32+ptegu!C32+ptnonipm!C32+pt_oilgas!C32+np_oilgas!C32+rwc!C32+ag!B32+ptfire!C32+ptagfire!C32+'cmv_c3 12'!C32+airports!C32</f>
        <v>39961.662255899057</v>
      </c>
      <c r="D33" s="86">
        <f>rail!D32+'cmv_c1c2 12'!D32+nonpt!D32+nonroad!D32+'onroad all'!AF32+'onroad all'!AR32+'onroad all'!AS32+ptegu!AY32+ptnonipm!D32+pt_oilgas!D32+np_oilgas!D32+rwc!D32+ptfire!D32+ptagfire!D32+'cmv_c3 12'!D32+airports!D32</f>
        <v>167401.14608859475</v>
      </c>
      <c r="E33" s="86">
        <f>rail!E32+'cmv_c1c2 12'!E32+nonpt!E32+nonroad!E32+ptegu!E32+ptnonipm!E32+pt_oilgas!E32+np_oilgas!E32+rwc!E32+'onroad all'!BG32+afdust!BA32+ptfire!E32+ptagfire!E32+'cmv_c3 12'!E32+airports!E32</f>
        <v>168840.29528848699</v>
      </c>
      <c r="F33" s="86">
        <f>rail!F32+'cmv_c1c2 12'!F32+nonpt!F32+nonroad!F32+ptegu!F32+ptnonipm!F32+pt_oilgas!F32+np_oilgas!F32+rwc!F32+'onroad all'!BJ32+afdust!BB32+ptfire!F32+ptagfire!F32+'cmv_c3 12'!F32+airports!F32</f>
        <v>47983.849805359561</v>
      </c>
      <c r="G33" s="86">
        <f>rail!G32+'cmv_c1c2 12'!G32+nonpt!G32+nonroad!G32+'onroad all'!BZ32+ptegu!BY32+ptnonipm!G32+pt_oilgas!G32+np_oilgas!G32+rwc!G32+ptfire!G32+ptagfire!G32+'cmv_c3 12'!G32+airports!G32</f>
        <v>15405.226484469051</v>
      </c>
      <c r="H33" s="86">
        <f>rail!H32+'cmv_c1c2 12'!H32+nonpt!H32+nonroad!H32+'onroad all'!CL32+ptegu!H32+ptnonipm!H32+pt_oilgas!H32+np_oilgas!H32+rwc!H32+ptfire!H32+ptagfire!H32+'cmv_c3 12'!H32+ag!C32+airports!H32</f>
        <v>280296.13663616095</v>
      </c>
      <c r="M33" s="26" t="s">
        <v>31</v>
      </c>
      <c r="N33" s="24">
        <f>B33+'biogenics 12'!H32</f>
        <v>739897.4828954679</v>
      </c>
      <c r="O33" s="24">
        <f t="shared" si="1"/>
        <v>39961.662255899057</v>
      </c>
      <c r="P33" s="24">
        <f>D33+'biogenics 12'!T32</f>
        <v>184063.25210659474</v>
      </c>
      <c r="Q33" s="24">
        <f t="shared" si="2"/>
        <v>168840.29528848699</v>
      </c>
      <c r="R33" s="24">
        <f t="shared" si="3"/>
        <v>47983.849805359561</v>
      </c>
      <c r="S33" s="24">
        <f t="shared" si="4"/>
        <v>15405.226484469051</v>
      </c>
      <c r="T33" s="24">
        <f>H33+'biogenics 12'!Z32</f>
        <v>772940.61533616087</v>
      </c>
      <c r="V33" s="26" t="s">
        <v>31</v>
      </c>
      <c r="W33" s="24">
        <f>B33-ptfire!B32</f>
        <v>391544.95417546795</v>
      </c>
      <c r="X33" s="24">
        <f>C33-ptfire!C32</f>
        <v>36135.456348899053</v>
      </c>
      <c r="Y33" s="24">
        <f>D33-ptfire!D32</f>
        <v>164610.63612359474</v>
      </c>
      <c r="Z33" s="24">
        <f>E33-ptfire!E32</f>
        <v>145431.22928048699</v>
      </c>
      <c r="AA33" s="24">
        <f>F33-ptfire!F32</f>
        <v>28145.65673535956</v>
      </c>
      <c r="AB33" s="24">
        <f>G33-ptfire!G32</f>
        <v>13771.112269469051</v>
      </c>
      <c r="AC33" s="24">
        <f>H33-ptfire!H32</f>
        <v>225294.40656816095</v>
      </c>
    </row>
    <row r="34" spans="1:29" x14ac:dyDescent="0.3">
      <c r="A34" s="26" t="s">
        <v>32</v>
      </c>
      <c r="B34" s="86">
        <f>rail!B33+'cmv_c1c2 12'!B33+nonpt!B33+nonroad!B33+'onroad all'!P33+ptegu!B33+ptnonipm!B33+pt_oilgas!B33+np_oilgas!B33+rwc!B33+ptfire!B33+ptagfire!B33+'cmv_c3 12'!B33+airports!B33</f>
        <v>1334580.4264053362</v>
      </c>
      <c r="C34" s="86">
        <f>rail!C33+'cmv_c1c2 12'!C33+nonpt!C33+nonroad!C33+'onroad all'!AP33+ptegu!C33+ptnonipm!C33+pt_oilgas!C33+np_oilgas!C33+rwc!C33+ag!B33+ptfire!C33+ptagfire!C33+'cmv_c3 12'!C33+airports!C33</f>
        <v>43381.856188994367</v>
      </c>
      <c r="D34" s="86">
        <f>rail!D33+'cmv_c1c2 12'!D33+nonpt!D33+nonroad!D33+'onroad all'!AF33+'onroad all'!AR33+'onroad all'!AS33+ptegu!AY33+ptnonipm!D33+pt_oilgas!D33+np_oilgas!D33+rwc!D33+ptfire!D33+ptagfire!D33+'cmv_c3 12'!D33+airports!D33</f>
        <v>238489.18924621833</v>
      </c>
      <c r="E34" s="86">
        <f>rail!E33+'cmv_c1c2 12'!E33+nonpt!E33+nonroad!E33+ptegu!E33+ptnonipm!E33+pt_oilgas!E33+np_oilgas!E33+rwc!E33+'onroad all'!BG33+afdust!BA33+ptfire!E33+ptagfire!E33+'cmv_c3 12'!E33+airports!E33</f>
        <v>101225.98315384919</v>
      </c>
      <c r="F34" s="86">
        <f>rail!F33+'cmv_c1c2 12'!F33+nonpt!F33+nonroad!F33+ptegu!F33+ptnonipm!F33+pt_oilgas!F33+np_oilgas!F33+rwc!F33+'onroad all'!BJ33+afdust!BB33+ptfire!F33+ptagfire!F33+'cmv_c3 12'!F33+airports!F33</f>
        <v>49505.090357641078</v>
      </c>
      <c r="G34" s="86">
        <f>rail!G33+'cmv_c1c2 12'!G33+nonpt!G33+nonroad!G33+'onroad all'!BZ33+ptegu!BY33+ptnonipm!G33+pt_oilgas!G33+np_oilgas!G33+rwc!G33+ptfire!G33+ptagfire!G33+'cmv_c3 12'!G33+airports!G33</f>
        <v>25636.528271147021</v>
      </c>
      <c r="H34" s="86">
        <f>rail!H33+'cmv_c1c2 12'!H33+nonpt!H33+nonroad!H33+'onroad all'!CL33+ptegu!H33+ptnonipm!H33+pt_oilgas!H33+np_oilgas!H33+rwc!H33+ptfire!H33+ptagfire!H33+'cmv_c3 12'!H33+ag!C33+airports!H33</f>
        <v>276165.87243006966</v>
      </c>
      <c r="I34" s="44" t="s">
        <v>235</v>
      </c>
      <c r="M34" s="26" t="s">
        <v>32</v>
      </c>
      <c r="N34" s="24">
        <f>B34+'biogenics 12'!H33</f>
        <v>1385869.8532443361</v>
      </c>
      <c r="O34" s="24">
        <f t="shared" si="1"/>
        <v>43381.856188994367</v>
      </c>
      <c r="P34" s="24">
        <f>D34+'biogenics 12'!T33</f>
        <v>249865.25956395923</v>
      </c>
      <c r="Q34" s="24">
        <f t="shared" si="2"/>
        <v>101225.98315384919</v>
      </c>
      <c r="R34" s="24">
        <f t="shared" si="3"/>
        <v>49505.090357641078</v>
      </c>
      <c r="S34" s="24">
        <f t="shared" si="4"/>
        <v>25636.528271147021</v>
      </c>
      <c r="T34" s="24">
        <f>H34+'biogenics 12'!Z33</f>
        <v>598052.3936800696</v>
      </c>
      <c r="V34" s="26" t="s">
        <v>32</v>
      </c>
      <c r="W34" s="24">
        <f>B34-ptfire!B33</f>
        <v>1321837.1276823361</v>
      </c>
      <c r="X34" s="24">
        <f>C34-ptfire!C33</f>
        <v>43172.280743134368</v>
      </c>
      <c r="Y34" s="24">
        <f>D34-ptfire!D33</f>
        <v>238293.44474810833</v>
      </c>
      <c r="Z34" s="24">
        <f>E34-ptfire!E33</f>
        <v>99910.093146249186</v>
      </c>
      <c r="AA34" s="24">
        <f>F34-ptfire!F33</f>
        <v>48389.929561841076</v>
      </c>
      <c r="AB34" s="24">
        <f>G34-ptfire!G33</f>
        <v>25534.076908057021</v>
      </c>
      <c r="AC34" s="24">
        <f>H34-ptfire!H33</f>
        <v>273153.22841586964</v>
      </c>
    </row>
    <row r="35" spans="1:29" x14ac:dyDescent="0.3">
      <c r="A35" s="26" t="s">
        <v>33</v>
      </c>
      <c r="B35" s="86">
        <f>rail!B34+'cmv_c1c2 12'!B34+nonpt!B34+nonroad!B34+'onroad all'!P34+ptegu!B34+ptnonipm!B34+pt_oilgas!B34+np_oilgas!B34+rwc!B34+ptfire!B34+ptagfire!B34+'cmv_c3 12'!B34+airports!B34</f>
        <v>1412479.1366205332</v>
      </c>
      <c r="C35" s="86">
        <f>rail!C34+'cmv_c1c2 12'!C34+nonpt!C34+nonroad!C34+'onroad all'!AP34+ptegu!C34+ptnonipm!C34+pt_oilgas!C34+np_oilgas!C34+rwc!C34+ag!B34+ptfire!C34+ptagfire!C34+'cmv_c3 12'!C34+airports!C34</f>
        <v>201779.30665360723</v>
      </c>
      <c r="D35" s="86">
        <f>rail!D34+'cmv_c1c2 12'!D34+nonpt!D34+nonroad!D34+'onroad all'!AF34+'onroad all'!AR34+'onroad all'!AS34+ptegu!AY34+ptnonipm!D34+pt_oilgas!D34+np_oilgas!D34+rwc!D34+ptfire!D34+ptagfire!D34+'cmv_c3 12'!D34+airports!D34</f>
        <v>227168.9280736997</v>
      </c>
      <c r="E35" s="86">
        <f>rail!E34+'cmv_c1c2 12'!E34+nonpt!E34+nonroad!E34+ptegu!E34+ptnonipm!E34+pt_oilgas!E34+np_oilgas!E34+rwc!E34+'onroad all'!BG34+afdust!BA34+ptfire!E34+ptagfire!E34+'cmv_c3 12'!E34+airports!E34</f>
        <v>135296.28517083917</v>
      </c>
      <c r="F35" s="86">
        <f>rail!F34+'cmv_c1c2 12'!F34+nonpt!F34+nonroad!F34+ptegu!F34+ptnonipm!F34+pt_oilgas!F34+np_oilgas!F34+rwc!F34+'onroad all'!BJ34+afdust!BB34+ptfire!F34+ptagfire!F34+'cmv_c3 12'!F34+airports!F34</f>
        <v>58425.965151588192</v>
      </c>
      <c r="G35" s="86">
        <f>rail!G34+'cmv_c1c2 12'!G34+nonpt!G34+nonroad!G34+'onroad all'!BZ34+ptegu!BY34+ptnonipm!G34+pt_oilgas!G34+np_oilgas!G34+rwc!G34+ptfire!G34+ptagfire!G34+'cmv_c3 12'!G34+airports!G34</f>
        <v>36539.632390387058</v>
      </c>
      <c r="H35" s="86">
        <f>rail!H34+'cmv_c1c2 12'!H34+nonpt!H34+nonroad!H34+'onroad all'!CL34+ptegu!H34+ptnonipm!H34+pt_oilgas!H34+np_oilgas!H34+rwc!H34+ptfire!H34+ptagfire!H34+'cmv_c3 12'!H34+ag!C34+airports!H34</f>
        <v>315751.12761050905</v>
      </c>
      <c r="I35" s="44" t="s">
        <v>235</v>
      </c>
      <c r="M35" s="26" t="s">
        <v>33</v>
      </c>
      <c r="N35" s="24">
        <f>B35+'biogenics 12'!H34</f>
        <v>1505225.4659005331</v>
      </c>
      <c r="O35" s="24">
        <f t="shared" si="1"/>
        <v>201779.30665360723</v>
      </c>
      <c r="P35" s="24">
        <f>D35+'biogenics 12'!T34</f>
        <v>249308.86299100969</v>
      </c>
      <c r="Q35" s="24">
        <f t="shared" si="2"/>
        <v>135296.28517083917</v>
      </c>
      <c r="R35" s="24">
        <f t="shared" si="3"/>
        <v>58425.965151588192</v>
      </c>
      <c r="S35" s="24">
        <f t="shared" si="4"/>
        <v>36539.632390387058</v>
      </c>
      <c r="T35" s="24">
        <f>H35+'biogenics 12'!Z34</f>
        <v>1148540.8890805091</v>
      </c>
      <c r="V35" s="26" t="s">
        <v>33</v>
      </c>
      <c r="W35" s="24">
        <f>B35-ptfire!B34</f>
        <v>1267961.3111205332</v>
      </c>
      <c r="X35" s="24">
        <f>C35-ptfire!C34</f>
        <v>199398.43436760723</v>
      </c>
      <c r="Y35" s="24">
        <f>D35-ptfire!D34</f>
        <v>224735.46853319969</v>
      </c>
      <c r="Z35" s="24">
        <f>E35-ptfire!E34</f>
        <v>120182.45902783917</v>
      </c>
      <c r="AA35" s="24">
        <f>F35-ptfire!F34</f>
        <v>45617.647325588194</v>
      </c>
      <c r="AB35" s="24">
        <f>G35-ptfire!G34</f>
        <v>35312.448826887055</v>
      </c>
      <c r="AC35" s="24">
        <f>H35-ptfire!H34</f>
        <v>281526.03296050907</v>
      </c>
    </row>
    <row r="36" spans="1:29" x14ac:dyDescent="0.3">
      <c r="A36" s="26" t="s">
        <v>34</v>
      </c>
      <c r="B36" s="86">
        <f>rail!B35+'cmv_c1c2 12'!B35+nonpt!B35+nonroad!B35+'onroad all'!P35+ptegu!B35+ptnonipm!B35+pt_oilgas!B35+np_oilgas!B35+rwc!B35+ptfire!B35+ptagfire!B35+'cmv_c3 12'!B35+airports!B35</f>
        <v>333200.98235243961</v>
      </c>
      <c r="C36" s="86">
        <f>rail!C35+'cmv_c1c2 12'!C35+nonpt!C35+nonroad!C35+'onroad all'!AP35+ptegu!C35+ptnonipm!C35+pt_oilgas!C35+np_oilgas!C35+rwc!C35+ag!B35+ptfire!C35+ptagfire!C35+'cmv_c3 12'!C35+airports!C35</f>
        <v>60409.455205038415</v>
      </c>
      <c r="D36" s="86">
        <f>rail!D35+'cmv_c1c2 12'!D35+nonpt!D35+nonroad!D35+'onroad all'!AF35+'onroad all'!AR35+'onroad all'!AS35+ptegu!AY35+ptnonipm!D35+pt_oilgas!D35+np_oilgas!D35+rwc!D35+ptfire!D35+ptagfire!D35+'cmv_c3 12'!D35+airports!D35</f>
        <v>144422.55382105702</v>
      </c>
      <c r="E36" s="86">
        <f>rail!E35+'cmv_c1c2 12'!E35+nonpt!E35+nonroad!E35+ptegu!E35+ptnonipm!E35+pt_oilgas!E35+np_oilgas!E35+rwc!E35+'onroad all'!BG35+afdust!BA35+ptfire!E35+ptagfire!E35+'cmv_c3 12'!E35+airports!E35</f>
        <v>227098.40261384603</v>
      </c>
      <c r="F36" s="86">
        <f>rail!F35+'cmv_c1c2 12'!F35+nonpt!F35+nonroad!F35+ptegu!F35+ptnonipm!F35+pt_oilgas!F35+np_oilgas!F35+rwc!F35+'onroad all'!BJ35+afdust!BB35+ptfire!F35+ptagfire!F35+'cmv_c3 12'!F35+airports!F35</f>
        <v>53160.735437532974</v>
      </c>
      <c r="G36" s="86">
        <f>rail!G35+'cmv_c1c2 12'!G35+nonpt!G35+nonroad!G35+'onroad all'!BZ35+ptegu!BY35+ptnonipm!G35+pt_oilgas!G35+np_oilgas!G35+rwc!G35+ptfire!G35+ptagfire!G35+'cmv_c3 12'!G35+airports!G35</f>
        <v>109276.85313474502</v>
      </c>
      <c r="H36" s="86">
        <f>rail!H35+'cmv_c1c2 12'!H35+nonpt!H35+nonroad!H35+'onroad all'!CL35+ptegu!H35+ptnonipm!H35+pt_oilgas!H35+np_oilgas!H35+rwc!H35+ptfire!H35+ptagfire!H35+'cmv_c3 12'!H35+ag!C35+airports!H35</f>
        <v>438730.6419156912</v>
      </c>
      <c r="I36" s="44" t="s">
        <v>235</v>
      </c>
      <c r="M36" s="26" t="s">
        <v>34</v>
      </c>
      <c r="N36" s="24">
        <f>B36+'biogenics 12'!H35</f>
        <v>374267.13433043961</v>
      </c>
      <c r="O36" s="24">
        <f t="shared" si="1"/>
        <v>60409.455205038415</v>
      </c>
      <c r="P36" s="24">
        <f>D36+'biogenics 12'!T35</f>
        <v>174679.79491520723</v>
      </c>
      <c r="Q36" s="24">
        <f t="shared" si="2"/>
        <v>227098.40261384603</v>
      </c>
      <c r="R36" s="24">
        <f t="shared" si="3"/>
        <v>53160.735437532974</v>
      </c>
      <c r="S36" s="24">
        <f t="shared" si="4"/>
        <v>109276.85313474502</v>
      </c>
      <c r="T36" s="24">
        <f>H36+'biogenics 12'!Z35</f>
        <v>559442.41513569118</v>
      </c>
      <c r="V36" s="26" t="s">
        <v>34</v>
      </c>
      <c r="W36" s="24">
        <f>B36-ptfire!B35</f>
        <v>231086.2214324396</v>
      </c>
      <c r="X36" s="24">
        <f>C36-ptfire!C35</f>
        <v>58731.784515038416</v>
      </c>
      <c r="Y36" s="24">
        <f>D36-ptfire!D35</f>
        <v>142941.57569505702</v>
      </c>
      <c r="Z36" s="24">
        <f>E36-ptfire!E35</f>
        <v>216632.10883384602</v>
      </c>
      <c r="AA36" s="24">
        <f>F36-ptfire!F35</f>
        <v>44290.991283532974</v>
      </c>
      <c r="AB36" s="24">
        <f>G36-ptfire!G35</f>
        <v>108482.66594774502</v>
      </c>
      <c r="AC36" s="24">
        <f>H36-ptfire!H35</f>
        <v>414614.14936369122</v>
      </c>
    </row>
    <row r="37" spans="1:29" x14ac:dyDescent="0.3">
      <c r="A37" s="26" t="s">
        <v>35</v>
      </c>
      <c r="B37" s="86">
        <f>rail!B36+'cmv_c1c2 12'!B36+nonpt!B36+nonroad!B36+'onroad all'!P36+ptegu!B36+ptnonipm!B36+pt_oilgas!B36+np_oilgas!B36+rwc!B36+ptfire!B36+ptagfire!B36+'cmv_c3 12'!B36+airports!B36</f>
        <v>1505410.8335648535</v>
      </c>
      <c r="C37" s="86">
        <f>rail!C36+'cmv_c1c2 12'!C36+nonpt!C36+nonroad!C36+'onroad all'!AP36+ptegu!C36+ptnonipm!C36+pt_oilgas!C36+np_oilgas!C36+rwc!C36+ag!B36+ptfire!C36+ptagfire!C36+'cmv_c3 12'!C36+airports!C36</f>
        <v>92856.159995622569</v>
      </c>
      <c r="D37" s="86">
        <f>rail!D36+'cmv_c1c2 12'!D36+nonpt!D36+nonroad!D36+'onroad all'!AF36+'onroad all'!AR36+'onroad all'!AS36+ptegu!AY36+ptnonipm!D36+pt_oilgas!D36+np_oilgas!D36+rwc!D36+ptfire!D36+ptagfire!D36+'cmv_c3 12'!D36+airports!D36</f>
        <v>327092.02555464278</v>
      </c>
      <c r="E37" s="86">
        <f>rail!E36+'cmv_c1c2 12'!E36+nonpt!E36+nonroad!E36+ptegu!E36+ptnonipm!E36+pt_oilgas!E36+np_oilgas!E36+rwc!E36+'onroad all'!BG36+afdust!BA36+ptfire!E36+ptagfire!E36+'cmv_c3 12'!E36+airports!E36</f>
        <v>156465.46551767169</v>
      </c>
      <c r="F37" s="86">
        <f>rail!F36+'cmv_c1c2 12'!F36+nonpt!F36+nonroad!F36+ptegu!F36+ptnonipm!F36+pt_oilgas!F36+np_oilgas!F36+rwc!F36+'onroad all'!BJ36+afdust!BB36+ptfire!F36+ptagfire!F36+'cmv_c3 12'!F36+airports!F36</f>
        <v>72091.33481632483</v>
      </c>
      <c r="G37" s="86">
        <f>rail!G36+'cmv_c1c2 12'!G36+nonpt!G36+nonroad!G36+'onroad all'!BZ36+ptegu!BY36+ptnonipm!G36+pt_oilgas!G36+np_oilgas!G36+rwc!G36+ptfire!G36+ptagfire!G36+'cmv_c3 12'!G36+airports!G36</f>
        <v>124721.53327658505</v>
      </c>
      <c r="H37" s="86">
        <f>rail!H36+'cmv_c1c2 12'!H36+nonpt!H36+nonroad!H36+'onroad all'!CL36+ptegu!H36+ptnonipm!H36+pt_oilgas!H36+np_oilgas!H36+rwc!H36+ptfire!H36+ptagfire!H36+'cmv_c3 12'!H36+ag!C36+airports!H36</f>
        <v>354285.31022476999</v>
      </c>
      <c r="I37" s="44" t="s">
        <v>235</v>
      </c>
      <c r="M37" s="26" t="s">
        <v>35</v>
      </c>
      <c r="N37" s="24">
        <f>B37+'biogenics 12'!H36</f>
        <v>1546669.0121998535</v>
      </c>
      <c r="O37" s="24">
        <f t="shared" si="1"/>
        <v>92856.159995622569</v>
      </c>
      <c r="P37" s="24">
        <f>D37+'biogenics 12'!T36</f>
        <v>349411.3475313448</v>
      </c>
      <c r="Q37" s="24">
        <f t="shared" si="2"/>
        <v>156465.46551767169</v>
      </c>
      <c r="R37" s="24">
        <f t="shared" si="3"/>
        <v>72091.33481632483</v>
      </c>
      <c r="S37" s="24">
        <f t="shared" si="4"/>
        <v>124721.53327658505</v>
      </c>
      <c r="T37" s="24">
        <f>H37+'biogenics 12'!Z36</f>
        <v>604655.68184276996</v>
      </c>
      <c r="V37" s="26" t="s">
        <v>35</v>
      </c>
      <c r="W37" s="24">
        <f>B37-ptfire!B36</f>
        <v>1476980.2050958534</v>
      </c>
      <c r="X37" s="24">
        <f>C37-ptfire!C36</f>
        <v>92388.385309952573</v>
      </c>
      <c r="Y37" s="24">
        <f>D37-ptfire!D36</f>
        <v>326644.68305244279</v>
      </c>
      <c r="Z37" s="24">
        <f>E37-ptfire!E36</f>
        <v>153520.18994357169</v>
      </c>
      <c r="AA37" s="24">
        <f>F37-ptfire!F36</f>
        <v>69595.337570024829</v>
      </c>
      <c r="AB37" s="24">
        <f>G37-ptfire!G36</f>
        <v>124489.71030855505</v>
      </c>
      <c r="AC37" s="24">
        <f>H37-ptfire!H36</f>
        <v>347561.05745406996</v>
      </c>
    </row>
    <row r="38" spans="1:29" x14ac:dyDescent="0.3">
      <c r="A38" s="26" t="s">
        <v>36</v>
      </c>
      <c r="B38" s="86">
        <f>rail!B37+'cmv_c1c2 12'!B37+nonpt!B37+nonroad!B37+'onroad all'!P37+ptegu!B37+ptnonipm!B37+pt_oilgas!B37+np_oilgas!B37+rwc!B37+ptfire!B37+ptagfire!B37+'cmv_c3 12'!B37+airports!B37</f>
        <v>1725327.705922642</v>
      </c>
      <c r="C38" s="86">
        <f>rail!C37+'cmv_c1c2 12'!C37+nonpt!C37+nonroad!C37+'onroad all'!AP37+ptegu!C37+ptnonipm!C37+pt_oilgas!C37+np_oilgas!C37+rwc!C37+ag!B37+ptfire!C37+ptagfire!C37+'cmv_c3 12'!C37+airports!C37</f>
        <v>132932.2516091367</v>
      </c>
      <c r="D38" s="86">
        <f>rail!D37+'cmv_c1c2 12'!D37+nonpt!D37+nonroad!D37+'onroad all'!AF37+'onroad all'!AR37+'onroad all'!AS37+ptegu!AY37+ptnonipm!D37+pt_oilgas!D37+np_oilgas!D37+rwc!D37+ptfire!D37+ptagfire!D37+'cmv_c3 12'!D37+airports!D37</f>
        <v>280739.90798018803</v>
      </c>
      <c r="E38" s="86">
        <f>rail!E37+'cmv_c1c2 12'!E37+nonpt!E37+nonroad!E37+ptegu!E37+ptnonipm!E37+pt_oilgas!E37+np_oilgas!E37+rwc!E37+'onroad all'!BG37+afdust!BA37+ptfire!E37+ptagfire!E37+'cmv_c3 12'!E37+airports!E37</f>
        <v>428041.07224635233</v>
      </c>
      <c r="F38" s="86">
        <f>rail!F37+'cmv_c1c2 12'!F37+nonpt!F37+nonroad!F37+ptegu!F37+ptnonipm!F37+pt_oilgas!F37+np_oilgas!F37+rwc!F37+'onroad all'!BJ37+afdust!BB37+ptfire!F37+ptagfire!F37+'cmv_c3 12'!F37+airports!F37</f>
        <v>157262.65442761491</v>
      </c>
      <c r="G38" s="86">
        <f>rail!G37+'cmv_c1c2 12'!G37+nonpt!G37+nonroad!G37+'onroad all'!BZ37+ptegu!BY37+ptnonipm!G37+pt_oilgas!G37+np_oilgas!G37+rwc!G37+ptfire!G37+ptagfire!G37+'cmv_c3 12'!G37+airports!G37</f>
        <v>81471.71368072473</v>
      </c>
      <c r="H38" s="86">
        <f>rail!H37+'cmv_c1c2 12'!H37+nonpt!H37+nonroad!H37+'onroad all'!CL37+ptegu!H37+ptnonipm!H37+pt_oilgas!H37+np_oilgas!H37+rwc!H37+ptfire!H37+ptagfire!H37+'cmv_c3 12'!H37+ag!C37+airports!H37</f>
        <v>563707.84942220803</v>
      </c>
      <c r="I38" s="44" t="s">
        <v>235</v>
      </c>
      <c r="M38" s="26" t="s">
        <v>36</v>
      </c>
      <c r="N38" s="24">
        <f>B38+'biogenics 12'!H37</f>
        <v>1810426.0294426421</v>
      </c>
      <c r="O38" s="24">
        <f t="shared" si="1"/>
        <v>132932.2516091367</v>
      </c>
      <c r="P38" s="24">
        <f>D38+'biogenics 12'!T37</f>
        <v>306744.390240648</v>
      </c>
      <c r="Q38" s="24">
        <f t="shared" si="2"/>
        <v>428041.07224635233</v>
      </c>
      <c r="R38" s="24">
        <f t="shared" si="3"/>
        <v>157262.65442761491</v>
      </c>
      <c r="S38" s="24">
        <f t="shared" si="4"/>
        <v>81471.71368072473</v>
      </c>
      <c r="T38" s="24">
        <f>H38+'biogenics 12'!Z37</f>
        <v>1019240.746422208</v>
      </c>
      <c r="V38" s="26" t="s">
        <v>36</v>
      </c>
      <c r="W38" s="24">
        <f>B38-ptfire!B37</f>
        <v>735226.38243264204</v>
      </c>
      <c r="X38" s="24">
        <f>C38-ptfire!C37</f>
        <v>116542.77854513669</v>
      </c>
      <c r="Y38" s="24">
        <f>D38-ptfire!D37</f>
        <v>260055.66104318804</v>
      </c>
      <c r="Z38" s="24">
        <f>E38-ptfire!E37</f>
        <v>320911.92413635232</v>
      </c>
      <c r="AA38" s="24">
        <f>F38-ptfire!F37</f>
        <v>66475.230951614911</v>
      </c>
      <c r="AB38" s="24">
        <f>G38-ptfire!G37</f>
        <v>71837.255971624734</v>
      </c>
      <c r="AC38" s="24">
        <f>H38-ptfire!H37</f>
        <v>328109.08179220802</v>
      </c>
    </row>
    <row r="39" spans="1:29" x14ac:dyDescent="0.3">
      <c r="A39" s="26" t="s">
        <v>37</v>
      </c>
      <c r="B39" s="86">
        <f>rail!B38+'cmv_c1c2 12'!B38+nonpt!B38+nonroad!B38+'onroad all'!P38+ptegu!B38+ptnonipm!B38+pt_oilgas!B38+np_oilgas!B38+rwc!B38+ptfire!B38+ptagfire!B38+'cmv_c3 12'!B38+airports!B38</f>
        <v>3447278.2637423752</v>
      </c>
      <c r="C39" s="86">
        <f>rail!C38+'cmv_c1c2 12'!C38+nonpt!C38+nonroad!C38+'onroad all'!AP38+ptegu!C38+ptnonipm!C38+pt_oilgas!C38+np_oilgas!C38+rwc!C38+ag!B38+ptfire!C38+ptagfire!C38+'cmv_c3 12'!C38+airports!C38</f>
        <v>76352.241095402147</v>
      </c>
      <c r="D39" s="86">
        <f>rail!D38+'cmv_c1c2 12'!D38+nonpt!D38+nonroad!D38+'onroad all'!AF38+'onroad all'!AR38+'onroad all'!AS38+ptegu!AY38+ptnonipm!D38+pt_oilgas!D38+np_oilgas!D38+rwc!D38+ptfire!D38+ptagfire!D38+'cmv_c3 12'!D38+airports!D38</f>
        <v>148800.96276299478</v>
      </c>
      <c r="E39" s="86">
        <f>rail!E38+'cmv_c1c2 12'!E38+nonpt!E38+nonroad!E38+ptegu!E38+ptnonipm!E38+pt_oilgas!E38+np_oilgas!E38+rwc!E38+'onroad all'!BG38+afdust!BA38+ptfire!E38+ptagfire!E38+'cmv_c3 12'!E38+airports!E38</f>
        <v>497287.23207280977</v>
      </c>
      <c r="F39" s="86">
        <f>rail!F38+'cmv_c1c2 12'!F38+nonpt!F38+nonroad!F38+ptegu!F38+ptnonipm!F38+pt_oilgas!F38+np_oilgas!F38+rwc!F38+'onroad all'!BJ38+afdust!BB38+ptfire!F38+ptagfire!F38+'cmv_c3 12'!F38+airports!F38</f>
        <v>286553.65650071698</v>
      </c>
      <c r="G39" s="86">
        <f>rail!G38+'cmv_c1c2 12'!G38+nonpt!G38+nonroad!G38+'onroad all'!BZ38+ptegu!BY38+ptnonipm!G38+pt_oilgas!G38+np_oilgas!G38+rwc!G38+ptfire!G38+ptagfire!G38+'cmv_c3 12'!G38+airports!G38</f>
        <v>27210.772670234459</v>
      </c>
      <c r="H39" s="86">
        <f>rail!H38+'cmv_c1c2 12'!H38+nonpt!H38+nonroad!H38+'onroad all'!CL38+ptegu!H38+ptnonipm!H38+pt_oilgas!H38+np_oilgas!H38+rwc!H38+ptfire!H38+ptagfire!H38+'cmv_c3 12'!H38+ag!C38+airports!H38</f>
        <v>793786.16956428217</v>
      </c>
      <c r="M39" s="26" t="s">
        <v>37</v>
      </c>
      <c r="N39" s="24">
        <f>B39+'biogenics 12'!H38</f>
        <v>3597522.4995623752</v>
      </c>
      <c r="O39" s="24">
        <f t="shared" si="1"/>
        <v>76352.241095402147</v>
      </c>
      <c r="P39" s="24">
        <f>D39+'biogenics 12'!T38</f>
        <v>163034.78557247476</v>
      </c>
      <c r="Q39" s="24">
        <f t="shared" si="2"/>
        <v>497287.23207280977</v>
      </c>
      <c r="R39" s="24">
        <f t="shared" si="3"/>
        <v>286553.65650071698</v>
      </c>
      <c r="S39" s="24">
        <f t="shared" si="4"/>
        <v>27210.772670234459</v>
      </c>
      <c r="T39" s="24">
        <f>H39+'biogenics 12'!Z38</f>
        <v>1670218.7965642812</v>
      </c>
      <c r="V39" s="26" t="s">
        <v>37</v>
      </c>
      <c r="W39" s="24">
        <f>B39-ptfire!B38</f>
        <v>613677.94534237497</v>
      </c>
      <c r="X39" s="24">
        <f>C39-ptfire!C38</f>
        <v>29954.570897402147</v>
      </c>
      <c r="Y39" s="24">
        <f>D39-ptfire!D38</f>
        <v>115750.76130099478</v>
      </c>
      <c r="Z39" s="24">
        <f>E39-ptfire!E38</f>
        <v>214041.39949280978</v>
      </c>
      <c r="AA39" s="24">
        <f>F39-ptfire!F38</f>
        <v>46514.813540716976</v>
      </c>
      <c r="AB39" s="24">
        <f>G39-ptfire!G38</f>
        <v>7632.9089982344594</v>
      </c>
      <c r="AC39" s="24">
        <f>H39-ptfire!H38</f>
        <v>126819.72417428216</v>
      </c>
    </row>
    <row r="40" spans="1:29" x14ac:dyDescent="0.3">
      <c r="A40" s="26" t="s">
        <v>38</v>
      </c>
      <c r="B40" s="86">
        <f>rail!B39+'cmv_c1c2 12'!B39+nonpt!B39+nonroad!B39+'onroad all'!P39+ptegu!B39+ptnonipm!B39+pt_oilgas!B39+np_oilgas!B39+rwc!B39+ptfire!B39+ptagfire!B39+'cmv_c3 12'!B39+airports!B39</f>
        <v>1390826.680127956</v>
      </c>
      <c r="C40" s="86">
        <f>rail!C39+'cmv_c1c2 12'!C39+nonpt!C39+nonroad!C39+'onroad all'!AP39+ptegu!C39+ptnonipm!C39+pt_oilgas!C39+np_oilgas!C39+rwc!C39+ag!B39+ptfire!C39+ptagfire!C39+'cmv_c3 12'!C39+airports!C39</f>
        <v>67798.390926972061</v>
      </c>
      <c r="D40" s="86">
        <f>rail!D39+'cmv_c1c2 12'!D39+nonpt!D39+nonroad!D39+'onroad all'!AF39+'onroad all'!AR39+'onroad all'!AS39+ptegu!AY39+ptnonipm!D39+pt_oilgas!D39+np_oilgas!D39+rwc!D39+ptfire!D39+ptagfire!D39+'cmv_c3 12'!D39+airports!D39</f>
        <v>322279.24601165619</v>
      </c>
      <c r="E40" s="86">
        <f>rail!E39+'cmv_c1c2 12'!E39+nonpt!E39+nonroad!E39+ptegu!E39+ptnonipm!E39+pt_oilgas!E39+np_oilgas!E39+rwc!E39+'onroad all'!BG39+afdust!BA39+ptfire!E39+ptagfire!E39+'cmv_c3 12'!E39+airports!E39</f>
        <v>118361.99821477542</v>
      </c>
      <c r="F40" s="86">
        <f>rail!F39+'cmv_c1c2 12'!F39+nonpt!F39+nonroad!F39+ptegu!F39+ptnonipm!F39+pt_oilgas!F39+np_oilgas!F39+rwc!F39+'onroad all'!BJ39+afdust!BB39+ptfire!F39+ptagfire!F39+'cmv_c3 12'!F39+airports!F39</f>
        <v>74957.126240614103</v>
      </c>
      <c r="G40" s="86">
        <f>rail!G39+'cmv_c1c2 12'!G39+nonpt!G39+nonroad!G39+'onroad all'!BZ39+ptegu!BY39+ptnonipm!G39+pt_oilgas!G39+np_oilgas!G39+rwc!G39+ptfire!G39+ptagfire!G39+'cmv_c3 12'!G39+airports!G39</f>
        <v>96396.037467836155</v>
      </c>
      <c r="H40" s="86">
        <f>rail!H39+'cmv_c1c2 12'!H39+nonpt!H39+nonroad!H39+'onroad all'!CL39+ptegu!H39+ptnonipm!H39+pt_oilgas!H39+np_oilgas!H39+rwc!H39+ptfire!H39+ptagfire!H39+'cmv_c3 12'!H39+ag!C39+airports!H39</f>
        <v>397298.92883152969</v>
      </c>
      <c r="I40" s="44" t="s">
        <v>235</v>
      </c>
      <c r="M40" s="26" t="s">
        <v>38</v>
      </c>
      <c r="N40" s="24">
        <f>B40+'biogenics 12'!H39</f>
        <v>1442125.340201956</v>
      </c>
      <c r="O40" s="24">
        <f t="shared" si="1"/>
        <v>67798.390926972061</v>
      </c>
      <c r="P40" s="24">
        <f>D40+'biogenics 12'!T39</f>
        <v>334783.39793405117</v>
      </c>
      <c r="Q40" s="24">
        <f t="shared" si="2"/>
        <v>118361.99821477542</v>
      </c>
      <c r="R40" s="24">
        <f t="shared" si="3"/>
        <v>74957.126240614103</v>
      </c>
      <c r="S40" s="24">
        <f t="shared" si="4"/>
        <v>96396.037467836155</v>
      </c>
      <c r="T40" s="24">
        <f>H40+'biogenics 12'!Z39</f>
        <v>819148.72688152967</v>
      </c>
      <c r="V40" s="26" t="s">
        <v>38</v>
      </c>
      <c r="W40" s="24">
        <f>B40-ptfire!B39</f>
        <v>1353269.2192539559</v>
      </c>
      <c r="X40" s="24">
        <f>C40-ptfire!C39</f>
        <v>67180.669911972058</v>
      </c>
      <c r="Y40" s="24">
        <f>D40-ptfire!D39</f>
        <v>321699.53880365618</v>
      </c>
      <c r="Z40" s="24">
        <f>E40-ptfire!E39</f>
        <v>114481.26665877542</v>
      </c>
      <c r="AA40" s="24">
        <f>F40-ptfire!F39</f>
        <v>71668.370299614107</v>
      </c>
      <c r="AB40" s="24">
        <f>G40-ptfire!G39</f>
        <v>96093.23251783615</v>
      </c>
      <c r="AC40" s="24">
        <f>H40-ptfire!H39</f>
        <v>388419.18799252971</v>
      </c>
    </row>
    <row r="41" spans="1:29" x14ac:dyDescent="0.3">
      <c r="A41" s="26" t="s">
        <v>39</v>
      </c>
      <c r="B41" s="86">
        <f>rail!B40+'cmv_c1c2 12'!B40+nonpt!B40+nonroad!B40+'onroad all'!P40+ptegu!B40+ptnonipm!B40+pt_oilgas!B40+np_oilgas!B40+rwc!B40+ptfire!B40+ptagfire!B40+'cmv_c3 12'!B40+airports!B40</f>
        <v>88743.96980607172</v>
      </c>
      <c r="C41" s="86">
        <f>rail!C40+'cmv_c1c2 12'!C40+nonpt!C40+nonroad!C40+'onroad all'!AP40+ptegu!C40+ptnonipm!C40+pt_oilgas!C40+np_oilgas!C40+rwc!C40+ag!B40+ptfire!C40+ptagfire!C40+'cmv_c3 12'!C40+airports!C40</f>
        <v>878.28551046367693</v>
      </c>
      <c r="D41" s="86">
        <f>rail!D40+'cmv_c1c2 12'!D40+nonpt!D40+nonroad!D40+'onroad all'!AF40+'onroad all'!AR40+'onroad all'!AS40+ptegu!AY40+ptnonipm!D40+pt_oilgas!D40+np_oilgas!D40+rwc!D40+ptfire!D40+ptagfire!D40+'cmv_c3 12'!D40+airports!D40</f>
        <v>14579.844728632535</v>
      </c>
      <c r="E41" s="86">
        <f>rail!E40+'cmv_c1c2 12'!E40+nonpt!E40+nonroad!E40+ptegu!E40+ptnonipm!E40+pt_oilgas!E40+np_oilgas!E40+rwc!E40+'onroad all'!BG40+afdust!BA40+ptfire!E40+ptagfire!E40+'cmv_c3 12'!E40+airports!E40</f>
        <v>4702.1698065588816</v>
      </c>
      <c r="F41" s="86">
        <f>rail!F40+'cmv_c1c2 12'!F40+nonpt!F40+nonroad!F40+ptegu!F40+ptnonipm!F40+pt_oilgas!F40+np_oilgas!F40+rwc!F40+'onroad all'!BJ40+afdust!BB40+ptfire!F40+ptagfire!F40+'cmv_c3 12'!F40+airports!F40</f>
        <v>3115.9107405590548</v>
      </c>
      <c r="G41" s="86">
        <f>rail!G40+'cmv_c1c2 12'!G40+nonpt!G40+nonroad!G40+'onroad all'!BZ40+ptegu!BY40+ptnonipm!G40+pt_oilgas!G40+np_oilgas!G40+rwc!G40+ptfire!G40+ptagfire!G40+'cmv_c3 12'!G40+airports!G40</f>
        <v>815.55577884745776</v>
      </c>
      <c r="H41" s="86">
        <f>rail!H40+'cmv_c1c2 12'!H40+nonpt!H40+nonroad!H40+'onroad all'!CL40+ptegu!H40+ptnonipm!H40+pt_oilgas!H40+np_oilgas!H40+rwc!H40+ptfire!H40+ptagfire!H40+'cmv_c3 12'!H40+ag!C40+airports!H40</f>
        <v>18057.470673227162</v>
      </c>
      <c r="I41" s="44" t="s">
        <v>235</v>
      </c>
      <c r="M41" s="26" t="s">
        <v>39</v>
      </c>
      <c r="N41" s="24">
        <f>B41+'biogenics 12'!H40</f>
        <v>90324.479616071709</v>
      </c>
      <c r="O41" s="24">
        <f t="shared" si="1"/>
        <v>878.28551046367693</v>
      </c>
      <c r="P41" s="24">
        <f>D41+'biogenics 12'!T40</f>
        <v>14738.236551532535</v>
      </c>
      <c r="Q41" s="24">
        <f t="shared" si="2"/>
        <v>4702.1698065588816</v>
      </c>
      <c r="R41" s="24">
        <f t="shared" si="3"/>
        <v>3115.9107405590548</v>
      </c>
      <c r="S41" s="24">
        <f t="shared" si="4"/>
        <v>815.55577884745776</v>
      </c>
      <c r="T41" s="24">
        <f>H41+'biogenics 12'!Z40</f>
        <v>34335.56885322716</v>
      </c>
      <c r="V41" s="26" t="s">
        <v>39</v>
      </c>
      <c r="W41" s="24">
        <f>B41-ptfire!B40</f>
        <v>88357.427386071722</v>
      </c>
      <c r="X41" s="24">
        <f>C41-ptfire!C40</f>
        <v>871.88142646367692</v>
      </c>
      <c r="Y41" s="24">
        <f>D41-ptfire!D40</f>
        <v>14571.485476632535</v>
      </c>
      <c r="Z41" s="24">
        <f>E41-ptfire!E40</f>
        <v>4660.0922995588817</v>
      </c>
      <c r="AA41" s="24">
        <f>F41-ptfire!F40</f>
        <v>3080.2518645590549</v>
      </c>
      <c r="AB41" s="24">
        <f>G41-ptfire!G40</f>
        <v>811.70762584745773</v>
      </c>
      <c r="AC41" s="24">
        <f>H41-ptfire!H40</f>
        <v>17965.412017227161</v>
      </c>
    </row>
    <row r="42" spans="1:29" x14ac:dyDescent="0.3">
      <c r="A42" s="26" t="s">
        <v>40</v>
      </c>
      <c r="B42" s="86">
        <f>rail!B41+'cmv_c1c2 12'!B41+nonpt!B41+nonroad!B41+'onroad all'!P41+ptegu!B41+ptnonipm!B41+pt_oilgas!B41+np_oilgas!B41+rwc!B41+ptfire!B41+ptagfire!B41+'cmv_c3 12'!B41+airports!B41</f>
        <v>1060090.1474801209</v>
      </c>
      <c r="C42" s="86">
        <f>rail!C41+'cmv_c1c2 12'!C41+nonpt!C41+nonroad!C41+'onroad all'!AP41+ptegu!C41+ptnonipm!C41+pt_oilgas!C41+np_oilgas!C41+rwc!C41+ag!B41+ptfire!C41+ptagfire!C41+'cmv_c3 12'!C41+airports!C41</f>
        <v>38016.825367379774</v>
      </c>
      <c r="D42" s="86">
        <f>rail!D41+'cmv_c1c2 12'!D41+nonpt!D41+nonroad!D41+'onroad all'!AF41+'onroad all'!AR41+'onroad all'!AS41+ptegu!AY41+ptnonipm!D41+pt_oilgas!D41+np_oilgas!D41+rwc!D41+ptfire!D41+ptagfire!D41+'cmv_c3 12'!D41+airports!D41</f>
        <v>152303.18923690909</v>
      </c>
      <c r="E42" s="86">
        <f>rail!E41+'cmv_c1c2 12'!E41+nonpt!E41+nonroad!E41+ptegu!E41+ptnonipm!E41+pt_oilgas!E41+np_oilgas!E41+rwc!E41+'onroad all'!BG41+afdust!BA41+ptfire!E41+ptagfire!E41+'cmv_c3 12'!E41+airports!E41</f>
        <v>106030.46506542142</v>
      </c>
      <c r="F42" s="86">
        <f>rail!F41+'cmv_c1c2 12'!F41+nonpt!F41+nonroad!F41+ptegu!F41+ptnonipm!F41+pt_oilgas!F41+np_oilgas!F41+rwc!F41+'onroad all'!BJ41+afdust!BB41+ptfire!F41+ptagfire!F41+'cmv_c3 12'!F41+airports!F41</f>
        <v>60234.211197352226</v>
      </c>
      <c r="G42" s="86">
        <f>rail!G41+'cmv_c1c2 12'!G41+nonpt!G41+nonroad!G41+'onroad all'!BZ41+ptegu!BY41+ptnonipm!G41+pt_oilgas!G41+np_oilgas!G41+rwc!G41+ptfire!G41+ptagfire!G41+'cmv_c3 12'!G41+airports!G41</f>
        <v>23455.770881559449</v>
      </c>
      <c r="H42" s="86">
        <f>rail!H41+'cmv_c1c2 12'!H41+nonpt!H41+nonroad!H41+'onroad all'!CL41+ptegu!H41+ptnonipm!H41+pt_oilgas!H41+np_oilgas!H41+rwc!H41+ptfire!H41+ptagfire!H41+'cmv_c3 12'!H41+ag!C41+airports!H41</f>
        <v>219450.753834729</v>
      </c>
      <c r="I42" s="44" t="s">
        <v>235</v>
      </c>
      <c r="M42" s="26" t="s">
        <v>40</v>
      </c>
      <c r="N42" s="24">
        <f>B42+'biogenics 12'!H41</f>
        <v>1135222.3012801209</v>
      </c>
      <c r="O42" s="24">
        <f t="shared" si="1"/>
        <v>38016.825367379774</v>
      </c>
      <c r="P42" s="24">
        <f>D42+'biogenics 12'!T41</f>
        <v>164844.60983690911</v>
      </c>
      <c r="Q42" s="24">
        <f t="shared" si="2"/>
        <v>106030.46506542142</v>
      </c>
      <c r="R42" s="24">
        <f t="shared" si="3"/>
        <v>60234.211197352226</v>
      </c>
      <c r="S42" s="24">
        <f t="shared" si="4"/>
        <v>23455.770881559449</v>
      </c>
      <c r="T42" s="24">
        <f>H42+'biogenics 12'!Z41</f>
        <v>976185.320534728</v>
      </c>
      <c r="V42" s="26" t="s">
        <v>40</v>
      </c>
      <c r="W42" s="24">
        <f>B42-ptfire!B41</f>
        <v>813751.35062012088</v>
      </c>
      <c r="X42" s="24">
        <f>C42-ptfire!C41</f>
        <v>33953.978696379774</v>
      </c>
      <c r="Y42" s="24">
        <f>D42-ptfire!D41</f>
        <v>147923.41241940908</v>
      </c>
      <c r="Z42" s="24">
        <f>E42-ptfire!E41</f>
        <v>80061.084946421412</v>
      </c>
      <c r="AA42" s="24">
        <f>F42-ptfire!F41</f>
        <v>38226.270572352223</v>
      </c>
      <c r="AB42" s="24">
        <f>G42-ptfire!G41</f>
        <v>21293.093856059448</v>
      </c>
      <c r="AC42" s="24">
        <f>H42-ptfire!H41</f>
        <v>161047.415007729</v>
      </c>
    </row>
    <row r="43" spans="1:29" x14ac:dyDescent="0.3">
      <c r="A43" s="26" t="s">
        <v>41</v>
      </c>
      <c r="B43" s="86">
        <f>rail!B42+'cmv_c1c2 12'!B42+nonpt!B42+nonroad!B42+'onroad all'!P42+ptegu!B42+ptnonipm!B42+pt_oilgas!B42+np_oilgas!B42+rwc!B42+ptfire!B42+ptagfire!B42+'cmv_c3 12'!B42+airports!B42</f>
        <v>414386.40480594931</v>
      </c>
      <c r="C43" s="86">
        <f>rail!C42+'cmv_c1c2 12'!C42+nonpt!C42+nonroad!C42+'onroad all'!AP42+ptegu!C42+ptnonipm!C42+pt_oilgas!C42+np_oilgas!C42+rwc!C42+ag!B42+ptfire!C42+ptagfire!C42+'cmv_c3 12'!C42+airports!C42</f>
        <v>87586.194897317517</v>
      </c>
      <c r="D43" s="86">
        <f>rail!D42+'cmv_c1c2 12'!D42+nonpt!D42+nonroad!D42+'onroad all'!AF42+'onroad all'!AR42+'onroad all'!AS42+ptegu!AY42+ptnonipm!D42+pt_oilgas!D42+np_oilgas!D42+rwc!D42+ptfire!D42+ptagfire!D42+'cmv_c3 12'!D42+airports!D42</f>
        <v>47996.17134618682</v>
      </c>
      <c r="E43" s="86">
        <f>rail!E42+'cmv_c1c2 12'!E42+nonpt!E42+nonroad!E42+ptegu!E42+ptnonipm!E42+pt_oilgas!E42+np_oilgas!E42+rwc!E42+'onroad all'!BG42+afdust!BA42+ptfire!E42+ptagfire!E42+'cmv_c3 12'!E42+airports!E42</f>
        <v>146351.37903749087</v>
      </c>
      <c r="F43" s="86">
        <f>rail!F42+'cmv_c1c2 12'!F42+nonpt!F42+nonroad!F42+ptegu!F42+ptnonipm!F42+pt_oilgas!F42+np_oilgas!F42+rwc!F42+'onroad all'!BJ42+afdust!BB42+ptfire!F42+ptagfire!F42+'cmv_c3 12'!F42+airports!F42</f>
        <v>47767.917383316344</v>
      </c>
      <c r="G43" s="86">
        <f>rail!G42+'cmv_c1c2 12'!G42+nonpt!G42+nonroad!G42+'onroad all'!BZ42+ptegu!BY42+ptnonipm!G42+pt_oilgas!G42+np_oilgas!G42+rwc!G42+ptfire!G42+ptagfire!G42+'cmv_c3 12'!G42+airports!G42</f>
        <v>4872.7324245924219</v>
      </c>
      <c r="H43" s="86">
        <f>rail!H42+'cmv_c1c2 12'!H42+nonpt!H42+nonroad!H42+'onroad all'!CL42+ptegu!H42+ptnonipm!H42+pt_oilgas!H42+np_oilgas!H42+rwc!H42+ptfire!H42+ptagfire!H42+'cmv_c3 12'!H42+ag!C42+airports!H42</f>
        <v>116103.38672000528</v>
      </c>
      <c r="I43" s="44" t="s">
        <v>235</v>
      </c>
      <c r="M43" s="26" t="s">
        <v>41</v>
      </c>
      <c r="N43" s="24">
        <f>B43+'biogenics 12'!H42</f>
        <v>467394.89184094919</v>
      </c>
      <c r="O43" s="24">
        <f t="shared" si="1"/>
        <v>87586.194897317517</v>
      </c>
      <c r="P43" s="24">
        <f>D43+'biogenics 12'!T42</f>
        <v>75832.801908313821</v>
      </c>
      <c r="Q43" s="24">
        <f t="shared" si="2"/>
        <v>146351.37903749087</v>
      </c>
      <c r="R43" s="24">
        <f t="shared" si="3"/>
        <v>47767.917383316344</v>
      </c>
      <c r="S43" s="24">
        <f t="shared" si="4"/>
        <v>4872.7324245924219</v>
      </c>
      <c r="T43" s="24">
        <f>H43+'biogenics 12'!Z42</f>
        <v>291089.42363400524</v>
      </c>
      <c r="V43" s="26" t="s">
        <v>41</v>
      </c>
      <c r="W43" s="24">
        <f>B43-ptfire!B42</f>
        <v>159907.18331594931</v>
      </c>
      <c r="X43" s="24">
        <f>C43-ptfire!C42</f>
        <v>83411.73359331752</v>
      </c>
      <c r="Y43" s="24">
        <f>D43-ptfire!D42</f>
        <v>44637.140377186821</v>
      </c>
      <c r="Z43" s="24">
        <f>E43-ptfire!E42</f>
        <v>120564.64570449087</v>
      </c>
      <c r="AA43" s="24">
        <f>F43-ptfire!F42</f>
        <v>25914.756016316343</v>
      </c>
      <c r="AB43" s="24">
        <f>G43-ptfire!G42</f>
        <v>2994.9687585924221</v>
      </c>
      <c r="AC43" s="24">
        <f>H43-ptfire!H42</f>
        <v>56095.50448400528</v>
      </c>
    </row>
    <row r="44" spans="1:29" x14ac:dyDescent="0.3">
      <c r="A44" s="26" t="s">
        <v>42</v>
      </c>
      <c r="B44" s="86">
        <f>rail!B43+'cmv_c1c2 12'!B43+nonpt!B43+nonroad!B43+'onroad all'!P43+ptegu!B43+ptnonipm!B43+pt_oilgas!B43+np_oilgas!B43+rwc!B43+ptfire!B43+ptagfire!B43+'cmv_c3 12'!B43+airports!B43</f>
        <v>1138253.906699762</v>
      </c>
      <c r="C44" s="86">
        <f>rail!C43+'cmv_c1c2 12'!C43+nonpt!C43+nonroad!C43+'onroad all'!AP43+ptegu!C43+ptnonipm!C43+pt_oilgas!C43+np_oilgas!C43+rwc!C43+ag!B43+ptfire!C43+ptagfire!C43+'cmv_c3 12'!C43+airports!C43</f>
        <v>36380.679946799479</v>
      </c>
      <c r="D44" s="86">
        <f>rail!D43+'cmv_c1c2 12'!D43+nonpt!D43+nonroad!D43+'onroad all'!AF43+'onroad all'!AR43+'onroad all'!AS43+ptegu!AY43+ptnonipm!D43+pt_oilgas!D43+np_oilgas!D43+rwc!D43+ptfire!D43+ptagfire!D43+'cmv_c3 12'!D43+airports!D43</f>
        <v>202544.07745487604</v>
      </c>
      <c r="E44" s="86">
        <f>rail!E43+'cmv_c1c2 12'!E43+nonpt!E43+nonroad!E43+ptegu!E43+ptnonipm!E43+pt_oilgas!E43+np_oilgas!E43+rwc!E43+'onroad all'!BG43+afdust!BA43+ptfire!E43+ptagfire!E43+'cmv_c3 12'!E43+airports!E43</f>
        <v>108763.71636047857</v>
      </c>
      <c r="F44" s="86">
        <f>rail!F43+'cmv_c1c2 12'!F43+nonpt!F43+nonroad!F43+ptegu!F43+ptnonipm!F43+pt_oilgas!F43+np_oilgas!F43+rwc!F43+'onroad all'!BJ43+afdust!BB43+ptfire!F43+ptagfire!F43+'cmv_c3 12'!F43+airports!F43</f>
        <v>62243.289885048514</v>
      </c>
      <c r="G44" s="86">
        <f>rail!G43+'cmv_c1c2 12'!G43+nonpt!G43+nonroad!G43+'onroad all'!BZ43+ptegu!BY43+ptnonipm!G43+pt_oilgas!G43+np_oilgas!G43+rwc!G43+ptfire!G43+ptagfire!G43+'cmv_c3 12'!G43+airports!G43</f>
        <v>47055.682626264803</v>
      </c>
      <c r="H44" s="86">
        <f>rail!H43+'cmv_c1c2 12'!H43+nonpt!H43+nonroad!H43+'onroad all'!CL43+ptegu!H43+ptnonipm!H43+pt_oilgas!H43+np_oilgas!H43+rwc!H43+ptfire!H43+ptagfire!H43+'cmv_c3 12'!H43+ag!C43+airports!H43</f>
        <v>261347.67127991823</v>
      </c>
      <c r="I44" s="44" t="s">
        <v>235</v>
      </c>
      <c r="M44" s="26" t="s">
        <v>42</v>
      </c>
      <c r="N44" s="24">
        <f>B44+'biogenics 12'!H43</f>
        <v>1204755.784879762</v>
      </c>
      <c r="O44" s="24">
        <f t="shared" si="1"/>
        <v>36380.679946799479</v>
      </c>
      <c r="P44" s="24">
        <f>D44+'biogenics 12'!T43</f>
        <v>221969.02483527604</v>
      </c>
      <c r="Q44" s="24">
        <f t="shared" si="2"/>
        <v>108763.71636047857</v>
      </c>
      <c r="R44" s="24">
        <f t="shared" si="3"/>
        <v>62243.289885048514</v>
      </c>
      <c r="S44" s="24">
        <f t="shared" si="4"/>
        <v>47055.682626264803</v>
      </c>
      <c r="T44" s="24">
        <f>H44+'biogenics 12'!Z43</f>
        <v>917796.02617991832</v>
      </c>
      <c r="V44" s="26" t="s">
        <v>42</v>
      </c>
      <c r="W44" s="24">
        <f>B44-ptfire!B43</f>
        <v>969392.97046976199</v>
      </c>
      <c r="X44" s="24">
        <f>C44-ptfire!C43</f>
        <v>33585.564130799481</v>
      </c>
      <c r="Y44" s="24">
        <f>D44-ptfire!D43</f>
        <v>199021.33948287604</v>
      </c>
      <c r="Z44" s="24">
        <f>E44-ptfire!E43</f>
        <v>90497.342119478577</v>
      </c>
      <c r="AA44" s="24">
        <f>F44-ptfire!F43</f>
        <v>46763.310754048514</v>
      </c>
      <c r="AB44" s="24">
        <f>G44-ptfire!G43</f>
        <v>45414.040541264803</v>
      </c>
      <c r="AC44" s="24">
        <f>H44-ptfire!H43</f>
        <v>221167.88252991822</v>
      </c>
    </row>
    <row r="45" spans="1:29" x14ac:dyDescent="0.3">
      <c r="A45" s="26" t="s">
        <v>43</v>
      </c>
      <c r="B45" s="86">
        <f>rail!B44+'cmv_c1c2 12'!B44+nonpt!B44+nonroad!B44+'onroad all'!P44+ptegu!B44+ptnonipm!B44+pt_oilgas!B44+np_oilgas!B44+rwc!B44+ptfire!B44+ptagfire!B44+'cmv_c3 12'!B44+airports!B44</f>
        <v>3792940.89893443</v>
      </c>
      <c r="C45" s="86">
        <f>rail!C44+'cmv_c1c2 12'!C44+nonpt!C44+nonroad!C44+'onroad all'!AP44+ptegu!C44+ptnonipm!C44+pt_oilgas!C44+np_oilgas!C44+rwc!C44+ag!B44+ptfire!C44+ptagfire!C44+'cmv_c3 12'!C44+airports!C44</f>
        <v>405233.68262342119</v>
      </c>
      <c r="D45" s="86">
        <f>rail!D44+'cmv_c1c2 12'!D44+nonpt!D44+nonroad!D44+'onroad all'!AF44+'onroad all'!AR44+'onroad all'!AS44+ptegu!AY44+ptnonipm!D44+pt_oilgas!D44+np_oilgas!D44+rwc!D44+ptfire!D44+ptagfire!D44+'cmv_c3 12'!D44+airports!D44</f>
        <v>1033190.4930416625</v>
      </c>
      <c r="E45" s="86">
        <f>rail!E44+'cmv_c1c2 12'!E44+nonpt!E44+nonroad!E44+ptegu!E44+ptnonipm!E44+pt_oilgas!E44+np_oilgas!E44+rwc!E44+'onroad all'!BG44+afdust!BA44+ptfire!E44+ptagfire!E44+'cmv_c3 12'!E44+airports!E44</f>
        <v>914000.78347368841</v>
      </c>
      <c r="F45" s="86">
        <f>rail!F44+'cmv_c1c2 12'!F44+nonpt!F44+nonroad!F44+ptegu!F44+ptnonipm!F44+pt_oilgas!F44+np_oilgas!F44+rwc!F44+'onroad all'!BJ44+afdust!BB44+ptfire!F44+ptagfire!F44+'cmv_c3 12'!F44+airports!F44</f>
        <v>271296.04563582112</v>
      </c>
      <c r="G45" s="86">
        <f>rail!G44+'cmv_c1c2 12'!G44+nonpt!G44+nonroad!G44+'onroad all'!BZ44+ptegu!BY44+ptnonipm!G44+pt_oilgas!G44+np_oilgas!G44+rwc!G44+ptfire!G44+ptagfire!G44+'cmv_c3 12'!G44+airports!G44</f>
        <v>395012.75880492583</v>
      </c>
      <c r="H45" s="86">
        <f>rail!H44+'cmv_c1c2 12'!H44+nonpt!H44+nonroad!H44+'onroad all'!CL44+ptegu!H44+ptnonipm!H44+pt_oilgas!H44+np_oilgas!H44+rwc!H44+ptfire!H44+ptagfire!H44+'cmv_c3 12'!H44+ag!C44+airports!H44</f>
        <v>1706674.4091821748</v>
      </c>
      <c r="I45" s="44" t="s">
        <v>235</v>
      </c>
      <c r="M45" s="26" t="s">
        <v>43</v>
      </c>
      <c r="N45" s="24">
        <f>B45+'biogenics 12'!H44</f>
        <v>4218608.0833744295</v>
      </c>
      <c r="O45" s="24">
        <f t="shared" si="1"/>
        <v>405233.68262342119</v>
      </c>
      <c r="P45" s="24">
        <f>D45+'biogenics 12'!T44</f>
        <v>1136123.7418865026</v>
      </c>
      <c r="Q45" s="24">
        <f t="shared" si="2"/>
        <v>914000.78347368841</v>
      </c>
      <c r="R45" s="24">
        <f t="shared" si="3"/>
        <v>271296.04563582112</v>
      </c>
      <c r="S45" s="24">
        <f t="shared" si="4"/>
        <v>395012.75880492583</v>
      </c>
      <c r="T45" s="24">
        <f>H45+'biogenics 12'!Z44</f>
        <v>3800591.8079821649</v>
      </c>
      <c r="V45" s="26" t="s">
        <v>43</v>
      </c>
      <c r="W45" s="24">
        <f>B45-ptfire!B44</f>
        <v>2883366.32775443</v>
      </c>
      <c r="X45" s="24">
        <f>C45-ptfire!C44</f>
        <v>390222.4641954212</v>
      </c>
      <c r="Y45" s="24">
        <f>D45-ptfire!D44</f>
        <v>1016518.4977646625</v>
      </c>
      <c r="Z45" s="24">
        <f>E45-ptfire!E44</f>
        <v>817665.39968468843</v>
      </c>
      <c r="AA45" s="24">
        <f>F45-ptfire!F44</f>
        <v>189655.89302982111</v>
      </c>
      <c r="AB45" s="24">
        <f>G45-ptfire!G44</f>
        <v>386874.37404132582</v>
      </c>
      <c r="AC45" s="24">
        <f>H45-ptfire!H44</f>
        <v>1490887.8672021748</v>
      </c>
    </row>
    <row r="46" spans="1:29" x14ac:dyDescent="0.3">
      <c r="A46" s="26" t="s">
        <v>44</v>
      </c>
      <c r="B46" s="86">
        <f>rail!B45+'cmv_c1c2 12'!B45+nonpt!B45+nonroad!B45+'onroad all'!P45+ptegu!B45+ptnonipm!B45+pt_oilgas!B45+np_oilgas!B45+rwc!B45+ptfire!B45+ptagfire!B45+'cmv_c3 12'!B45+airports!B45</f>
        <v>684808.84570474701</v>
      </c>
      <c r="C46" s="86">
        <f>rail!C45+'cmv_c1c2 12'!C45+nonpt!C45+nonroad!C45+'onroad all'!AP45+ptegu!C45+ptnonipm!C45+pt_oilgas!C45+np_oilgas!C45+rwc!C45+ag!B45+ptfire!C45+ptagfire!C45+'cmv_c3 12'!C45+airports!C45</f>
        <v>42748.484204131491</v>
      </c>
      <c r="D46" s="86">
        <f>rail!D45+'cmv_c1c2 12'!D45+nonpt!D45+nonroad!D45+'onroad all'!AF45+'onroad all'!AR45+'onroad all'!AS45+ptegu!AY45+ptnonipm!D45+pt_oilgas!D45+np_oilgas!D45+rwc!D45+ptfire!D45+ptagfire!D45+'cmv_c3 12'!D45+airports!D45</f>
        <v>120692.083985751</v>
      </c>
      <c r="E46" s="86">
        <f>rail!E45+'cmv_c1c2 12'!E45+nonpt!E45+nonroad!E45+ptegu!E45+ptnonipm!E45+pt_oilgas!E45+np_oilgas!E45+rwc!E45+'onroad all'!BG45+afdust!BA45+ptfire!E45+ptagfire!E45+'cmv_c3 12'!E45+airports!E45</f>
        <v>130654.11733036788</v>
      </c>
      <c r="F46" s="86">
        <f>rail!F45+'cmv_c1c2 12'!F45+nonpt!F45+nonroad!F45+ptegu!F45+ptnonipm!F45+pt_oilgas!F45+np_oilgas!F45+rwc!F45+'onroad all'!BJ45+afdust!BB45+ptfire!F45+ptagfire!F45+'cmv_c3 12'!F45+airports!F45</f>
        <v>48866.722324521121</v>
      </c>
      <c r="G46" s="86">
        <f>rail!G45+'cmv_c1c2 12'!G45+nonpt!G45+nonroad!G45+'onroad all'!BZ45+ptegu!BY45+ptnonipm!G45+pt_oilgas!G45+np_oilgas!G45+rwc!G45+ptfire!G45+ptagfire!G45+'cmv_c3 12'!G45+airports!G45</f>
        <v>14856.777897955297</v>
      </c>
      <c r="H46" s="86">
        <f>rail!H45+'cmv_c1c2 12'!H45+nonpt!H45+nonroad!H45+'onroad all'!CL45+ptegu!H45+ptnonipm!H45+pt_oilgas!H45+np_oilgas!H45+rwc!H45+ptfire!H45+ptagfire!H45+'cmv_c3 12'!H45+ag!C45+airports!H45</f>
        <v>214836.44550350655</v>
      </c>
      <c r="M46" s="26" t="s">
        <v>44</v>
      </c>
      <c r="N46" s="24">
        <f>B46+'biogenics 12'!H45</f>
        <v>748049.12106474699</v>
      </c>
      <c r="O46" s="24">
        <f t="shared" si="1"/>
        <v>42748.484204131491</v>
      </c>
      <c r="P46" s="24">
        <f>D46+'biogenics 12'!T45</f>
        <v>132915.364389931</v>
      </c>
      <c r="Q46" s="24">
        <f t="shared" si="2"/>
        <v>130654.11733036788</v>
      </c>
      <c r="R46" s="24">
        <f t="shared" si="3"/>
        <v>48866.722324521121</v>
      </c>
      <c r="S46" s="24">
        <f t="shared" si="4"/>
        <v>14856.777897955297</v>
      </c>
      <c r="T46" s="24">
        <f>H46+'biogenics 12'!Z45</f>
        <v>478831.68258350657</v>
      </c>
      <c r="V46" s="26" t="s">
        <v>44</v>
      </c>
      <c r="W46" s="24">
        <f>B46-ptfire!B45</f>
        <v>347744.84470474703</v>
      </c>
      <c r="X46" s="24">
        <f>C46-ptfire!C45</f>
        <v>37225.624934131491</v>
      </c>
      <c r="Y46" s="24">
        <f>D46-ptfire!D45</f>
        <v>116567.846159751</v>
      </c>
      <c r="Z46" s="24">
        <f>E46-ptfire!E45</f>
        <v>96789.09127836788</v>
      </c>
      <c r="AA46" s="24">
        <f>F46-ptfire!F45</f>
        <v>20167.548433521122</v>
      </c>
      <c r="AB46" s="24">
        <f>G46-ptfire!G45</f>
        <v>12468.982938955298</v>
      </c>
      <c r="AC46" s="24">
        <f>H46-ptfire!H45</f>
        <v>135445.23743950654</v>
      </c>
    </row>
    <row r="47" spans="1:29" x14ac:dyDescent="0.3">
      <c r="A47" s="26" t="s">
        <v>45</v>
      </c>
      <c r="B47" s="86">
        <f>rail!B46+'cmv_c1c2 12'!B46+nonpt!B46+nonroad!B46+'onroad all'!P46+ptegu!B46+ptnonipm!B46+pt_oilgas!B46+np_oilgas!B46+rwc!B46+ptfire!B46+ptagfire!B46+'cmv_c3 12'!B46+airports!B46</f>
        <v>116967.30814210181</v>
      </c>
      <c r="C47" s="86">
        <f>rail!C46+'cmv_c1c2 12'!C46+nonpt!C46+nonroad!C46+'onroad all'!AP46+ptegu!C46+ptnonipm!C46+pt_oilgas!C46+np_oilgas!C46+rwc!C46+ag!B46+ptfire!C46+ptagfire!C46+'cmv_c3 12'!C46+airports!C46</f>
        <v>6516.4863431157055</v>
      </c>
      <c r="D47" s="86">
        <f>rail!D46+'cmv_c1c2 12'!D46+nonpt!D46+nonroad!D46+'onroad all'!AF46+'onroad all'!AR46+'onroad all'!AS46+ptegu!AY46+ptnonipm!D46+pt_oilgas!D46+np_oilgas!D46+rwc!D46+ptfire!D46+ptagfire!D46+'cmv_c3 12'!D46+airports!D46</f>
        <v>15323.727894782343</v>
      </c>
      <c r="E47" s="86">
        <f>rail!E46+'cmv_c1c2 12'!E46+nonpt!E46+nonroad!E46+ptegu!E46+ptnonipm!E46+pt_oilgas!E46+np_oilgas!E46+rwc!E46+'onroad all'!BG46+afdust!BA46+ptfire!E46+ptagfire!E46+'cmv_c3 12'!E46+airports!E46</f>
        <v>17701.576529491234</v>
      </c>
      <c r="F47" s="86">
        <f>rail!F46+'cmv_c1c2 12'!F46+nonpt!F46+nonroad!F46+ptegu!F46+ptnonipm!F46+pt_oilgas!F46+np_oilgas!F46+rwc!F46+'onroad all'!BJ46+afdust!BB46+ptfire!F46+ptagfire!F46+'cmv_c3 12'!F46+airports!F46</f>
        <v>8348.068600377057</v>
      </c>
      <c r="G47" s="86">
        <f>rail!G46+'cmv_c1c2 12'!G46+nonpt!G46+nonroad!G46+'onroad all'!BZ46+ptegu!BY46+ptnonipm!G46+pt_oilgas!G46+np_oilgas!G46+rwc!G46+ptfire!G46+ptagfire!G46+'cmv_c3 12'!G46+airports!G46</f>
        <v>754.51155681151874</v>
      </c>
      <c r="H47" s="86">
        <f>rail!H46+'cmv_c1c2 12'!H46+nonpt!H46+nonroad!H46+'onroad all'!CL46+ptegu!H46+ptnonipm!H46+pt_oilgas!H46+np_oilgas!H46+rwc!H46+ptfire!H46+ptagfire!H46+'cmv_c3 12'!H46+ag!C46+airports!H46</f>
        <v>21285.862410356011</v>
      </c>
      <c r="I47" s="44" t="s">
        <v>235</v>
      </c>
      <c r="M47" s="26" t="s">
        <v>45</v>
      </c>
      <c r="N47" s="24">
        <f>B47+'biogenics 12'!H46</f>
        <v>128805.09039710181</v>
      </c>
      <c r="O47" s="24">
        <f t="shared" si="1"/>
        <v>6516.4863431157055</v>
      </c>
      <c r="P47" s="24">
        <f>D47+'biogenics 12'!T46</f>
        <v>16589.797053004335</v>
      </c>
      <c r="Q47" s="24">
        <f t="shared" si="2"/>
        <v>17701.576529491234</v>
      </c>
      <c r="R47" s="24">
        <f t="shared" si="3"/>
        <v>8348.068600377057</v>
      </c>
      <c r="S47" s="24">
        <f t="shared" si="4"/>
        <v>754.51155681151874</v>
      </c>
      <c r="T47" s="24">
        <f>H47+'biogenics 12'!Z46</f>
        <v>87751.769930356008</v>
      </c>
      <c r="V47" s="26" t="s">
        <v>45</v>
      </c>
      <c r="W47" s="24">
        <f>B47-ptfire!B46</f>
        <v>115431.87168500181</v>
      </c>
      <c r="X47" s="24">
        <f>C47-ptfire!C46</f>
        <v>6491.2889529757058</v>
      </c>
      <c r="Y47" s="24">
        <f>D47-ptfire!D46</f>
        <v>15302.929855562343</v>
      </c>
      <c r="Z47" s="24">
        <f>E47-ptfire!E46</f>
        <v>17545.514374571234</v>
      </c>
      <c r="AA47" s="24">
        <f>F47-ptfire!F46</f>
        <v>8215.8124802970578</v>
      </c>
      <c r="AB47" s="24">
        <f>G47-ptfire!G46</f>
        <v>743.01952345151869</v>
      </c>
      <c r="AC47" s="24">
        <f>H47-ptfire!H46</f>
        <v>20923.648040836011</v>
      </c>
    </row>
    <row r="48" spans="1:29" x14ac:dyDescent="0.3">
      <c r="A48" s="26" t="s">
        <v>46</v>
      </c>
      <c r="B48" s="86">
        <f>rail!B47+'cmv_c1c2 12'!B47+nonpt!B47+nonroad!B47+'onroad all'!P47+ptegu!B47+ptnonipm!B47+pt_oilgas!B47+np_oilgas!B47+rwc!B47+ptfire!B47+ptagfire!B47+'cmv_c3 12'!B47+airports!B47</f>
        <v>1228658.7002302231</v>
      </c>
      <c r="C48" s="86">
        <f>rail!C47+'cmv_c1c2 12'!C47+nonpt!C47+nonroad!C47+'onroad all'!AP47+ptegu!C47+ptnonipm!C47+pt_oilgas!C47+np_oilgas!C47+rwc!C47+ag!B47+ptfire!C47+ptagfire!C47+'cmv_c3 12'!C47+airports!C47</f>
        <v>46923.842068634796</v>
      </c>
      <c r="D48" s="86">
        <f>rail!D47+'cmv_c1c2 12'!D47+nonpt!D47+nonroad!D47+'onroad all'!AF47+'onroad all'!AR47+'onroad all'!AS47+ptegu!AY47+ptnonipm!D47+pt_oilgas!D47+np_oilgas!D47+rwc!D47+ptfire!D47+ptagfire!D47+'cmv_c3 12'!D47+airports!D47</f>
        <v>209959.44054598347</v>
      </c>
      <c r="E48" s="86">
        <f>rail!E47+'cmv_c1c2 12'!E47+nonpt!E47+nonroad!E47+ptegu!E47+ptnonipm!E47+pt_oilgas!E47+np_oilgas!E47+rwc!E47+'onroad all'!BG47+afdust!BA47+ptfire!E47+ptagfire!E47+'cmv_c3 12'!E47+airports!E47</f>
        <v>96677.851391052711</v>
      </c>
      <c r="F48" s="86">
        <f>rail!F47+'cmv_c1c2 12'!F47+nonpt!F47+nonroad!F47+ptegu!F47+ptnonipm!F47+pt_oilgas!F47+np_oilgas!F47+rwc!F47+'onroad all'!BJ47+afdust!BB47+ptfire!F47+ptagfire!F47+'cmv_c3 12'!F47+airports!F47</f>
        <v>56737.535959194101</v>
      </c>
      <c r="G48" s="86">
        <f>rail!G47+'cmv_c1c2 12'!G47+nonpt!G47+nonroad!G47+'onroad all'!BZ47+ptegu!BY47+ptnonipm!G47+pt_oilgas!G47+np_oilgas!G47+rwc!G47+ptfire!G47+ptagfire!G47+'cmv_c3 12'!G47+airports!G47</f>
        <v>26400.98647944277</v>
      </c>
      <c r="H48" s="86">
        <f>rail!H47+'cmv_c1c2 12'!H47+nonpt!H47+nonroad!H47+'onroad all'!CL47+ptegu!H47+ptnonipm!H47+pt_oilgas!H47+np_oilgas!H47+rwc!H47+ptfire!H47+ptagfire!H47+'cmv_c3 12'!H47+ag!C47+airports!H47</f>
        <v>247727.58822411773</v>
      </c>
      <c r="I48" s="44" t="s">
        <v>235</v>
      </c>
      <c r="M48" s="26" t="s">
        <v>46</v>
      </c>
      <c r="N48" s="24">
        <f>B48+'biogenics 12'!H47</f>
        <v>1295390.6544832231</v>
      </c>
      <c r="O48" s="24">
        <f t="shared" si="1"/>
        <v>46923.842068634796</v>
      </c>
      <c r="P48" s="24">
        <f>D48+'biogenics 12'!T47</f>
        <v>221559.78458725446</v>
      </c>
      <c r="Q48" s="24">
        <f t="shared" si="2"/>
        <v>96677.851391052711</v>
      </c>
      <c r="R48" s="24">
        <f t="shared" si="3"/>
        <v>56737.535959194101</v>
      </c>
      <c r="S48" s="24">
        <f t="shared" si="4"/>
        <v>26400.98647944277</v>
      </c>
      <c r="T48" s="24">
        <f>H48+'biogenics 12'!Z47</f>
        <v>949892.02516211674</v>
      </c>
      <c r="V48" s="26" t="s">
        <v>46</v>
      </c>
      <c r="W48" s="24">
        <f>B48-ptfire!B47</f>
        <v>1097699.7525702231</v>
      </c>
      <c r="X48" s="24">
        <f>C48-ptfire!C47</f>
        <v>44762.181012434798</v>
      </c>
      <c r="Y48" s="24">
        <f>D48-ptfire!D47</f>
        <v>207540.01361958348</v>
      </c>
      <c r="Z48" s="24">
        <f>E48-ptfire!E47</f>
        <v>82790.664318052717</v>
      </c>
      <c r="AA48" s="24">
        <f>F48-ptfire!F47</f>
        <v>44968.736680194103</v>
      </c>
      <c r="AB48" s="24">
        <f>G48-ptfire!G47</f>
        <v>25223.417356342768</v>
      </c>
      <c r="AC48" s="24">
        <f>H48-ptfire!H47</f>
        <v>216653.71302011772</v>
      </c>
    </row>
    <row r="49" spans="1:29" x14ac:dyDescent="0.3">
      <c r="A49" s="26" t="s">
        <v>47</v>
      </c>
      <c r="B49" s="86">
        <f>rail!B48+'cmv_c1c2 12'!B48+nonpt!B48+nonroad!B48+'onroad all'!P48+ptegu!B48+ptnonipm!B48+pt_oilgas!B48+np_oilgas!B48+rwc!B48+ptfire!B48+ptagfire!B48+'cmv_c3 12'!B48+airports!B48</f>
        <v>2476146.3078604322</v>
      </c>
      <c r="C49" s="86">
        <f>rail!C48+'cmv_c1c2 12'!C48+nonpt!C48+nonroad!C48+'onroad all'!AP48+ptegu!C48+ptnonipm!C48+pt_oilgas!C48+np_oilgas!C48+rwc!C48+ag!B48+ptfire!C48+ptagfire!C48+'cmv_c3 12'!C48+airports!C48</f>
        <v>67471.06471302807</v>
      </c>
      <c r="D49" s="86">
        <f>rail!D48+'cmv_c1c2 12'!D48+nonpt!D48+nonroad!D48+'onroad all'!AF48+'onroad all'!AR48+'onroad all'!AS48+ptegu!AY48+ptnonipm!D48+pt_oilgas!D48+np_oilgas!D48+rwc!D48+ptfire!D48+ptagfire!D48+'cmv_c3 12'!D48+airports!D48</f>
        <v>209133.67868576184</v>
      </c>
      <c r="E49" s="86">
        <f>rail!E48+'cmv_c1c2 12'!E48+nonpt!E48+nonroad!E48+ptegu!E48+ptnonipm!E48+pt_oilgas!E48+np_oilgas!E48+rwc!E48+'onroad all'!BG48+afdust!BA48+ptfire!E48+ptagfire!E48+'cmv_c3 12'!E48+airports!E48</f>
        <v>276733.84614819213</v>
      </c>
      <c r="F49" s="86">
        <f>rail!F48+'cmv_c1c2 12'!F48+nonpt!F48+nonroad!F48+ptegu!F48+ptnonipm!F48+pt_oilgas!F48+np_oilgas!F48+rwc!F48+'onroad all'!BJ48+afdust!BB48+ptfire!F48+ptagfire!F48+'cmv_c3 12'!F48+airports!F48</f>
        <v>170040.65008442296</v>
      </c>
      <c r="G49" s="86">
        <f>rail!G48+'cmv_c1c2 12'!G48+nonpt!G48+nonroad!G48+'onroad all'!BZ48+ptegu!BY48+ptnonipm!G48+pt_oilgas!G48+np_oilgas!G48+rwc!G48+ptfire!G48+ptagfire!G48+'cmv_c3 12'!G48+airports!G48</f>
        <v>22303.168796661026</v>
      </c>
      <c r="H49" s="86">
        <f>rail!H48+'cmv_c1c2 12'!H48+nonpt!H48+nonroad!H48+'onroad all'!CL48+ptegu!H48+ptnonipm!H48+pt_oilgas!H48+np_oilgas!H48+rwc!H48+ptfire!H48+ptagfire!H48+'cmv_c3 12'!H48+ag!C48+airports!H48</f>
        <v>563236.27456828568</v>
      </c>
      <c r="M49" s="26" t="s">
        <v>47</v>
      </c>
      <c r="N49" s="24">
        <f>B49+'biogenics 12'!H48</f>
        <v>2603036.6934904321</v>
      </c>
      <c r="O49" s="24">
        <f t="shared" si="1"/>
        <v>67471.06471302807</v>
      </c>
      <c r="P49" s="24">
        <f>D49+'biogenics 12'!T48</f>
        <v>220241.36323598275</v>
      </c>
      <c r="Q49" s="24">
        <f t="shared" si="2"/>
        <v>276733.84614819213</v>
      </c>
      <c r="R49" s="24">
        <f t="shared" si="3"/>
        <v>170040.65008442296</v>
      </c>
      <c r="S49" s="24">
        <f t="shared" si="4"/>
        <v>22303.168796661026</v>
      </c>
      <c r="T49" s="24">
        <f>H49+'biogenics 12'!Z48</f>
        <v>1253604.6976682856</v>
      </c>
      <c r="V49" s="26" t="s">
        <v>47</v>
      </c>
      <c r="W49" s="24">
        <f>B49-ptfire!B48</f>
        <v>973795.87626043218</v>
      </c>
      <c r="X49" s="24">
        <f>C49-ptfire!C48</f>
        <v>40883.944789028072</v>
      </c>
      <c r="Y49" s="24">
        <f>D49-ptfire!D48</f>
        <v>192781.77532076184</v>
      </c>
      <c r="Z49" s="24">
        <f>E49-ptfire!E48</f>
        <v>126686.96801819213</v>
      </c>
      <c r="AA49" s="24">
        <f>F49-ptfire!F48</f>
        <v>42816.955784422957</v>
      </c>
      <c r="AB49" s="24">
        <f>G49-ptfire!G48</f>
        <v>12528.090679761026</v>
      </c>
      <c r="AC49" s="24">
        <f>H49-ptfire!H48</f>
        <v>209900.02298828569</v>
      </c>
    </row>
    <row r="50" spans="1:29" x14ac:dyDescent="0.3">
      <c r="A50" s="26" t="s">
        <v>48</v>
      </c>
      <c r="B50" s="86">
        <f>rail!B49+'cmv_c1c2 12'!B49+nonpt!B49+nonroad!B49+'onroad all'!P49+ptegu!B49+ptnonipm!B49+pt_oilgas!B49+np_oilgas!B49+rwc!B49+ptfire!B49+ptagfire!B49+'cmv_c3 12'!B49+airports!B49</f>
        <v>438652.19105161302</v>
      </c>
      <c r="C50" s="86">
        <f>rail!C49+'cmv_c1c2 12'!C49+nonpt!C49+nonroad!C49+'onroad all'!AP49+ptegu!C49+ptnonipm!C49+pt_oilgas!C49+np_oilgas!C49+rwc!C49+ag!B49+ptfire!C49+ptagfire!C49+'cmv_c3 12'!C49+airports!C49</f>
        <v>13229.955653225597</v>
      </c>
      <c r="D50" s="86">
        <f>rail!D49+'cmv_c1c2 12'!D49+nonpt!D49+nonroad!D49+'onroad all'!AF49+'onroad all'!AR49+'onroad all'!AS49+ptegu!AY49+ptnonipm!D49+pt_oilgas!D49+np_oilgas!D49+rwc!D49+ptfire!D49+ptagfire!D49+'cmv_c3 12'!D49+airports!D49</f>
        <v>126579.31432035792</v>
      </c>
      <c r="E50" s="86">
        <f>rail!E49+'cmv_c1c2 12'!E49+nonpt!E49+nonroad!E49+ptegu!E49+ptnonipm!E49+pt_oilgas!E49+np_oilgas!E49+rwc!E49+'onroad all'!BG49+afdust!BA49+ptfire!E49+ptagfire!E49+'cmv_c3 12'!E49+airports!E49</f>
        <v>49618.99379897883</v>
      </c>
      <c r="F50" s="86">
        <f>rail!F49+'cmv_c1c2 12'!F49+nonpt!F49+nonroad!F49+ptegu!F49+ptnonipm!F49+pt_oilgas!F49+np_oilgas!F49+rwc!F49+'onroad all'!BJ49+afdust!BB49+ptfire!F49+ptagfire!F49+'cmv_c3 12'!F49+airports!F49</f>
        <v>33575.485314635072</v>
      </c>
      <c r="G50" s="86">
        <f>rail!G49+'cmv_c1c2 12'!G49+nonpt!G49+nonroad!G49+'onroad all'!BZ49+ptegu!BY49+ptnonipm!G49+pt_oilgas!G49+np_oilgas!G49+rwc!G49+ptfire!G49+ptagfire!G49+'cmv_c3 12'!G49+airports!G49</f>
        <v>45873.974515181457</v>
      </c>
      <c r="H50" s="86">
        <f>rail!H49+'cmv_c1c2 12'!H49+nonpt!H49+nonroad!H49+'onroad all'!CL49+ptegu!H49+ptnonipm!H49+pt_oilgas!H49+np_oilgas!H49+rwc!H49+ptfire!H49+ptagfire!H49+'cmv_c3 12'!H49+ag!C49+airports!H49</f>
        <v>166677.3058531837</v>
      </c>
      <c r="I50" s="44" t="s">
        <v>235</v>
      </c>
      <c r="M50" s="26" t="s">
        <v>48</v>
      </c>
      <c r="N50" s="24">
        <f>B50+'biogenics 12'!H49</f>
        <v>474803.32793761301</v>
      </c>
      <c r="O50" s="24">
        <f t="shared" si="1"/>
        <v>13229.955653225597</v>
      </c>
      <c r="P50" s="24">
        <f>D50+'biogenics 12'!T49</f>
        <v>129695.52269943463</v>
      </c>
      <c r="Q50" s="24">
        <f t="shared" si="2"/>
        <v>49618.99379897883</v>
      </c>
      <c r="R50" s="24">
        <f t="shared" si="3"/>
        <v>33575.485314635072</v>
      </c>
      <c r="S50" s="24">
        <f t="shared" si="4"/>
        <v>45873.974515181457</v>
      </c>
      <c r="T50" s="24">
        <f>H50+'biogenics 12'!Z49</f>
        <v>572545.64265318366</v>
      </c>
      <c r="V50" s="26" t="s">
        <v>48</v>
      </c>
      <c r="W50" s="24">
        <f>B50-ptfire!B49</f>
        <v>352671.962469613</v>
      </c>
      <c r="X50" s="24">
        <f>C50-ptfire!C49</f>
        <v>11813.331849225597</v>
      </c>
      <c r="Y50" s="24">
        <f>D50-ptfire!D49</f>
        <v>125124.73825435793</v>
      </c>
      <c r="Z50" s="24">
        <f>E50-ptfire!E49</f>
        <v>40621.01730997883</v>
      </c>
      <c r="AA50" s="24">
        <f>F50-ptfire!F49</f>
        <v>25950.080617635074</v>
      </c>
      <c r="AB50" s="24">
        <f>G50-ptfire!G49</f>
        <v>45141.787063181459</v>
      </c>
      <c r="AC50" s="24">
        <f>H50-ptfire!H49</f>
        <v>146313.3425921837</v>
      </c>
    </row>
    <row r="51" spans="1:29" x14ac:dyDescent="0.3">
      <c r="A51" s="26" t="s">
        <v>49</v>
      </c>
      <c r="B51" s="86">
        <f>rail!B50+'cmv_c1c2 12'!B50+nonpt!B50+nonroad!B50+'onroad all'!P50+ptegu!B50+ptnonipm!B50+pt_oilgas!B50+np_oilgas!B50+rwc!B50+ptfire!B50+ptagfire!B50+'cmv_c3 12'!B50+airports!B50</f>
        <v>902306.76890102413</v>
      </c>
      <c r="C51" s="86">
        <f>rail!C50+'cmv_c1c2 12'!C50+nonpt!C50+nonroad!C50+'onroad all'!AP50+ptegu!C50+ptnonipm!C50+pt_oilgas!C50+np_oilgas!C50+rwc!C50+ag!B50+ptfire!C50+ptagfire!C50+'cmv_c3 12'!C50+airports!C50</f>
        <v>67635.455744720297</v>
      </c>
      <c r="D51" s="86">
        <f>rail!D50+'cmv_c1c2 12'!D50+nonpt!D50+nonroad!D50+'onroad all'!AF50+'onroad all'!AR50+'onroad all'!AS50+ptegu!AY50+ptnonipm!D50+pt_oilgas!D50+np_oilgas!D50+rwc!D50+ptfire!D50+ptagfire!D50+'cmv_c3 12'!D50+airports!D50</f>
        <v>167762.05695971244</v>
      </c>
      <c r="E51" s="86">
        <f>rail!E50+'cmv_c1c2 12'!E50+nonpt!E50+nonroad!E50+ptegu!E50+ptnonipm!E50+pt_oilgas!E50+np_oilgas!E50+rwc!E50+'onroad all'!BG50+afdust!BA50+ptfire!E50+ptagfire!E50+'cmv_c3 12'!E50+airports!E50</f>
        <v>107794.74779930776</v>
      </c>
      <c r="F51" s="86">
        <f>rail!F50+'cmv_c1c2 12'!F50+nonpt!F50+nonroad!F50+ptegu!F50+ptnonipm!F50+pt_oilgas!F50+np_oilgas!F50+rwc!F50+'onroad all'!BJ50+afdust!BB50+ptfire!F50+ptagfire!F50+'cmv_c3 12'!F50+airports!F50</f>
        <v>53403.443957302312</v>
      </c>
      <c r="G51" s="86">
        <f>rail!G50+'cmv_c1c2 12'!G50+nonpt!G50+nonroad!G50+'onroad all'!BZ50+ptegu!BY50+ptnonipm!G50+pt_oilgas!G50+np_oilgas!G50+rwc!G50+ptfire!G50+ptagfire!G50+'cmv_c3 12'!G50+airports!G50</f>
        <v>30456.349616593143</v>
      </c>
      <c r="H51" s="86">
        <f>rail!H50+'cmv_c1c2 12'!H50+nonpt!H50+nonroad!H50+'onroad all'!CL50+ptegu!H50+ptnonipm!H50+pt_oilgas!H50+np_oilgas!H50+rwc!H50+ptfire!H50+ptagfire!H50+'cmv_c3 12'!H50+ag!C50+airports!H50</f>
        <v>200599.42947582126</v>
      </c>
      <c r="I51" s="44" t="s">
        <v>235</v>
      </c>
      <c r="M51" s="26" t="s">
        <v>49</v>
      </c>
      <c r="N51" s="24">
        <f>B51+'biogenics 12'!H50</f>
        <v>950997.76542502409</v>
      </c>
      <c r="O51" s="24">
        <f t="shared" si="1"/>
        <v>67635.455744720297</v>
      </c>
      <c r="P51" s="24">
        <f>D51+'biogenics 12'!T50</f>
        <v>188511.52798263915</v>
      </c>
      <c r="Q51" s="24">
        <f t="shared" si="2"/>
        <v>107794.74779930776</v>
      </c>
      <c r="R51" s="24">
        <f t="shared" si="3"/>
        <v>53403.443957302312</v>
      </c>
      <c r="S51" s="24">
        <f t="shared" si="4"/>
        <v>30456.349616593143</v>
      </c>
      <c r="T51" s="24">
        <f>H51+'biogenics 12'!Z50</f>
        <v>487184.01579582127</v>
      </c>
      <c r="V51" s="26" t="s">
        <v>49</v>
      </c>
      <c r="W51" s="24">
        <f>B51-ptfire!B50</f>
        <v>844349.09554202412</v>
      </c>
      <c r="X51" s="24">
        <f>C51-ptfire!C50</f>
        <v>66681.605751750292</v>
      </c>
      <c r="Y51" s="24">
        <f>D51-ptfire!D50</f>
        <v>166836.70392612243</v>
      </c>
      <c r="Z51" s="24">
        <f>E51-ptfire!E50</f>
        <v>101778.62686540776</v>
      </c>
      <c r="AA51" s="24">
        <f>F51-ptfire!F50</f>
        <v>48305.038349702314</v>
      </c>
      <c r="AB51" s="24">
        <f>G51-ptfire!G50</f>
        <v>29979.660938233144</v>
      </c>
      <c r="AC51" s="24">
        <f>H51-ptfire!H50</f>
        <v>186887.86032882126</v>
      </c>
    </row>
    <row r="52" spans="1:29" x14ac:dyDescent="0.3">
      <c r="A52" s="26" t="s">
        <v>50</v>
      </c>
      <c r="B52" s="86">
        <f>rail!B51+'cmv_c1c2 12'!B51+nonpt!B51+nonroad!B51+'onroad all'!P51+ptegu!B51+ptnonipm!B51+pt_oilgas!B51+np_oilgas!B51+rwc!B51+ptfire!B51+ptagfire!B51+'cmv_c3 12'!B51+airports!B51</f>
        <v>298735.17971953272</v>
      </c>
      <c r="C52" s="86">
        <f>rail!C51+'cmv_c1c2 12'!C51+nonpt!C51+nonroad!C51+'onroad all'!AP51+ptegu!C51+ptnonipm!C51+pt_oilgas!C51+np_oilgas!C51+rwc!C51+ag!B51+ptfire!C51+ptagfire!C51+'cmv_c3 12'!C51+airports!C51</f>
        <v>21367.724456168213</v>
      </c>
      <c r="D52" s="86">
        <f>rail!D51+'cmv_c1c2 12'!D51+nonpt!D51+nonroad!D51+'onroad all'!AF51+'onroad all'!AR51+'onroad all'!AS51+ptegu!AY51+ptnonipm!D51+pt_oilgas!D51+np_oilgas!D51+rwc!D51+ptfire!D51+ptagfire!D51+'cmv_c3 12'!D51+airports!D51</f>
        <v>143415.31311556784</v>
      </c>
      <c r="E52" s="86">
        <f>rail!E51+'cmv_c1c2 12'!E51+nonpt!E51+nonroad!E51+ptegu!E51+ptnonipm!E51+pt_oilgas!E51+np_oilgas!E51+rwc!E51+'onroad all'!BG51+afdust!BA51+ptfire!E51+ptagfire!E51+'cmv_c3 12'!E51+airports!E51</f>
        <v>301478.05482542014</v>
      </c>
      <c r="F52" s="86">
        <f>rail!F51+'cmv_c1c2 12'!F51+nonpt!F51+nonroad!F51+ptegu!F51+ptnonipm!F51+pt_oilgas!F51+np_oilgas!F51+rwc!F51+'onroad all'!BJ51+afdust!BB51+ptfire!F51+ptagfire!F51+'cmv_c3 12'!F51+airports!F51</f>
        <v>50904.226055151179</v>
      </c>
      <c r="G52" s="86">
        <f>rail!G51+'cmv_c1c2 12'!G51+nonpt!G51+nonroad!G51+'onroad all'!BZ51+ptegu!BY51+ptnonipm!G51+pt_oilgas!G51+np_oilgas!G51+rwc!G51+ptfire!G51+ptagfire!G51+'cmv_c3 12'!G51+airports!G51</f>
        <v>45911.667561209564</v>
      </c>
      <c r="H52" s="86">
        <f>rail!H51+'cmv_c1c2 12'!H51+nonpt!H51+nonroad!H51+'onroad all'!CL51+ptegu!H51+ptnonipm!H51+pt_oilgas!H51+np_oilgas!H51+rwc!H51+ptfire!H51+ptagfire!H51+'cmv_c3 12'!H51+ag!C51+airports!H51</f>
        <v>161522.11968414643</v>
      </c>
      <c r="I52" s="45"/>
      <c r="M52" s="26" t="s">
        <v>50</v>
      </c>
      <c r="N52" s="24">
        <f>B52+'biogenics 12'!H51</f>
        <v>352220.64344953262</v>
      </c>
      <c r="O52" s="24">
        <f t="shared" si="1"/>
        <v>21367.724456168213</v>
      </c>
      <c r="P52" s="24">
        <f>D52+'biogenics 12'!T51</f>
        <v>156949.87345316575</v>
      </c>
      <c r="Q52" s="24">
        <f t="shared" si="2"/>
        <v>301478.05482542014</v>
      </c>
      <c r="R52" s="24">
        <f t="shared" si="3"/>
        <v>50904.226055151179</v>
      </c>
      <c r="S52" s="24">
        <f t="shared" si="4"/>
        <v>45911.667561209564</v>
      </c>
      <c r="T52" s="24">
        <f>H52+'biogenics 12'!Z51</f>
        <v>383754.39868414646</v>
      </c>
      <c r="V52" s="26" t="s">
        <v>50</v>
      </c>
      <c r="W52" s="24">
        <f>B52-ptfire!B51</f>
        <v>177908.32303953273</v>
      </c>
      <c r="X52" s="24">
        <f>C52-ptfire!C51</f>
        <v>19381.341918168211</v>
      </c>
      <c r="Y52" s="24">
        <f>D52-ptfire!D51</f>
        <v>141596.63370756785</v>
      </c>
      <c r="Z52" s="24">
        <f>E52-ptfire!E51</f>
        <v>289034.63021442015</v>
      </c>
      <c r="AA52" s="24">
        <f>F52-ptfire!F51</f>
        <v>40358.950336151182</v>
      </c>
      <c r="AB52" s="24">
        <f>G52-ptfire!G51</f>
        <v>44951.666232209565</v>
      </c>
      <c r="AC52" s="24">
        <f>H52-ptfire!H51</f>
        <v>132967.85709414643</v>
      </c>
    </row>
    <row r="53" spans="1:29" s="26" customFormat="1" x14ac:dyDescent="0.3">
      <c r="A53" s="26" t="s">
        <v>363</v>
      </c>
      <c r="B53" s="24">
        <f>ptegu!B54+ptnonipm!B54+pt_oilgas!B54+airports!B54</f>
        <v>10385.7639526</v>
      </c>
      <c r="C53" s="86">
        <f>ptegu!C54+ptnonipm!C54+pt_oilgas!C54+airports!C54</f>
        <v>3.1540967000000002</v>
      </c>
      <c r="D53" s="24">
        <f>ptegu!AY54+ptnonipm!D54+pt_oilgas!D54+airports!D54</f>
        <v>44559.279247870698</v>
      </c>
      <c r="E53" s="86">
        <f>ptegu!E54+ptnonipm!E54+pt_oilgas!E54+airports!E54</f>
        <v>6276.4833654259</v>
      </c>
      <c r="F53" s="86">
        <f>ptegu!F54+ptnonipm!F54+pt_oilgas!F54+airports!F54</f>
        <v>4228.3051530015991</v>
      </c>
      <c r="G53" s="24">
        <f>ptegu!BY54+ptnonipm!G54+pt_oilgas!G54+airports!G54</f>
        <v>10281.3983815505</v>
      </c>
      <c r="H53" s="86">
        <f>ptegu!H54+ptnonipm!H54+pt_oilgas!H54+airports!H54</f>
        <v>3119.6177494080002</v>
      </c>
      <c r="I53" s="45"/>
      <c r="M53" s="26" t="s">
        <v>363</v>
      </c>
      <c r="N53" s="24">
        <f>B53</f>
        <v>10385.7639526</v>
      </c>
      <c r="O53" s="24">
        <f t="shared" si="1"/>
        <v>3.1540967000000002</v>
      </c>
      <c r="P53" s="24">
        <f t="shared" ref="P53" si="5">D53</f>
        <v>44559.279247870698</v>
      </c>
      <c r="Q53" s="24">
        <f t="shared" si="2"/>
        <v>6276.4833654259</v>
      </c>
      <c r="R53" s="24">
        <f t="shared" si="3"/>
        <v>4228.3051530015991</v>
      </c>
      <c r="S53" s="24">
        <f t="shared" si="4"/>
        <v>10281.3983815505</v>
      </c>
      <c r="T53" s="24">
        <f t="shared" ref="T53" si="6">H53</f>
        <v>3119.6177494080002</v>
      </c>
      <c r="V53" s="26" t="s">
        <v>363</v>
      </c>
      <c r="W53" s="24">
        <f>B53</f>
        <v>10385.7639526</v>
      </c>
      <c r="X53" s="24">
        <f t="shared" ref="X53:AC53" si="7">C53</f>
        <v>3.1540967000000002</v>
      </c>
      <c r="Y53" s="24">
        <f t="shared" si="7"/>
        <v>44559.279247870698</v>
      </c>
      <c r="Z53" s="24">
        <f t="shared" si="7"/>
        <v>6276.4833654259</v>
      </c>
      <c r="AA53" s="24">
        <f t="shared" si="7"/>
        <v>4228.3051530015991</v>
      </c>
      <c r="AB53" s="24">
        <f t="shared" si="7"/>
        <v>10281.3983815505</v>
      </c>
      <c r="AC53" s="24">
        <f t="shared" si="7"/>
        <v>3119.6177494080002</v>
      </c>
    </row>
    <row r="55" spans="1:29" x14ac:dyDescent="0.3">
      <c r="A55" s="26" t="s">
        <v>56</v>
      </c>
      <c r="B55" s="24">
        <f>SUM(B3:B53)</f>
        <v>61565002.110089347</v>
      </c>
      <c r="C55" s="24">
        <f t="shared" ref="C55:H55" si="8">SUM(C3:C53)</f>
        <v>4239722.0677399961</v>
      </c>
      <c r="D55" s="24">
        <f t="shared" si="8"/>
        <v>9646266.3934249897</v>
      </c>
      <c r="E55" s="24">
        <f t="shared" si="8"/>
        <v>10613192.629909869</v>
      </c>
      <c r="F55" s="24">
        <f t="shared" si="8"/>
        <v>4392588.0833427757</v>
      </c>
      <c r="G55" s="24">
        <f t="shared" si="8"/>
        <v>2468645.187972262</v>
      </c>
      <c r="H55" s="24">
        <f t="shared" si="8"/>
        <v>16038825.259384075</v>
      </c>
      <c r="M55" s="26" t="s">
        <v>56</v>
      </c>
      <c r="N55" s="24">
        <f>SUM(N3:N53)</f>
        <v>65417456.806455322</v>
      </c>
      <c r="O55" s="24">
        <f t="shared" ref="O55:T55" si="9">SUM(O3:O53)</f>
        <v>4239722.0677399961</v>
      </c>
      <c r="P55" s="24">
        <f t="shared" si="9"/>
        <v>10626745.048522238</v>
      </c>
      <c r="Q55" s="24">
        <f t="shared" si="9"/>
        <v>10613192.629909869</v>
      </c>
      <c r="R55" s="24">
        <f t="shared" si="9"/>
        <v>4392588.0833427757</v>
      </c>
      <c r="S55" s="24">
        <f t="shared" si="9"/>
        <v>2468645.187972262</v>
      </c>
      <c r="T55" s="24">
        <f t="shared" si="9"/>
        <v>41293943.611473009</v>
      </c>
      <c r="V55" s="26" t="s">
        <v>56</v>
      </c>
      <c r="W55" s="24">
        <f>SUM(W3:W53)</f>
        <v>37747182.713597625</v>
      </c>
      <c r="X55" s="24">
        <f t="shared" ref="X55:AC55" si="10">SUM(X3:X53)</f>
        <v>3850194.1787614562</v>
      </c>
      <c r="Y55" s="24">
        <f t="shared" si="10"/>
        <v>9289088.7972702496</v>
      </c>
      <c r="Z55" s="24">
        <f t="shared" si="10"/>
        <v>8152373.6181651773</v>
      </c>
      <c r="AA55" s="24">
        <f t="shared" si="10"/>
        <v>2305356.7232991746</v>
      </c>
      <c r="AB55" s="24">
        <f t="shared" si="10"/>
        <v>2281914.3078309707</v>
      </c>
      <c r="AC55" s="24">
        <f t="shared" si="10"/>
        <v>10483183.709150305</v>
      </c>
    </row>
    <row r="56" spans="1:29" x14ac:dyDescent="0.3">
      <c r="A56" s="26" t="s">
        <v>236</v>
      </c>
      <c r="B56" s="24">
        <f>+B51+B50+B48+B47+B45+B44+B43+B42+B41+B40+B38+B37+B36+B35+B34+B32+B31+B29+B27+B26+B25+B24+B23+B22+B21+B20+B19+B18+B17+B16+B15+B13+B12+B10+B9+B6+B4+B11</f>
        <v>40837233.71712216</v>
      </c>
      <c r="C56" s="24">
        <f t="shared" ref="C56:H56" si="11">+C51+C50+C48+C47+C45+C44+C43+C42+C41+C40+C38+C37+C36+C35+C34+C32+C31+C29+C27+C26+C25+C24+C23+C22+C21+C20+C19+C18+C17+C16+C15+C13+C12+C10+C9+C6+C4+C11</f>
        <v>3104843.587532646</v>
      </c>
      <c r="D56" s="24">
        <f t="shared" si="11"/>
        <v>7671289.6902938979</v>
      </c>
      <c r="E56" s="24">
        <f t="shared" si="11"/>
        <v>7127148.2010211386</v>
      </c>
      <c r="F56" s="24">
        <f t="shared" si="11"/>
        <v>2731209.6417772891</v>
      </c>
      <c r="G56" s="24">
        <f t="shared" si="11"/>
        <v>2163396.4813961247</v>
      </c>
      <c r="H56" s="24">
        <f t="shared" si="11"/>
        <v>10724726.123580271</v>
      </c>
      <c r="M56" s="26" t="s">
        <v>236</v>
      </c>
      <c r="N56" s="24">
        <f t="shared" ref="N56:T56" si="12">+N51+N50+N48+N47+N45+N44+N43+N42+N41+N40+N38+N37+N36+N35+N34+N32+N31+N29+N27+N26+N25+N24+N23+N22+N21+N20+N19+N18+N17+N16+N15+N13+N12+N10+N9+N6+N4+N11</f>
        <v>43384505.611174174</v>
      </c>
      <c r="O56" s="24">
        <f t="shared" si="12"/>
        <v>3104843.587532646</v>
      </c>
      <c r="P56" s="24">
        <f t="shared" si="12"/>
        <v>8460154.4803682733</v>
      </c>
      <c r="Q56" s="24">
        <f t="shared" si="12"/>
        <v>7127148.2010211386</v>
      </c>
      <c r="R56" s="24">
        <f t="shared" si="12"/>
        <v>2731209.6417772891</v>
      </c>
      <c r="S56" s="24">
        <f t="shared" si="12"/>
        <v>2163396.4813961247</v>
      </c>
      <c r="T56" s="24">
        <f t="shared" si="12"/>
        <v>29083409.598619241</v>
      </c>
      <c r="V56" s="26" t="s">
        <v>236</v>
      </c>
      <c r="W56" s="24">
        <f t="shared" ref="W56:AC56" si="13">+W51+W50+W48+W47+W45+W44+W43+W42+W41+W40+W38+W37+W36+W35+W34+W32+W31+W29+W27+W26+W25+W24+W23+W22+W21+W20+W19+W18+W17+W16+W15+W13+W12+W10+W9+W6+W4+W11</f>
        <v>31189744.973210461</v>
      </c>
      <c r="X56" s="24">
        <f t="shared" si="13"/>
        <v>2949469.4173475062</v>
      </c>
      <c r="Y56" s="24">
        <f t="shared" si="13"/>
        <v>7485415.1880927607</v>
      </c>
      <c r="Z56" s="24">
        <f t="shared" si="13"/>
        <v>6089089.9128454486</v>
      </c>
      <c r="AA56" s="24">
        <f t="shared" si="13"/>
        <v>1849773.0043766887</v>
      </c>
      <c r="AB56" s="24">
        <f t="shared" si="13"/>
        <v>2076166.466730335</v>
      </c>
      <c r="AC56" s="24">
        <f t="shared" si="13"/>
        <v>8506190.6724695023</v>
      </c>
    </row>
    <row r="57" spans="1:29" x14ac:dyDescent="0.3">
      <c r="N57" s="24"/>
      <c r="O57" s="24"/>
      <c r="P57" s="24"/>
      <c r="Q57" s="24"/>
      <c r="R57" s="24"/>
      <c r="S57" s="24"/>
      <c r="T57" s="24"/>
      <c r="W57" s="24"/>
      <c r="X57" s="24"/>
      <c r="Y57" s="24"/>
      <c r="Z57" s="24"/>
      <c r="AA57" s="24"/>
      <c r="AB57" s="24"/>
      <c r="AC57" s="24"/>
    </row>
    <row r="58" spans="1:29" x14ac:dyDescent="0.3">
      <c r="B58" s="24"/>
      <c r="C58" s="24"/>
      <c r="D58" s="24"/>
      <c r="E58" s="24"/>
      <c r="F58" s="24"/>
      <c r="G58" s="24"/>
      <c r="H58" s="24"/>
      <c r="M58" s="26"/>
      <c r="N58" s="24"/>
      <c r="O58" s="24"/>
      <c r="P58" s="24"/>
      <c r="Q58" s="24"/>
      <c r="R58" s="24"/>
      <c r="S58" s="24"/>
      <c r="T58" s="24"/>
      <c r="W58" s="24"/>
      <c r="X58" s="24"/>
      <c r="Y58" s="24"/>
      <c r="Z58" s="24"/>
      <c r="AA58" s="24"/>
      <c r="AB58" s="24"/>
      <c r="AC58" s="24"/>
    </row>
    <row r="59" spans="1:29" x14ac:dyDescent="0.3">
      <c r="B59" s="24"/>
      <c r="C59" s="24"/>
      <c r="D59" s="24"/>
      <c r="E59" s="24"/>
      <c r="F59" s="24"/>
      <c r="G59" s="24"/>
      <c r="H59" s="24"/>
    </row>
    <row r="60" spans="1:29" x14ac:dyDescent="0.3">
      <c r="B60" s="24"/>
      <c r="C60" s="24"/>
      <c r="D60" s="24"/>
      <c r="E60" s="24"/>
      <c r="F60" s="24"/>
      <c r="G60" s="24"/>
      <c r="H60" s="24"/>
      <c r="N60" s="24"/>
    </row>
    <row r="61" spans="1:29" x14ac:dyDescent="0.3">
      <c r="B61" s="24"/>
      <c r="C61" s="24"/>
      <c r="D61" s="24"/>
      <c r="E61" s="24"/>
      <c r="F61" s="24"/>
      <c r="G61" s="24"/>
      <c r="H61" s="24"/>
    </row>
    <row r="90" spans="1:21" x14ac:dyDescent="0.3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</row>
  </sheetData>
  <mergeCells count="1">
    <mergeCell ref="A1:L2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AB424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Q34" sqref="Q34"/>
    </sheetView>
  </sheetViews>
  <sheetFormatPr defaultRowHeight="14.4" x14ac:dyDescent="0.3"/>
  <cols>
    <col min="1" max="1" width="25.44140625" customWidth="1"/>
    <col min="2" max="3" width="9.33203125" bestFit="1" customWidth="1"/>
    <col min="4" max="4" width="10.44140625" customWidth="1"/>
    <col min="5" max="5" width="10.44140625" bestFit="1" customWidth="1"/>
    <col min="6" max="6" width="10.44140625" style="26" customWidth="1"/>
    <col min="7" max="8" width="9.33203125" bestFit="1" customWidth="1"/>
    <col min="9" max="9" width="9.33203125" style="26" customWidth="1"/>
    <col min="10" max="10" width="9.44140625" bestFit="1" customWidth="1"/>
    <col min="11" max="11" width="10.44140625" bestFit="1" customWidth="1"/>
    <col min="12" max="12" width="9.44140625" bestFit="1" customWidth="1"/>
    <col min="13" max="15" width="9.33203125" bestFit="1" customWidth="1"/>
    <col min="16" max="16" width="9.44140625" bestFit="1" customWidth="1"/>
    <col min="17" max="20" width="9.33203125" bestFit="1" customWidth="1"/>
    <col min="21" max="21" width="9.33203125" style="26" customWidth="1"/>
    <col min="22" max="22" width="9.33203125" bestFit="1" customWidth="1"/>
  </cols>
  <sheetData>
    <row r="1" spans="1:22" x14ac:dyDescent="0.3">
      <c r="A1" s="43" t="s">
        <v>239</v>
      </c>
      <c r="B1" s="26">
        <v>43.65</v>
      </c>
      <c r="C1" s="26">
        <v>78.111800000000002</v>
      </c>
      <c r="D1" s="26">
        <v>70.91</v>
      </c>
      <c r="E1" s="26">
        <v>28</v>
      </c>
      <c r="F1" s="26">
        <v>30.026</v>
      </c>
      <c r="G1" s="26">
        <v>36.46</v>
      </c>
      <c r="H1" s="29">
        <v>46</v>
      </c>
      <c r="I1" s="58">
        <v>128.1705</v>
      </c>
      <c r="J1" s="29">
        <v>17</v>
      </c>
      <c r="K1" s="29">
        <v>46</v>
      </c>
      <c r="L1" s="29">
        <v>46</v>
      </c>
      <c r="M1" s="29">
        <v>1</v>
      </c>
      <c r="N1" s="29">
        <v>1</v>
      </c>
      <c r="O1" s="29">
        <v>1</v>
      </c>
      <c r="P1" s="29">
        <v>1</v>
      </c>
      <c r="Q1" s="29">
        <v>1</v>
      </c>
      <c r="R1" s="29">
        <v>1</v>
      </c>
      <c r="S1" s="29">
        <v>1</v>
      </c>
      <c r="T1" s="29">
        <v>64</v>
      </c>
      <c r="U1" s="29">
        <v>92.1006</v>
      </c>
      <c r="V1" s="29">
        <v>98</v>
      </c>
    </row>
    <row r="2" spans="1:22" x14ac:dyDescent="0.3">
      <c r="A2" s="26" t="s">
        <v>219</v>
      </c>
      <c r="B2" s="26" t="s">
        <v>132</v>
      </c>
      <c r="C2" s="26" t="s">
        <v>358</v>
      </c>
      <c r="D2" s="26" t="s">
        <v>134</v>
      </c>
      <c r="E2" s="26" t="s">
        <v>59</v>
      </c>
      <c r="F2" s="26" t="s">
        <v>139</v>
      </c>
      <c r="G2" s="26" t="s">
        <v>66</v>
      </c>
      <c r="H2" s="26" t="s">
        <v>140</v>
      </c>
      <c r="I2" s="26" t="s">
        <v>365</v>
      </c>
      <c r="J2" s="26" t="s">
        <v>57</v>
      </c>
      <c r="K2" s="26" t="s">
        <v>144</v>
      </c>
      <c r="L2" s="26" t="s">
        <v>145</v>
      </c>
      <c r="M2" s="24" t="s">
        <v>151</v>
      </c>
      <c r="N2" s="24" t="s">
        <v>152</v>
      </c>
      <c r="O2" s="24" t="s">
        <v>153</v>
      </c>
      <c r="P2" s="26" t="s">
        <v>156</v>
      </c>
      <c r="Q2" s="24" t="s">
        <v>165</v>
      </c>
      <c r="R2" s="24" t="s">
        <v>166</v>
      </c>
      <c r="S2" s="24" t="s">
        <v>167</v>
      </c>
      <c r="T2" s="26" t="s">
        <v>61</v>
      </c>
      <c r="U2" s="26" t="s">
        <v>366</v>
      </c>
      <c r="V2" s="26" t="s">
        <v>168</v>
      </c>
    </row>
    <row r="3" spans="1:22" x14ac:dyDescent="0.3">
      <c r="A3" s="26" t="s">
        <v>220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>
        <f>afdust!AJ62</f>
        <v>1526.7584725732606</v>
      </c>
      <c r="N3" s="24">
        <f>afdust!AK62</f>
        <v>6981.7529273736773</v>
      </c>
      <c r="O3" s="24">
        <f>afdust!AL62</f>
        <v>36932.377951077971</v>
      </c>
      <c r="P3" s="24">
        <f>afdust!AO62</f>
        <v>5433249.1468305169</v>
      </c>
      <c r="Q3" s="24">
        <f>afdust!AX62</f>
        <v>144276.24709635248</v>
      </c>
      <c r="R3" s="24">
        <f>afdust!AY62</f>
        <v>8765.8429709725388</v>
      </c>
      <c r="S3" s="24">
        <f>afdust!AZ62</f>
        <v>3181.4551044307123</v>
      </c>
      <c r="T3" s="24"/>
      <c r="U3" s="24"/>
      <c r="V3" s="24"/>
    </row>
    <row r="4" spans="1:22" x14ac:dyDescent="0.3">
      <c r="A4" s="26" t="s">
        <v>212</v>
      </c>
      <c r="B4" s="24">
        <f>ag!N62</f>
        <v>4469.1754765927599</v>
      </c>
      <c r="C4" s="24">
        <f>ag!P62</f>
        <v>456.9641770230204</v>
      </c>
      <c r="D4" s="24"/>
      <c r="E4" s="24"/>
      <c r="F4" s="24">
        <f>ag!X62</f>
        <v>0</v>
      </c>
      <c r="G4" s="24"/>
      <c r="H4" s="24"/>
      <c r="I4" s="24">
        <f>ag!AD62</f>
        <v>0</v>
      </c>
      <c r="J4" s="24">
        <f>ag!AE62</f>
        <v>3471899.2077557035</v>
      </c>
      <c r="K4" s="24"/>
      <c r="L4" s="24"/>
      <c r="M4" s="24"/>
      <c r="N4" s="24"/>
      <c r="O4" s="24"/>
      <c r="P4" s="24"/>
      <c r="Q4" s="24"/>
      <c r="R4" s="24"/>
      <c r="S4" s="24"/>
      <c r="T4" s="24"/>
      <c r="U4" s="24">
        <f>ag!AK62</f>
        <v>13725.346923166762</v>
      </c>
      <c r="V4" s="24"/>
    </row>
    <row r="5" spans="1:22" s="85" customFormat="1" x14ac:dyDescent="0.3">
      <c r="A5" s="85" t="s">
        <v>434</v>
      </c>
      <c r="B5" s="86">
        <f>airports!W62</f>
        <v>5002.4089823555305</v>
      </c>
      <c r="C5" s="86">
        <f>airports!Y62</f>
        <v>1446.7602184881271</v>
      </c>
      <c r="D5" s="86"/>
      <c r="E5" s="86">
        <f>airports!AB62</f>
        <v>666788.18223564245</v>
      </c>
      <c r="F5" s="86">
        <f>airports!AI62</f>
        <v>10438.189270725277</v>
      </c>
      <c r="H5" s="86">
        <f>airports!AJ62</f>
        <v>1549.4157210232729</v>
      </c>
      <c r="I5" s="86">
        <f>airports!AP62</f>
        <v>458.1130828593104</v>
      </c>
      <c r="K5" s="86">
        <f>airports!AQ62</f>
        <v>174309.21869884466</v>
      </c>
      <c r="L5" s="86">
        <f>airports!AR62</f>
        <v>17818.26417084087</v>
      </c>
      <c r="M5" s="86">
        <f>airports!AY62</f>
        <v>2.9758066757274469E-2</v>
      </c>
      <c r="N5" s="86">
        <f>airports!AZ62</f>
        <v>3370.9731194006467</v>
      </c>
      <c r="O5" s="86">
        <f>airports!BA62</f>
        <v>4.568463798540364</v>
      </c>
      <c r="P5" s="86">
        <f>airports!BF62</f>
        <v>1229.6192746510339</v>
      </c>
      <c r="Q5" s="86">
        <f>airports!BP62</f>
        <v>0.12778449385341389</v>
      </c>
      <c r="R5" s="86">
        <f>airports!BQ62</f>
        <v>647.99586805793604</v>
      </c>
      <c r="S5" s="86">
        <f>airports!BR62</f>
        <v>5.8064351981210616E-4</v>
      </c>
      <c r="T5" s="86">
        <f>airports!BS62</f>
        <v>26014.197518545916</v>
      </c>
      <c r="U5" s="86">
        <f>airports!BT62</f>
        <v>10258.937620573903</v>
      </c>
      <c r="V5" s="86">
        <f>airports!BU62</f>
        <v>0</v>
      </c>
    </row>
    <row r="6" spans="1:22" s="26" customFormat="1" x14ac:dyDescent="0.3">
      <c r="A6" s="26" t="s">
        <v>368</v>
      </c>
      <c r="B6" s="24">
        <f>ptagfire!T61</f>
        <v>8602.5911185832811</v>
      </c>
      <c r="C6" s="24">
        <f>ptagfire!V61</f>
        <v>957.48767702324233</v>
      </c>
      <c r="D6" s="24"/>
      <c r="E6" s="24">
        <f>ptagfire!Y61</f>
        <v>383450.27402351971</v>
      </c>
      <c r="F6" s="24">
        <f>ptagfire!AF61</f>
        <v>2816.5644120300562</v>
      </c>
      <c r="H6" s="24">
        <f>ptagfire!AH61</f>
        <v>0</v>
      </c>
      <c r="I6" s="24"/>
      <c r="J6" s="24">
        <f>ptagfire!AN61</f>
        <v>85462.073996189618</v>
      </c>
      <c r="K6" s="24">
        <f>ptagfire!AP61</f>
        <v>13575.663423303566</v>
      </c>
      <c r="L6" s="24">
        <f>ptagfire!AQ61</f>
        <v>1508.4064398852697</v>
      </c>
      <c r="M6" s="24">
        <f>ptagfire!AX61</f>
        <v>2917.5784279068052</v>
      </c>
      <c r="N6" s="24">
        <f>ptagfire!AY61</f>
        <v>3513.9890478782763</v>
      </c>
      <c r="O6" s="24">
        <f>ptagfire!AZ61</f>
        <v>3.2238471818723777</v>
      </c>
      <c r="P6" s="24">
        <f>ptagfire!BE61</f>
        <v>21139.047167629058</v>
      </c>
      <c r="Q6" s="24">
        <f>ptagfire!BO61</f>
        <v>4.8357679993812619</v>
      </c>
      <c r="R6" s="24">
        <f>ptagfire!BP61</f>
        <v>531.93413131891441</v>
      </c>
      <c r="S6" s="24">
        <f>ptagfire!BQ61</f>
        <v>0.32238473636434645</v>
      </c>
      <c r="T6" s="24">
        <f>ptagfire!BR61</f>
        <v>6170.6183641192902</v>
      </c>
      <c r="U6" s="24">
        <f>ptagfire!BS61</f>
        <v>4131.5325989674348</v>
      </c>
      <c r="V6" s="24">
        <f>ptagfire!BT61</f>
        <v>0</v>
      </c>
    </row>
    <row r="7" spans="1:22" x14ac:dyDescent="0.3">
      <c r="A7" s="60" t="s">
        <v>432</v>
      </c>
      <c r="B7" s="24">
        <v>399661.79212883831</v>
      </c>
      <c r="C7" s="24"/>
      <c r="D7" s="24"/>
      <c r="E7" s="24">
        <v>11590419.940541346</v>
      </c>
      <c r="F7" s="24">
        <v>1649518.1637199551</v>
      </c>
      <c r="G7" s="24"/>
      <c r="H7" s="24"/>
      <c r="I7" s="24"/>
      <c r="J7" s="24"/>
      <c r="K7" s="24">
        <v>1847046.7372542534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</row>
    <row r="8" spans="1:22" s="26" customFormat="1" x14ac:dyDescent="0.3">
      <c r="A8" s="26" t="s">
        <v>375</v>
      </c>
      <c r="B8" s="24">
        <f>'cmv_c1c2 12'!V61</f>
        <v>494.18989585285794</v>
      </c>
      <c r="C8" s="24">
        <f>'cmv_c1c2 12'!X61</f>
        <v>168.81738571011351</v>
      </c>
      <c r="D8" s="24"/>
      <c r="E8" s="24">
        <f>'cmv_c1c2 12'!Z61</f>
        <v>32113.28026211098</v>
      </c>
      <c r="F8" s="24">
        <f>'cmv_c1c2 12'!AG61</f>
        <v>1767.7477981866723</v>
      </c>
      <c r="G8" s="24"/>
      <c r="H8" s="24">
        <f>'cmv_c1c2 12'!AH61</f>
        <v>1756.721317080614</v>
      </c>
      <c r="I8" s="24">
        <f>'cmv_c1c2 12'!AN61</f>
        <v>4.2810300667124253</v>
      </c>
      <c r="J8" s="24">
        <f>'cmv_c1c2 12'!AO61</f>
        <v>111.67268148817145</v>
      </c>
      <c r="K8" s="24">
        <f>'cmv_c1c2 12'!AQ61</f>
        <v>197631.12580827432</v>
      </c>
      <c r="L8" s="24">
        <f>'cmv_c1c2 12'!AR61</f>
        <v>20202.301980169388</v>
      </c>
      <c r="M8" s="24">
        <f>'cmv_c1c2 12'!AY61</f>
        <v>1.1801105171181157</v>
      </c>
      <c r="N8" s="24">
        <f>'cmv_c1c2 12'!AZ61</f>
        <v>4441.5391150096093</v>
      </c>
      <c r="O8" s="24">
        <f>'cmv_c1c2 12'!BA61</f>
        <v>1.5098956649706485</v>
      </c>
      <c r="P8" s="24">
        <f>'cmv_c1c2 12'!BF61</f>
        <v>185.88084533907613</v>
      </c>
      <c r="Q8" s="24">
        <f>'cmv_c1c2 12'!BP61</f>
        <v>1.987045211285458E-2</v>
      </c>
      <c r="R8" s="24">
        <f>'cmv_c1c2 12'!BQ61</f>
        <v>16.990353704170563</v>
      </c>
      <c r="S8" s="24">
        <f>'cmv_c1c2 12'!BR61</f>
        <v>2.3026541117251678E-2</v>
      </c>
      <c r="T8" s="24">
        <f>'cmv_c1c2 12'!BS61</f>
        <v>855.62729853382393</v>
      </c>
      <c r="U8" s="24">
        <f>'cmv_c1c2 12'!BT61</f>
        <v>965.69920143820923</v>
      </c>
      <c r="V8" s="24">
        <f>'cmv_c1c2 12'!BU61</f>
        <v>0</v>
      </c>
    </row>
    <row r="9" spans="1:22" s="26" customFormat="1" x14ac:dyDescent="0.3">
      <c r="A9" s="26" t="s">
        <v>376</v>
      </c>
      <c r="B9" s="24">
        <f>'cmv_c3 12'!V61</f>
        <v>2332.2417658128643</v>
      </c>
      <c r="C9" s="24">
        <f>'cmv_c3 12'!X61</f>
        <v>788.65740109356625</v>
      </c>
      <c r="D9" s="24"/>
      <c r="E9" s="24">
        <f>'cmv_c3 12'!Z61</f>
        <v>75679.207913595892</v>
      </c>
      <c r="F9" s="24">
        <f>'cmv_c3 12'!AG61</f>
        <v>8339.6300227381071</v>
      </c>
      <c r="H9" s="24">
        <f>'cmv_c3 12'!AH61</f>
        <v>5793.0992586474849</v>
      </c>
      <c r="I9" s="24">
        <f>'cmv_c3 12'!AN61</f>
        <v>19.893864577947088</v>
      </c>
      <c r="J9" s="24">
        <f>'cmv_c3 12'!AO61</f>
        <v>638.02166583393614</v>
      </c>
      <c r="K9" s="24">
        <f>'cmv_c3 12'!AQ61</f>
        <v>651721.15051998943</v>
      </c>
      <c r="L9" s="24">
        <f>'cmv_c3 12'!AR61</f>
        <v>66620.616422730396</v>
      </c>
      <c r="M9" s="24">
        <f>'cmv_c3 12'!AY61</f>
        <v>1.3138433084786441</v>
      </c>
      <c r="N9" s="24">
        <f>'cmv_c3 12'!AZ61</f>
        <v>6816.1785432926954</v>
      </c>
      <c r="O9" s="24">
        <f>'cmv_c3 12'!BA61</f>
        <v>22.295355022201111</v>
      </c>
      <c r="P9" s="24">
        <f>'cmv_c3 12'!BF61</f>
        <v>2855.2202273435869</v>
      </c>
      <c r="Q9" s="24">
        <f>'cmv_c3 12'!BP61</f>
        <v>89.962278781946409</v>
      </c>
      <c r="R9" s="24">
        <f>'cmv_c3 12'!BQ61</f>
        <v>3211.1659660817095</v>
      </c>
      <c r="S9" s="24">
        <f>'cmv_c3 12'!BR61</f>
        <v>3.7739511525388174</v>
      </c>
      <c r="T9" s="24">
        <f>'cmv_c3 12'!BS61</f>
        <v>224815.87693307386</v>
      </c>
      <c r="U9" s="24">
        <f>'cmv_c3 12'!BT61</f>
        <v>4482.4524389319686</v>
      </c>
      <c r="V9" s="24">
        <f>'cmv_c3 12'!BU61</f>
        <v>0</v>
      </c>
    </row>
    <row r="10" spans="1:22" x14ac:dyDescent="0.3">
      <c r="A10" s="26" t="s">
        <v>215</v>
      </c>
      <c r="B10" s="24">
        <f>nonpt!Y62</f>
        <v>5922.813989755271</v>
      </c>
      <c r="C10" s="24">
        <f>nonpt!AA62</f>
        <v>12746.139201272172</v>
      </c>
      <c r="D10" s="24">
        <f>nonpt!AD62</f>
        <v>4.2208369583968004</v>
      </c>
      <c r="E10" s="24">
        <f>nonpt!AE62</f>
        <v>1930495.9924688458</v>
      </c>
      <c r="F10" s="24">
        <f>nonpt!AL62</f>
        <v>6251.788737022398</v>
      </c>
      <c r="G10" s="24">
        <f>nonpt!AM62</f>
        <v>1809.5394204520842</v>
      </c>
      <c r="H10" s="24">
        <f>nonpt!AN62</f>
        <v>0</v>
      </c>
      <c r="I10" s="24">
        <f>nonpt!AT62</f>
        <v>7530.0441093786512</v>
      </c>
      <c r="J10" s="24">
        <f>nonpt!AU62</f>
        <v>102947.85164133272</v>
      </c>
      <c r="K10" s="24">
        <f>nonpt!AW62</f>
        <v>666424.95386239723</v>
      </c>
      <c r="L10" s="24">
        <f>nonpt!AX62</f>
        <v>74047.236030651169</v>
      </c>
      <c r="M10" s="24">
        <f>nonpt!BE62</f>
        <v>19623.729256794457</v>
      </c>
      <c r="N10" s="24">
        <f>nonpt!BF62</f>
        <v>32112.298357057181</v>
      </c>
      <c r="O10" s="24">
        <f>nonpt!BG62</f>
        <v>506.35717068073143</v>
      </c>
      <c r="P10" s="24">
        <f>nonpt!BL62</f>
        <v>97450.263445709308</v>
      </c>
      <c r="Q10" s="24">
        <f>nonpt!BV62</f>
        <v>17079.70674961873</v>
      </c>
      <c r="R10" s="24">
        <f>nonpt!BW62</f>
        <v>15459.523217928849</v>
      </c>
      <c r="S10" s="24">
        <f>nonpt!BX62</f>
        <v>81.364137526760629</v>
      </c>
      <c r="T10" s="24">
        <f>nonpt!BY62</f>
        <v>166227.64289784391</v>
      </c>
      <c r="U10" s="24">
        <f>nonpt!BZ62</f>
        <v>1289013.307572823</v>
      </c>
      <c r="V10" s="24">
        <f>nonpt!CA62</f>
        <v>2887.9963479839012</v>
      </c>
    </row>
    <row r="11" spans="1:22" s="26" customFormat="1" x14ac:dyDescent="0.3">
      <c r="A11" s="26" t="s">
        <v>216</v>
      </c>
      <c r="B11" s="24">
        <f>nonroad!U62</f>
        <v>5466.0814685030737</v>
      </c>
      <c r="C11" s="24">
        <f>nonroad!V62</f>
        <v>27383.287428735035</v>
      </c>
      <c r="D11" s="24"/>
      <c r="E11" s="24">
        <f>nonroad!Y62</f>
        <v>10458436.669724984</v>
      </c>
      <c r="F11" s="24">
        <f>nonroad!AE62</f>
        <v>26365.017547870561</v>
      </c>
      <c r="H11" s="24">
        <f>nonroad!AF62</f>
        <v>8326.8410787889843</v>
      </c>
      <c r="I11" s="24">
        <f>nonroad!AL62</f>
        <v>1796.4188950313485</v>
      </c>
      <c r="J11" s="24">
        <f>nonroad!AM62</f>
        <v>1875.3606445936573</v>
      </c>
      <c r="K11" s="24">
        <f>nonroad!AO62</f>
        <v>936769.37893972732</v>
      </c>
      <c r="L11" s="24">
        <f>nonroad!AP62</f>
        <v>95758.668575135875</v>
      </c>
      <c r="M11" s="24">
        <f>nonroad!AV62</f>
        <v>12.067274891284557</v>
      </c>
      <c r="N11" s="24">
        <f>nonroad!AW62</f>
        <v>50169.482209968097</v>
      </c>
      <c r="O11" s="24">
        <f>nonroad!AX62</f>
        <v>23.926389392295924</v>
      </c>
      <c r="P11" s="24">
        <f>nonroad!BB62</f>
        <v>5694.5788743806261</v>
      </c>
      <c r="Q11" s="24">
        <f>nonroad!BJ62</f>
        <v>50.601437780948643</v>
      </c>
      <c r="R11" s="24">
        <f>nonroad!BK62</f>
        <v>283.80121205101455</v>
      </c>
      <c r="S11" s="24">
        <f>nonroad!BL62</f>
        <v>0.25698212888440586</v>
      </c>
      <c r="T11" s="24">
        <f>nonroad!BM62</f>
        <v>2089.8807912973834</v>
      </c>
      <c r="U11" s="24">
        <f>nonroad!BN62</f>
        <v>257860.8611956625</v>
      </c>
      <c r="V11" s="24">
        <f>nonroad!BO62</f>
        <v>0</v>
      </c>
    </row>
    <row r="12" spans="1:22" s="26" customFormat="1" x14ac:dyDescent="0.3">
      <c r="A12" s="26" t="s">
        <v>308</v>
      </c>
      <c r="B12" s="24">
        <f>'onroad all'!H62</f>
        <v>6349.6589597957063</v>
      </c>
      <c r="C12" s="24">
        <f>'onroad all'!I62</f>
        <v>42830.112077820937</v>
      </c>
      <c r="D12" s="24"/>
      <c r="E12" s="24">
        <f>'onroad all'!P62</f>
        <v>19254045.705250841</v>
      </c>
      <c r="F12" s="24">
        <f>'onroad all'!AD62</f>
        <v>26497.216517314286</v>
      </c>
      <c r="G12" s="24"/>
      <c r="H12" s="24">
        <f>'onroad all'!AF62</f>
        <v>27672.395772907872</v>
      </c>
      <c r="I12" s="24">
        <f>'onroad all'!AN62</f>
        <v>3540.6539885597213</v>
      </c>
      <c r="J12" s="24">
        <f>'onroad all'!AP62</f>
        <v>99546.44493527693</v>
      </c>
      <c r="K12" s="24">
        <f>'onroad all'!AR62</f>
        <v>3025634.2605791064</v>
      </c>
      <c r="L12" s="24">
        <f>'onroad all'!AS62</f>
        <v>405742.57100343634</v>
      </c>
      <c r="M12" s="24">
        <f>'onroad all'!BB62</f>
        <v>158.34722583672539</v>
      </c>
      <c r="N12" s="24">
        <f>'onroad all'!BC62</f>
        <v>39929.739587266864</v>
      </c>
      <c r="O12" s="24">
        <f>'onroad all'!BD62</f>
        <v>4064.9710611252167</v>
      </c>
      <c r="P12" s="24">
        <f>'onroad all'!BK62</f>
        <v>124038.87029429994</v>
      </c>
      <c r="Q12" s="24">
        <f>'onroad all'!BV62</f>
        <v>296.83616816882534</v>
      </c>
      <c r="R12" s="24">
        <f>'onroad all'!BW62</f>
        <v>4775.6688859567421</v>
      </c>
      <c r="S12" s="24">
        <f>'onroad all'!BX62</f>
        <v>32.23569644931144</v>
      </c>
      <c r="T12" s="24">
        <f>'onroad all'!BZ62</f>
        <v>25338.034397640113</v>
      </c>
      <c r="U12" s="24">
        <f>'onroad all'!CB62</f>
        <v>508916.72191156365</v>
      </c>
      <c r="V12" s="24"/>
    </row>
    <row r="13" spans="1:22" s="26" customFormat="1" x14ac:dyDescent="0.3">
      <c r="A13" s="26" t="s">
        <v>230</v>
      </c>
      <c r="B13" s="24">
        <f>np_oilgas!X61</f>
        <v>9.3730093206445417</v>
      </c>
      <c r="C13" s="24">
        <f>np_oilgas!Z61</f>
        <v>27577.450086989025</v>
      </c>
      <c r="D13" s="24">
        <f>np_oilgas!AC61</f>
        <v>0.6079532971499616</v>
      </c>
      <c r="E13" s="24">
        <f>np_oilgas!AD61</f>
        <v>604337.94153704937</v>
      </c>
      <c r="F13" s="24">
        <f>np_oilgas!AK61</f>
        <v>21903.697158476902</v>
      </c>
      <c r="H13" s="24">
        <f>np_oilgas!AL61</f>
        <v>0</v>
      </c>
      <c r="I13" s="24">
        <f>np_oilgas!AR61</f>
        <v>96.491594420477568</v>
      </c>
      <c r="J13" s="24">
        <f>np_oilgas!AS61</f>
        <v>13.102185916618946</v>
      </c>
      <c r="K13" s="24">
        <f>np_oilgas!AU61</f>
        <v>539221.01351709245</v>
      </c>
      <c r="L13" s="24">
        <f>np_oilgas!AV61</f>
        <v>59913.470116144686</v>
      </c>
      <c r="M13" s="24">
        <f>np_oilgas!BC61</f>
        <v>198.42999853436484</v>
      </c>
      <c r="N13" s="24">
        <f>np_oilgas!BD61</f>
        <v>479.66699246809299</v>
      </c>
      <c r="O13" s="24">
        <f>np_oilgas!BE61</f>
        <v>112.18660209967517</v>
      </c>
      <c r="P13" s="24">
        <f>np_oilgas!BJ61</f>
        <v>145.74008028391077</v>
      </c>
      <c r="Q13" s="24">
        <f>np_oilgas!BT61</f>
        <v>175.2915300202182</v>
      </c>
      <c r="R13" s="24">
        <f>np_oilgas!BU61</f>
        <v>1472.7123393250204</v>
      </c>
      <c r="S13" s="24">
        <f>np_oilgas!BV61</f>
        <v>3.6000017636975799E-7</v>
      </c>
      <c r="T13" s="24">
        <f>np_oilgas!BW61</f>
        <v>34438.017209490332</v>
      </c>
      <c r="U13" s="24">
        <f>np_oilgas!BX61</f>
        <v>759422.05740166816</v>
      </c>
      <c r="V13" s="24">
        <f>np_oilgas!BY61</f>
        <v>0</v>
      </c>
    </row>
    <row r="14" spans="1:22" x14ac:dyDescent="0.3">
      <c r="A14" s="26" t="s">
        <v>417</v>
      </c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>
        <f>'othafdust 12US1'!AI18</f>
        <v>204.31085506948904</v>
      </c>
      <c r="N14" s="24">
        <f>'othafdust 12US1'!AJ18</f>
        <v>424.86759323006686</v>
      </c>
      <c r="O14" s="24">
        <f>'othafdust 12US1'!AK18</f>
        <v>6894.1113984840549</v>
      </c>
      <c r="P14" s="24">
        <f>'othafdust 12US1'!AN18</f>
        <v>827514.76930421731</v>
      </c>
      <c r="Q14" s="24">
        <f>'othafdust 12US1'!AW18</f>
        <v>24204.928135723112</v>
      </c>
      <c r="R14" s="24">
        <f>'othafdust 12US1'!AX18</f>
        <v>1526.6418282326647</v>
      </c>
      <c r="S14" s="24">
        <f>'othafdust 12US1'!AY18</f>
        <v>620.8130493693842</v>
      </c>
      <c r="T14" s="24"/>
      <c r="U14" s="24"/>
      <c r="V14" s="24"/>
    </row>
    <row r="15" spans="1:22" s="85" customFormat="1" x14ac:dyDescent="0.3">
      <c r="A15" s="81" t="s">
        <v>424</v>
      </c>
      <c r="B15" s="86"/>
      <c r="C15" s="86"/>
      <c r="D15" s="86"/>
      <c r="E15" s="86"/>
      <c r="F15" s="86"/>
      <c r="G15" s="86"/>
      <c r="H15" s="86"/>
      <c r="I15" s="86"/>
      <c r="J15" s="86"/>
      <c r="K15" s="86"/>
      <c r="L15" s="86"/>
      <c r="M15" s="86">
        <f>'othptdust 12US1'!AI18</f>
        <v>75.988896234851808</v>
      </c>
      <c r="N15" s="86">
        <f>'othptdust 12US1'!AJ18</f>
        <v>11.257613850618561</v>
      </c>
      <c r="O15" s="86">
        <f>'othptdust 12US1'!AK18</f>
        <v>3242.1926627532202</v>
      </c>
      <c r="P15" s="86">
        <f>'othptdust 12US1'!AN18</f>
        <v>98918.76029795139</v>
      </c>
      <c r="Q15" s="86">
        <f>'othptdust 12US1'!AW18</f>
        <v>13756.804097582644</v>
      </c>
      <c r="R15" s="86">
        <f>'othptdust 12US1'!AX18</f>
        <v>61.945019512395596</v>
      </c>
      <c r="S15" s="86">
        <f>'othptdust 12US1'!AY18</f>
        <v>292.69796724068033</v>
      </c>
      <c r="T15" s="86"/>
      <c r="U15" s="86"/>
      <c r="V15" s="86"/>
    </row>
    <row r="16" spans="1:22" x14ac:dyDescent="0.3">
      <c r="A16" s="26" t="s">
        <v>412</v>
      </c>
      <c r="B16" s="24">
        <f>'othar 12US1'!O49</f>
        <v>31377.058235257457</v>
      </c>
      <c r="C16" s="24">
        <f>'othar 12US1'!Q49</f>
        <v>43807.506132445917</v>
      </c>
      <c r="D16" s="24"/>
      <c r="E16" s="24">
        <f>'othar 12US1'!S49</f>
        <v>2823404.6406073002</v>
      </c>
      <c r="F16" s="24">
        <f>'othar 12US1'!Z49</f>
        <v>22026.385962486733</v>
      </c>
      <c r="H16" s="24">
        <f>'othar 12US1'!AA49</f>
        <v>2635.3586049414321</v>
      </c>
      <c r="I16" s="24">
        <f>'othar 12US1'!AG49</f>
        <v>4387.8594922407719</v>
      </c>
      <c r="J16" s="24">
        <f>'othar 12US1'!AH49</f>
        <v>116484.58845613775</v>
      </c>
      <c r="K16" s="24">
        <f>'othar 12US1'!AJ49</f>
        <v>390165.6694014105</v>
      </c>
      <c r="L16" s="24">
        <f>'othar 12US1'!AK49</f>
        <v>40717.452799514882</v>
      </c>
      <c r="M16" s="24">
        <f>'othar 12US1'!AR49</f>
        <v>1137.5617156804672</v>
      </c>
      <c r="N16" s="24">
        <f>'othar 12US1'!AS49</f>
        <v>25847.315378782198</v>
      </c>
      <c r="O16" s="24">
        <f>'othar 12US1'!AT49</f>
        <v>1818.9486906706961</v>
      </c>
      <c r="P16" s="24">
        <f>'othar 12US1'!AY49</f>
        <v>137505.21361359122</v>
      </c>
      <c r="Q16" s="24">
        <f>'othar 12US1'!BI49</f>
        <v>8932.14863985384</v>
      </c>
      <c r="R16" s="24">
        <f>'othar 12US1'!BJ49</f>
        <v>6993.0463178647024</v>
      </c>
      <c r="S16" s="24">
        <f>'othar 12US1'!BK49</f>
        <v>103.68813851343201</v>
      </c>
      <c r="T16" s="24">
        <f>'othar 12US1'!BL49</f>
        <v>21383.541342118486</v>
      </c>
      <c r="U16" s="24">
        <f>'othar 12US1'!BM49</f>
        <v>272531.37425565161</v>
      </c>
      <c r="V16" s="24">
        <f>'othar 12US1'!BN49</f>
        <v>0</v>
      </c>
    </row>
    <row r="17" spans="1:22" x14ac:dyDescent="0.3">
      <c r="A17" s="26" t="s">
        <v>409</v>
      </c>
      <c r="B17" s="24">
        <f>'onroad_can 12US1'!O49</f>
        <v>702.66925556771525</v>
      </c>
      <c r="C17" s="24">
        <f>'onroad_can 12US1'!Q49</f>
        <v>5804.2540775370271</v>
      </c>
      <c r="D17" s="24"/>
      <c r="E17" s="24">
        <f>'onroad_can 12US1'!S49</f>
        <v>1602360.2379620452</v>
      </c>
      <c r="F17" s="24">
        <f>'onroad_can 12US1'!Z49</f>
        <v>3096.6447583479858</v>
      </c>
      <c r="H17" s="24">
        <f>'onroad_can 12US1'!AA49</f>
        <v>2896.6597816321896</v>
      </c>
      <c r="I17" s="24">
        <f>'onroad_can 12US1'!AG49</f>
        <v>48.785016183920163</v>
      </c>
      <c r="J17" s="24">
        <f>'onroad_can 12US1'!AH49</f>
        <v>6667.3596411977542</v>
      </c>
      <c r="K17" s="24">
        <f>'onroad_can 12US1'!AJ49</f>
        <v>325877.3659337397</v>
      </c>
      <c r="L17" s="24">
        <f>'onroad_can 12US1'!AK49</f>
        <v>33311.172158490263</v>
      </c>
      <c r="M17" s="24">
        <f>'onroad_can 12US1'!AR49</f>
        <v>8.9247384524655722</v>
      </c>
      <c r="N17" s="24">
        <f>'onroad_can 12US1'!AS49</f>
        <v>7352.2098664550058</v>
      </c>
      <c r="O17" s="24">
        <f>'onroad_can 12US1'!AT49</f>
        <v>147.13161163378993</v>
      </c>
      <c r="P17" s="24">
        <f>'onroad_can 12US1'!AY49</f>
        <v>12053.560608585882</v>
      </c>
      <c r="Q17" s="24">
        <f>'onroad_can 12US1'!BI49</f>
        <v>115.54607730506991</v>
      </c>
      <c r="R17" s="24">
        <f>'onroad_can 12US1'!BJ49</f>
        <v>101.71137206854154</v>
      </c>
      <c r="S17" s="24">
        <f>'onroad_can 12US1'!BK49</f>
        <v>4.4309403308035176</v>
      </c>
      <c r="T17" s="24">
        <f>'onroad_can 12US1'!BL49</f>
        <v>1354.2958457205516</v>
      </c>
      <c r="U17" s="24">
        <f>'onroad_can 12US1'!BM49</f>
        <v>40549.058679294212</v>
      </c>
      <c r="V17" s="24">
        <f>'onroad_can 12US1'!BN49</f>
        <v>0</v>
      </c>
    </row>
    <row r="18" spans="1:22" s="26" customFormat="1" x14ac:dyDescent="0.3">
      <c r="A18" s="26" t="s">
        <v>410</v>
      </c>
      <c r="B18" s="24">
        <f>'onroad_mex 12US1'!U36</f>
        <v>411.85968387455483</v>
      </c>
      <c r="C18" s="24">
        <f>'onroad_mex 12US1'!V36</f>
        <v>3975.3542917876539</v>
      </c>
      <c r="D18" s="24"/>
      <c r="E18" s="24">
        <f>'onroad_mex 12US1'!Y36</f>
        <v>1829349.39789026</v>
      </c>
      <c r="F18" s="24">
        <f>'onroad_mex 12US1'!AE36</f>
        <v>1619.5374325482785</v>
      </c>
      <c r="H18" s="24">
        <f>'onroad_mex 12US1'!AF36</f>
        <v>3577.7401257463289</v>
      </c>
      <c r="I18" s="24">
        <f>'onroad_mex 12US1'!AK36</f>
        <v>238.30855832021862</v>
      </c>
      <c r="J18" s="24">
        <f>'onroad_mex 12US1'!AL36</f>
        <v>2851.8469681941347</v>
      </c>
      <c r="K18" s="24">
        <f>'onroad_mex 12US1'!AN36</f>
        <v>381940.59631589043</v>
      </c>
      <c r="L18" s="24">
        <f>'onroad_mex 12US1'!AO36</f>
        <v>61697.990922943573</v>
      </c>
      <c r="M18" s="24">
        <f>'onroad_mex 12US1'!AU36</f>
        <v>11.109226530390778</v>
      </c>
      <c r="N18" s="24">
        <f>'onroad_mex 12US1'!AV36</f>
        <v>4710.4822387373051</v>
      </c>
      <c r="O18" s="24">
        <f>'onroad_mex 12US1'!AW36</f>
        <v>89.083479362777979</v>
      </c>
      <c r="P18" s="24">
        <f>'onroad_mex 12US1'!BB36</f>
        <v>4436.8527149988904</v>
      </c>
      <c r="Q18" s="24">
        <f>'onroad_mex 12US1'!BL36</f>
        <v>51.75638120226742</v>
      </c>
      <c r="R18" s="24">
        <f>'onroad_mex 12US1'!BM36</f>
        <v>2753.9174978032715</v>
      </c>
      <c r="S18" s="24">
        <f>'onroad_mex 12US1'!BN36</f>
        <v>2.6020612157052203</v>
      </c>
      <c r="T18" s="24">
        <f>'onroad_mex 12US1'!BO36</f>
        <v>6441.1085680815841</v>
      </c>
      <c r="U18" s="24">
        <f>'onroad_mex 12US1'!BV36</f>
        <v>57228.346770758246</v>
      </c>
      <c r="V18" s="24">
        <f>'onroad_mex 12US1'!BP36</f>
        <v>0</v>
      </c>
    </row>
    <row r="19" spans="1:22" x14ac:dyDescent="0.3">
      <c r="A19" s="26" t="s">
        <v>411</v>
      </c>
      <c r="B19" s="24">
        <f>'othpt 12US1'!R49</f>
        <v>688.75389512508889</v>
      </c>
      <c r="C19" s="24">
        <f>'othpt 12US1'!T49</f>
        <v>45146.327379660521</v>
      </c>
      <c r="D19" s="24"/>
      <c r="E19" s="24">
        <f>'othpt 12US1'!V49</f>
        <v>1193949.9149778907</v>
      </c>
      <c r="F19" s="24">
        <f>'othpt 12US1'!AC49</f>
        <v>7411.7470792145386</v>
      </c>
      <c r="H19" s="24">
        <f>'othpt 12US1'!AD49</f>
        <v>43.851694906627785</v>
      </c>
      <c r="I19" s="24">
        <f>'othpt 12US1'!AJ49</f>
        <v>77.547079351945897</v>
      </c>
      <c r="J19" s="24">
        <f>'othpt 12US1'!AK49</f>
        <v>532193.80363876582</v>
      </c>
      <c r="K19" s="24">
        <f>'othpt 12US1'!AM49</f>
        <v>746602.29054711561</v>
      </c>
      <c r="L19" s="24">
        <f>'othpt 12US1'!AN49</f>
        <v>82912.183261306986</v>
      </c>
      <c r="M19" s="24">
        <f>'othpt 12US1'!AU49</f>
        <v>1075.5350719561327</v>
      </c>
      <c r="N19" s="24">
        <f>'othpt 12US1'!AV49</f>
        <v>2718.8862300002634</v>
      </c>
      <c r="O19" s="24">
        <f>'othpt 12US1'!AW49</f>
        <v>1955.1408840725305</v>
      </c>
      <c r="P19" s="24">
        <f>'othpt 12US1'!BB49</f>
        <v>78816.902610555175</v>
      </c>
      <c r="Q19" s="24">
        <f>'othpt 12US1'!BL49</f>
        <v>7477.9093216293422</v>
      </c>
      <c r="R19" s="24">
        <f>'othpt 12US1'!BM49</f>
        <v>5754.5710516646323</v>
      </c>
      <c r="S19" s="24">
        <f>'othpt 12US1'!BN49</f>
        <v>454.61297942110838</v>
      </c>
      <c r="T19" s="24">
        <f>'othpt 12US1'!BO49</f>
        <v>1335930.6766166377</v>
      </c>
      <c r="U19" s="24">
        <f>'othpt 12US1'!BP49</f>
        <v>215011.32988198538</v>
      </c>
      <c r="V19" s="24">
        <f>'othpt 12US1'!BQ49</f>
        <v>11904.253640164696</v>
      </c>
    </row>
    <row r="20" spans="1:22" s="26" customFormat="1" x14ac:dyDescent="0.3">
      <c r="A20" s="26" t="s">
        <v>229</v>
      </c>
      <c r="B20" s="24">
        <f>ptegu!Y61</f>
        <v>6.8222344086261799</v>
      </c>
      <c r="C20" s="24">
        <f>ptegu!AA61</f>
        <v>1786.7356707701663</v>
      </c>
      <c r="D20" s="24">
        <f>ptegu!AD61</f>
        <v>237.3178690892795</v>
      </c>
      <c r="E20" s="24">
        <f>ptegu!AE61</f>
        <v>608524.72863809601</v>
      </c>
      <c r="F20" s="24">
        <f>ptegu!AL61</f>
        <v>7121.0834375784343</v>
      </c>
      <c r="G20" s="24">
        <f>ptegu!AM61</f>
        <v>6443.2082637576596</v>
      </c>
      <c r="H20" s="24">
        <f>ptegu!AN61</f>
        <v>0</v>
      </c>
      <c r="I20" s="24">
        <f>ptegu!AT61</f>
        <v>2.5063298930187741</v>
      </c>
      <c r="J20" s="24">
        <f>ptegu!AU61</f>
        <v>22748.860470260803</v>
      </c>
      <c r="K20" s="24">
        <f>ptegu!AW61</f>
        <v>1036127.3225705735</v>
      </c>
      <c r="L20" s="24">
        <f>ptegu!AX61</f>
        <v>115125.26691078614</v>
      </c>
      <c r="M20" s="24">
        <f>ptegu!BE61</f>
        <v>1029.4679653320015</v>
      </c>
      <c r="N20" s="24">
        <f>ptegu!BF61</f>
        <v>5489.1830872112814</v>
      </c>
      <c r="O20" s="24">
        <f>ptegu!BG61</f>
        <v>2636.7719703846824</v>
      </c>
      <c r="P20" s="24">
        <f>ptegu!BL61</f>
        <v>24484.621888852671</v>
      </c>
      <c r="Q20" s="24">
        <f>ptegu!BV61</f>
        <v>7726.4979931844728</v>
      </c>
      <c r="R20" s="24">
        <f>ptegu!BW61</f>
        <v>11701.937469909197</v>
      </c>
      <c r="S20" s="24">
        <f>ptegu!BX61</f>
        <v>348.14537612623496</v>
      </c>
      <c r="T20" s="24">
        <f>ptegu!BY61</f>
        <v>1383548.2258942495</v>
      </c>
      <c r="U20" s="24">
        <f>ptegu!BZ61</f>
        <v>4577.9800772402232</v>
      </c>
      <c r="V20" s="24">
        <f>ptegu!CA61</f>
        <v>31804.732038618316</v>
      </c>
    </row>
    <row r="21" spans="1:22" x14ac:dyDescent="0.3">
      <c r="A21" s="26" t="s">
        <v>342</v>
      </c>
      <c r="B21" s="24">
        <f>ptfire!W61</f>
        <v>116512.50161956224</v>
      </c>
      <c r="C21" s="24">
        <f>ptfire!Y61</f>
        <v>55155.701100572485</v>
      </c>
      <c r="D21" s="24"/>
      <c r="E21" s="24">
        <f>ptfire!AB61</f>
        <v>23818708.896280523</v>
      </c>
      <c r="F21" s="24">
        <f>ptfire!AI61</f>
        <v>348566.47747106297</v>
      </c>
      <c r="G21" s="24"/>
      <c r="H21" s="24">
        <f>ptfire!AK61</f>
        <v>0</v>
      </c>
      <c r="I21" s="24">
        <f>ptfire!AQ61</f>
        <v>53920.823907863858</v>
      </c>
      <c r="J21" s="24">
        <f>ptfire!AR61</f>
        <v>389547.12939612073</v>
      </c>
      <c r="K21" s="24">
        <f>ptfire!AT61</f>
        <v>321461.70206075377</v>
      </c>
      <c r="L21" s="24">
        <f>ptfire!AU61</f>
        <v>35717.970853904553</v>
      </c>
      <c r="M21" s="24">
        <f>ptfire!BB61</f>
        <v>4320.7097611893614</v>
      </c>
      <c r="N21" s="24">
        <f>ptfire!BC61</f>
        <v>67419.769496149587</v>
      </c>
      <c r="O21" s="24">
        <f>ptfire!BD61</f>
        <v>375.71392584606878</v>
      </c>
      <c r="P21" s="24">
        <f>ptfire!BI61</f>
        <v>373600.45706752897</v>
      </c>
      <c r="Q21" s="24">
        <f>ptfire!BS61</f>
        <v>1294.1257484672929</v>
      </c>
      <c r="R21" s="24">
        <f>ptfire!BT61</f>
        <v>2780.2830106274196</v>
      </c>
      <c r="S21" s="24">
        <f>ptfire!BU61</f>
        <v>31.309490328748222</v>
      </c>
      <c r="T21" s="24">
        <f>ptfire!BV61</f>
        <v>186734.64044578688</v>
      </c>
      <c r="U21" s="24">
        <f>ptfire!BW61</f>
        <v>68401.959782936407</v>
      </c>
      <c r="V21" s="24">
        <f>ptfire!BX61</f>
        <v>0</v>
      </c>
    </row>
    <row r="22" spans="1:22" s="26" customFormat="1" x14ac:dyDescent="0.3">
      <c r="A22" s="26" t="s">
        <v>430</v>
      </c>
      <c r="B22" s="24">
        <f>'ptfire_othna 12US1'!O58</f>
        <v>109492.58291251675</v>
      </c>
      <c r="C22" s="24">
        <f>'ptfire_othna 12US1'!Q58</f>
        <v>39968.585430997889</v>
      </c>
      <c r="D22" s="24"/>
      <c r="E22" s="24">
        <f>'ptfire_othna 12US1'!S58</f>
        <v>5883365.4503984498</v>
      </c>
      <c r="F22" s="24">
        <f>'ptfire_othna 12US1'!Z58</f>
        <v>180097.05301939455</v>
      </c>
      <c r="G22" s="24"/>
      <c r="H22" s="24">
        <f>'ptfire_othna 12US1'!AB58</f>
        <v>0</v>
      </c>
      <c r="I22" s="24">
        <f>'ptfire_othna 12US1'!AH58</f>
        <v>0</v>
      </c>
      <c r="J22" s="24">
        <f>'ptfire_othna 12US1'!AI58</f>
        <v>119941.10433349313</v>
      </c>
      <c r="K22" s="24">
        <f>'ptfire_othna 12US1'!AK58</f>
        <v>225382.05649999707</v>
      </c>
      <c r="L22" s="24">
        <f>'ptfire_othna 12US1'!AL58</f>
        <v>25042.462000293617</v>
      </c>
      <c r="M22" s="24">
        <f>'ptfire_othna 12US1'!AS58</f>
        <v>3735.0810404162239</v>
      </c>
      <c r="N22" s="24">
        <f>'ptfire_othna 12US1'!AT58</f>
        <v>24308.249089725861</v>
      </c>
      <c r="O22" s="24">
        <f>'ptfire_othna 12US1'!AU58</f>
        <v>122.23516650576222</v>
      </c>
      <c r="P22" s="24">
        <f>'ptfire_othna 12US1'!AZ58</f>
        <v>126206.67915558556</v>
      </c>
      <c r="Q22" s="24">
        <f>'ptfire_othna 12US1'!BJ58</f>
        <v>415.96315435110716</v>
      </c>
      <c r="R22" s="24">
        <f>'ptfire_othna 12US1'!BK58</f>
        <v>1315.4073570133971</v>
      </c>
      <c r="S22" s="24">
        <f>'ptfire_othna 12US1'!BL58</f>
        <v>10.229713446202245</v>
      </c>
      <c r="T22" s="24">
        <f>'ptfire_othna 12US1'!BM58</f>
        <v>46742.418377524242</v>
      </c>
      <c r="U22" s="24">
        <f>'ptfire_othna 12US1'!BN58</f>
        <v>45997.148762734942</v>
      </c>
      <c r="V22" s="24">
        <f>'ptfire_othna 12US1'!BO58</f>
        <v>0</v>
      </c>
    </row>
    <row r="23" spans="1:22" x14ac:dyDescent="0.3">
      <c r="A23" s="26" t="s">
        <v>217</v>
      </c>
      <c r="B23" s="24">
        <f>ptnonipm!Y62</f>
        <v>3464.665728029458</v>
      </c>
      <c r="C23" s="24">
        <f>ptnonipm!AA62</f>
        <v>22740.267350109592</v>
      </c>
      <c r="D23" s="24">
        <f>ptnonipm!AD62</f>
        <v>6321.1555903236958</v>
      </c>
      <c r="E23" s="24">
        <f>ptnonipm!AE62</f>
        <v>1351543.3145066618</v>
      </c>
      <c r="F23" s="24">
        <f>ptnonipm!AL62</f>
        <v>12192.997340207135</v>
      </c>
      <c r="G23" s="24">
        <f>ptnonipm!AM62</f>
        <v>15086.507144207932</v>
      </c>
      <c r="H23" s="24">
        <f>ptnonipm!AN62</f>
        <v>0.14590665961187599</v>
      </c>
      <c r="I23" s="24">
        <f>ptnonipm!AT62</f>
        <v>677.50100762098498</v>
      </c>
      <c r="J23" s="24">
        <f>ptnonipm!AU62</f>
        <v>60642.99999222433</v>
      </c>
      <c r="K23" s="24">
        <f>ptnonipm!AW62</f>
        <v>784383.13921226945</v>
      </c>
      <c r="L23" s="24">
        <f>ptnonipm!AX62</f>
        <v>87153.567293012442</v>
      </c>
      <c r="M23" s="24">
        <f>ptnonipm!BE62</f>
        <v>4221.7260975374629</v>
      </c>
      <c r="N23" s="24">
        <f>ptnonipm!BF62</f>
        <v>8388.6402953069373</v>
      </c>
      <c r="O23" s="24">
        <f>ptnonipm!BG62</f>
        <v>3820.8945615150515</v>
      </c>
      <c r="P23" s="24">
        <f>ptnonipm!BL62</f>
        <v>137612.54733802014</v>
      </c>
      <c r="Q23" s="24">
        <f>ptnonipm!BV62</f>
        <v>10995.370831981003</v>
      </c>
      <c r="R23" s="24">
        <f>ptnonipm!BW62</f>
        <v>30922.510235857455</v>
      </c>
      <c r="S23" s="24">
        <f>ptnonipm!BX62</f>
        <v>1552.6969968164103</v>
      </c>
      <c r="T23" s="24">
        <f>ptnonipm!BY62</f>
        <v>584555.38618535304</v>
      </c>
      <c r="U23" s="24">
        <f>ptnonipm!BZ62</f>
        <v>172084.4987052776</v>
      </c>
      <c r="V23" s="24">
        <f>ptnonipm!CA62</f>
        <v>1962.9011710108052</v>
      </c>
    </row>
    <row r="24" spans="1:22" x14ac:dyDescent="0.3">
      <c r="A24" s="26" t="s">
        <v>226</v>
      </c>
      <c r="B24" s="24">
        <f>pt_oilgas!Y61</f>
        <v>84.00901811626629</v>
      </c>
      <c r="C24" s="24">
        <f>pt_oilgas!AA61</f>
        <v>1857.5617324513671</v>
      </c>
      <c r="D24" s="24">
        <f>pt_oilgas!AD61</f>
        <v>4.6173099124500398E-2</v>
      </c>
      <c r="E24" s="24">
        <f>pt_oilgas!AE61</f>
        <v>211566.76159225294</v>
      </c>
      <c r="F24" s="24">
        <f>pt_oilgas!AL61</f>
        <v>8039.242267072229</v>
      </c>
      <c r="G24" s="24">
        <f>pt_oilgas!AM61</f>
        <v>10.987988341606634</v>
      </c>
      <c r="H24" s="24">
        <f>pt_oilgas!AN61</f>
        <v>0</v>
      </c>
      <c r="I24" s="24">
        <f>pt_oilgas!AT61</f>
        <v>1.8295046772304107</v>
      </c>
      <c r="J24" s="24">
        <f>pt_oilgas!AU61</f>
        <v>2183.708318768302</v>
      </c>
      <c r="K24" s="24">
        <f>pt_oilgas!AW61</f>
        <v>343760.53984538256</v>
      </c>
      <c r="L24" s="24">
        <f>pt_oilgas!AX61</f>
        <v>38195.49102533832</v>
      </c>
      <c r="M24" s="24">
        <f>pt_oilgas!BE61</f>
        <v>314.34738003249436</v>
      </c>
      <c r="N24" s="24">
        <f>pt_oilgas!BF61</f>
        <v>997.85742267174817</v>
      </c>
      <c r="O24" s="24">
        <f>pt_oilgas!BG61</f>
        <v>179.10095535033284</v>
      </c>
      <c r="P24" s="24">
        <f>pt_oilgas!BL61</f>
        <v>291.66005433362704</v>
      </c>
      <c r="Q24" s="24">
        <f>pt_oilgas!BV61</f>
        <v>287.91895495311411</v>
      </c>
      <c r="R24" s="24">
        <f>pt_oilgas!BW61</f>
        <v>1151.0996792364076</v>
      </c>
      <c r="S24" s="24">
        <f>pt_oilgas!BX61</f>
        <v>35.96041313061486</v>
      </c>
      <c r="T24" s="24">
        <f>pt_oilgas!BY61</f>
        <v>39272.787173562028</v>
      </c>
      <c r="U24" s="24">
        <f>pt_oilgas!BZ61</f>
        <v>51830.38666329917</v>
      </c>
      <c r="V24" s="24">
        <f>pt_oilgas!CA61</f>
        <v>3.4377223540239296E-2</v>
      </c>
    </row>
    <row r="25" spans="1:22" x14ac:dyDescent="0.3">
      <c r="A25" s="26" t="s">
        <v>356</v>
      </c>
      <c r="B25" s="24">
        <f>rail!V60</f>
        <v>455.54400507061246</v>
      </c>
      <c r="C25" s="24">
        <f>rail!X60</f>
        <v>535.32836498633139</v>
      </c>
      <c r="D25" s="24"/>
      <c r="E25" s="24">
        <f>rail!AA60</f>
        <v>109882.26441653028</v>
      </c>
      <c r="F25" s="24">
        <f>rail!AH60</f>
        <v>5306.1878229631857</v>
      </c>
      <c r="G25" s="24"/>
      <c r="H25" s="24">
        <f>rail!AI60</f>
        <v>4459.0737023555866</v>
      </c>
      <c r="I25" s="24">
        <f>rail!AO60</f>
        <v>67.035273142811874</v>
      </c>
      <c r="J25" s="24">
        <f>rail!AP60</f>
        <v>342.05421392914172</v>
      </c>
      <c r="K25" s="24">
        <f>rail!AR60</f>
        <v>501645.63679612102</v>
      </c>
      <c r="L25" s="24">
        <f>rail!AS60</f>
        <v>51279.324051221854</v>
      </c>
      <c r="M25" s="24">
        <f>rail!AZ60</f>
        <v>3.1805821673961692</v>
      </c>
      <c r="N25" s="24">
        <f>rail!BA60</f>
        <v>11965.194544514059</v>
      </c>
      <c r="O25" s="24">
        <f>rail!BB60</f>
        <v>4.0649379958734233</v>
      </c>
      <c r="P25" s="24">
        <f>rail!BG60</f>
        <v>505.70479476622489</v>
      </c>
      <c r="Q25" s="24">
        <f>rail!BQ60</f>
        <v>0</v>
      </c>
      <c r="R25" s="24">
        <f>rail!BR60</f>
        <v>45.76937453666244</v>
      </c>
      <c r="S25" s="24">
        <f>rail!BS60</f>
        <v>6.2060169505831375E-2</v>
      </c>
      <c r="T25" s="24">
        <f>rail!BT60</f>
        <v>681.56391750893181</v>
      </c>
      <c r="U25" s="24">
        <f>rail!BU60</f>
        <v>3901.2778259260099</v>
      </c>
      <c r="V25" s="24">
        <f>rail!BV60</f>
        <v>0</v>
      </c>
    </row>
    <row r="26" spans="1:22" x14ac:dyDescent="0.3">
      <c r="A26" s="26" t="s">
        <v>218</v>
      </c>
      <c r="B26" s="24">
        <f>rwc!W62</f>
        <v>52765.199471967033</v>
      </c>
      <c r="C26" s="24">
        <f>rwc!Y62</f>
        <v>16020.161620066885</v>
      </c>
      <c r="D26" s="24"/>
      <c r="E26" s="24">
        <f>rwc!AB62</f>
        <v>2169773.1732368534</v>
      </c>
      <c r="F26" s="24">
        <f>rwc!AI62</f>
        <v>18362.427099288067</v>
      </c>
      <c r="H26" s="24">
        <f>rwc!AJ62</f>
        <v>0</v>
      </c>
      <c r="I26" s="24">
        <f>rwc!AP62</f>
        <v>2613.1203082806132</v>
      </c>
      <c r="J26" s="24">
        <f>rwc!AQ62</f>
        <v>16524.59466532266</v>
      </c>
      <c r="K26" s="24">
        <f>rwc!AS62</f>
        <v>30828.985313577054</v>
      </c>
      <c r="L26" s="24">
        <f>rwc!AT62</f>
        <v>3425.4429666532806</v>
      </c>
      <c r="M26" s="24">
        <f>rwc!BA62</f>
        <v>891.80924507032125</v>
      </c>
      <c r="N26" s="24">
        <f>rwc!BB62</f>
        <v>16783.457370433782</v>
      </c>
      <c r="O26" s="24">
        <f>rwc!BC62</f>
        <v>27.070096186062791</v>
      </c>
      <c r="P26" s="24">
        <f>rwc!BH62</f>
        <v>860.67872409814493</v>
      </c>
      <c r="Q26" s="24">
        <f>rwc!BR62</f>
        <v>102.26479952833098</v>
      </c>
      <c r="R26" s="24">
        <f>rwc!BS62</f>
        <v>1233.1932405353471</v>
      </c>
      <c r="S26" s="24">
        <f>rwc!BT62</f>
        <v>0</v>
      </c>
      <c r="T26" s="24">
        <f>rwc!BU62</f>
        <v>8012.5665415221638</v>
      </c>
      <c r="U26" s="24">
        <f>rwc!BV62</f>
        <v>1609.9167632180254</v>
      </c>
      <c r="V26" s="24">
        <f>rwc!BW62</f>
        <v>0</v>
      </c>
    </row>
    <row r="27" spans="1:22" x14ac:dyDescent="0.3">
      <c r="A27" s="24" t="s">
        <v>454</v>
      </c>
      <c r="B27" s="24"/>
      <c r="C27" s="24"/>
      <c r="D27" s="30">
        <v>78811.760296283785</v>
      </c>
      <c r="E27" s="24"/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</row>
    <row r="28" spans="1:22" x14ac:dyDescent="0.3">
      <c r="A28" s="31"/>
      <c r="B28" s="29"/>
      <c r="C28" s="29"/>
      <c r="D28" s="29"/>
      <c r="E28" s="29"/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31"/>
      <c r="U28" s="31"/>
      <c r="V28" s="31"/>
    </row>
    <row r="29" spans="1:22" x14ac:dyDescent="0.3">
      <c r="A29" s="24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</row>
    <row r="30" spans="1:22" x14ac:dyDescent="0.3">
      <c r="A30" s="32" t="s">
        <v>221</v>
      </c>
      <c r="B30" s="24">
        <f>SUM(B3:B27)</f>
        <v>754271.99285490613</v>
      </c>
      <c r="C30" s="24">
        <f t="shared" ref="C30:V30" si="0">SUM(C3:C27)</f>
        <v>351153.4588055411</v>
      </c>
      <c r="D30" s="24">
        <f t="shared" si="0"/>
        <v>85375.108719051437</v>
      </c>
      <c r="E30" s="24">
        <f t="shared" si="0"/>
        <v>86598195.974464804</v>
      </c>
      <c r="F30" s="24">
        <f t="shared" si="0"/>
        <v>2367737.7988744834</v>
      </c>
      <c r="G30" s="24">
        <f t="shared" si="0"/>
        <v>23350.242816759281</v>
      </c>
      <c r="H30" s="24">
        <f t="shared" si="0"/>
        <v>58711.302964690003</v>
      </c>
      <c r="I30" s="24">
        <f t="shared" si="0"/>
        <v>75481.21304246955</v>
      </c>
      <c r="J30" s="24">
        <f t="shared" si="0"/>
        <v>5032621.7856007488</v>
      </c>
      <c r="K30" s="24">
        <f t="shared" si="0"/>
        <v>13140508.807099821</v>
      </c>
      <c r="L30" s="24">
        <f t="shared" si="0"/>
        <v>1316189.8589824599</v>
      </c>
      <c r="M30" s="24">
        <f t="shared" si="0"/>
        <v>41469.186944098306</v>
      </c>
      <c r="N30" s="24">
        <f t="shared" si="0"/>
        <v>324232.99012678384</v>
      </c>
      <c r="O30" s="24">
        <f t="shared" si="0"/>
        <v>62983.877076804376</v>
      </c>
      <c r="P30" s="24">
        <f t="shared" si="0"/>
        <v>7508796.7752132369</v>
      </c>
      <c r="Q30" s="24">
        <f t="shared" si="0"/>
        <v>237334.86281943007</v>
      </c>
      <c r="R30" s="24">
        <f t="shared" si="0"/>
        <v>101507.66840025898</v>
      </c>
      <c r="S30" s="24">
        <f t="shared" si="0"/>
        <v>6756.6810500780393</v>
      </c>
      <c r="T30" s="24">
        <f t="shared" si="0"/>
        <v>4100607.1063186103</v>
      </c>
      <c r="U30" s="24">
        <f t="shared" ref="U30" si="1">SUM(U3:U27)</f>
        <v>3782500.1950331177</v>
      </c>
      <c r="V30" s="24">
        <f t="shared" si="0"/>
        <v>48559.917575001258</v>
      </c>
    </row>
    <row r="31" spans="1:22" x14ac:dyDescent="0.3">
      <c r="A31" s="32" t="s">
        <v>307</v>
      </c>
      <c r="B31" s="24">
        <f>SUM(B3:B26)-B7-B16-B17-B19</f>
        <v>321841.71934011759</v>
      </c>
      <c r="C31" s="24">
        <f t="shared" ref="C31:V31" si="2">SUM(C3:C26)-C7-C16-C17-C19</f>
        <v>256395.37121589761</v>
      </c>
      <c r="D31" s="24">
        <f t="shared" si="2"/>
        <v>6563.3484227676463</v>
      </c>
      <c r="E31" s="24">
        <f t="shared" si="2"/>
        <v>69388061.240376219</v>
      </c>
      <c r="F31" s="24">
        <f t="shared" si="2"/>
        <v>685684.85735447903</v>
      </c>
      <c r="G31" s="24">
        <f t="shared" si="2"/>
        <v>23350.242816759281</v>
      </c>
      <c r="H31" s="24">
        <f>SUM(H3:H26)-H7-H16-H17-H19</f>
        <v>53135.43288320976</v>
      </c>
      <c r="I31" s="24">
        <f t="shared" si="2"/>
        <v>70967.02145469292</v>
      </c>
      <c r="J31" s="24">
        <f t="shared" si="2"/>
        <v>4377276.0338646472</v>
      </c>
      <c r="K31" s="24">
        <f>SUM(K3:K26)-K7-K16-K17-K19</f>
        <v>9830816.7439633012</v>
      </c>
      <c r="L31" s="24">
        <f t="shared" si="2"/>
        <v>1159249.0507631479</v>
      </c>
      <c r="M31" s="24">
        <f t="shared" si="2"/>
        <v>39247.165418009245</v>
      </c>
      <c r="N31" s="24">
        <f t="shared" si="2"/>
        <v>288314.57865154638</v>
      </c>
      <c r="O31" s="24">
        <f t="shared" si="2"/>
        <v>59062.655890427362</v>
      </c>
      <c r="P31" s="24">
        <f t="shared" si="2"/>
        <v>7280421.0983805042</v>
      </c>
      <c r="Q31" s="24">
        <f t="shared" si="2"/>
        <v>220809.2587806418</v>
      </c>
      <c r="R31" s="24">
        <f t="shared" si="2"/>
        <v>88658.339658661091</v>
      </c>
      <c r="S31" s="24">
        <f t="shared" si="2"/>
        <v>6193.9489918126956</v>
      </c>
      <c r="T31" s="24">
        <f t="shared" si="2"/>
        <v>2741938.592514134</v>
      </c>
      <c r="U31" s="24">
        <f t="shared" ref="U31" si="3">SUM(U3:U26)-U7-U16-U17-U19</f>
        <v>3254408.4322161865</v>
      </c>
      <c r="V31" s="24">
        <f t="shared" si="2"/>
        <v>36655.663934836564</v>
      </c>
    </row>
    <row r="32" spans="1:22" x14ac:dyDescent="0.3">
      <c r="A32" s="97" t="s">
        <v>455</v>
      </c>
      <c r="B32" s="24">
        <v>60207</v>
      </c>
      <c r="C32" s="24">
        <v>166692</v>
      </c>
      <c r="D32" s="24">
        <v>78817</v>
      </c>
      <c r="E32" s="24">
        <v>39291372</v>
      </c>
      <c r="F32" s="24">
        <v>123557</v>
      </c>
      <c r="G32" s="24">
        <v>1810</v>
      </c>
      <c r="H32" s="24">
        <v>51130</v>
      </c>
      <c r="I32" s="24">
        <v>18170</v>
      </c>
      <c r="J32" s="24">
        <v>3802651</v>
      </c>
      <c r="K32" s="24">
        <v>6943786</v>
      </c>
      <c r="L32" s="24">
        <v>840474</v>
      </c>
      <c r="M32" s="24">
        <v>22962</v>
      </c>
      <c r="N32" s="24">
        <v>183447</v>
      </c>
      <c r="O32" s="24">
        <v>53841</v>
      </c>
      <c r="P32" s="24">
        <v>6742832</v>
      </c>
      <c r="Q32" s="24">
        <v>208946</v>
      </c>
      <c r="R32" s="24">
        <v>42900</v>
      </c>
      <c r="S32" s="24">
        <v>4320</v>
      </c>
      <c r="T32" s="24">
        <v>283999</v>
      </c>
      <c r="U32" s="24">
        <v>3214476</v>
      </c>
      <c r="V32" s="24">
        <v>2888</v>
      </c>
    </row>
    <row r="33" spans="1:22" s="26" customFormat="1" x14ac:dyDescent="0.3">
      <c r="A33" s="29" t="s">
        <v>379</v>
      </c>
      <c r="B33" s="24">
        <f>B9</f>
        <v>2332.2417658128643</v>
      </c>
      <c r="C33" s="24">
        <f t="shared" ref="C33:V33" si="4">C9</f>
        <v>788.65740109356625</v>
      </c>
      <c r="D33" s="24">
        <f t="shared" si="4"/>
        <v>0</v>
      </c>
      <c r="E33" s="24">
        <f t="shared" si="4"/>
        <v>75679.207913595892</v>
      </c>
      <c r="F33" s="24">
        <f t="shared" si="4"/>
        <v>8339.6300227381071</v>
      </c>
      <c r="G33" s="24">
        <f t="shared" si="4"/>
        <v>0</v>
      </c>
      <c r="H33" s="24">
        <f t="shared" si="4"/>
        <v>5793.0992586474849</v>
      </c>
      <c r="I33" s="24">
        <f t="shared" si="4"/>
        <v>19.893864577947088</v>
      </c>
      <c r="J33" s="24">
        <f t="shared" si="4"/>
        <v>638.02166583393614</v>
      </c>
      <c r="K33" s="24">
        <f t="shared" si="4"/>
        <v>651721.15051998943</v>
      </c>
      <c r="L33" s="24">
        <f t="shared" si="4"/>
        <v>66620.616422730396</v>
      </c>
      <c r="M33" s="24">
        <f t="shared" si="4"/>
        <v>1.3138433084786441</v>
      </c>
      <c r="N33" s="24">
        <f t="shared" si="4"/>
        <v>6816.1785432926954</v>
      </c>
      <c r="O33" s="24">
        <f t="shared" si="4"/>
        <v>22.295355022201111</v>
      </c>
      <c r="P33" s="24">
        <f t="shared" si="4"/>
        <v>2855.2202273435869</v>
      </c>
      <c r="Q33" s="24">
        <f t="shared" si="4"/>
        <v>89.962278781946409</v>
      </c>
      <c r="R33" s="24">
        <f t="shared" si="4"/>
        <v>3211.1659660817095</v>
      </c>
      <c r="S33" s="24">
        <f t="shared" si="4"/>
        <v>3.7739511525388174</v>
      </c>
      <c r="T33" s="24">
        <f t="shared" si="4"/>
        <v>224815.87693307386</v>
      </c>
      <c r="U33" s="24">
        <f t="shared" si="4"/>
        <v>4482.4524389319686</v>
      </c>
      <c r="V33" s="24">
        <f t="shared" si="4"/>
        <v>0</v>
      </c>
    </row>
    <row r="34" spans="1:22" s="85" customFormat="1" x14ac:dyDescent="0.3">
      <c r="A34" s="29" t="s">
        <v>440</v>
      </c>
      <c r="B34" s="86">
        <f>B8</f>
        <v>494.18989585285794</v>
      </c>
      <c r="C34" s="86">
        <f t="shared" ref="C34:V34" si="5">C8</f>
        <v>168.81738571011351</v>
      </c>
      <c r="D34" s="86">
        <f t="shared" si="5"/>
        <v>0</v>
      </c>
      <c r="E34" s="86">
        <f t="shared" si="5"/>
        <v>32113.28026211098</v>
      </c>
      <c r="F34" s="86">
        <f t="shared" si="5"/>
        <v>1767.7477981866723</v>
      </c>
      <c r="G34" s="86">
        <f t="shared" si="5"/>
        <v>0</v>
      </c>
      <c r="H34" s="86">
        <f t="shared" si="5"/>
        <v>1756.721317080614</v>
      </c>
      <c r="I34" s="86">
        <f t="shared" si="5"/>
        <v>4.2810300667124253</v>
      </c>
      <c r="J34" s="86">
        <f t="shared" si="5"/>
        <v>111.67268148817145</v>
      </c>
      <c r="K34" s="86">
        <f t="shared" si="5"/>
        <v>197631.12580827432</v>
      </c>
      <c r="L34" s="86">
        <f t="shared" si="5"/>
        <v>20202.301980169388</v>
      </c>
      <c r="M34" s="86">
        <f t="shared" si="5"/>
        <v>1.1801105171181157</v>
      </c>
      <c r="N34" s="86">
        <f t="shared" si="5"/>
        <v>4441.5391150096093</v>
      </c>
      <c r="O34" s="86">
        <f t="shared" si="5"/>
        <v>1.5098956649706485</v>
      </c>
      <c r="P34" s="86">
        <f t="shared" si="5"/>
        <v>185.88084533907613</v>
      </c>
      <c r="Q34" s="86">
        <f t="shared" si="5"/>
        <v>1.987045211285458E-2</v>
      </c>
      <c r="R34" s="86">
        <f t="shared" si="5"/>
        <v>16.990353704170563</v>
      </c>
      <c r="S34" s="86">
        <f t="shared" si="5"/>
        <v>2.3026541117251678E-2</v>
      </c>
      <c r="T34" s="86">
        <f t="shared" si="5"/>
        <v>855.62729853382393</v>
      </c>
      <c r="U34" s="86">
        <f t="shared" si="5"/>
        <v>965.69920143820923</v>
      </c>
      <c r="V34" s="86">
        <f t="shared" si="5"/>
        <v>0</v>
      </c>
    </row>
    <row r="35" spans="1:22" s="85" customFormat="1" x14ac:dyDescent="0.3">
      <c r="A35" s="29" t="s">
        <v>425</v>
      </c>
      <c r="B35" s="86">
        <f>B6</f>
        <v>8602.5911185832811</v>
      </c>
      <c r="C35" s="86">
        <f t="shared" ref="C35:V35" si="6">C6</f>
        <v>957.48767702324233</v>
      </c>
      <c r="D35" s="86">
        <f t="shared" si="6"/>
        <v>0</v>
      </c>
      <c r="E35" s="86">
        <f t="shared" si="6"/>
        <v>383450.27402351971</v>
      </c>
      <c r="F35" s="86">
        <f t="shared" si="6"/>
        <v>2816.5644120300562</v>
      </c>
      <c r="G35" s="86">
        <f t="shared" si="6"/>
        <v>0</v>
      </c>
      <c r="H35" s="86">
        <f t="shared" si="6"/>
        <v>0</v>
      </c>
      <c r="I35" s="86">
        <f t="shared" si="6"/>
        <v>0</v>
      </c>
      <c r="J35" s="86">
        <f t="shared" si="6"/>
        <v>85462.073996189618</v>
      </c>
      <c r="K35" s="86">
        <f t="shared" si="6"/>
        <v>13575.663423303566</v>
      </c>
      <c r="L35" s="86">
        <f t="shared" si="6"/>
        <v>1508.4064398852697</v>
      </c>
      <c r="M35" s="86">
        <f t="shared" si="6"/>
        <v>2917.5784279068052</v>
      </c>
      <c r="N35" s="86">
        <f t="shared" si="6"/>
        <v>3513.9890478782763</v>
      </c>
      <c r="O35" s="86">
        <f t="shared" si="6"/>
        <v>3.2238471818723777</v>
      </c>
      <c r="P35" s="86">
        <f t="shared" si="6"/>
        <v>21139.047167629058</v>
      </c>
      <c r="Q35" s="86">
        <f t="shared" si="6"/>
        <v>4.8357679993812619</v>
      </c>
      <c r="R35" s="86">
        <f t="shared" si="6"/>
        <v>531.93413131891441</v>
      </c>
      <c r="S35" s="86">
        <f t="shared" si="6"/>
        <v>0.32238473636434645</v>
      </c>
      <c r="T35" s="86">
        <f t="shared" si="6"/>
        <v>6170.6183641192902</v>
      </c>
      <c r="U35" s="86">
        <f t="shared" si="6"/>
        <v>4131.5325989674348</v>
      </c>
      <c r="V35" s="86">
        <f t="shared" si="6"/>
        <v>0</v>
      </c>
    </row>
    <row r="36" spans="1:22" s="26" customFormat="1" x14ac:dyDescent="0.3">
      <c r="A36" s="30" t="s">
        <v>374</v>
      </c>
      <c r="B36" s="24">
        <f>B20</f>
        <v>6.8222344086261799</v>
      </c>
      <c r="C36" s="24">
        <f t="shared" ref="C36:V36" si="7">C20</f>
        <v>1786.7356707701663</v>
      </c>
      <c r="D36" s="24">
        <f t="shared" si="7"/>
        <v>237.3178690892795</v>
      </c>
      <c r="E36" s="24">
        <f t="shared" si="7"/>
        <v>608524.72863809601</v>
      </c>
      <c r="F36" s="24">
        <f t="shared" si="7"/>
        <v>7121.0834375784343</v>
      </c>
      <c r="G36" s="24">
        <f t="shared" si="7"/>
        <v>6443.2082637576596</v>
      </c>
      <c r="H36" s="24">
        <f t="shared" si="7"/>
        <v>0</v>
      </c>
      <c r="I36" s="24">
        <f t="shared" si="7"/>
        <v>2.5063298930187741</v>
      </c>
      <c r="J36" s="24">
        <f t="shared" si="7"/>
        <v>22748.860470260803</v>
      </c>
      <c r="K36" s="24">
        <f t="shared" si="7"/>
        <v>1036127.3225705735</v>
      </c>
      <c r="L36" s="24">
        <f t="shared" si="7"/>
        <v>115125.26691078614</v>
      </c>
      <c r="M36" s="24">
        <f t="shared" si="7"/>
        <v>1029.4679653320015</v>
      </c>
      <c r="N36" s="24">
        <f t="shared" si="7"/>
        <v>5489.1830872112814</v>
      </c>
      <c r="O36" s="24">
        <f t="shared" si="7"/>
        <v>2636.7719703846824</v>
      </c>
      <c r="P36" s="24">
        <f t="shared" si="7"/>
        <v>24484.621888852671</v>
      </c>
      <c r="Q36" s="24">
        <f t="shared" si="7"/>
        <v>7726.4979931844728</v>
      </c>
      <c r="R36" s="24">
        <f t="shared" si="7"/>
        <v>11701.937469909197</v>
      </c>
      <c r="S36" s="24">
        <f t="shared" si="7"/>
        <v>348.14537612623496</v>
      </c>
      <c r="T36" s="24">
        <f t="shared" si="7"/>
        <v>1383548.2258942495</v>
      </c>
      <c r="U36" s="24">
        <f t="shared" si="7"/>
        <v>4577.9800772402232</v>
      </c>
      <c r="V36" s="24">
        <f t="shared" si="7"/>
        <v>31804.732038618316</v>
      </c>
    </row>
    <row r="37" spans="1:22" x14ac:dyDescent="0.3">
      <c r="A37" s="82" t="s">
        <v>370</v>
      </c>
      <c r="B37" s="86">
        <f>B23</f>
        <v>3464.665728029458</v>
      </c>
      <c r="C37" s="86">
        <f t="shared" ref="C37:V37" si="8">C23</f>
        <v>22740.267350109592</v>
      </c>
      <c r="D37" s="86">
        <f t="shared" si="8"/>
        <v>6321.1555903236958</v>
      </c>
      <c r="E37" s="86">
        <f t="shared" si="8"/>
        <v>1351543.3145066618</v>
      </c>
      <c r="F37" s="86">
        <f t="shared" si="8"/>
        <v>12192.997340207135</v>
      </c>
      <c r="G37" s="86">
        <f t="shared" si="8"/>
        <v>15086.507144207932</v>
      </c>
      <c r="H37" s="86">
        <f t="shared" si="8"/>
        <v>0.14590665961187599</v>
      </c>
      <c r="I37" s="86">
        <f t="shared" si="8"/>
        <v>677.50100762098498</v>
      </c>
      <c r="J37" s="86">
        <f t="shared" si="8"/>
        <v>60642.99999222433</v>
      </c>
      <c r="K37" s="86">
        <f t="shared" si="8"/>
        <v>784383.13921226945</v>
      </c>
      <c r="L37" s="86">
        <f t="shared" si="8"/>
        <v>87153.567293012442</v>
      </c>
      <c r="M37" s="86">
        <f t="shared" si="8"/>
        <v>4221.7260975374629</v>
      </c>
      <c r="N37" s="86">
        <f t="shared" si="8"/>
        <v>8388.6402953069373</v>
      </c>
      <c r="O37" s="86">
        <f t="shared" si="8"/>
        <v>3820.8945615150515</v>
      </c>
      <c r="P37" s="86">
        <f t="shared" si="8"/>
        <v>137612.54733802014</v>
      </c>
      <c r="Q37" s="86">
        <f t="shared" si="8"/>
        <v>10995.370831981003</v>
      </c>
      <c r="R37" s="86">
        <f t="shared" si="8"/>
        <v>30922.510235857455</v>
      </c>
      <c r="S37" s="86">
        <f t="shared" si="8"/>
        <v>1552.6969968164103</v>
      </c>
      <c r="T37" s="86">
        <f t="shared" si="8"/>
        <v>584555.38618535304</v>
      </c>
      <c r="U37" s="86">
        <f t="shared" si="8"/>
        <v>172084.4987052776</v>
      </c>
      <c r="V37" s="86">
        <f t="shared" si="8"/>
        <v>1962.9011710108052</v>
      </c>
    </row>
    <row r="38" spans="1:22" s="26" customFormat="1" x14ac:dyDescent="0.3">
      <c r="A38" s="29" t="s">
        <v>371</v>
      </c>
      <c r="B38" s="86">
        <f>B24</f>
        <v>84.00901811626629</v>
      </c>
      <c r="C38" s="86">
        <f t="shared" ref="C38:V38" si="9">C24</f>
        <v>1857.5617324513671</v>
      </c>
      <c r="D38" s="86">
        <f t="shared" si="9"/>
        <v>4.6173099124500398E-2</v>
      </c>
      <c r="E38" s="86">
        <f t="shared" si="9"/>
        <v>211566.76159225294</v>
      </c>
      <c r="F38" s="86">
        <f t="shared" si="9"/>
        <v>8039.242267072229</v>
      </c>
      <c r="G38" s="86">
        <f t="shared" si="9"/>
        <v>10.987988341606634</v>
      </c>
      <c r="H38" s="86">
        <f t="shared" si="9"/>
        <v>0</v>
      </c>
      <c r="I38" s="86">
        <f t="shared" si="9"/>
        <v>1.8295046772304107</v>
      </c>
      <c r="J38" s="86">
        <f t="shared" si="9"/>
        <v>2183.708318768302</v>
      </c>
      <c r="K38" s="86">
        <f t="shared" si="9"/>
        <v>343760.53984538256</v>
      </c>
      <c r="L38" s="86">
        <f t="shared" si="9"/>
        <v>38195.49102533832</v>
      </c>
      <c r="M38" s="86">
        <f t="shared" si="9"/>
        <v>314.34738003249436</v>
      </c>
      <c r="N38" s="86">
        <f t="shared" si="9"/>
        <v>997.85742267174817</v>
      </c>
      <c r="O38" s="86">
        <f t="shared" si="9"/>
        <v>179.10095535033284</v>
      </c>
      <c r="P38" s="86">
        <f t="shared" si="9"/>
        <v>291.66005433362704</v>
      </c>
      <c r="Q38" s="86">
        <f t="shared" si="9"/>
        <v>287.91895495311411</v>
      </c>
      <c r="R38" s="86">
        <f t="shared" si="9"/>
        <v>1151.0996792364076</v>
      </c>
      <c r="S38" s="86">
        <f t="shared" si="9"/>
        <v>35.96041313061486</v>
      </c>
      <c r="T38" s="86">
        <f t="shared" si="9"/>
        <v>39272.787173562028</v>
      </c>
      <c r="U38" s="86">
        <f t="shared" si="9"/>
        <v>51830.38666329917</v>
      </c>
      <c r="V38" s="86">
        <f t="shared" si="9"/>
        <v>3.4377223540239296E-2</v>
      </c>
    </row>
    <row r="39" spans="1:22" x14ac:dyDescent="0.3">
      <c r="A39" s="29" t="s">
        <v>373</v>
      </c>
      <c r="B39" s="24">
        <f>B19</f>
        <v>688.75389512508889</v>
      </c>
      <c r="C39" s="24">
        <f t="shared" ref="C39:V39" si="10">C19</f>
        <v>45146.327379660521</v>
      </c>
      <c r="D39" s="24">
        <f t="shared" si="10"/>
        <v>0</v>
      </c>
      <c r="E39" s="24">
        <f t="shared" si="10"/>
        <v>1193949.9149778907</v>
      </c>
      <c r="F39" s="24">
        <f t="shared" si="10"/>
        <v>7411.7470792145386</v>
      </c>
      <c r="G39" s="24">
        <f t="shared" si="10"/>
        <v>0</v>
      </c>
      <c r="H39" s="24">
        <f t="shared" si="10"/>
        <v>43.851694906627785</v>
      </c>
      <c r="I39" s="24">
        <f t="shared" si="10"/>
        <v>77.547079351945897</v>
      </c>
      <c r="J39" s="24">
        <f t="shared" si="10"/>
        <v>532193.80363876582</v>
      </c>
      <c r="K39" s="24">
        <f t="shared" si="10"/>
        <v>746602.29054711561</v>
      </c>
      <c r="L39" s="24">
        <f t="shared" si="10"/>
        <v>82912.183261306986</v>
      </c>
      <c r="M39" s="24">
        <f t="shared" si="10"/>
        <v>1075.5350719561327</v>
      </c>
      <c r="N39" s="24">
        <f t="shared" si="10"/>
        <v>2718.8862300002634</v>
      </c>
      <c r="O39" s="24">
        <f t="shared" si="10"/>
        <v>1955.1408840725305</v>
      </c>
      <c r="P39" s="24">
        <f t="shared" si="10"/>
        <v>78816.902610555175</v>
      </c>
      <c r="Q39" s="24">
        <f t="shared" si="10"/>
        <v>7477.9093216293422</v>
      </c>
      <c r="R39" s="24">
        <f t="shared" si="10"/>
        <v>5754.5710516646323</v>
      </c>
      <c r="S39" s="24">
        <f t="shared" si="10"/>
        <v>454.61297942110838</v>
      </c>
      <c r="T39" s="24">
        <f t="shared" si="10"/>
        <v>1335930.6766166377</v>
      </c>
      <c r="U39" s="24">
        <f t="shared" si="10"/>
        <v>215011.32988198538</v>
      </c>
      <c r="V39" s="24">
        <f t="shared" si="10"/>
        <v>11904.253640164696</v>
      </c>
    </row>
    <row r="40" spans="1:22" x14ac:dyDescent="0.3">
      <c r="A40" s="24" t="s">
        <v>426</v>
      </c>
      <c r="B40" s="24">
        <f>B21+B22</f>
        <v>226005.084532079</v>
      </c>
      <c r="C40" s="24">
        <f t="shared" ref="C40:V40" si="11">C21+C22</f>
        <v>95124.286531570368</v>
      </c>
      <c r="D40" s="24">
        <f t="shared" si="11"/>
        <v>0</v>
      </c>
      <c r="E40" s="24">
        <f t="shared" si="11"/>
        <v>29702074.346678972</v>
      </c>
      <c r="F40" s="24">
        <f t="shared" si="11"/>
        <v>528663.53049045755</v>
      </c>
      <c r="G40" s="24">
        <f t="shared" si="11"/>
        <v>0</v>
      </c>
      <c r="H40" s="24">
        <f t="shared" si="11"/>
        <v>0</v>
      </c>
      <c r="I40" s="24">
        <f t="shared" si="11"/>
        <v>53920.823907863858</v>
      </c>
      <c r="J40" s="24">
        <f t="shared" si="11"/>
        <v>509488.23372961383</v>
      </c>
      <c r="K40" s="24">
        <f t="shared" si="11"/>
        <v>546843.75856075087</v>
      </c>
      <c r="L40" s="24">
        <f t="shared" si="11"/>
        <v>60760.432854198167</v>
      </c>
      <c r="M40" s="24">
        <f>M21+M22</f>
        <v>8055.7908016055853</v>
      </c>
      <c r="N40" s="24">
        <f t="shared" si="11"/>
        <v>91728.018585875456</v>
      </c>
      <c r="O40" s="24">
        <f t="shared" si="11"/>
        <v>497.94909235183098</v>
      </c>
      <c r="P40" s="24">
        <f t="shared" si="11"/>
        <v>499807.13622311456</v>
      </c>
      <c r="Q40" s="24">
        <f t="shared" si="11"/>
        <v>1710.0889028184001</v>
      </c>
      <c r="R40" s="24">
        <f t="shared" si="11"/>
        <v>4095.6903676408165</v>
      </c>
      <c r="S40" s="24">
        <f t="shared" si="11"/>
        <v>41.539203774950465</v>
      </c>
      <c r="T40" s="24">
        <f t="shared" si="11"/>
        <v>233477.05882331112</v>
      </c>
      <c r="U40" s="24">
        <f t="shared" si="11"/>
        <v>114399.10854567135</v>
      </c>
      <c r="V40" s="24">
        <f t="shared" si="11"/>
        <v>0</v>
      </c>
    </row>
    <row r="41" spans="1:22" x14ac:dyDescent="0.3">
      <c r="A41" s="32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</row>
    <row r="42" spans="1:22" ht="27" x14ac:dyDescent="0.3">
      <c r="A42" s="98" t="s">
        <v>469</v>
      </c>
      <c r="B42" s="24">
        <f>SUM(B32:B40)+B26+B7</f>
        <v>754312.34978881269</v>
      </c>
      <c r="C42" s="86">
        <f t="shared" ref="C42:V42" si="12">SUM(C32:C40)+C26+C7</f>
        <v>351282.30274845584</v>
      </c>
      <c r="D42" s="86">
        <f t="shared" si="12"/>
        <v>85375.519632512107</v>
      </c>
      <c r="E42" s="86">
        <f t="shared" si="12"/>
        <v>86610466.942371294</v>
      </c>
      <c r="F42" s="86">
        <f t="shared" si="12"/>
        <v>2367790.1336667277</v>
      </c>
      <c r="G42" s="86">
        <f t="shared" si="12"/>
        <v>23350.703396307199</v>
      </c>
      <c r="H42" s="86">
        <f t="shared" si="12"/>
        <v>58723.818177294335</v>
      </c>
      <c r="I42" s="86">
        <f t="shared" si="12"/>
        <v>75487.503032332301</v>
      </c>
      <c r="J42" s="86">
        <f t="shared" si="12"/>
        <v>5032644.9691584669</v>
      </c>
      <c r="K42" s="86">
        <f t="shared" si="12"/>
        <v>13142306.71305549</v>
      </c>
      <c r="L42" s="86">
        <f t="shared" si="12"/>
        <v>1316377.7091540804</v>
      </c>
      <c r="M42" s="86">
        <f t="shared" si="12"/>
        <v>41470.748943266401</v>
      </c>
      <c r="N42" s="86">
        <f t="shared" si="12"/>
        <v>324324.74969768006</v>
      </c>
      <c r="O42" s="86">
        <f t="shared" si="12"/>
        <v>62984.956657729526</v>
      </c>
      <c r="P42" s="86">
        <f t="shared" si="12"/>
        <v>7508885.6950792866</v>
      </c>
      <c r="Q42" s="86">
        <f t="shared" si="12"/>
        <v>237340.86872132812</v>
      </c>
      <c r="R42" s="86">
        <f t="shared" si="12"/>
        <v>101519.09249594863</v>
      </c>
      <c r="S42" s="86">
        <f t="shared" si="12"/>
        <v>6757.0743316993394</v>
      </c>
      <c r="T42" s="86">
        <f t="shared" si="12"/>
        <v>4100637.8238303633</v>
      </c>
      <c r="U42" s="86">
        <f t="shared" si="12"/>
        <v>3783568.9048760291</v>
      </c>
      <c r="V42" s="86">
        <f t="shared" si="12"/>
        <v>48559.921227017352</v>
      </c>
    </row>
    <row r="43" spans="1:22" x14ac:dyDescent="0.3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</row>
    <row r="44" spans="1:22" x14ac:dyDescent="0.3">
      <c r="A44" s="24" t="s">
        <v>222</v>
      </c>
      <c r="B44" s="28">
        <f t="shared" ref="B44:V44" si="13">(B42-B30)/B42</f>
        <v>5.3501621599933813E-5</v>
      </c>
      <c r="C44" s="28">
        <f t="shared" si="13"/>
        <v>3.6678176471361269E-4</v>
      </c>
      <c r="D44" s="28">
        <f t="shared" si="13"/>
        <v>4.8130127047942279E-6</v>
      </c>
      <c r="E44" s="28">
        <f t="shared" si="13"/>
        <v>1.4167996478595135E-4</v>
      </c>
      <c r="F44" s="28">
        <f t="shared" si="13"/>
        <v>2.2102800201808064E-5</v>
      </c>
      <c r="G44" s="28">
        <f t="shared" si="13"/>
        <v>1.9724439992293884E-5</v>
      </c>
      <c r="H44" s="28">
        <f t="shared" si="13"/>
        <v>2.131198718473524E-4</v>
      </c>
      <c r="I44" s="28">
        <f t="shared" si="13"/>
        <v>8.3324916179264972E-5</v>
      </c>
      <c r="J44" s="28">
        <f t="shared" si="13"/>
        <v>4.6066348530716134E-6</v>
      </c>
      <c r="K44" s="28">
        <f t="shared" si="13"/>
        <v>1.3680292165777183E-4</v>
      </c>
      <c r="L44" s="28">
        <f t="shared" si="13"/>
        <v>1.4270233407492642E-4</v>
      </c>
      <c r="M44" s="28">
        <f t="shared" si="13"/>
        <v>3.7665082206040334E-5</v>
      </c>
      <c r="N44" s="28">
        <f t="shared" si="13"/>
        <v>2.8292497252137532E-4</v>
      </c>
      <c r="O44" s="28">
        <f t="shared" si="13"/>
        <v>1.7140297976499132E-5</v>
      </c>
      <c r="P44" s="28">
        <f t="shared" si="13"/>
        <v>1.1841952276345488E-5</v>
      </c>
      <c r="Q44" s="28">
        <f t="shared" si="13"/>
        <v>2.5304962985980678E-5</v>
      </c>
      <c r="R44" s="28">
        <f t="shared" si="13"/>
        <v>1.1253149933456778E-4</v>
      </c>
      <c r="S44" s="28">
        <f t="shared" si="13"/>
        <v>5.8202944350493965E-5</v>
      </c>
      <c r="T44" s="28">
        <f t="shared" si="13"/>
        <v>7.4909107004219876E-6</v>
      </c>
      <c r="U44" s="28">
        <f t="shared" si="13"/>
        <v>2.8246078498376723E-4</v>
      </c>
      <c r="V44" s="28">
        <f t="shared" si="13"/>
        <v>7.5206384227125792E-8</v>
      </c>
    </row>
    <row r="45" spans="1:22" x14ac:dyDescent="0.3">
      <c r="A45" s="26"/>
      <c r="B45" s="63" t="s">
        <v>345</v>
      </c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</row>
    <row r="46" spans="1:22" x14ac:dyDescent="0.3">
      <c r="A46" s="31"/>
      <c r="B46" s="24">
        <f t="shared" ref="B46:V46" si="14">+B42-B30</f>
        <v>40.35693390655797</v>
      </c>
      <c r="C46" s="24">
        <f t="shared" si="14"/>
        <v>128.84394291474018</v>
      </c>
      <c r="D46" s="24">
        <f t="shared" si="14"/>
        <v>0.41091346066968981</v>
      </c>
      <c r="E46" s="24">
        <f t="shared" si="14"/>
        <v>12270.967906489968</v>
      </c>
      <c r="F46" s="24">
        <f t="shared" si="14"/>
        <v>52.334792244248092</v>
      </c>
      <c r="G46" s="24">
        <f t="shared" si="14"/>
        <v>0.46057954791831435</v>
      </c>
      <c r="H46" s="24">
        <f t="shared" si="14"/>
        <v>12.515212604332191</v>
      </c>
      <c r="I46" s="24">
        <f t="shared" si="14"/>
        <v>6.2899898627510993</v>
      </c>
      <c r="J46" s="24">
        <f t="shared" si="14"/>
        <v>23.183557718060911</v>
      </c>
      <c r="K46" s="24">
        <f t="shared" si="14"/>
        <v>1797.9059556685388</v>
      </c>
      <c r="L46" s="24">
        <f t="shared" si="14"/>
        <v>187.85017162049189</v>
      </c>
      <c r="M46" s="24">
        <f t="shared" si="14"/>
        <v>1.5619991680941894</v>
      </c>
      <c r="N46" s="24">
        <f t="shared" si="14"/>
        <v>91.759570896218065</v>
      </c>
      <c r="O46" s="24">
        <f t="shared" si="14"/>
        <v>1.079580925150367</v>
      </c>
      <c r="P46" s="24">
        <f t="shared" si="14"/>
        <v>88.919866049662232</v>
      </c>
      <c r="Q46" s="24">
        <f t="shared" si="14"/>
        <v>6.0059018980537076</v>
      </c>
      <c r="R46" s="24">
        <f t="shared" si="14"/>
        <v>11.424095689653768</v>
      </c>
      <c r="S46" s="24">
        <f t="shared" si="14"/>
        <v>0.39328162130004785</v>
      </c>
      <c r="T46" s="24">
        <f t="shared" si="14"/>
        <v>30.717511753086001</v>
      </c>
      <c r="U46" s="24">
        <f t="shared" si="14"/>
        <v>1068.7098429114558</v>
      </c>
      <c r="V46" s="24">
        <f t="shared" si="14"/>
        <v>3.6520160938380286E-3</v>
      </c>
    </row>
    <row r="48" spans="1:22" x14ac:dyDescent="0.3">
      <c r="A48" s="26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</row>
    <row r="49" spans="1:28" x14ac:dyDescent="0.3">
      <c r="A49" s="26"/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</row>
    <row r="50" spans="1:28" s="26" customFormat="1" x14ac:dyDescent="0.3"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</row>
    <row r="51" spans="1:28" x14ac:dyDescent="0.3"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</row>
    <row r="52" spans="1:28" x14ac:dyDescent="0.3"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</row>
    <row r="53" spans="1:28" x14ac:dyDescent="0.3">
      <c r="A53" s="26"/>
      <c r="B53" s="26"/>
      <c r="C53" s="26"/>
      <c r="D53" s="26"/>
      <c r="E53" s="26"/>
      <c r="G53" s="26"/>
      <c r="H53" s="26"/>
      <c r="J53" s="26"/>
      <c r="K53" s="26"/>
      <c r="L53" s="26"/>
    </row>
    <row r="54" spans="1:28" x14ac:dyDescent="0.3">
      <c r="A54" s="26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</row>
    <row r="55" spans="1:28" x14ac:dyDescent="0.3">
      <c r="A55" s="26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</row>
    <row r="56" spans="1:28" x14ac:dyDescent="0.3">
      <c r="A56" s="26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</row>
    <row r="57" spans="1:28" x14ac:dyDescent="0.3">
      <c r="A57" s="26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</row>
    <row r="58" spans="1:28" x14ac:dyDescent="0.3">
      <c r="A58" s="26"/>
      <c r="B58" s="57"/>
      <c r="C58" s="57"/>
      <c r="D58" s="26"/>
      <c r="E58" s="57"/>
      <c r="F58" s="57"/>
      <c r="G58" s="26"/>
      <c r="H58" s="57"/>
      <c r="J58" s="26"/>
      <c r="K58" s="57"/>
      <c r="L58" s="57"/>
      <c r="W58" s="57"/>
    </row>
    <row r="59" spans="1:28" x14ac:dyDescent="0.3">
      <c r="A59" s="26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57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</row>
    <row r="60" spans="1:28" x14ac:dyDescent="0.3">
      <c r="A60" s="26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</row>
    <row r="61" spans="1:28" x14ac:dyDescent="0.3">
      <c r="A61" s="26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</row>
    <row r="62" spans="1:28" x14ac:dyDescent="0.3">
      <c r="A62" s="26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</row>
    <row r="63" spans="1:28" x14ac:dyDescent="0.3">
      <c r="A63" s="26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</row>
    <row r="64" spans="1:28" x14ac:dyDescent="0.3">
      <c r="A64" s="26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</row>
    <row r="65" spans="1:28" x14ac:dyDescent="0.3">
      <c r="A65" s="26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</row>
    <row r="66" spans="1:28" x14ac:dyDescent="0.3">
      <c r="A66" s="26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</row>
    <row r="67" spans="1:28" x14ac:dyDescent="0.3">
      <c r="A67" s="26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</row>
    <row r="68" spans="1:28" x14ac:dyDescent="0.3">
      <c r="A68" s="26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</row>
    <row r="69" spans="1:28" x14ac:dyDescent="0.3">
      <c r="A69" s="26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</row>
    <row r="70" spans="1:28" x14ac:dyDescent="0.3">
      <c r="A70" s="26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</row>
    <row r="71" spans="1:28" x14ac:dyDescent="0.3">
      <c r="A71" s="26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</row>
    <row r="72" spans="1:28" x14ac:dyDescent="0.3">
      <c r="A72" s="26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  <c r="T72" s="57"/>
      <c r="U72" s="57"/>
      <c r="V72" s="57"/>
      <c r="W72" s="57"/>
      <c r="X72" s="57"/>
      <c r="Y72" s="57"/>
      <c r="Z72" s="57"/>
      <c r="AA72" s="57"/>
      <c r="AB72" s="57"/>
    </row>
    <row r="73" spans="1:28" x14ac:dyDescent="0.3">
      <c r="A73" s="26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  <c r="T73" s="57"/>
      <c r="U73" s="57"/>
      <c r="V73" s="57"/>
      <c r="W73" s="57"/>
      <c r="X73" s="57"/>
      <c r="Y73" s="57"/>
      <c r="Z73" s="57"/>
      <c r="AA73" s="57"/>
      <c r="AB73" s="57"/>
    </row>
    <row r="74" spans="1:28" x14ac:dyDescent="0.3">
      <c r="A74" s="26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  <c r="T74" s="57"/>
      <c r="U74" s="57"/>
      <c r="V74" s="57"/>
      <c r="W74" s="57"/>
      <c r="X74" s="57"/>
      <c r="Y74" s="57"/>
      <c r="Z74" s="57"/>
      <c r="AA74" s="57"/>
      <c r="AB74" s="57"/>
    </row>
    <row r="75" spans="1:28" x14ac:dyDescent="0.3">
      <c r="A75" s="26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  <c r="T75" s="57"/>
      <c r="U75" s="57"/>
      <c r="V75" s="57"/>
      <c r="W75" s="57"/>
      <c r="X75" s="57"/>
      <c r="Y75" s="57"/>
      <c r="Z75" s="57"/>
      <c r="AA75" s="57"/>
      <c r="AB75" s="57"/>
    </row>
    <row r="76" spans="1:28" x14ac:dyDescent="0.3">
      <c r="A76" s="26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  <c r="T76" s="57"/>
      <c r="U76" s="57"/>
      <c r="V76" s="57"/>
      <c r="W76" s="57"/>
      <c r="X76" s="57"/>
      <c r="Y76" s="57"/>
      <c r="Z76" s="57"/>
      <c r="AA76" s="57"/>
      <c r="AB76" s="57"/>
    </row>
    <row r="77" spans="1:28" x14ac:dyDescent="0.3">
      <c r="A77" s="26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  <c r="T77" s="57"/>
      <c r="U77" s="57"/>
      <c r="V77" s="57"/>
      <c r="W77" s="57"/>
      <c r="X77" s="57"/>
      <c r="Y77" s="57"/>
      <c r="Z77" s="57"/>
      <c r="AA77" s="57"/>
      <c r="AB77" s="57"/>
    </row>
    <row r="78" spans="1:28" x14ac:dyDescent="0.3">
      <c r="A78" s="26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  <c r="T78" s="57"/>
      <c r="U78" s="57"/>
      <c r="V78" s="57"/>
      <c r="W78" s="57"/>
      <c r="X78" s="57"/>
      <c r="Y78" s="57"/>
      <c r="Z78" s="57"/>
      <c r="AA78" s="57"/>
      <c r="AB78" s="57"/>
    </row>
    <row r="79" spans="1:28" x14ac:dyDescent="0.3">
      <c r="A79" s="26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  <c r="T79" s="57"/>
      <c r="U79" s="57"/>
      <c r="V79" s="57"/>
      <c r="W79" s="57"/>
      <c r="X79" s="57"/>
      <c r="Y79" s="57"/>
      <c r="Z79" s="57"/>
      <c r="AA79" s="57"/>
      <c r="AB79" s="57"/>
    </row>
    <row r="80" spans="1:28" x14ac:dyDescent="0.3">
      <c r="A80" s="26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  <c r="T80" s="57"/>
      <c r="U80" s="57"/>
      <c r="V80" s="57"/>
      <c r="W80" s="57"/>
      <c r="X80" s="57"/>
      <c r="Y80" s="57"/>
      <c r="Z80" s="57"/>
      <c r="AA80" s="57"/>
      <c r="AB80" s="57"/>
    </row>
    <row r="81" spans="1:28" x14ac:dyDescent="0.3">
      <c r="A81" s="26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57"/>
      <c r="R81" s="57"/>
      <c r="S81" s="57"/>
      <c r="T81" s="57"/>
      <c r="U81" s="57"/>
      <c r="V81" s="57"/>
      <c r="W81" s="57"/>
      <c r="X81" s="57"/>
      <c r="Y81" s="57"/>
      <c r="Z81" s="57"/>
      <c r="AA81" s="57"/>
      <c r="AB81" s="57"/>
    </row>
    <row r="82" spans="1:28" x14ac:dyDescent="0.3">
      <c r="A82" s="26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</row>
    <row r="83" spans="1:28" x14ac:dyDescent="0.3">
      <c r="A83" s="26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57"/>
      <c r="R83" s="57"/>
      <c r="S83" s="57"/>
      <c r="T83" s="57"/>
      <c r="U83" s="57"/>
      <c r="V83" s="57"/>
      <c r="W83" s="57"/>
      <c r="X83" s="57"/>
      <c r="Y83" s="57"/>
      <c r="Z83" s="57"/>
      <c r="AA83" s="57"/>
      <c r="AB83" s="57"/>
    </row>
    <row r="84" spans="1:28" x14ac:dyDescent="0.3">
      <c r="A84" s="26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57"/>
      <c r="R84" s="57"/>
      <c r="S84" s="57"/>
      <c r="T84" s="57"/>
      <c r="U84" s="57"/>
      <c r="V84" s="57"/>
      <c r="W84" s="57"/>
      <c r="X84" s="57"/>
      <c r="Y84" s="57"/>
      <c r="Z84" s="57"/>
      <c r="AA84" s="57"/>
      <c r="AB84" s="57"/>
    </row>
    <row r="85" spans="1:28" x14ac:dyDescent="0.3">
      <c r="A85" s="26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57"/>
      <c r="R85" s="57"/>
      <c r="S85" s="57"/>
      <c r="T85" s="57"/>
      <c r="U85" s="57"/>
      <c r="V85" s="57"/>
      <c r="W85" s="57"/>
      <c r="X85" s="57"/>
      <c r="Y85" s="57"/>
      <c r="Z85" s="57"/>
      <c r="AA85" s="57"/>
      <c r="AB85" s="57"/>
    </row>
    <row r="86" spans="1:28" x14ac:dyDescent="0.3">
      <c r="A86" s="26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57"/>
      <c r="R86" s="57"/>
      <c r="S86" s="57"/>
      <c r="T86" s="57"/>
      <c r="U86" s="57"/>
      <c r="V86" s="57"/>
      <c r="W86" s="57"/>
      <c r="X86" s="57"/>
      <c r="Y86" s="57"/>
      <c r="Z86" s="57"/>
      <c r="AA86" s="57"/>
      <c r="AB86" s="57"/>
    </row>
    <row r="87" spans="1:28" x14ac:dyDescent="0.3">
      <c r="A87" s="26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57"/>
      <c r="R87" s="57"/>
      <c r="S87" s="57"/>
      <c r="T87" s="57"/>
      <c r="U87" s="57"/>
      <c r="V87" s="57"/>
      <c r="W87" s="57"/>
      <c r="X87" s="57"/>
      <c r="Y87" s="57"/>
      <c r="Z87" s="57"/>
      <c r="AA87" s="57"/>
      <c r="AB87" s="57"/>
    </row>
    <row r="88" spans="1:28" x14ac:dyDescent="0.3">
      <c r="A88" s="26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57"/>
      <c r="R88" s="57"/>
      <c r="S88" s="57"/>
      <c r="T88" s="57"/>
      <c r="U88" s="57"/>
      <c r="V88" s="57"/>
      <c r="W88" s="57"/>
      <c r="X88" s="57"/>
      <c r="Y88" s="57"/>
      <c r="Z88" s="57"/>
      <c r="AA88" s="57"/>
      <c r="AB88" s="57"/>
    </row>
    <row r="89" spans="1:28" x14ac:dyDescent="0.3">
      <c r="A89" s="26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57"/>
      <c r="R89" s="57"/>
      <c r="S89" s="57"/>
      <c r="T89" s="57"/>
      <c r="U89" s="57"/>
      <c r="V89" s="57"/>
      <c r="W89" s="57"/>
      <c r="X89" s="57"/>
      <c r="Y89" s="57"/>
      <c r="Z89" s="57"/>
      <c r="AA89" s="57"/>
      <c r="AB89" s="57"/>
    </row>
    <row r="90" spans="1:28" x14ac:dyDescent="0.3">
      <c r="A90" s="26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57"/>
      <c r="R90" s="57"/>
      <c r="S90" s="57"/>
      <c r="T90" s="57"/>
      <c r="U90" s="57"/>
      <c r="V90" s="57"/>
      <c r="W90" s="57"/>
      <c r="X90" s="57"/>
      <c r="Y90" s="57"/>
      <c r="Z90" s="57"/>
      <c r="AA90" s="57"/>
      <c r="AB90" s="57"/>
    </row>
    <row r="91" spans="1:28" x14ac:dyDescent="0.3">
      <c r="A91" s="26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57"/>
      <c r="R91" s="57"/>
      <c r="S91" s="57"/>
      <c r="T91" s="57"/>
      <c r="U91" s="57"/>
      <c r="V91" s="57"/>
      <c r="W91" s="57"/>
      <c r="X91" s="57"/>
      <c r="Y91" s="57"/>
      <c r="Z91" s="57"/>
      <c r="AA91" s="57"/>
      <c r="AB91" s="57"/>
    </row>
    <row r="92" spans="1:28" x14ac:dyDescent="0.3">
      <c r="A92" s="26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57"/>
      <c r="R92" s="57"/>
      <c r="S92" s="57"/>
      <c r="T92" s="57"/>
      <c r="U92" s="57"/>
      <c r="V92" s="57"/>
      <c r="W92" s="57"/>
      <c r="X92" s="57"/>
      <c r="Y92" s="57"/>
      <c r="Z92" s="57"/>
      <c r="AA92" s="57"/>
      <c r="AB92" s="57"/>
    </row>
    <row r="93" spans="1:28" x14ac:dyDescent="0.3">
      <c r="A93" s="26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</row>
    <row r="94" spans="1:28" x14ac:dyDescent="0.3">
      <c r="A94" s="26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57"/>
      <c r="R94" s="57"/>
      <c r="S94" s="57"/>
      <c r="T94" s="57"/>
      <c r="U94" s="57"/>
      <c r="V94" s="57"/>
      <c r="W94" s="57"/>
      <c r="X94" s="57"/>
      <c r="Y94" s="57"/>
      <c r="Z94" s="57"/>
      <c r="AA94" s="57"/>
      <c r="AB94" s="57"/>
    </row>
    <row r="95" spans="1:28" x14ac:dyDescent="0.3">
      <c r="A95" s="26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57"/>
      <c r="R95" s="57"/>
      <c r="S95" s="57"/>
      <c r="T95" s="57"/>
      <c r="U95" s="57"/>
      <c r="V95" s="57"/>
      <c r="W95" s="57"/>
      <c r="X95" s="57"/>
      <c r="Y95" s="57"/>
      <c r="Z95" s="57"/>
      <c r="AA95" s="57"/>
      <c r="AB95" s="57"/>
    </row>
    <row r="96" spans="1:28" x14ac:dyDescent="0.3">
      <c r="A96" s="26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57"/>
      <c r="R96" s="57"/>
      <c r="S96" s="57"/>
      <c r="T96" s="57"/>
      <c r="U96" s="57"/>
      <c r="V96" s="57"/>
      <c r="W96" s="57"/>
      <c r="X96" s="57"/>
      <c r="Y96" s="57"/>
      <c r="Z96" s="57"/>
      <c r="AA96" s="57"/>
      <c r="AB96" s="57"/>
    </row>
    <row r="97" spans="1:28" x14ac:dyDescent="0.3">
      <c r="A97" s="26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57"/>
      <c r="R97" s="57"/>
      <c r="S97" s="57"/>
      <c r="T97" s="57"/>
      <c r="U97" s="57"/>
      <c r="V97" s="57"/>
      <c r="W97" s="57"/>
      <c r="X97" s="57"/>
      <c r="Y97" s="57"/>
      <c r="Z97" s="57"/>
      <c r="AA97" s="57"/>
      <c r="AB97" s="57"/>
    </row>
    <row r="98" spans="1:28" x14ac:dyDescent="0.3">
      <c r="A98" s="26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57"/>
      <c r="R98" s="57"/>
      <c r="S98" s="57"/>
      <c r="T98" s="57"/>
      <c r="U98" s="57"/>
      <c r="V98" s="57"/>
      <c r="W98" s="57"/>
      <c r="X98" s="57"/>
      <c r="Y98" s="57"/>
      <c r="Z98" s="57"/>
      <c r="AA98" s="57"/>
      <c r="AB98" s="57"/>
    </row>
    <row r="99" spans="1:28" x14ac:dyDescent="0.3">
      <c r="A99" s="26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57"/>
      <c r="R99" s="57"/>
      <c r="S99" s="57"/>
      <c r="T99" s="57"/>
      <c r="U99" s="57"/>
      <c r="V99" s="57"/>
      <c r="W99" s="57"/>
      <c r="X99" s="57"/>
      <c r="Y99" s="57"/>
      <c r="Z99" s="57"/>
      <c r="AA99" s="57"/>
      <c r="AB99" s="57"/>
    </row>
    <row r="100" spans="1:28" x14ac:dyDescent="0.3">
      <c r="A100" s="26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57"/>
      <c r="R100" s="57"/>
      <c r="S100" s="57"/>
      <c r="T100" s="57"/>
      <c r="U100" s="57"/>
      <c r="V100" s="57"/>
      <c r="W100" s="57"/>
      <c r="X100" s="57"/>
      <c r="Y100" s="57"/>
      <c r="Z100" s="57"/>
      <c r="AA100" s="57"/>
      <c r="AB100" s="57"/>
    </row>
    <row r="101" spans="1:28" x14ac:dyDescent="0.3">
      <c r="A101" s="26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57"/>
      <c r="R101" s="57"/>
      <c r="S101" s="57"/>
      <c r="T101" s="57"/>
      <c r="U101" s="57"/>
      <c r="V101" s="57"/>
      <c r="W101" s="57"/>
      <c r="X101" s="57"/>
      <c r="Y101" s="57"/>
      <c r="Z101" s="57"/>
      <c r="AA101" s="57"/>
      <c r="AB101" s="57"/>
    </row>
    <row r="102" spans="1:28" x14ac:dyDescent="0.3">
      <c r="A102" s="26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57"/>
      <c r="R102" s="57"/>
      <c r="S102" s="57"/>
      <c r="T102" s="57"/>
      <c r="U102" s="57"/>
      <c r="V102" s="57"/>
      <c r="W102" s="57"/>
      <c r="X102" s="57"/>
      <c r="Y102" s="57"/>
      <c r="Z102" s="57"/>
      <c r="AA102" s="57"/>
      <c r="AB102" s="57"/>
    </row>
    <row r="103" spans="1:28" x14ac:dyDescent="0.3">
      <c r="A103" s="26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57"/>
      <c r="R103" s="57"/>
      <c r="S103" s="57"/>
      <c r="T103" s="57"/>
      <c r="U103" s="57"/>
      <c r="V103" s="57"/>
      <c r="W103" s="57"/>
      <c r="X103" s="57"/>
      <c r="Y103" s="57"/>
      <c r="Z103" s="57"/>
      <c r="AA103" s="57"/>
      <c r="AB103" s="57"/>
    </row>
    <row r="104" spans="1:28" x14ac:dyDescent="0.3">
      <c r="A104" s="26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57"/>
      <c r="R104" s="57"/>
      <c r="S104" s="57"/>
      <c r="T104" s="57"/>
      <c r="U104" s="57"/>
      <c r="V104" s="57"/>
      <c r="W104" s="57"/>
      <c r="X104" s="57"/>
      <c r="Y104" s="57"/>
      <c r="Z104" s="57"/>
      <c r="AA104" s="57"/>
      <c r="AB104" s="57"/>
    </row>
    <row r="105" spans="1:28" x14ac:dyDescent="0.3">
      <c r="A105" s="26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57"/>
      <c r="R105" s="57"/>
      <c r="S105" s="57"/>
      <c r="T105" s="57"/>
      <c r="U105" s="57"/>
      <c r="V105" s="57"/>
      <c r="W105" s="57"/>
      <c r="X105" s="57"/>
      <c r="Y105" s="57"/>
      <c r="Z105" s="57"/>
      <c r="AA105" s="57"/>
      <c r="AB105" s="57"/>
    </row>
    <row r="106" spans="1:28" x14ac:dyDescent="0.3">
      <c r="A106" s="26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57"/>
      <c r="R106" s="57"/>
      <c r="S106" s="57"/>
      <c r="T106" s="57"/>
      <c r="U106" s="57"/>
      <c r="V106" s="57"/>
      <c r="W106" s="57"/>
      <c r="X106" s="57"/>
      <c r="Y106" s="57"/>
      <c r="Z106" s="57"/>
      <c r="AA106" s="57"/>
      <c r="AB106" s="57"/>
    </row>
    <row r="107" spans="1:28" x14ac:dyDescent="0.3">
      <c r="A107" s="26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57"/>
      <c r="R107" s="57"/>
      <c r="S107" s="57"/>
      <c r="T107" s="57"/>
      <c r="U107" s="57"/>
      <c r="V107" s="57"/>
      <c r="W107" s="57"/>
      <c r="X107" s="57"/>
      <c r="Y107" s="57"/>
      <c r="Z107" s="57"/>
      <c r="AA107" s="57"/>
      <c r="AB107" s="57"/>
    </row>
    <row r="108" spans="1:28" x14ac:dyDescent="0.3">
      <c r="A108" s="26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57"/>
      <c r="R108" s="57"/>
      <c r="S108" s="57"/>
      <c r="T108" s="57"/>
      <c r="U108" s="57"/>
      <c r="V108" s="57"/>
      <c r="W108" s="57"/>
      <c r="X108" s="57"/>
      <c r="Y108" s="57"/>
      <c r="Z108" s="57"/>
      <c r="AA108" s="57"/>
      <c r="AB108" s="57"/>
    </row>
    <row r="109" spans="1:28" x14ac:dyDescent="0.3">
      <c r="A109" s="26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57"/>
      <c r="R109" s="57"/>
      <c r="S109" s="57"/>
      <c r="T109" s="57"/>
      <c r="U109" s="57"/>
      <c r="V109" s="57"/>
      <c r="W109" s="57"/>
      <c r="X109" s="57"/>
      <c r="Y109" s="57"/>
      <c r="Z109" s="57"/>
      <c r="AA109" s="57"/>
      <c r="AB109" s="57"/>
    </row>
    <row r="110" spans="1:28" x14ac:dyDescent="0.3">
      <c r="A110" s="26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57"/>
      <c r="R110" s="57"/>
      <c r="S110" s="57"/>
      <c r="T110" s="57"/>
      <c r="U110" s="57"/>
      <c r="V110" s="57"/>
      <c r="W110" s="57"/>
      <c r="X110" s="57"/>
      <c r="Y110" s="57"/>
      <c r="Z110" s="57"/>
      <c r="AA110" s="57"/>
      <c r="AB110" s="57"/>
    </row>
    <row r="111" spans="1:28" x14ac:dyDescent="0.3">
      <c r="A111" s="26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57"/>
      <c r="R111" s="57"/>
      <c r="S111" s="57"/>
      <c r="T111" s="57"/>
      <c r="U111" s="57"/>
      <c r="V111" s="57"/>
      <c r="W111" s="57"/>
      <c r="X111" s="57"/>
      <c r="Y111" s="57"/>
      <c r="Z111" s="57"/>
      <c r="AA111" s="57"/>
      <c r="AB111" s="57"/>
    </row>
    <row r="112" spans="1:28" x14ac:dyDescent="0.3">
      <c r="A112" s="26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57"/>
      <c r="R112" s="57"/>
      <c r="S112" s="57"/>
      <c r="T112" s="57"/>
      <c r="U112" s="57"/>
      <c r="V112" s="57"/>
      <c r="W112" s="57"/>
      <c r="X112" s="57"/>
      <c r="Y112" s="57"/>
      <c r="Z112" s="57"/>
      <c r="AA112" s="57"/>
      <c r="AB112" s="57"/>
    </row>
    <row r="113" spans="1:28" x14ac:dyDescent="0.3">
      <c r="A113" s="26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57"/>
      <c r="R113" s="57"/>
      <c r="S113" s="57"/>
      <c r="T113" s="57"/>
      <c r="U113" s="57"/>
      <c r="V113" s="57"/>
      <c r="W113" s="57"/>
      <c r="X113" s="57"/>
      <c r="Y113" s="57"/>
      <c r="Z113" s="57"/>
      <c r="AA113" s="57"/>
      <c r="AB113" s="57"/>
    </row>
    <row r="114" spans="1:28" x14ac:dyDescent="0.3">
      <c r="A114" s="26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</row>
    <row r="115" spans="1:28" x14ac:dyDescent="0.3">
      <c r="A115" s="26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57"/>
      <c r="R115" s="57"/>
      <c r="S115" s="57"/>
      <c r="T115" s="57"/>
      <c r="U115" s="57"/>
      <c r="V115" s="57"/>
      <c r="W115" s="57"/>
      <c r="X115" s="57"/>
      <c r="Y115" s="57"/>
      <c r="Z115" s="57"/>
      <c r="AA115" s="57"/>
      <c r="AB115" s="57"/>
    </row>
    <row r="116" spans="1:28" x14ac:dyDescent="0.3">
      <c r="A116" s="26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57"/>
      <c r="R116" s="57"/>
      <c r="S116" s="57"/>
      <c r="T116" s="57"/>
      <c r="U116" s="57"/>
      <c r="V116" s="57"/>
      <c r="W116" s="57"/>
      <c r="X116" s="57"/>
      <c r="Y116" s="57"/>
      <c r="Z116" s="57"/>
      <c r="AA116" s="57"/>
      <c r="AB116" s="57"/>
    </row>
    <row r="117" spans="1:28" x14ac:dyDescent="0.3">
      <c r="A117" s="26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57"/>
      <c r="R117" s="57"/>
      <c r="S117" s="57"/>
      <c r="T117" s="57"/>
      <c r="U117" s="57"/>
      <c r="V117" s="57"/>
      <c r="W117" s="57"/>
      <c r="X117" s="57"/>
      <c r="Y117" s="57"/>
      <c r="Z117" s="57"/>
      <c r="AA117" s="57"/>
      <c r="AB117" s="57"/>
    </row>
    <row r="118" spans="1:28" x14ac:dyDescent="0.3">
      <c r="A118" s="26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</row>
    <row r="119" spans="1:28" x14ac:dyDescent="0.3">
      <c r="A119" s="26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57"/>
      <c r="R119" s="57"/>
      <c r="S119" s="57"/>
      <c r="T119" s="57"/>
      <c r="U119" s="57"/>
      <c r="V119" s="57"/>
      <c r="W119" s="57"/>
      <c r="X119" s="57"/>
      <c r="Y119" s="57"/>
      <c r="Z119" s="57"/>
      <c r="AA119" s="57"/>
      <c r="AB119" s="57"/>
    </row>
    <row r="120" spans="1:28" x14ac:dyDescent="0.3">
      <c r="A120" s="26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57"/>
      <c r="R120" s="57"/>
      <c r="S120" s="57"/>
      <c r="T120" s="57"/>
      <c r="U120" s="57"/>
      <c r="V120" s="57"/>
      <c r="W120" s="57"/>
      <c r="X120" s="57"/>
      <c r="Y120" s="57"/>
      <c r="Z120" s="57"/>
      <c r="AA120" s="57"/>
      <c r="AB120" s="57"/>
    </row>
    <row r="121" spans="1:28" x14ac:dyDescent="0.3">
      <c r="A121" s="26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57"/>
      <c r="R121" s="57"/>
      <c r="S121" s="57"/>
      <c r="T121" s="57"/>
      <c r="U121" s="57"/>
      <c r="V121" s="57"/>
      <c r="W121" s="57"/>
      <c r="X121" s="57"/>
      <c r="Y121" s="57"/>
      <c r="Z121" s="57"/>
      <c r="AA121" s="57"/>
      <c r="AB121" s="57"/>
    </row>
    <row r="122" spans="1:28" x14ac:dyDescent="0.3">
      <c r="A122" s="26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57"/>
      <c r="R122" s="57"/>
      <c r="S122" s="57"/>
      <c r="T122" s="57"/>
      <c r="U122" s="57"/>
      <c r="V122" s="57"/>
      <c r="W122" s="57"/>
      <c r="X122" s="57"/>
      <c r="Y122" s="57"/>
      <c r="Z122" s="57"/>
      <c r="AA122" s="57"/>
      <c r="AB122" s="57"/>
    </row>
    <row r="123" spans="1:28" x14ac:dyDescent="0.3">
      <c r="A123" s="26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</row>
    <row r="124" spans="1:28" x14ac:dyDescent="0.3">
      <c r="A124" s="26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57"/>
      <c r="R124" s="57"/>
      <c r="S124" s="57"/>
      <c r="T124" s="57"/>
      <c r="U124" s="57"/>
      <c r="V124" s="57"/>
      <c r="W124" s="57"/>
      <c r="X124" s="57"/>
      <c r="Y124" s="57"/>
      <c r="Z124" s="57"/>
      <c r="AA124" s="57"/>
      <c r="AB124" s="57"/>
    </row>
    <row r="125" spans="1:28" x14ac:dyDescent="0.3">
      <c r="A125" s="26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57"/>
      <c r="R125" s="57"/>
      <c r="S125" s="57"/>
      <c r="T125" s="57"/>
      <c r="U125" s="57"/>
      <c r="V125" s="57"/>
      <c r="W125" s="57"/>
      <c r="X125" s="57"/>
      <c r="Y125" s="57"/>
      <c r="Z125" s="57"/>
      <c r="AA125" s="57"/>
      <c r="AB125" s="57"/>
    </row>
    <row r="126" spans="1:28" x14ac:dyDescent="0.3">
      <c r="A126" s="26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57"/>
      <c r="R126" s="57"/>
      <c r="S126" s="57"/>
      <c r="T126" s="57"/>
      <c r="U126" s="57"/>
      <c r="V126" s="57"/>
      <c r="W126" s="57"/>
      <c r="X126" s="57"/>
      <c r="Y126" s="57"/>
      <c r="Z126" s="57"/>
      <c r="AA126" s="57"/>
      <c r="AB126" s="57"/>
    </row>
    <row r="127" spans="1:28" x14ac:dyDescent="0.3">
      <c r="A127" s="26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57"/>
      <c r="R127" s="57"/>
      <c r="S127" s="57"/>
      <c r="T127" s="57"/>
      <c r="U127" s="57"/>
      <c r="V127" s="57"/>
      <c r="W127" s="57"/>
      <c r="X127" s="57"/>
      <c r="Y127" s="57"/>
      <c r="Z127" s="57"/>
      <c r="AA127" s="57"/>
      <c r="AB127" s="57"/>
    </row>
    <row r="128" spans="1:28" x14ac:dyDescent="0.3">
      <c r="A128" s="26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57"/>
      <c r="R128" s="57"/>
      <c r="S128" s="57"/>
      <c r="T128" s="57"/>
      <c r="U128" s="57"/>
      <c r="V128" s="57"/>
      <c r="W128" s="57"/>
      <c r="X128" s="57"/>
      <c r="Y128" s="57"/>
      <c r="Z128" s="57"/>
      <c r="AA128" s="57"/>
      <c r="AB128" s="57"/>
    </row>
    <row r="129" spans="1:28" x14ac:dyDescent="0.3">
      <c r="A129" s="26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</row>
    <row r="130" spans="1:28" x14ac:dyDescent="0.3">
      <c r="A130" s="26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</row>
    <row r="131" spans="1:28" x14ac:dyDescent="0.3">
      <c r="A131" s="26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</row>
    <row r="132" spans="1:28" x14ac:dyDescent="0.3">
      <c r="A132" s="26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57"/>
      <c r="R132" s="57"/>
      <c r="S132" s="57"/>
      <c r="T132" s="57"/>
      <c r="U132" s="57"/>
      <c r="V132" s="57"/>
      <c r="W132" s="57"/>
      <c r="X132" s="57"/>
      <c r="Y132" s="57"/>
      <c r="Z132" s="57"/>
      <c r="AA132" s="57"/>
      <c r="AB132" s="57"/>
    </row>
    <row r="133" spans="1:28" x14ac:dyDescent="0.3">
      <c r="A133" s="26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</row>
    <row r="134" spans="1:28" x14ac:dyDescent="0.3">
      <c r="A134" s="26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</row>
    <row r="135" spans="1:28" x14ac:dyDescent="0.3">
      <c r="A135" s="26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</row>
    <row r="136" spans="1:28" x14ac:dyDescent="0.3">
      <c r="A136" s="26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57"/>
      <c r="R136" s="57"/>
      <c r="S136" s="57"/>
      <c r="T136" s="57"/>
      <c r="U136" s="57"/>
      <c r="V136" s="57"/>
      <c r="W136" s="57"/>
      <c r="X136" s="57"/>
      <c r="Y136" s="57"/>
      <c r="Z136" s="57"/>
      <c r="AA136" s="57"/>
      <c r="AB136" s="57"/>
    </row>
    <row r="137" spans="1:28" x14ac:dyDescent="0.3">
      <c r="A137" s="26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</row>
    <row r="138" spans="1:28" x14ac:dyDescent="0.3">
      <c r="A138" s="26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</row>
    <row r="139" spans="1:28" x14ac:dyDescent="0.3">
      <c r="A139" s="26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</row>
    <row r="140" spans="1:28" x14ac:dyDescent="0.3">
      <c r="A140" s="26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57"/>
      <c r="R140" s="57"/>
      <c r="S140" s="57"/>
      <c r="T140" s="57"/>
      <c r="U140" s="57"/>
      <c r="V140" s="57"/>
      <c r="W140" s="57"/>
      <c r="X140" s="57"/>
      <c r="Y140" s="57"/>
      <c r="Z140" s="57"/>
      <c r="AA140" s="57"/>
      <c r="AB140" s="57"/>
    </row>
    <row r="141" spans="1:28" x14ac:dyDescent="0.3">
      <c r="A141" s="26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</row>
    <row r="142" spans="1:28" x14ac:dyDescent="0.3">
      <c r="A142" s="26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</row>
    <row r="143" spans="1:28" x14ac:dyDescent="0.3">
      <c r="A143" s="26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</row>
    <row r="144" spans="1:28" x14ac:dyDescent="0.3">
      <c r="A144" s="26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57"/>
      <c r="R144" s="57"/>
      <c r="S144" s="57"/>
      <c r="T144" s="57"/>
      <c r="U144" s="57"/>
      <c r="V144" s="57"/>
      <c r="W144" s="57"/>
      <c r="X144" s="57"/>
      <c r="Y144" s="57"/>
      <c r="Z144" s="57"/>
      <c r="AA144" s="57"/>
      <c r="AB144" s="57"/>
    </row>
    <row r="145" spans="1:28" x14ac:dyDescent="0.3">
      <c r="A145" s="26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</row>
    <row r="146" spans="1:28" x14ac:dyDescent="0.3">
      <c r="A146" s="26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</row>
    <row r="147" spans="1:28" x14ac:dyDescent="0.3">
      <c r="A147" s="26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</row>
    <row r="148" spans="1:28" x14ac:dyDescent="0.3">
      <c r="A148" s="26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57"/>
      <c r="R148" s="57"/>
      <c r="S148" s="57"/>
      <c r="T148" s="57"/>
      <c r="U148" s="57"/>
      <c r="V148" s="57"/>
      <c r="W148" s="57"/>
      <c r="X148" s="57"/>
      <c r="Y148" s="57"/>
      <c r="Z148" s="57"/>
      <c r="AA148" s="57"/>
      <c r="AB148" s="57"/>
    </row>
    <row r="149" spans="1:28" x14ac:dyDescent="0.3">
      <c r="A149" s="26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</row>
    <row r="150" spans="1:28" x14ac:dyDescent="0.3">
      <c r="A150" s="26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</row>
    <row r="151" spans="1:28" x14ac:dyDescent="0.3">
      <c r="A151" s="26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</row>
    <row r="152" spans="1:28" x14ac:dyDescent="0.3">
      <c r="A152" s="26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57"/>
      <c r="R152" s="57"/>
      <c r="S152" s="57"/>
      <c r="T152" s="57"/>
      <c r="U152" s="57"/>
      <c r="V152" s="57"/>
      <c r="W152" s="57"/>
      <c r="X152" s="57"/>
      <c r="Y152" s="57"/>
      <c r="Z152" s="57"/>
      <c r="AA152" s="57"/>
      <c r="AB152" s="57"/>
    </row>
    <row r="153" spans="1:28" x14ac:dyDescent="0.3">
      <c r="A153" s="26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57"/>
      <c r="R153" s="57"/>
      <c r="S153" s="57"/>
      <c r="T153" s="57"/>
      <c r="U153" s="57"/>
      <c r="V153" s="57"/>
      <c r="W153" s="57"/>
      <c r="X153" s="57"/>
      <c r="Y153" s="57"/>
      <c r="Z153" s="57"/>
      <c r="AA153" s="57"/>
      <c r="AB153" s="57"/>
    </row>
    <row r="154" spans="1:28" x14ac:dyDescent="0.3">
      <c r="A154" s="26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57"/>
      <c r="R154" s="57"/>
      <c r="S154" s="57"/>
      <c r="T154" s="57"/>
      <c r="U154" s="57"/>
      <c r="V154" s="57"/>
      <c r="W154" s="57"/>
      <c r="X154" s="57"/>
      <c r="Y154" s="57"/>
      <c r="Z154" s="57"/>
      <c r="AA154" s="57"/>
      <c r="AB154" s="57"/>
    </row>
    <row r="155" spans="1:28" x14ac:dyDescent="0.3">
      <c r="A155" s="26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57"/>
      <c r="R155" s="57"/>
      <c r="S155" s="57"/>
      <c r="T155" s="57"/>
      <c r="U155" s="57"/>
      <c r="V155" s="57"/>
      <c r="W155" s="57"/>
      <c r="X155" s="57"/>
      <c r="Y155" s="57"/>
      <c r="Z155" s="57"/>
      <c r="AA155" s="57"/>
      <c r="AB155" s="57"/>
    </row>
    <row r="156" spans="1:28" x14ac:dyDescent="0.3">
      <c r="A156" s="26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57"/>
      <c r="R156" s="57"/>
      <c r="S156" s="57"/>
      <c r="T156" s="57"/>
      <c r="U156" s="57"/>
      <c r="V156" s="57"/>
      <c r="W156" s="57"/>
      <c r="X156" s="57"/>
      <c r="Y156" s="57"/>
      <c r="Z156" s="57"/>
      <c r="AA156" s="57"/>
      <c r="AB156" s="57"/>
    </row>
    <row r="157" spans="1:28" x14ac:dyDescent="0.3">
      <c r="A157" s="26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57"/>
      <c r="R157" s="57"/>
      <c r="S157" s="57"/>
      <c r="T157" s="57"/>
      <c r="U157" s="57"/>
      <c r="V157" s="57"/>
      <c r="W157" s="57"/>
      <c r="X157" s="57"/>
      <c r="Y157" s="57"/>
      <c r="Z157" s="57"/>
      <c r="AA157" s="57"/>
      <c r="AB157" s="57"/>
    </row>
    <row r="158" spans="1:28" x14ac:dyDescent="0.3">
      <c r="A158" s="26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57"/>
      <c r="R158" s="57"/>
      <c r="S158" s="57"/>
      <c r="T158" s="57"/>
      <c r="U158" s="57"/>
      <c r="V158" s="57"/>
      <c r="W158" s="57"/>
      <c r="X158" s="57"/>
      <c r="Y158" s="57"/>
      <c r="Z158" s="57"/>
      <c r="AA158" s="57"/>
      <c r="AB158" s="57"/>
    </row>
    <row r="159" spans="1:28" x14ac:dyDescent="0.3">
      <c r="A159" s="26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57"/>
      <c r="R159" s="57"/>
      <c r="S159" s="57"/>
      <c r="T159" s="57"/>
      <c r="U159" s="57"/>
      <c r="V159" s="57"/>
      <c r="W159" s="57"/>
      <c r="X159" s="57"/>
      <c r="Y159" s="57"/>
      <c r="Z159" s="57"/>
      <c r="AA159" s="57"/>
      <c r="AB159" s="57"/>
    </row>
    <row r="160" spans="1:28" x14ac:dyDescent="0.3">
      <c r="A160" s="26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57"/>
      <c r="R160" s="57"/>
      <c r="S160" s="57"/>
      <c r="T160" s="57"/>
      <c r="U160" s="57"/>
      <c r="V160" s="57"/>
      <c r="W160" s="57"/>
      <c r="X160" s="57"/>
      <c r="Y160" s="57"/>
      <c r="Z160" s="57"/>
      <c r="AA160" s="57"/>
      <c r="AB160" s="57"/>
    </row>
    <row r="161" spans="1:28" x14ac:dyDescent="0.3">
      <c r="A161" s="26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57"/>
      <c r="R161" s="57"/>
      <c r="S161" s="57"/>
      <c r="T161" s="57"/>
      <c r="U161" s="57"/>
      <c r="V161" s="57"/>
      <c r="W161" s="57"/>
      <c r="X161" s="57"/>
      <c r="Y161" s="57"/>
      <c r="Z161" s="57"/>
      <c r="AA161" s="57"/>
      <c r="AB161" s="57"/>
    </row>
    <row r="162" spans="1:28" x14ac:dyDescent="0.3">
      <c r="A162" s="26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57"/>
      <c r="R162" s="57"/>
      <c r="S162" s="57"/>
      <c r="T162" s="57"/>
      <c r="U162" s="57"/>
      <c r="V162" s="57"/>
      <c r="W162" s="57"/>
      <c r="X162" s="57"/>
      <c r="Y162" s="57"/>
      <c r="Z162" s="57"/>
      <c r="AA162" s="57"/>
      <c r="AB162" s="57"/>
    </row>
    <row r="163" spans="1:28" x14ac:dyDescent="0.3">
      <c r="A163" s="26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57"/>
      <c r="R163" s="57"/>
      <c r="S163" s="57"/>
      <c r="T163" s="57"/>
      <c r="U163" s="57"/>
      <c r="V163" s="57"/>
      <c r="W163" s="57"/>
      <c r="X163" s="57"/>
      <c r="Y163" s="57"/>
      <c r="Z163" s="57"/>
      <c r="AA163" s="57"/>
      <c r="AB163" s="57"/>
    </row>
    <row r="164" spans="1:28" x14ac:dyDescent="0.3">
      <c r="A164" s="26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</row>
    <row r="165" spans="1:28" x14ac:dyDescent="0.3">
      <c r="A165" s="26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57"/>
      <c r="R165" s="57"/>
      <c r="S165" s="57"/>
      <c r="T165" s="57"/>
      <c r="U165" s="57"/>
      <c r="V165" s="57"/>
      <c r="W165" s="57"/>
      <c r="X165" s="57"/>
      <c r="Y165" s="57"/>
      <c r="Z165" s="57"/>
      <c r="AA165" s="57"/>
      <c r="AB165" s="57"/>
    </row>
    <row r="166" spans="1:28" x14ac:dyDescent="0.3">
      <c r="A166" s="26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57"/>
      <c r="R166" s="57"/>
      <c r="S166" s="57"/>
      <c r="T166" s="57"/>
      <c r="U166" s="57"/>
      <c r="V166" s="57"/>
      <c r="W166" s="57"/>
      <c r="X166" s="57"/>
      <c r="Y166" s="57"/>
      <c r="Z166" s="57"/>
      <c r="AA166" s="57"/>
      <c r="AB166" s="57"/>
    </row>
    <row r="167" spans="1:28" x14ac:dyDescent="0.3">
      <c r="A167" s="26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57"/>
      <c r="R167" s="57"/>
      <c r="S167" s="57"/>
      <c r="T167" s="57"/>
      <c r="U167" s="57"/>
      <c r="V167" s="57"/>
      <c r="W167" s="57"/>
      <c r="X167" s="57"/>
      <c r="Y167" s="57"/>
      <c r="Z167" s="57"/>
      <c r="AA167" s="57"/>
      <c r="AB167" s="57"/>
    </row>
    <row r="168" spans="1:28" x14ac:dyDescent="0.3">
      <c r="A168" s="26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57"/>
      <c r="R168" s="57"/>
      <c r="S168" s="57"/>
      <c r="T168" s="57"/>
      <c r="U168" s="57"/>
      <c r="V168" s="57"/>
      <c r="W168" s="57"/>
      <c r="X168" s="57"/>
      <c r="Y168" s="57"/>
      <c r="Z168" s="57"/>
      <c r="AA168" s="57"/>
      <c r="AB168" s="57"/>
    </row>
    <row r="169" spans="1:28" x14ac:dyDescent="0.3">
      <c r="A169" s="26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57"/>
      <c r="R169" s="57"/>
      <c r="S169" s="57"/>
      <c r="T169" s="57"/>
      <c r="U169" s="57"/>
      <c r="V169" s="57"/>
      <c r="W169" s="57"/>
      <c r="X169" s="57"/>
      <c r="Y169" s="57"/>
      <c r="Z169" s="57"/>
      <c r="AA169" s="57"/>
      <c r="AB169" s="57"/>
    </row>
    <row r="170" spans="1:28" x14ac:dyDescent="0.3">
      <c r="A170" s="26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57"/>
      <c r="R170" s="57"/>
      <c r="S170" s="57"/>
      <c r="T170" s="57"/>
      <c r="U170" s="57"/>
      <c r="V170" s="57"/>
      <c r="W170" s="57"/>
      <c r="X170" s="57"/>
      <c r="Y170" s="57"/>
      <c r="Z170" s="57"/>
      <c r="AA170" s="57"/>
      <c r="AB170" s="57"/>
    </row>
    <row r="171" spans="1:28" x14ac:dyDescent="0.3">
      <c r="A171" s="26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57"/>
      <c r="R171" s="57"/>
      <c r="S171" s="57"/>
      <c r="T171" s="57"/>
      <c r="U171" s="57"/>
      <c r="V171" s="57"/>
      <c r="W171" s="57"/>
      <c r="X171" s="57"/>
      <c r="Y171" s="57"/>
      <c r="Z171" s="57"/>
      <c r="AA171" s="57"/>
      <c r="AB171" s="57"/>
    </row>
    <row r="172" spans="1:28" x14ac:dyDescent="0.3">
      <c r="A172" s="26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57"/>
      <c r="R172" s="57"/>
      <c r="S172" s="57"/>
      <c r="T172" s="57"/>
      <c r="U172" s="57"/>
      <c r="V172" s="57"/>
      <c r="W172" s="57"/>
      <c r="X172" s="57"/>
      <c r="Y172" s="57"/>
      <c r="Z172" s="57"/>
      <c r="AA172" s="57"/>
      <c r="AB172" s="57"/>
    </row>
    <row r="173" spans="1:28" x14ac:dyDescent="0.3">
      <c r="A173" s="26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57"/>
      <c r="R173" s="57"/>
      <c r="S173" s="57"/>
      <c r="T173" s="57"/>
      <c r="U173" s="57"/>
      <c r="V173" s="57"/>
      <c r="W173" s="57"/>
      <c r="X173" s="57"/>
      <c r="Y173" s="57"/>
      <c r="Z173" s="57"/>
      <c r="AA173" s="57"/>
      <c r="AB173" s="57"/>
    </row>
    <row r="174" spans="1:28" x14ac:dyDescent="0.3">
      <c r="A174" s="26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57"/>
      <c r="R174" s="57"/>
      <c r="S174" s="57"/>
      <c r="T174" s="57"/>
      <c r="U174" s="57"/>
      <c r="V174" s="57"/>
      <c r="W174" s="57"/>
      <c r="X174" s="57"/>
      <c r="Y174" s="57"/>
      <c r="Z174" s="57"/>
      <c r="AA174" s="57"/>
      <c r="AB174" s="57"/>
    </row>
    <row r="175" spans="1:28" x14ac:dyDescent="0.3">
      <c r="A175" s="26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57"/>
      <c r="R175" s="57"/>
      <c r="S175" s="57"/>
      <c r="T175" s="57"/>
      <c r="U175" s="57"/>
      <c r="V175" s="57"/>
      <c r="W175" s="57"/>
      <c r="X175" s="57"/>
      <c r="Y175" s="57"/>
      <c r="Z175" s="57"/>
      <c r="AA175" s="57"/>
      <c r="AB175" s="57"/>
    </row>
    <row r="176" spans="1:28" x14ac:dyDescent="0.3">
      <c r="A176" s="26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57"/>
      <c r="R176" s="57"/>
      <c r="S176" s="57"/>
      <c r="T176" s="57"/>
      <c r="U176" s="57"/>
      <c r="V176" s="57"/>
      <c r="W176" s="57"/>
      <c r="X176" s="57"/>
      <c r="Y176" s="57"/>
      <c r="Z176" s="57"/>
      <c r="AA176" s="57"/>
      <c r="AB176" s="57"/>
    </row>
    <row r="177" spans="1:28" x14ac:dyDescent="0.3">
      <c r="A177" s="26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57"/>
      <c r="R177" s="57"/>
      <c r="S177" s="57"/>
      <c r="T177" s="57"/>
      <c r="U177" s="57"/>
      <c r="V177" s="57"/>
      <c r="W177" s="57"/>
      <c r="X177" s="57"/>
      <c r="Y177" s="57"/>
      <c r="Z177" s="57"/>
      <c r="AA177" s="57"/>
      <c r="AB177" s="57"/>
    </row>
    <row r="178" spans="1:28" x14ac:dyDescent="0.3">
      <c r="A178" s="26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57"/>
      <c r="R178" s="57"/>
      <c r="S178" s="57"/>
      <c r="T178" s="57"/>
      <c r="U178" s="57"/>
      <c r="V178" s="57"/>
      <c r="W178" s="57"/>
      <c r="X178" s="57"/>
      <c r="Y178" s="57"/>
      <c r="Z178" s="57"/>
      <c r="AA178" s="57"/>
      <c r="AB178" s="57"/>
    </row>
    <row r="179" spans="1:28" x14ac:dyDescent="0.3">
      <c r="A179" s="26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57"/>
      <c r="R179" s="57"/>
      <c r="S179" s="57"/>
      <c r="T179" s="57"/>
      <c r="U179" s="57"/>
      <c r="V179" s="57"/>
      <c r="W179" s="57"/>
      <c r="X179" s="57"/>
      <c r="Y179" s="57"/>
      <c r="Z179" s="57"/>
      <c r="AA179" s="57"/>
      <c r="AB179" s="57"/>
    </row>
    <row r="180" spans="1:28" x14ac:dyDescent="0.3">
      <c r="A180" s="26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57"/>
      <c r="R180" s="5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</row>
    <row r="181" spans="1:28" x14ac:dyDescent="0.3">
      <c r="A181" s="26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57"/>
      <c r="R181" s="57"/>
      <c r="S181" s="57"/>
      <c r="T181" s="57"/>
      <c r="U181" s="57"/>
      <c r="V181" s="57"/>
      <c r="W181" s="57"/>
      <c r="X181" s="57"/>
      <c r="Y181" s="57"/>
      <c r="Z181" s="57"/>
      <c r="AA181" s="57"/>
      <c r="AB181" s="57"/>
    </row>
    <row r="182" spans="1:28" x14ac:dyDescent="0.3">
      <c r="A182" s="26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57"/>
      <c r="R182" s="57"/>
      <c r="S182" s="57"/>
      <c r="T182" s="57"/>
      <c r="U182" s="57"/>
      <c r="V182" s="57"/>
      <c r="W182" s="57"/>
      <c r="X182" s="57"/>
      <c r="Y182" s="57"/>
      <c r="Z182" s="57"/>
      <c r="AA182" s="57"/>
      <c r="AB182" s="57"/>
    </row>
    <row r="183" spans="1:28" x14ac:dyDescent="0.3">
      <c r="A183" s="26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57"/>
      <c r="R183" s="57"/>
      <c r="S183" s="57"/>
      <c r="T183" s="57"/>
      <c r="U183" s="57"/>
      <c r="V183" s="57"/>
      <c r="W183" s="57"/>
      <c r="X183" s="57"/>
      <c r="Y183" s="57"/>
      <c r="Z183" s="57"/>
      <c r="AA183" s="57"/>
      <c r="AB183" s="57"/>
    </row>
    <row r="184" spans="1:28" x14ac:dyDescent="0.3">
      <c r="A184" s="26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57"/>
      <c r="R184" s="57"/>
      <c r="S184" s="57"/>
      <c r="T184" s="57"/>
      <c r="U184" s="57"/>
      <c r="V184" s="57"/>
      <c r="W184" s="57"/>
      <c r="X184" s="57"/>
      <c r="Y184" s="57"/>
      <c r="Z184" s="57"/>
      <c r="AA184" s="57"/>
      <c r="AB184" s="57"/>
    </row>
    <row r="185" spans="1:28" x14ac:dyDescent="0.3">
      <c r="A185" s="26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57"/>
      <c r="R185" s="57"/>
      <c r="S185" s="57"/>
      <c r="T185" s="57"/>
      <c r="U185" s="57"/>
      <c r="V185" s="57"/>
      <c r="W185" s="57"/>
      <c r="X185" s="57"/>
      <c r="Y185" s="57"/>
      <c r="Z185" s="57"/>
      <c r="AA185" s="57"/>
      <c r="AB185" s="57"/>
    </row>
    <row r="186" spans="1:28" x14ac:dyDescent="0.3">
      <c r="A186" s="26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57"/>
      <c r="R186" s="57"/>
      <c r="S186" s="57"/>
      <c r="T186" s="57"/>
      <c r="U186" s="57"/>
      <c r="V186" s="57"/>
      <c r="W186" s="57"/>
      <c r="X186" s="57"/>
      <c r="Y186" s="57"/>
      <c r="Z186" s="57"/>
      <c r="AA186" s="57"/>
      <c r="AB186" s="57"/>
    </row>
    <row r="187" spans="1:28" x14ac:dyDescent="0.3">
      <c r="A187" s="26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57"/>
      <c r="R187" s="57"/>
      <c r="S187" s="57"/>
      <c r="T187" s="57"/>
      <c r="U187" s="57"/>
      <c r="V187" s="57"/>
      <c r="W187" s="57"/>
      <c r="X187" s="57"/>
      <c r="Y187" s="57"/>
      <c r="Z187" s="57"/>
      <c r="AA187" s="57"/>
      <c r="AB187" s="57"/>
    </row>
    <row r="188" spans="1:28" x14ac:dyDescent="0.3">
      <c r="A188" s="26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57"/>
      <c r="R188" s="57"/>
      <c r="S188" s="57"/>
      <c r="T188" s="57"/>
      <c r="U188" s="57"/>
      <c r="V188" s="57"/>
      <c r="W188" s="57"/>
      <c r="X188" s="57"/>
      <c r="Y188" s="57"/>
      <c r="Z188" s="57"/>
      <c r="AA188" s="57"/>
      <c r="AB188" s="57"/>
    </row>
    <row r="189" spans="1:28" x14ac:dyDescent="0.3">
      <c r="A189" s="26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57"/>
      <c r="R189" s="57"/>
      <c r="S189" s="57"/>
      <c r="T189" s="57"/>
      <c r="U189" s="57"/>
      <c r="V189" s="57"/>
      <c r="W189" s="57"/>
      <c r="X189" s="57"/>
      <c r="Y189" s="57"/>
      <c r="Z189" s="57"/>
      <c r="AA189" s="57"/>
      <c r="AB189" s="57"/>
    </row>
    <row r="190" spans="1:28" x14ac:dyDescent="0.3">
      <c r="A190" s="26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57"/>
      <c r="R190" s="57"/>
      <c r="S190" s="57"/>
      <c r="T190" s="57"/>
      <c r="U190" s="57"/>
      <c r="V190" s="57"/>
      <c r="W190" s="57"/>
      <c r="X190" s="57"/>
      <c r="Y190" s="57"/>
      <c r="Z190" s="57"/>
      <c r="AA190" s="57"/>
      <c r="AB190" s="57"/>
    </row>
    <row r="191" spans="1:28" x14ac:dyDescent="0.3">
      <c r="A191" s="26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57"/>
      <c r="R191" s="57"/>
      <c r="S191" s="57"/>
      <c r="T191" s="57"/>
      <c r="U191" s="57"/>
      <c r="V191" s="57"/>
      <c r="W191" s="57"/>
      <c r="X191" s="57"/>
      <c r="Y191" s="57"/>
      <c r="Z191" s="57"/>
      <c r="AA191" s="57"/>
      <c r="AB191" s="57"/>
    </row>
    <row r="192" spans="1:28" x14ac:dyDescent="0.3">
      <c r="A192" s="26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57"/>
      <c r="R192" s="57"/>
      <c r="S192" s="57"/>
      <c r="T192" s="57"/>
      <c r="U192" s="57"/>
      <c r="V192" s="57"/>
      <c r="W192" s="57"/>
      <c r="X192" s="57"/>
      <c r="Y192" s="57"/>
      <c r="Z192" s="57"/>
      <c r="AA192" s="57"/>
      <c r="AB192" s="57"/>
    </row>
    <row r="193" spans="1:28" x14ac:dyDescent="0.3">
      <c r="A193" s="26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57"/>
      <c r="R193" s="57"/>
      <c r="S193" s="57"/>
      <c r="T193" s="57"/>
      <c r="U193" s="57"/>
      <c r="V193" s="57"/>
      <c r="W193" s="57"/>
      <c r="X193" s="57"/>
      <c r="Y193" s="57"/>
      <c r="Z193" s="57"/>
      <c r="AA193" s="57"/>
      <c r="AB193" s="57"/>
    </row>
    <row r="194" spans="1:28" x14ac:dyDescent="0.3">
      <c r="A194" s="26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57"/>
      <c r="R194" s="57"/>
      <c r="S194" s="57"/>
      <c r="T194" s="57"/>
      <c r="U194" s="57"/>
      <c r="V194" s="57"/>
      <c r="W194" s="57"/>
      <c r="X194" s="57"/>
      <c r="Y194" s="57"/>
      <c r="Z194" s="57"/>
      <c r="AA194" s="57"/>
      <c r="AB194" s="57"/>
    </row>
    <row r="195" spans="1:28" x14ac:dyDescent="0.3">
      <c r="A195" s="26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57"/>
      <c r="R195" s="57"/>
      <c r="S195" s="57"/>
      <c r="T195" s="57"/>
      <c r="U195" s="57"/>
      <c r="V195" s="57"/>
      <c r="W195" s="57"/>
      <c r="X195" s="57"/>
      <c r="Y195" s="57"/>
      <c r="Z195" s="57"/>
      <c r="AA195" s="57"/>
      <c r="AB195" s="57"/>
    </row>
    <row r="196" spans="1:28" x14ac:dyDescent="0.3">
      <c r="A196" s="26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57"/>
      <c r="R196" s="57"/>
      <c r="S196" s="57"/>
      <c r="T196" s="57"/>
      <c r="U196" s="57"/>
      <c r="V196" s="57"/>
      <c r="W196" s="57"/>
      <c r="X196" s="57"/>
      <c r="Y196" s="57"/>
      <c r="Z196" s="57"/>
      <c r="AA196" s="57"/>
      <c r="AB196" s="57"/>
    </row>
    <row r="197" spans="1:28" x14ac:dyDescent="0.3">
      <c r="A197" s="26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7"/>
      <c r="R197" s="57"/>
      <c r="S197" s="57"/>
      <c r="T197" s="57"/>
      <c r="U197" s="57"/>
      <c r="V197" s="57"/>
      <c r="W197" s="57"/>
      <c r="X197" s="57"/>
      <c r="Y197" s="57"/>
      <c r="Z197" s="57"/>
      <c r="AA197" s="57"/>
      <c r="AB197" s="57"/>
    </row>
    <row r="198" spans="1:28" x14ac:dyDescent="0.3">
      <c r="A198" s="26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57"/>
      <c r="R198" s="57"/>
      <c r="S198" s="57"/>
      <c r="T198" s="57"/>
      <c r="U198" s="57"/>
      <c r="V198" s="57"/>
      <c r="W198" s="57"/>
      <c r="X198" s="57"/>
      <c r="Y198" s="57"/>
      <c r="Z198" s="57"/>
      <c r="AA198" s="57"/>
      <c r="AB198" s="57"/>
    </row>
    <row r="199" spans="1:28" x14ac:dyDescent="0.3">
      <c r="A199" s="26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57"/>
      <c r="R199" s="57"/>
      <c r="S199" s="57"/>
      <c r="T199" s="57"/>
      <c r="U199" s="57"/>
      <c r="V199" s="57"/>
      <c r="W199" s="57"/>
      <c r="X199" s="57"/>
      <c r="Y199" s="57"/>
      <c r="Z199" s="57"/>
      <c r="AA199" s="57"/>
      <c r="AB199" s="57"/>
    </row>
    <row r="200" spans="1:28" x14ac:dyDescent="0.3">
      <c r="A200" s="26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57"/>
      <c r="R200" s="57"/>
      <c r="S200" s="57"/>
      <c r="T200" s="57"/>
      <c r="U200" s="57"/>
      <c r="V200" s="57"/>
      <c r="W200" s="57"/>
      <c r="X200" s="57"/>
      <c r="Y200" s="57"/>
      <c r="Z200" s="57"/>
      <c r="AA200" s="57"/>
      <c r="AB200" s="57"/>
    </row>
    <row r="201" spans="1:28" x14ac:dyDescent="0.3">
      <c r="A201" s="26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57"/>
      <c r="R201" s="57"/>
      <c r="S201" s="57"/>
      <c r="T201" s="57"/>
      <c r="U201" s="57"/>
      <c r="V201" s="57"/>
      <c r="W201" s="57"/>
      <c r="X201" s="57"/>
      <c r="Y201" s="57"/>
      <c r="Z201" s="57"/>
      <c r="AA201" s="57"/>
      <c r="AB201" s="57"/>
    </row>
    <row r="202" spans="1:28" x14ac:dyDescent="0.3">
      <c r="A202" s="26"/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57"/>
      <c r="R202" s="57"/>
      <c r="S202" s="57"/>
      <c r="T202" s="57"/>
      <c r="U202" s="57"/>
      <c r="V202" s="57"/>
      <c r="W202" s="57"/>
      <c r="X202" s="57"/>
      <c r="Y202" s="57"/>
      <c r="Z202" s="57"/>
      <c r="AA202" s="57"/>
      <c r="AB202" s="57"/>
    </row>
    <row r="203" spans="1:28" x14ac:dyDescent="0.3">
      <c r="A203" s="26"/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57"/>
      <c r="R203" s="57"/>
      <c r="S203" s="57"/>
      <c r="T203" s="57"/>
      <c r="U203" s="57"/>
      <c r="V203" s="57"/>
      <c r="W203" s="57"/>
      <c r="X203" s="57"/>
      <c r="Y203" s="57"/>
      <c r="Z203" s="57"/>
      <c r="AA203" s="57"/>
      <c r="AB203" s="57"/>
    </row>
    <row r="204" spans="1:28" x14ac:dyDescent="0.3">
      <c r="A204" s="26"/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57"/>
      <c r="R204" s="57"/>
      <c r="S204" s="57"/>
      <c r="T204" s="57"/>
      <c r="U204" s="57"/>
      <c r="V204" s="57"/>
      <c r="W204" s="57"/>
      <c r="X204" s="57"/>
      <c r="Y204" s="57"/>
      <c r="Z204" s="57"/>
      <c r="AA204" s="57"/>
      <c r="AB204" s="57"/>
    </row>
    <row r="205" spans="1:28" x14ac:dyDescent="0.3">
      <c r="A205" s="26"/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  <c r="AA205" s="57"/>
      <c r="AB205" s="57"/>
    </row>
    <row r="206" spans="1:28" x14ac:dyDescent="0.3">
      <c r="A206" s="26"/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57"/>
      <c r="R206" s="57"/>
      <c r="S206" s="57"/>
      <c r="T206" s="57"/>
      <c r="U206" s="57"/>
      <c r="V206" s="57"/>
      <c r="W206" s="57"/>
      <c r="X206" s="57"/>
      <c r="Y206" s="57"/>
      <c r="Z206" s="57"/>
      <c r="AA206" s="57"/>
      <c r="AB206" s="57"/>
    </row>
    <row r="207" spans="1:28" x14ac:dyDescent="0.3">
      <c r="A207" s="26"/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57"/>
      <c r="R207" s="57"/>
      <c r="S207" s="57"/>
      <c r="T207" s="57"/>
      <c r="U207" s="57"/>
      <c r="V207" s="57"/>
      <c r="W207" s="57"/>
      <c r="X207" s="57"/>
      <c r="Y207" s="57"/>
      <c r="Z207" s="57"/>
      <c r="AA207" s="57"/>
      <c r="AB207" s="57"/>
    </row>
    <row r="208" spans="1:28" x14ac:dyDescent="0.3">
      <c r="A208" s="26"/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57"/>
      <c r="R208" s="57"/>
      <c r="S208" s="57"/>
      <c r="T208" s="57"/>
      <c r="U208" s="57"/>
      <c r="V208" s="57"/>
      <c r="W208" s="57"/>
      <c r="X208" s="57"/>
      <c r="Y208" s="57"/>
      <c r="Z208" s="57"/>
      <c r="AA208" s="57"/>
      <c r="AB208" s="57"/>
    </row>
    <row r="209" spans="1:28" x14ac:dyDescent="0.3">
      <c r="A209" s="26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57"/>
      <c r="R209" s="57"/>
      <c r="S209" s="57"/>
      <c r="T209" s="57"/>
      <c r="U209" s="57"/>
      <c r="V209" s="57"/>
      <c r="W209" s="57"/>
      <c r="X209" s="57"/>
      <c r="Y209" s="57"/>
      <c r="Z209" s="57"/>
      <c r="AA209" s="57"/>
      <c r="AB209" s="57"/>
    </row>
    <row r="210" spans="1:28" x14ac:dyDescent="0.3">
      <c r="A210" s="26"/>
      <c r="B210" s="57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57"/>
      <c r="R210" s="57"/>
      <c r="S210" s="57"/>
      <c r="T210" s="57"/>
      <c r="U210" s="57"/>
      <c r="V210" s="57"/>
      <c r="W210" s="57"/>
      <c r="X210" s="57"/>
      <c r="Y210" s="57"/>
      <c r="Z210" s="57"/>
      <c r="AA210" s="57"/>
      <c r="AB210" s="57"/>
    </row>
    <row r="211" spans="1:28" x14ac:dyDescent="0.3">
      <c r="A211" s="26"/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57"/>
      <c r="R211" s="57"/>
      <c r="S211" s="57"/>
      <c r="T211" s="57"/>
      <c r="U211" s="57"/>
      <c r="V211" s="57"/>
      <c r="W211" s="57"/>
      <c r="X211" s="57"/>
      <c r="Y211" s="57"/>
      <c r="Z211" s="57"/>
      <c r="AA211" s="57"/>
      <c r="AB211" s="57"/>
    </row>
    <row r="212" spans="1:28" x14ac:dyDescent="0.3">
      <c r="A212" s="26"/>
      <c r="B212" s="57"/>
      <c r="C212" s="57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57"/>
      <c r="R212" s="57"/>
      <c r="S212" s="57"/>
      <c r="T212" s="57"/>
      <c r="U212" s="57"/>
      <c r="V212" s="57"/>
      <c r="W212" s="57"/>
      <c r="X212" s="57"/>
      <c r="Y212" s="57"/>
      <c r="Z212" s="57"/>
      <c r="AA212" s="57"/>
      <c r="AB212" s="57"/>
    </row>
    <row r="213" spans="1:28" x14ac:dyDescent="0.3">
      <c r="A213" s="26"/>
      <c r="B213" s="57"/>
      <c r="C213" s="57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57"/>
      <c r="R213" s="57"/>
      <c r="S213" s="57"/>
      <c r="T213" s="57"/>
      <c r="U213" s="57"/>
      <c r="V213" s="57"/>
      <c r="W213" s="57"/>
      <c r="X213" s="57"/>
      <c r="Y213" s="57"/>
      <c r="Z213" s="57"/>
      <c r="AA213" s="57"/>
      <c r="AB213" s="57"/>
    </row>
    <row r="214" spans="1:28" x14ac:dyDescent="0.3">
      <c r="A214" s="26"/>
      <c r="B214" s="57"/>
      <c r="C214" s="57"/>
      <c r="D214" s="57"/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57"/>
      <c r="R214" s="57"/>
      <c r="S214" s="57"/>
      <c r="T214" s="57"/>
      <c r="U214" s="57"/>
      <c r="V214" s="57"/>
      <c r="W214" s="57"/>
      <c r="X214" s="57"/>
      <c r="Y214" s="57"/>
      <c r="Z214" s="57"/>
      <c r="AA214" s="57"/>
      <c r="AB214" s="57"/>
    </row>
    <row r="215" spans="1:28" x14ac:dyDescent="0.3">
      <c r="A215" s="26"/>
      <c r="B215" s="57"/>
      <c r="C215" s="57"/>
      <c r="D215" s="57"/>
      <c r="E215" s="57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57"/>
      <c r="R215" s="57"/>
      <c r="S215" s="57"/>
      <c r="T215" s="57"/>
      <c r="U215" s="57"/>
      <c r="V215" s="57"/>
      <c r="W215" s="57"/>
      <c r="X215" s="57"/>
      <c r="Y215" s="57"/>
      <c r="Z215" s="57"/>
      <c r="AA215" s="57"/>
      <c r="AB215" s="57"/>
    </row>
    <row r="216" spans="1:28" x14ac:dyDescent="0.3">
      <c r="A216" s="26"/>
      <c r="B216" s="57"/>
      <c r="C216" s="57"/>
      <c r="D216" s="57"/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57"/>
      <c r="R216" s="57"/>
      <c r="S216" s="57"/>
      <c r="T216" s="57"/>
      <c r="U216" s="57"/>
      <c r="V216" s="57"/>
      <c r="W216" s="57"/>
      <c r="X216" s="57"/>
      <c r="Y216" s="57"/>
      <c r="Z216" s="57"/>
      <c r="AA216" s="57"/>
      <c r="AB216" s="57"/>
    </row>
    <row r="217" spans="1:28" x14ac:dyDescent="0.3">
      <c r="A217" s="26"/>
      <c r="B217" s="57"/>
      <c r="C217" s="57"/>
      <c r="D217" s="57"/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7"/>
      <c r="Q217" s="57"/>
      <c r="R217" s="57"/>
      <c r="S217" s="57"/>
      <c r="T217" s="57"/>
      <c r="U217" s="57"/>
      <c r="V217" s="57"/>
      <c r="W217" s="57"/>
      <c r="X217" s="57"/>
      <c r="Y217" s="57"/>
      <c r="Z217" s="57"/>
      <c r="AA217" s="57"/>
      <c r="AB217" s="57"/>
    </row>
    <row r="218" spans="1:28" x14ac:dyDescent="0.3">
      <c r="A218" s="26"/>
      <c r="B218" s="57"/>
      <c r="C218" s="57"/>
      <c r="D218" s="57"/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/>
      <c r="S218" s="57"/>
      <c r="T218" s="57"/>
      <c r="U218" s="57"/>
      <c r="V218" s="57"/>
      <c r="W218" s="57"/>
      <c r="X218" s="57"/>
      <c r="Y218" s="57"/>
      <c r="Z218" s="57"/>
      <c r="AA218" s="57"/>
      <c r="AB218" s="57"/>
    </row>
    <row r="219" spans="1:28" x14ac:dyDescent="0.3">
      <c r="A219" s="26"/>
      <c r="B219" s="57"/>
      <c r="C219" s="57"/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  <c r="X219" s="57"/>
      <c r="Y219" s="57"/>
      <c r="Z219" s="57"/>
      <c r="AA219" s="57"/>
      <c r="AB219" s="57"/>
    </row>
    <row r="220" spans="1:28" x14ac:dyDescent="0.3">
      <c r="A220" s="26"/>
      <c r="B220" s="57"/>
      <c r="C220" s="57"/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  <c r="W220" s="57"/>
      <c r="X220" s="57"/>
      <c r="Y220" s="57"/>
      <c r="Z220" s="57"/>
      <c r="AA220" s="57"/>
      <c r="AB220" s="57"/>
    </row>
    <row r="221" spans="1:28" x14ac:dyDescent="0.3">
      <c r="A221" s="26"/>
      <c r="B221" s="57"/>
      <c r="C221" s="57"/>
      <c r="D221" s="57"/>
      <c r="E221" s="57"/>
      <c r="F221" s="57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57"/>
      <c r="R221" s="57"/>
      <c r="S221" s="57"/>
      <c r="T221" s="57"/>
      <c r="U221" s="57"/>
      <c r="V221" s="57"/>
      <c r="W221" s="57"/>
      <c r="X221" s="57"/>
      <c r="Y221" s="57"/>
      <c r="Z221" s="57"/>
      <c r="AA221" s="57"/>
      <c r="AB221" s="57"/>
    </row>
    <row r="222" spans="1:28" x14ac:dyDescent="0.3">
      <c r="A222" s="26"/>
      <c r="B222" s="57"/>
      <c r="C222" s="57"/>
      <c r="D222" s="57"/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O222" s="57"/>
      <c r="P222" s="57"/>
      <c r="Q222" s="57"/>
      <c r="R222" s="57"/>
      <c r="S222" s="57"/>
      <c r="T222" s="57"/>
      <c r="U222" s="57"/>
      <c r="V222" s="57"/>
      <c r="W222" s="57"/>
      <c r="X222" s="57"/>
      <c r="Y222" s="57"/>
      <c r="Z222" s="57"/>
      <c r="AA222" s="57"/>
      <c r="AB222" s="57"/>
    </row>
    <row r="223" spans="1:28" x14ac:dyDescent="0.3">
      <c r="A223" s="26"/>
      <c r="B223" s="57"/>
      <c r="C223" s="57"/>
      <c r="D223" s="57"/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57"/>
      <c r="R223" s="57"/>
      <c r="S223" s="57"/>
      <c r="T223" s="57"/>
      <c r="U223" s="57"/>
      <c r="V223" s="57"/>
      <c r="W223" s="57"/>
      <c r="X223" s="57"/>
      <c r="Y223" s="57"/>
      <c r="Z223" s="57"/>
      <c r="AA223" s="57"/>
      <c r="AB223" s="57"/>
    </row>
    <row r="224" spans="1:28" x14ac:dyDescent="0.3">
      <c r="A224" s="26"/>
      <c r="B224" s="57"/>
      <c r="C224" s="57"/>
      <c r="D224" s="57"/>
      <c r="E224" s="57"/>
      <c r="F224" s="57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57"/>
      <c r="R224" s="57"/>
      <c r="S224" s="57"/>
      <c r="T224" s="57"/>
      <c r="U224" s="57"/>
      <c r="V224" s="57"/>
      <c r="W224" s="57"/>
      <c r="X224" s="57"/>
      <c r="Y224" s="57"/>
      <c r="Z224" s="57"/>
      <c r="AA224" s="57"/>
      <c r="AB224" s="57"/>
    </row>
    <row r="225" spans="1:28" x14ac:dyDescent="0.3">
      <c r="A225" s="26"/>
      <c r="B225" s="57"/>
      <c r="C225" s="57"/>
      <c r="D225" s="57"/>
      <c r="E225" s="57"/>
      <c r="F225" s="57"/>
      <c r="G225" s="57"/>
      <c r="H225" s="57"/>
      <c r="I225" s="57"/>
      <c r="J225" s="57"/>
      <c r="K225" s="57"/>
      <c r="L225" s="57"/>
      <c r="M225" s="57"/>
      <c r="N225" s="57"/>
      <c r="O225" s="57"/>
      <c r="P225" s="57"/>
      <c r="Q225" s="57"/>
      <c r="R225" s="57"/>
      <c r="S225" s="57"/>
      <c r="T225" s="57"/>
      <c r="U225" s="57"/>
      <c r="V225" s="57"/>
      <c r="W225" s="57"/>
      <c r="X225" s="57"/>
      <c r="Y225" s="57"/>
      <c r="Z225" s="57"/>
      <c r="AA225" s="57"/>
      <c r="AB225" s="57"/>
    </row>
    <row r="226" spans="1:28" x14ac:dyDescent="0.3">
      <c r="A226" s="26"/>
      <c r="B226" s="57"/>
      <c r="C226" s="57"/>
      <c r="D226" s="57"/>
      <c r="E226" s="57"/>
      <c r="F226" s="57"/>
      <c r="G226" s="57"/>
      <c r="H226" s="57"/>
      <c r="I226" s="57"/>
      <c r="J226" s="57"/>
      <c r="K226" s="57"/>
      <c r="L226" s="57"/>
      <c r="M226" s="57"/>
      <c r="N226" s="57"/>
      <c r="O226" s="57"/>
      <c r="P226" s="57"/>
      <c r="Q226" s="57"/>
      <c r="R226" s="57"/>
      <c r="S226" s="57"/>
      <c r="T226" s="57"/>
      <c r="U226" s="57"/>
      <c r="V226" s="57"/>
      <c r="W226" s="57"/>
      <c r="X226" s="57"/>
      <c r="Y226" s="57"/>
      <c r="Z226" s="57"/>
      <c r="AA226" s="57"/>
      <c r="AB226" s="57"/>
    </row>
    <row r="227" spans="1:28" x14ac:dyDescent="0.3">
      <c r="A227" s="26"/>
      <c r="B227" s="57"/>
      <c r="C227" s="57"/>
      <c r="D227" s="57"/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57"/>
      <c r="Q227" s="57"/>
      <c r="R227" s="57"/>
      <c r="S227" s="57"/>
      <c r="T227" s="57"/>
      <c r="U227" s="57"/>
      <c r="V227" s="57"/>
      <c r="W227" s="57"/>
      <c r="X227" s="57"/>
      <c r="Y227" s="57"/>
      <c r="Z227" s="57"/>
      <c r="AA227" s="57"/>
      <c r="AB227" s="57"/>
    </row>
    <row r="228" spans="1:28" x14ac:dyDescent="0.3">
      <c r="A228" s="26"/>
      <c r="B228" s="57"/>
      <c r="C228" s="57"/>
      <c r="D228" s="57"/>
      <c r="E228" s="57"/>
      <c r="F228" s="57"/>
      <c r="G228" s="57"/>
      <c r="H228" s="57"/>
      <c r="I228" s="57"/>
      <c r="J228" s="57"/>
      <c r="K228" s="57"/>
      <c r="L228" s="57"/>
      <c r="M228" s="57"/>
      <c r="N228" s="57"/>
      <c r="O228" s="57"/>
      <c r="P228" s="57"/>
      <c r="Q228" s="57"/>
      <c r="R228" s="57"/>
      <c r="S228" s="57"/>
      <c r="T228" s="57"/>
      <c r="U228" s="57"/>
      <c r="V228" s="57"/>
      <c r="W228" s="57"/>
      <c r="X228" s="57"/>
      <c r="Y228" s="57"/>
      <c r="Z228" s="57"/>
      <c r="AA228" s="57"/>
      <c r="AB228" s="57"/>
    </row>
    <row r="229" spans="1:28" x14ac:dyDescent="0.3">
      <c r="A229" s="26"/>
      <c r="B229" s="57"/>
      <c r="C229" s="57"/>
      <c r="D229" s="57"/>
      <c r="E229" s="57"/>
      <c r="F229" s="57"/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57"/>
      <c r="R229" s="57"/>
      <c r="S229" s="57"/>
      <c r="T229" s="57"/>
      <c r="U229" s="57"/>
      <c r="V229" s="57"/>
      <c r="W229" s="57"/>
      <c r="X229" s="57"/>
      <c r="Y229" s="57"/>
      <c r="Z229" s="57"/>
      <c r="AA229" s="57"/>
      <c r="AB229" s="57"/>
    </row>
    <row r="230" spans="1:28" x14ac:dyDescent="0.3">
      <c r="A230" s="26"/>
      <c r="B230" s="57"/>
      <c r="C230" s="57"/>
      <c r="D230" s="57"/>
      <c r="E230" s="57"/>
      <c r="F230" s="57"/>
      <c r="G230" s="57"/>
      <c r="H230" s="57"/>
      <c r="I230" s="57"/>
      <c r="J230" s="57"/>
      <c r="K230" s="57"/>
      <c r="L230" s="57"/>
      <c r="M230" s="57"/>
      <c r="N230" s="57"/>
      <c r="O230" s="57"/>
      <c r="P230" s="57"/>
      <c r="Q230" s="57"/>
      <c r="R230" s="57"/>
      <c r="S230" s="57"/>
      <c r="T230" s="57"/>
      <c r="U230" s="57"/>
      <c r="V230" s="57"/>
      <c r="W230" s="57"/>
      <c r="X230" s="57"/>
      <c r="Y230" s="57"/>
      <c r="Z230" s="57"/>
      <c r="AA230" s="57"/>
      <c r="AB230" s="57"/>
    </row>
    <row r="231" spans="1:28" x14ac:dyDescent="0.3">
      <c r="A231" s="26"/>
      <c r="B231" s="57"/>
      <c r="C231" s="57"/>
      <c r="D231" s="57"/>
      <c r="E231" s="57"/>
      <c r="F231" s="57"/>
      <c r="G231" s="57"/>
      <c r="H231" s="57"/>
      <c r="I231" s="57"/>
      <c r="J231" s="57"/>
      <c r="K231" s="57"/>
      <c r="L231" s="57"/>
      <c r="M231" s="57"/>
      <c r="N231" s="57"/>
      <c r="O231" s="57"/>
      <c r="P231" s="57"/>
      <c r="Q231" s="57"/>
      <c r="R231" s="57"/>
      <c r="S231" s="57"/>
      <c r="T231" s="57"/>
      <c r="U231" s="57"/>
      <c r="V231" s="57"/>
      <c r="W231" s="57"/>
      <c r="X231" s="57"/>
      <c r="Y231" s="57"/>
      <c r="Z231" s="57"/>
      <c r="AA231" s="57"/>
      <c r="AB231" s="57"/>
    </row>
    <row r="232" spans="1:28" x14ac:dyDescent="0.3">
      <c r="A232" s="26"/>
      <c r="B232" s="57"/>
      <c r="C232" s="57"/>
      <c r="D232" s="57"/>
      <c r="E232" s="57"/>
      <c r="F232" s="57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57"/>
      <c r="R232" s="57"/>
      <c r="S232" s="57"/>
      <c r="T232" s="57"/>
      <c r="U232" s="57"/>
      <c r="V232" s="57"/>
      <c r="W232" s="57"/>
      <c r="X232" s="57"/>
      <c r="Y232" s="57"/>
      <c r="Z232" s="57"/>
      <c r="AA232" s="57"/>
      <c r="AB232" s="57"/>
    </row>
    <row r="233" spans="1:28" x14ac:dyDescent="0.3">
      <c r="A233" s="26"/>
      <c r="B233" s="57"/>
      <c r="C233" s="57"/>
      <c r="D233" s="57"/>
      <c r="E233" s="57"/>
      <c r="F233" s="57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57"/>
      <c r="R233" s="57"/>
      <c r="S233" s="57"/>
      <c r="T233" s="57"/>
      <c r="U233" s="57"/>
      <c r="V233" s="57"/>
      <c r="W233" s="57"/>
      <c r="X233" s="57"/>
      <c r="Y233" s="57"/>
      <c r="Z233" s="57"/>
      <c r="AA233" s="57"/>
      <c r="AB233" s="57"/>
    </row>
    <row r="234" spans="1:28" x14ac:dyDescent="0.3">
      <c r="A234" s="26"/>
      <c r="B234" s="57"/>
      <c r="C234" s="57"/>
      <c r="D234" s="57"/>
      <c r="E234" s="57"/>
      <c r="F234" s="57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57"/>
      <c r="R234" s="57"/>
      <c r="S234" s="57"/>
      <c r="T234" s="57"/>
      <c r="U234" s="57"/>
      <c r="V234" s="57"/>
      <c r="W234" s="57"/>
      <c r="X234" s="57"/>
      <c r="Y234" s="57"/>
      <c r="Z234" s="57"/>
      <c r="AA234" s="57"/>
      <c r="AB234" s="57"/>
    </row>
    <row r="235" spans="1:28" x14ac:dyDescent="0.3">
      <c r="A235" s="26"/>
      <c r="B235" s="57"/>
      <c r="C235" s="57"/>
      <c r="D235" s="57"/>
      <c r="E235" s="57"/>
      <c r="F235" s="57"/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57"/>
      <c r="R235" s="57"/>
      <c r="S235" s="57"/>
      <c r="T235" s="57"/>
      <c r="U235" s="57"/>
      <c r="V235" s="57"/>
      <c r="W235" s="57"/>
      <c r="X235" s="57"/>
      <c r="Y235" s="57"/>
      <c r="Z235" s="57"/>
      <c r="AA235" s="57"/>
      <c r="AB235" s="57"/>
    </row>
    <row r="236" spans="1:28" x14ac:dyDescent="0.3">
      <c r="A236" s="26"/>
      <c r="B236" s="57"/>
      <c r="C236" s="57"/>
      <c r="D236" s="57"/>
      <c r="E236" s="57"/>
      <c r="F236" s="57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57"/>
      <c r="R236" s="57"/>
      <c r="S236" s="57"/>
      <c r="T236" s="57"/>
      <c r="U236" s="57"/>
      <c r="V236" s="57"/>
      <c r="W236" s="57"/>
      <c r="X236" s="57"/>
      <c r="Y236" s="57"/>
      <c r="Z236" s="57"/>
      <c r="AA236" s="57"/>
      <c r="AB236" s="57"/>
    </row>
    <row r="237" spans="1:28" x14ac:dyDescent="0.3">
      <c r="A237" s="26"/>
      <c r="B237" s="57"/>
      <c r="C237" s="57"/>
      <c r="D237" s="57"/>
      <c r="E237" s="57"/>
      <c r="F237" s="57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57"/>
      <c r="R237" s="57"/>
      <c r="S237" s="57"/>
      <c r="T237" s="57"/>
      <c r="U237" s="57"/>
      <c r="V237" s="57"/>
      <c r="W237" s="57"/>
      <c r="X237" s="57"/>
      <c r="Y237" s="57"/>
      <c r="Z237" s="57"/>
      <c r="AA237" s="57"/>
      <c r="AB237" s="57"/>
    </row>
    <row r="238" spans="1:28" x14ac:dyDescent="0.3">
      <c r="A238" s="26"/>
      <c r="B238" s="57"/>
      <c r="C238" s="57"/>
      <c r="D238" s="57"/>
      <c r="E238" s="57"/>
      <c r="F238" s="57"/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57"/>
      <c r="R238" s="57"/>
      <c r="S238" s="57"/>
      <c r="T238" s="57"/>
      <c r="U238" s="57"/>
      <c r="V238" s="57"/>
      <c r="W238" s="57"/>
      <c r="X238" s="57"/>
      <c r="Y238" s="57"/>
      <c r="Z238" s="57"/>
      <c r="AA238" s="57"/>
      <c r="AB238" s="57"/>
    </row>
    <row r="239" spans="1:28" x14ac:dyDescent="0.3">
      <c r="A239" s="26"/>
      <c r="B239" s="57"/>
      <c r="C239" s="57"/>
      <c r="D239" s="57"/>
      <c r="E239" s="57"/>
      <c r="F239" s="57"/>
      <c r="G239" s="57"/>
      <c r="H239" s="57"/>
      <c r="I239" s="57"/>
      <c r="J239" s="57"/>
      <c r="K239" s="57"/>
      <c r="L239" s="57"/>
      <c r="M239" s="57"/>
      <c r="N239" s="57"/>
      <c r="O239" s="57"/>
      <c r="P239" s="57"/>
      <c r="Q239" s="57"/>
      <c r="R239" s="57"/>
      <c r="S239" s="57"/>
      <c r="T239" s="57"/>
      <c r="U239" s="57"/>
      <c r="V239" s="57"/>
      <c r="W239" s="57"/>
      <c r="X239" s="57"/>
      <c r="Y239" s="57"/>
      <c r="Z239" s="57"/>
      <c r="AA239" s="57"/>
      <c r="AB239" s="57"/>
    </row>
    <row r="240" spans="1:28" x14ac:dyDescent="0.3">
      <c r="A240" s="26"/>
      <c r="B240" s="57"/>
      <c r="C240" s="57"/>
      <c r="D240" s="57"/>
      <c r="E240" s="57"/>
      <c r="F240" s="57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57"/>
      <c r="R240" s="57"/>
      <c r="S240" s="57"/>
      <c r="T240" s="57"/>
      <c r="U240" s="57"/>
      <c r="V240" s="57"/>
      <c r="W240" s="57"/>
      <c r="X240" s="57"/>
      <c r="Y240" s="57"/>
      <c r="Z240" s="57"/>
      <c r="AA240" s="57"/>
      <c r="AB240" s="57"/>
    </row>
    <row r="241" spans="1:28" x14ac:dyDescent="0.3">
      <c r="A241" s="26"/>
      <c r="B241" s="57"/>
      <c r="C241" s="57"/>
      <c r="D241" s="57"/>
      <c r="E241" s="57"/>
      <c r="F241" s="57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57"/>
      <c r="R241" s="57"/>
      <c r="S241" s="57"/>
      <c r="T241" s="57"/>
      <c r="U241" s="57"/>
      <c r="V241" s="57"/>
      <c r="W241" s="57"/>
      <c r="X241" s="57"/>
      <c r="Y241" s="57"/>
      <c r="Z241" s="57"/>
      <c r="AA241" s="57"/>
      <c r="AB241" s="57"/>
    </row>
    <row r="242" spans="1:28" x14ac:dyDescent="0.3">
      <c r="A242" s="26"/>
      <c r="B242" s="57"/>
      <c r="C242" s="57"/>
      <c r="D242" s="57"/>
      <c r="E242" s="57"/>
      <c r="F242" s="57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57"/>
      <c r="R242" s="57"/>
      <c r="S242" s="57"/>
      <c r="T242" s="57"/>
      <c r="U242" s="57"/>
      <c r="V242" s="57"/>
      <c r="W242" s="57"/>
      <c r="X242" s="57"/>
      <c r="Y242" s="57"/>
      <c r="Z242" s="57"/>
      <c r="AA242" s="57"/>
      <c r="AB242" s="57"/>
    </row>
    <row r="243" spans="1:28" x14ac:dyDescent="0.3">
      <c r="A243" s="26"/>
      <c r="B243" s="57"/>
      <c r="C243" s="57"/>
      <c r="D243" s="57"/>
      <c r="E243" s="57"/>
      <c r="F243" s="57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57"/>
      <c r="R243" s="57"/>
      <c r="S243" s="57"/>
      <c r="T243" s="57"/>
      <c r="U243" s="57"/>
      <c r="V243" s="57"/>
      <c r="W243" s="57"/>
      <c r="X243" s="57"/>
      <c r="Y243" s="57"/>
      <c r="Z243" s="57"/>
      <c r="AA243" s="57"/>
      <c r="AB243" s="57"/>
    </row>
    <row r="244" spans="1:28" x14ac:dyDescent="0.3">
      <c r="A244" s="26"/>
      <c r="B244" s="57"/>
      <c r="C244" s="57"/>
      <c r="D244" s="57"/>
      <c r="E244" s="57"/>
      <c r="F244" s="57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57"/>
      <c r="R244" s="57"/>
      <c r="S244" s="57"/>
      <c r="T244" s="57"/>
      <c r="U244" s="57"/>
      <c r="V244" s="57"/>
      <c r="W244" s="57"/>
      <c r="X244" s="57"/>
      <c r="Y244" s="57"/>
      <c r="Z244" s="57"/>
      <c r="AA244" s="57"/>
      <c r="AB244" s="57"/>
    </row>
    <row r="245" spans="1:28" x14ac:dyDescent="0.3">
      <c r="A245" s="26"/>
      <c r="B245" s="57"/>
      <c r="C245" s="57"/>
      <c r="D245" s="57"/>
      <c r="E245" s="57"/>
      <c r="F245" s="57"/>
      <c r="G245" s="57"/>
      <c r="H245" s="57"/>
      <c r="I245" s="57"/>
      <c r="J245" s="57"/>
      <c r="K245" s="57"/>
      <c r="L245" s="57"/>
      <c r="M245" s="57"/>
      <c r="N245" s="57"/>
      <c r="O245" s="57"/>
      <c r="P245" s="57"/>
      <c r="Q245" s="57"/>
      <c r="R245" s="57"/>
      <c r="S245" s="57"/>
      <c r="T245" s="57"/>
      <c r="U245" s="57"/>
      <c r="V245" s="57"/>
      <c r="W245" s="57"/>
      <c r="X245" s="57"/>
      <c r="Y245" s="57"/>
      <c r="Z245" s="57"/>
      <c r="AA245" s="57"/>
      <c r="AB245" s="57"/>
    </row>
    <row r="246" spans="1:28" x14ac:dyDescent="0.3">
      <c r="A246" s="26"/>
      <c r="B246" s="57"/>
      <c r="C246" s="57"/>
      <c r="D246" s="57"/>
      <c r="E246" s="57"/>
      <c r="F246" s="57"/>
      <c r="G246" s="57"/>
      <c r="H246" s="57"/>
      <c r="I246" s="57"/>
      <c r="J246" s="57"/>
      <c r="K246" s="57"/>
      <c r="L246" s="57"/>
      <c r="M246" s="57"/>
      <c r="N246" s="57"/>
      <c r="O246" s="57"/>
      <c r="P246" s="57"/>
      <c r="Q246" s="57"/>
      <c r="R246" s="57"/>
      <c r="S246" s="57"/>
      <c r="T246" s="57"/>
      <c r="U246" s="57"/>
      <c r="V246" s="57"/>
      <c r="W246" s="57"/>
      <c r="X246" s="57"/>
      <c r="Y246" s="57"/>
      <c r="Z246" s="57"/>
      <c r="AA246" s="57"/>
      <c r="AB246" s="57"/>
    </row>
    <row r="247" spans="1:28" x14ac:dyDescent="0.3">
      <c r="A247" s="26"/>
      <c r="B247" s="57"/>
      <c r="C247" s="57"/>
      <c r="D247" s="57"/>
      <c r="E247" s="57"/>
      <c r="F247" s="57"/>
      <c r="G247" s="57"/>
      <c r="H247" s="57"/>
      <c r="I247" s="57"/>
      <c r="J247" s="57"/>
      <c r="K247" s="57"/>
      <c r="L247" s="57"/>
      <c r="M247" s="57"/>
      <c r="N247" s="57"/>
      <c r="O247" s="57"/>
      <c r="P247" s="57"/>
      <c r="Q247" s="57"/>
      <c r="R247" s="57"/>
      <c r="S247" s="57"/>
      <c r="T247" s="57"/>
      <c r="U247" s="57"/>
      <c r="V247" s="57"/>
      <c r="W247" s="57"/>
      <c r="X247" s="57"/>
      <c r="Y247" s="57"/>
      <c r="Z247" s="57"/>
      <c r="AA247" s="57"/>
      <c r="AB247" s="57"/>
    </row>
    <row r="248" spans="1:28" x14ac:dyDescent="0.3">
      <c r="A248" s="26"/>
      <c r="B248" s="57"/>
      <c r="C248" s="57"/>
      <c r="D248" s="57"/>
      <c r="E248" s="57"/>
      <c r="F248" s="57"/>
      <c r="G248" s="57"/>
      <c r="H248" s="57"/>
      <c r="I248" s="57"/>
      <c r="J248" s="57"/>
      <c r="K248" s="57"/>
      <c r="L248" s="57"/>
      <c r="M248" s="57"/>
      <c r="N248" s="57"/>
      <c r="O248" s="57"/>
      <c r="P248" s="57"/>
      <c r="Q248" s="57"/>
      <c r="R248" s="57"/>
      <c r="S248" s="57"/>
      <c r="T248" s="57"/>
      <c r="U248" s="57"/>
      <c r="V248" s="57"/>
      <c r="W248" s="57"/>
      <c r="X248" s="57"/>
      <c r="Y248" s="57"/>
      <c r="Z248" s="57"/>
      <c r="AA248" s="57"/>
      <c r="AB248" s="57"/>
    </row>
    <row r="249" spans="1:28" x14ac:dyDescent="0.3">
      <c r="A249" s="26"/>
      <c r="B249" s="57"/>
      <c r="C249" s="57"/>
      <c r="D249" s="57"/>
      <c r="E249" s="57"/>
      <c r="F249" s="57"/>
      <c r="G249" s="57"/>
      <c r="H249" s="57"/>
      <c r="I249" s="57"/>
      <c r="J249" s="57"/>
      <c r="K249" s="57"/>
      <c r="L249" s="57"/>
      <c r="M249" s="57"/>
      <c r="N249" s="57"/>
      <c r="O249" s="57"/>
      <c r="P249" s="57"/>
      <c r="Q249" s="57"/>
      <c r="R249" s="57"/>
      <c r="S249" s="57"/>
      <c r="T249" s="57"/>
      <c r="U249" s="57"/>
      <c r="V249" s="57"/>
      <c r="W249" s="57"/>
      <c r="X249" s="57"/>
      <c r="Y249" s="57"/>
      <c r="Z249" s="57"/>
      <c r="AA249" s="57"/>
      <c r="AB249" s="57"/>
    </row>
    <row r="250" spans="1:28" x14ac:dyDescent="0.3">
      <c r="A250" s="26"/>
      <c r="B250" s="57"/>
      <c r="C250" s="57"/>
      <c r="D250" s="57"/>
      <c r="E250" s="57"/>
      <c r="F250" s="57"/>
      <c r="G250" s="57"/>
      <c r="H250" s="57"/>
      <c r="I250" s="57"/>
      <c r="J250" s="57"/>
      <c r="K250" s="57"/>
      <c r="L250" s="57"/>
      <c r="M250" s="57"/>
      <c r="N250" s="57"/>
      <c r="O250" s="57"/>
      <c r="P250" s="57"/>
      <c r="Q250" s="57"/>
      <c r="R250" s="57"/>
      <c r="S250" s="57"/>
      <c r="T250" s="57"/>
      <c r="U250" s="57"/>
      <c r="V250" s="57"/>
      <c r="W250" s="57"/>
      <c r="X250" s="57"/>
      <c r="Y250" s="57"/>
      <c r="Z250" s="57"/>
      <c r="AA250" s="57"/>
      <c r="AB250" s="57"/>
    </row>
    <row r="251" spans="1:28" x14ac:dyDescent="0.3">
      <c r="A251" s="26"/>
      <c r="B251" s="57"/>
      <c r="C251" s="57"/>
      <c r="D251" s="57"/>
      <c r="E251" s="57"/>
      <c r="F251" s="57"/>
      <c r="G251" s="57"/>
      <c r="H251" s="57"/>
      <c r="I251" s="57"/>
      <c r="J251" s="57"/>
      <c r="K251" s="57"/>
      <c r="L251" s="57"/>
      <c r="M251" s="57"/>
      <c r="N251" s="57"/>
      <c r="O251" s="57"/>
      <c r="P251" s="57"/>
      <c r="Q251" s="57"/>
      <c r="R251" s="57"/>
      <c r="S251" s="57"/>
      <c r="T251" s="57"/>
      <c r="U251" s="57"/>
      <c r="V251" s="57"/>
      <c r="W251" s="57"/>
      <c r="X251" s="57"/>
      <c r="Y251" s="57"/>
      <c r="Z251" s="57"/>
      <c r="AA251" s="57"/>
      <c r="AB251" s="57"/>
    </row>
    <row r="252" spans="1:28" x14ac:dyDescent="0.3">
      <c r="A252" s="26"/>
      <c r="B252" s="57"/>
      <c r="C252" s="57"/>
      <c r="D252" s="57"/>
      <c r="E252" s="57"/>
      <c r="F252" s="57"/>
      <c r="G252" s="57"/>
      <c r="H252" s="57"/>
      <c r="I252" s="57"/>
      <c r="J252" s="57"/>
      <c r="K252" s="57"/>
      <c r="L252" s="57"/>
      <c r="M252" s="57"/>
      <c r="N252" s="57"/>
      <c r="O252" s="57"/>
      <c r="P252" s="57"/>
      <c r="Q252" s="57"/>
      <c r="R252" s="57"/>
      <c r="S252" s="57"/>
      <c r="T252" s="57"/>
      <c r="U252" s="57"/>
      <c r="V252" s="57"/>
      <c r="W252" s="57"/>
      <c r="X252" s="57"/>
      <c r="Y252" s="57"/>
      <c r="Z252" s="57"/>
      <c r="AA252" s="57"/>
      <c r="AB252" s="57"/>
    </row>
    <row r="253" spans="1:28" x14ac:dyDescent="0.3">
      <c r="A253" s="26"/>
      <c r="B253" s="57"/>
      <c r="C253" s="57"/>
      <c r="D253" s="57"/>
      <c r="E253" s="57"/>
      <c r="F253" s="57"/>
      <c r="G253" s="57"/>
      <c r="H253" s="57"/>
      <c r="I253" s="57"/>
      <c r="J253" s="57"/>
      <c r="K253" s="57"/>
      <c r="L253" s="57"/>
      <c r="M253" s="57"/>
      <c r="N253" s="57"/>
      <c r="O253" s="57"/>
      <c r="P253" s="57"/>
      <c r="Q253" s="57"/>
      <c r="R253" s="57"/>
      <c r="S253" s="57"/>
      <c r="T253" s="57"/>
      <c r="U253" s="57"/>
      <c r="V253" s="57"/>
      <c r="W253" s="57"/>
      <c r="X253" s="57"/>
      <c r="Y253" s="57"/>
      <c r="Z253" s="57"/>
      <c r="AA253" s="57"/>
      <c r="AB253" s="57"/>
    </row>
    <row r="254" spans="1:28" x14ac:dyDescent="0.3">
      <c r="A254" s="26"/>
      <c r="B254" s="57"/>
      <c r="C254" s="57"/>
      <c r="D254" s="57"/>
      <c r="E254" s="57"/>
      <c r="F254" s="57"/>
      <c r="G254" s="57"/>
      <c r="H254" s="57"/>
      <c r="I254" s="57"/>
      <c r="J254" s="57"/>
      <c r="K254" s="57"/>
      <c r="L254" s="57"/>
      <c r="M254" s="57"/>
      <c r="N254" s="57"/>
      <c r="O254" s="57"/>
      <c r="P254" s="57"/>
      <c r="Q254" s="57"/>
      <c r="R254" s="57"/>
      <c r="S254" s="57"/>
      <c r="T254" s="57"/>
      <c r="U254" s="57"/>
      <c r="V254" s="57"/>
      <c r="W254" s="57"/>
      <c r="X254" s="57"/>
      <c r="Y254" s="57"/>
      <c r="Z254" s="57"/>
      <c r="AA254" s="57"/>
      <c r="AB254" s="57"/>
    </row>
    <row r="255" spans="1:28" x14ac:dyDescent="0.3">
      <c r="A255" s="26"/>
      <c r="B255" s="57"/>
      <c r="C255" s="57"/>
      <c r="D255" s="57"/>
      <c r="E255" s="57"/>
      <c r="F255" s="57"/>
      <c r="G255" s="57"/>
      <c r="H255" s="57"/>
      <c r="I255" s="57"/>
      <c r="J255" s="57"/>
      <c r="K255" s="57"/>
      <c r="L255" s="57"/>
      <c r="M255" s="57"/>
      <c r="N255" s="57"/>
      <c r="O255" s="57"/>
      <c r="P255" s="57"/>
      <c r="Q255" s="57"/>
      <c r="R255" s="57"/>
      <c r="S255" s="57"/>
      <c r="T255" s="57"/>
      <c r="U255" s="57"/>
      <c r="V255" s="57"/>
      <c r="W255" s="57"/>
      <c r="X255" s="57"/>
      <c r="Y255" s="57"/>
      <c r="Z255" s="57"/>
      <c r="AA255" s="57"/>
      <c r="AB255" s="57"/>
    </row>
    <row r="256" spans="1:28" x14ac:dyDescent="0.3">
      <c r="A256" s="26"/>
      <c r="B256" s="57"/>
      <c r="C256" s="57"/>
      <c r="D256" s="57"/>
      <c r="E256" s="57"/>
      <c r="F256" s="57"/>
      <c r="G256" s="57"/>
      <c r="H256" s="57"/>
      <c r="I256" s="57"/>
      <c r="J256" s="57"/>
      <c r="K256" s="57"/>
      <c r="L256" s="57"/>
      <c r="M256" s="57"/>
      <c r="N256" s="57"/>
      <c r="O256" s="57"/>
      <c r="P256" s="57"/>
      <c r="Q256" s="57"/>
      <c r="R256" s="57"/>
      <c r="S256" s="57"/>
      <c r="T256" s="57"/>
      <c r="U256" s="57"/>
      <c r="V256" s="57"/>
      <c r="W256" s="57"/>
      <c r="X256" s="57"/>
      <c r="Y256" s="57"/>
      <c r="Z256" s="57"/>
      <c r="AA256" s="57"/>
      <c r="AB256" s="57"/>
    </row>
    <row r="257" spans="1:28" x14ac:dyDescent="0.3">
      <c r="A257" s="26"/>
      <c r="B257" s="57"/>
      <c r="C257" s="57"/>
      <c r="D257" s="57"/>
      <c r="E257" s="57"/>
      <c r="F257" s="57"/>
      <c r="G257" s="57"/>
      <c r="H257" s="57"/>
      <c r="I257" s="57"/>
      <c r="J257" s="57"/>
      <c r="K257" s="57"/>
      <c r="L257" s="57"/>
      <c r="M257" s="57"/>
      <c r="N257" s="57"/>
      <c r="O257" s="57"/>
      <c r="P257" s="57"/>
      <c r="Q257" s="57"/>
      <c r="R257" s="57"/>
      <c r="S257" s="57"/>
      <c r="T257" s="57"/>
      <c r="U257" s="57"/>
      <c r="V257" s="57"/>
      <c r="W257" s="57"/>
      <c r="X257" s="57"/>
      <c r="Y257" s="57"/>
      <c r="Z257" s="57"/>
      <c r="AA257" s="57"/>
      <c r="AB257" s="57"/>
    </row>
    <row r="258" spans="1:28" x14ac:dyDescent="0.3">
      <c r="A258" s="26"/>
      <c r="B258" s="57"/>
      <c r="C258" s="57"/>
      <c r="D258" s="57"/>
      <c r="E258" s="57"/>
      <c r="F258" s="57"/>
      <c r="G258" s="57"/>
      <c r="H258" s="57"/>
      <c r="I258" s="57"/>
      <c r="J258" s="57"/>
      <c r="K258" s="57"/>
      <c r="L258" s="57"/>
      <c r="M258" s="57"/>
      <c r="N258" s="57"/>
      <c r="O258" s="57"/>
      <c r="P258" s="57"/>
      <c r="Q258" s="57"/>
      <c r="R258" s="57"/>
      <c r="S258" s="57"/>
      <c r="T258" s="57"/>
      <c r="U258" s="57"/>
      <c r="V258" s="57"/>
      <c r="W258" s="57"/>
      <c r="X258" s="57"/>
      <c r="Y258" s="57"/>
      <c r="Z258" s="57"/>
      <c r="AA258" s="57"/>
      <c r="AB258" s="57"/>
    </row>
    <row r="259" spans="1:28" x14ac:dyDescent="0.3">
      <c r="A259" s="26"/>
      <c r="B259" s="57"/>
      <c r="C259" s="57"/>
      <c r="D259" s="57"/>
      <c r="E259" s="57"/>
      <c r="F259" s="57"/>
      <c r="G259" s="57"/>
      <c r="H259" s="57"/>
      <c r="I259" s="57"/>
      <c r="J259" s="57"/>
      <c r="K259" s="57"/>
      <c r="L259" s="57"/>
      <c r="M259" s="57"/>
      <c r="N259" s="57"/>
      <c r="O259" s="57"/>
      <c r="P259" s="57"/>
      <c r="Q259" s="57"/>
      <c r="R259" s="57"/>
      <c r="S259" s="57"/>
      <c r="T259" s="57"/>
      <c r="U259" s="57"/>
      <c r="V259" s="57"/>
      <c r="W259" s="57"/>
      <c r="X259" s="57"/>
      <c r="Y259" s="57"/>
      <c r="Z259" s="57"/>
      <c r="AA259" s="57"/>
      <c r="AB259" s="57"/>
    </row>
    <row r="260" spans="1:28" x14ac:dyDescent="0.3">
      <c r="A260" s="26"/>
      <c r="B260" s="57"/>
      <c r="C260" s="57"/>
      <c r="D260" s="57"/>
      <c r="E260" s="57"/>
      <c r="F260" s="57"/>
      <c r="G260" s="57"/>
      <c r="H260" s="57"/>
      <c r="I260" s="57"/>
      <c r="J260" s="57"/>
      <c r="K260" s="57"/>
      <c r="L260" s="57"/>
      <c r="M260" s="57"/>
      <c r="N260" s="57"/>
      <c r="O260" s="57"/>
      <c r="P260" s="57"/>
      <c r="Q260" s="57"/>
      <c r="R260" s="57"/>
      <c r="S260" s="57"/>
      <c r="T260" s="57"/>
      <c r="U260" s="57"/>
      <c r="V260" s="57"/>
      <c r="W260" s="57"/>
      <c r="X260" s="57"/>
      <c r="Y260" s="57"/>
      <c r="Z260" s="57"/>
      <c r="AA260" s="57"/>
      <c r="AB260" s="57"/>
    </row>
    <row r="261" spans="1:28" x14ac:dyDescent="0.3">
      <c r="A261" s="26"/>
      <c r="B261" s="57"/>
      <c r="C261" s="57"/>
      <c r="D261" s="57"/>
      <c r="E261" s="57"/>
      <c r="F261" s="57"/>
      <c r="G261" s="57"/>
      <c r="H261" s="57"/>
      <c r="I261" s="57"/>
      <c r="J261" s="57"/>
      <c r="K261" s="57"/>
      <c r="L261" s="57"/>
      <c r="M261" s="57"/>
      <c r="N261" s="57"/>
      <c r="O261" s="57"/>
      <c r="P261" s="57"/>
      <c r="Q261" s="57"/>
      <c r="R261" s="57"/>
      <c r="S261" s="57"/>
      <c r="T261" s="57"/>
      <c r="U261" s="57"/>
      <c r="V261" s="57"/>
      <c r="W261" s="57"/>
      <c r="X261" s="57"/>
      <c r="Y261" s="57"/>
      <c r="Z261" s="57"/>
      <c r="AA261" s="57"/>
      <c r="AB261" s="57"/>
    </row>
    <row r="262" spans="1:28" x14ac:dyDescent="0.3">
      <c r="A262" s="26"/>
      <c r="B262" s="57"/>
      <c r="C262" s="57"/>
      <c r="D262" s="57"/>
      <c r="E262" s="57"/>
      <c r="F262" s="57"/>
      <c r="G262" s="57"/>
      <c r="H262" s="57"/>
      <c r="I262" s="57"/>
      <c r="J262" s="57"/>
      <c r="K262" s="57"/>
      <c r="L262" s="57"/>
      <c r="M262" s="57"/>
      <c r="N262" s="57"/>
      <c r="O262" s="57"/>
      <c r="P262" s="57"/>
      <c r="Q262" s="57"/>
      <c r="R262" s="57"/>
      <c r="S262" s="57"/>
      <c r="T262" s="57"/>
      <c r="U262" s="57"/>
      <c r="V262" s="57"/>
      <c r="W262" s="57"/>
      <c r="X262" s="57"/>
      <c r="Y262" s="57"/>
      <c r="Z262" s="57"/>
      <c r="AA262" s="57"/>
      <c r="AB262" s="57"/>
    </row>
    <row r="263" spans="1:28" x14ac:dyDescent="0.3">
      <c r="A263" s="26"/>
      <c r="B263" s="57"/>
      <c r="C263" s="57"/>
      <c r="D263" s="57"/>
      <c r="E263" s="57"/>
      <c r="F263" s="57"/>
      <c r="G263" s="57"/>
      <c r="H263" s="57"/>
      <c r="I263" s="57"/>
      <c r="J263" s="57"/>
      <c r="K263" s="57"/>
      <c r="L263" s="57"/>
      <c r="M263" s="57"/>
      <c r="N263" s="57"/>
      <c r="O263" s="57"/>
      <c r="P263" s="57"/>
      <c r="Q263" s="57"/>
      <c r="R263" s="57"/>
      <c r="S263" s="57"/>
      <c r="T263" s="57"/>
      <c r="U263" s="57"/>
      <c r="V263" s="57"/>
      <c r="W263" s="57"/>
      <c r="X263" s="57"/>
      <c r="Y263" s="57"/>
      <c r="Z263" s="57"/>
      <c r="AA263" s="57"/>
      <c r="AB263" s="57"/>
    </row>
    <row r="264" spans="1:28" x14ac:dyDescent="0.3">
      <c r="A264" s="26"/>
      <c r="B264" s="57"/>
      <c r="C264" s="57"/>
      <c r="D264" s="57"/>
      <c r="E264" s="57"/>
      <c r="F264" s="57"/>
      <c r="G264" s="57"/>
      <c r="H264" s="57"/>
      <c r="I264" s="57"/>
      <c r="J264" s="57"/>
      <c r="K264" s="57"/>
      <c r="L264" s="57"/>
      <c r="M264" s="57"/>
      <c r="N264" s="57"/>
      <c r="O264" s="57"/>
      <c r="P264" s="57"/>
      <c r="Q264" s="57"/>
      <c r="R264" s="57"/>
      <c r="S264" s="57"/>
      <c r="T264" s="57"/>
      <c r="U264" s="57"/>
      <c r="V264" s="57"/>
      <c r="W264" s="57"/>
      <c r="X264" s="57"/>
      <c r="Y264" s="57"/>
      <c r="Z264" s="57"/>
      <c r="AA264" s="57"/>
      <c r="AB264" s="57"/>
    </row>
    <row r="265" spans="1:28" x14ac:dyDescent="0.3">
      <c r="A265" s="26"/>
      <c r="B265" s="57"/>
      <c r="C265" s="57"/>
      <c r="D265" s="57"/>
      <c r="E265" s="57"/>
      <c r="F265" s="57"/>
      <c r="G265" s="57"/>
      <c r="H265" s="57"/>
      <c r="I265" s="57"/>
      <c r="J265" s="57"/>
      <c r="K265" s="57"/>
      <c r="L265" s="57"/>
      <c r="M265" s="57"/>
      <c r="N265" s="57"/>
      <c r="O265" s="57"/>
      <c r="P265" s="57"/>
      <c r="Q265" s="57"/>
      <c r="R265" s="57"/>
      <c r="S265" s="57"/>
      <c r="T265" s="57"/>
      <c r="U265" s="57"/>
      <c r="V265" s="57"/>
      <c r="W265" s="57"/>
      <c r="X265" s="57"/>
      <c r="Y265" s="57"/>
      <c r="Z265" s="57"/>
      <c r="AA265" s="57"/>
      <c r="AB265" s="57"/>
    </row>
    <row r="266" spans="1:28" x14ac:dyDescent="0.3">
      <c r="A266" s="26"/>
      <c r="B266" s="57"/>
      <c r="C266" s="57"/>
      <c r="D266" s="57"/>
      <c r="E266" s="57"/>
      <c r="F266" s="57"/>
      <c r="G266" s="57"/>
      <c r="H266" s="57"/>
      <c r="I266" s="57"/>
      <c r="J266" s="57"/>
      <c r="K266" s="57"/>
      <c r="L266" s="57"/>
      <c r="M266" s="57"/>
      <c r="N266" s="57"/>
      <c r="O266" s="57"/>
      <c r="P266" s="57"/>
      <c r="Q266" s="57"/>
      <c r="R266" s="57"/>
      <c r="S266" s="57"/>
      <c r="T266" s="57"/>
      <c r="U266" s="57"/>
      <c r="V266" s="57"/>
      <c r="W266" s="57"/>
      <c r="X266" s="57"/>
      <c r="Y266" s="57"/>
      <c r="Z266" s="57"/>
      <c r="AA266" s="57"/>
      <c r="AB266" s="57"/>
    </row>
    <row r="267" spans="1:28" x14ac:dyDescent="0.3">
      <c r="A267" s="26"/>
      <c r="B267" s="57"/>
      <c r="C267" s="57"/>
      <c r="D267" s="57"/>
      <c r="E267" s="57"/>
      <c r="F267" s="57"/>
      <c r="G267" s="57"/>
      <c r="H267" s="57"/>
      <c r="I267" s="57"/>
      <c r="J267" s="57"/>
      <c r="K267" s="57"/>
      <c r="L267" s="57"/>
      <c r="M267" s="57"/>
      <c r="N267" s="57"/>
      <c r="O267" s="57"/>
      <c r="P267" s="57"/>
      <c r="Q267" s="57"/>
      <c r="R267" s="57"/>
      <c r="S267" s="57"/>
      <c r="T267" s="57"/>
      <c r="U267" s="57"/>
      <c r="V267" s="57"/>
      <c r="W267" s="57"/>
      <c r="X267" s="57"/>
      <c r="Y267" s="57"/>
      <c r="Z267" s="57"/>
      <c r="AA267" s="57"/>
      <c r="AB267" s="57"/>
    </row>
    <row r="268" spans="1:28" x14ac:dyDescent="0.3">
      <c r="A268" s="26"/>
      <c r="B268" s="57"/>
      <c r="C268" s="57"/>
      <c r="D268" s="57"/>
      <c r="E268" s="57"/>
      <c r="F268" s="57"/>
      <c r="G268" s="57"/>
      <c r="H268" s="57"/>
      <c r="I268" s="57"/>
      <c r="J268" s="57"/>
      <c r="K268" s="57"/>
      <c r="L268" s="57"/>
      <c r="M268" s="57"/>
      <c r="N268" s="57"/>
      <c r="O268" s="57"/>
      <c r="P268" s="57"/>
      <c r="Q268" s="57"/>
      <c r="R268" s="57"/>
      <c r="S268" s="57"/>
      <c r="T268" s="57"/>
      <c r="U268" s="57"/>
      <c r="V268" s="57"/>
      <c r="W268" s="57"/>
      <c r="X268" s="57"/>
      <c r="Y268" s="57"/>
      <c r="Z268" s="57"/>
      <c r="AA268" s="57"/>
      <c r="AB268" s="57"/>
    </row>
    <row r="269" spans="1:28" x14ac:dyDescent="0.3">
      <c r="A269" s="26"/>
      <c r="B269" s="57"/>
      <c r="C269" s="57"/>
      <c r="D269" s="57"/>
      <c r="E269" s="57"/>
      <c r="F269" s="57"/>
      <c r="G269" s="57"/>
      <c r="H269" s="57"/>
      <c r="I269" s="57"/>
      <c r="J269" s="57"/>
      <c r="K269" s="57"/>
      <c r="L269" s="57"/>
      <c r="M269" s="57"/>
      <c r="N269" s="57"/>
      <c r="O269" s="57"/>
      <c r="P269" s="57"/>
      <c r="Q269" s="57"/>
      <c r="R269" s="57"/>
      <c r="S269" s="57"/>
      <c r="T269" s="57"/>
      <c r="U269" s="57"/>
      <c r="V269" s="57"/>
      <c r="W269" s="57"/>
      <c r="X269" s="57"/>
      <c r="Y269" s="57"/>
      <c r="Z269" s="57"/>
      <c r="AA269" s="57"/>
      <c r="AB269" s="57"/>
    </row>
    <row r="270" spans="1:28" x14ac:dyDescent="0.3">
      <c r="A270" s="26"/>
      <c r="B270" s="57"/>
      <c r="C270" s="57"/>
      <c r="D270" s="57"/>
      <c r="E270" s="57"/>
      <c r="F270" s="57"/>
      <c r="G270" s="57"/>
      <c r="H270" s="57"/>
      <c r="I270" s="57"/>
      <c r="J270" s="57"/>
      <c r="K270" s="57"/>
      <c r="L270" s="57"/>
      <c r="M270" s="57"/>
      <c r="N270" s="57"/>
      <c r="O270" s="57"/>
      <c r="P270" s="57"/>
      <c r="Q270" s="57"/>
      <c r="R270" s="57"/>
      <c r="S270" s="57"/>
      <c r="T270" s="57"/>
      <c r="U270" s="57"/>
      <c r="V270" s="57"/>
      <c r="W270" s="57"/>
      <c r="X270" s="57"/>
      <c r="Y270" s="57"/>
      <c r="Z270" s="57"/>
      <c r="AA270" s="57"/>
      <c r="AB270" s="57"/>
    </row>
    <row r="271" spans="1:28" x14ac:dyDescent="0.3">
      <c r="A271" s="26"/>
      <c r="B271" s="57"/>
      <c r="C271" s="57"/>
      <c r="D271" s="57"/>
      <c r="E271" s="57"/>
      <c r="F271" s="57"/>
      <c r="G271" s="57"/>
      <c r="H271" s="57"/>
      <c r="I271" s="57"/>
      <c r="J271" s="57"/>
      <c r="K271" s="57"/>
      <c r="L271" s="57"/>
      <c r="M271" s="57"/>
      <c r="N271" s="57"/>
      <c r="O271" s="57"/>
      <c r="P271" s="57"/>
      <c r="Q271" s="57"/>
      <c r="R271" s="57"/>
      <c r="S271" s="57"/>
      <c r="T271" s="57"/>
      <c r="U271" s="57"/>
      <c r="V271" s="57"/>
      <c r="W271" s="57"/>
      <c r="X271" s="57"/>
      <c r="Y271" s="57"/>
      <c r="Z271" s="57"/>
      <c r="AA271" s="57"/>
      <c r="AB271" s="57"/>
    </row>
    <row r="272" spans="1:28" x14ac:dyDescent="0.3">
      <c r="A272" s="26"/>
      <c r="B272" s="57"/>
      <c r="C272" s="57"/>
      <c r="D272" s="57"/>
      <c r="E272" s="57"/>
      <c r="F272" s="57"/>
      <c r="G272" s="57"/>
      <c r="H272" s="57"/>
      <c r="I272" s="57"/>
      <c r="J272" s="57"/>
      <c r="K272" s="57"/>
      <c r="L272" s="57"/>
      <c r="M272" s="57"/>
      <c r="N272" s="57"/>
      <c r="O272" s="57"/>
      <c r="P272" s="57"/>
      <c r="Q272" s="57"/>
      <c r="R272" s="57"/>
      <c r="S272" s="57"/>
      <c r="T272" s="57"/>
      <c r="U272" s="57"/>
      <c r="V272" s="57"/>
      <c r="W272" s="57"/>
      <c r="X272" s="57"/>
      <c r="Y272" s="57"/>
      <c r="Z272" s="57"/>
      <c r="AA272" s="57"/>
      <c r="AB272" s="57"/>
    </row>
    <row r="273" spans="1:28" x14ac:dyDescent="0.3">
      <c r="A273" s="26"/>
      <c r="B273" s="57"/>
      <c r="C273" s="57"/>
      <c r="D273" s="57"/>
      <c r="E273" s="57"/>
      <c r="F273" s="57"/>
      <c r="G273" s="57"/>
      <c r="H273" s="57"/>
      <c r="I273" s="57"/>
      <c r="J273" s="57"/>
      <c r="K273" s="57"/>
      <c r="L273" s="57"/>
      <c r="M273" s="57"/>
      <c r="N273" s="57"/>
      <c r="O273" s="57"/>
      <c r="P273" s="57"/>
      <c r="Q273" s="57"/>
      <c r="R273" s="57"/>
      <c r="S273" s="57"/>
      <c r="T273" s="57"/>
      <c r="U273" s="57"/>
      <c r="V273" s="57"/>
      <c r="W273" s="57"/>
      <c r="X273" s="57"/>
      <c r="Y273" s="57"/>
      <c r="Z273" s="57"/>
      <c r="AA273" s="57"/>
      <c r="AB273" s="57"/>
    </row>
    <row r="274" spans="1:28" x14ac:dyDescent="0.3">
      <c r="A274" s="26"/>
      <c r="B274" s="57"/>
      <c r="C274" s="57"/>
      <c r="D274" s="57"/>
      <c r="E274" s="57"/>
      <c r="F274" s="57"/>
      <c r="G274" s="57"/>
      <c r="H274" s="57"/>
      <c r="I274" s="57"/>
      <c r="J274" s="57"/>
      <c r="K274" s="57"/>
      <c r="L274" s="57"/>
      <c r="M274" s="57"/>
      <c r="N274" s="57"/>
      <c r="O274" s="57"/>
      <c r="P274" s="57"/>
      <c r="Q274" s="57"/>
      <c r="R274" s="57"/>
      <c r="S274" s="57"/>
      <c r="T274" s="57"/>
      <c r="U274" s="57"/>
      <c r="V274" s="57"/>
      <c r="W274" s="57"/>
      <c r="X274" s="57"/>
      <c r="Y274" s="57"/>
      <c r="Z274" s="57"/>
      <c r="AA274" s="57"/>
      <c r="AB274" s="57"/>
    </row>
    <row r="275" spans="1:28" x14ac:dyDescent="0.3">
      <c r="A275" s="26"/>
      <c r="B275" s="57"/>
      <c r="C275" s="57"/>
      <c r="D275" s="57"/>
      <c r="E275" s="57"/>
      <c r="F275" s="57"/>
      <c r="G275" s="57"/>
      <c r="H275" s="57"/>
      <c r="I275" s="57"/>
      <c r="J275" s="57"/>
      <c r="K275" s="57"/>
      <c r="L275" s="57"/>
      <c r="M275" s="57"/>
      <c r="N275" s="57"/>
      <c r="O275" s="57"/>
      <c r="P275" s="57"/>
      <c r="Q275" s="57"/>
      <c r="R275" s="57"/>
      <c r="S275" s="57"/>
      <c r="T275" s="57"/>
      <c r="U275" s="57"/>
      <c r="V275" s="57"/>
      <c r="W275" s="57"/>
      <c r="X275" s="57"/>
      <c r="Y275" s="57"/>
      <c r="Z275" s="57"/>
      <c r="AA275" s="57"/>
      <c r="AB275" s="57"/>
    </row>
    <row r="276" spans="1:28" x14ac:dyDescent="0.3">
      <c r="A276" s="26"/>
      <c r="B276" s="57"/>
      <c r="C276" s="57"/>
      <c r="D276" s="57"/>
      <c r="E276" s="57"/>
      <c r="F276" s="57"/>
      <c r="G276" s="57"/>
      <c r="H276" s="57"/>
      <c r="I276" s="57"/>
      <c r="J276" s="57"/>
      <c r="K276" s="57"/>
      <c r="L276" s="57"/>
      <c r="M276" s="57"/>
      <c r="N276" s="57"/>
      <c r="O276" s="57"/>
      <c r="P276" s="57"/>
      <c r="Q276" s="57"/>
      <c r="R276" s="57"/>
      <c r="S276" s="57"/>
      <c r="T276" s="57"/>
      <c r="U276" s="57"/>
      <c r="V276" s="57"/>
      <c r="W276" s="57"/>
      <c r="X276" s="57"/>
      <c r="Y276" s="57"/>
      <c r="Z276" s="57"/>
      <c r="AA276" s="57"/>
      <c r="AB276" s="57"/>
    </row>
    <row r="277" spans="1:28" x14ac:dyDescent="0.3">
      <c r="A277" s="26"/>
      <c r="B277" s="57"/>
      <c r="C277" s="57"/>
      <c r="D277" s="57"/>
      <c r="E277" s="57"/>
      <c r="F277" s="57"/>
      <c r="G277" s="57"/>
      <c r="H277" s="57"/>
      <c r="I277" s="57"/>
      <c r="J277" s="57"/>
      <c r="K277" s="57"/>
      <c r="L277" s="57"/>
      <c r="M277" s="57"/>
      <c r="N277" s="57"/>
      <c r="O277" s="57"/>
      <c r="P277" s="57"/>
      <c r="Q277" s="57"/>
      <c r="R277" s="57"/>
      <c r="S277" s="57"/>
      <c r="T277" s="57"/>
      <c r="U277" s="57"/>
      <c r="V277" s="57"/>
      <c r="W277" s="57"/>
      <c r="X277" s="57"/>
      <c r="Y277" s="57"/>
      <c r="Z277" s="57"/>
      <c r="AA277" s="57"/>
      <c r="AB277" s="57"/>
    </row>
    <row r="278" spans="1:28" x14ac:dyDescent="0.3">
      <c r="A278" s="26"/>
      <c r="B278" s="57"/>
      <c r="C278" s="57"/>
      <c r="D278" s="57"/>
      <c r="E278" s="57"/>
      <c r="F278" s="57"/>
      <c r="G278" s="57"/>
      <c r="H278" s="57"/>
      <c r="I278" s="57"/>
      <c r="J278" s="57"/>
      <c r="K278" s="57"/>
      <c r="L278" s="57"/>
      <c r="M278" s="57"/>
      <c r="N278" s="57"/>
      <c r="O278" s="57"/>
      <c r="P278" s="57"/>
      <c r="Q278" s="57"/>
      <c r="R278" s="57"/>
      <c r="S278" s="57"/>
      <c r="T278" s="57"/>
      <c r="U278" s="57"/>
      <c r="V278" s="57"/>
      <c r="W278" s="57"/>
      <c r="X278" s="57"/>
      <c r="Y278" s="57"/>
      <c r="Z278" s="57"/>
      <c r="AA278" s="57"/>
      <c r="AB278" s="57"/>
    </row>
    <row r="279" spans="1:28" x14ac:dyDescent="0.3">
      <c r="A279" s="26"/>
      <c r="B279" s="57"/>
      <c r="C279" s="57"/>
      <c r="D279" s="57"/>
      <c r="E279" s="57"/>
      <c r="F279" s="57"/>
      <c r="G279" s="57"/>
      <c r="H279" s="57"/>
      <c r="I279" s="57"/>
      <c r="J279" s="57"/>
      <c r="K279" s="57"/>
      <c r="L279" s="57"/>
      <c r="M279" s="57"/>
      <c r="N279" s="57"/>
      <c r="O279" s="57"/>
      <c r="P279" s="57"/>
      <c r="Q279" s="57"/>
      <c r="R279" s="57"/>
      <c r="S279" s="57"/>
      <c r="T279" s="57"/>
      <c r="U279" s="57"/>
      <c r="V279" s="57"/>
      <c r="W279" s="57"/>
      <c r="X279" s="57"/>
      <c r="Y279" s="57"/>
      <c r="Z279" s="57"/>
      <c r="AA279" s="57"/>
      <c r="AB279" s="57"/>
    </row>
    <row r="280" spans="1:28" x14ac:dyDescent="0.3">
      <c r="A280" s="26"/>
      <c r="B280" s="57"/>
      <c r="C280" s="57"/>
      <c r="D280" s="57"/>
      <c r="E280" s="57"/>
      <c r="F280" s="57"/>
      <c r="G280" s="57"/>
      <c r="H280" s="57"/>
      <c r="I280" s="57"/>
      <c r="J280" s="57"/>
      <c r="K280" s="57"/>
      <c r="L280" s="57"/>
      <c r="M280" s="57"/>
      <c r="N280" s="57"/>
      <c r="O280" s="57"/>
      <c r="P280" s="57"/>
      <c r="Q280" s="57"/>
      <c r="R280" s="57"/>
      <c r="S280" s="57"/>
      <c r="T280" s="57"/>
      <c r="U280" s="57"/>
      <c r="V280" s="57"/>
      <c r="W280" s="57"/>
      <c r="X280" s="57"/>
      <c r="Y280" s="57"/>
      <c r="Z280" s="57"/>
      <c r="AA280" s="57"/>
      <c r="AB280" s="57"/>
    </row>
    <row r="281" spans="1:28" x14ac:dyDescent="0.3">
      <c r="A281" s="26"/>
      <c r="B281" s="57"/>
      <c r="C281" s="57"/>
      <c r="D281" s="57"/>
      <c r="E281" s="57"/>
      <c r="F281" s="57"/>
      <c r="G281" s="57"/>
      <c r="H281" s="57"/>
      <c r="I281" s="57"/>
      <c r="J281" s="57"/>
      <c r="K281" s="57"/>
      <c r="L281" s="57"/>
      <c r="M281" s="57"/>
      <c r="N281" s="57"/>
      <c r="O281" s="57"/>
      <c r="P281" s="57"/>
      <c r="Q281" s="57"/>
      <c r="R281" s="57"/>
      <c r="S281" s="57"/>
      <c r="T281" s="57"/>
      <c r="U281" s="57"/>
      <c r="V281" s="57"/>
      <c r="W281" s="57"/>
      <c r="X281" s="57"/>
      <c r="Y281" s="57"/>
      <c r="Z281" s="57"/>
      <c r="AA281" s="57"/>
      <c r="AB281" s="57"/>
    </row>
    <row r="282" spans="1:28" x14ac:dyDescent="0.3">
      <c r="A282" s="26"/>
      <c r="B282" s="57"/>
      <c r="C282" s="57"/>
      <c r="D282" s="57"/>
      <c r="E282" s="57"/>
      <c r="F282" s="57"/>
      <c r="G282" s="57"/>
      <c r="H282" s="57"/>
      <c r="I282" s="57"/>
      <c r="J282" s="57"/>
      <c r="K282" s="57"/>
      <c r="L282" s="57"/>
      <c r="M282" s="57"/>
      <c r="N282" s="57"/>
      <c r="O282" s="57"/>
      <c r="P282" s="57"/>
      <c r="Q282" s="57"/>
      <c r="R282" s="57"/>
      <c r="S282" s="57"/>
      <c r="T282" s="57"/>
      <c r="U282" s="57"/>
      <c r="V282" s="57"/>
      <c r="W282" s="57"/>
      <c r="X282" s="57"/>
      <c r="Y282" s="57"/>
      <c r="Z282" s="57"/>
      <c r="AA282" s="57"/>
      <c r="AB282" s="57"/>
    </row>
    <row r="283" spans="1:28" x14ac:dyDescent="0.3">
      <c r="A283" s="26"/>
      <c r="B283" s="57"/>
      <c r="C283" s="57"/>
      <c r="D283" s="57"/>
      <c r="E283" s="57"/>
      <c r="F283" s="57"/>
      <c r="G283" s="57"/>
      <c r="H283" s="57"/>
      <c r="I283" s="57"/>
      <c r="J283" s="57"/>
      <c r="K283" s="57"/>
      <c r="L283" s="57"/>
      <c r="M283" s="57"/>
      <c r="N283" s="57"/>
      <c r="O283" s="57"/>
      <c r="P283" s="57"/>
      <c r="Q283" s="57"/>
      <c r="R283" s="57"/>
      <c r="S283" s="57"/>
      <c r="T283" s="57"/>
      <c r="U283" s="57"/>
      <c r="V283" s="57"/>
      <c r="W283" s="57"/>
      <c r="X283" s="57"/>
      <c r="Y283" s="57"/>
      <c r="Z283" s="57"/>
      <c r="AA283" s="57"/>
      <c r="AB283" s="57"/>
    </row>
    <row r="284" spans="1:28" x14ac:dyDescent="0.3">
      <c r="A284" s="26"/>
      <c r="B284" s="57"/>
      <c r="C284" s="57"/>
      <c r="D284" s="57"/>
      <c r="E284" s="57"/>
      <c r="F284" s="57"/>
      <c r="G284" s="57"/>
      <c r="H284" s="57"/>
      <c r="I284" s="57"/>
      <c r="J284" s="57"/>
      <c r="K284" s="57"/>
      <c r="L284" s="57"/>
      <c r="M284" s="57"/>
      <c r="N284" s="57"/>
      <c r="O284" s="57"/>
      <c r="P284" s="57"/>
      <c r="Q284" s="57"/>
      <c r="R284" s="57"/>
      <c r="S284" s="57"/>
      <c r="T284" s="57"/>
      <c r="U284" s="57"/>
      <c r="V284" s="57"/>
      <c r="W284" s="57"/>
      <c r="X284" s="57"/>
      <c r="Y284" s="57"/>
      <c r="Z284" s="57"/>
      <c r="AA284" s="57"/>
      <c r="AB284" s="57"/>
    </row>
    <row r="285" spans="1:28" x14ac:dyDescent="0.3">
      <c r="A285" s="26"/>
      <c r="B285" s="57"/>
      <c r="C285" s="57"/>
      <c r="D285" s="57"/>
      <c r="E285" s="57"/>
      <c r="F285" s="57"/>
      <c r="G285" s="57"/>
      <c r="H285" s="57"/>
      <c r="I285" s="57"/>
      <c r="J285" s="57"/>
      <c r="K285" s="57"/>
      <c r="L285" s="57"/>
      <c r="M285" s="57"/>
      <c r="N285" s="57"/>
      <c r="O285" s="57"/>
      <c r="P285" s="57"/>
      <c r="Q285" s="57"/>
      <c r="R285" s="57"/>
      <c r="S285" s="57"/>
      <c r="T285" s="57"/>
      <c r="U285" s="57"/>
      <c r="V285" s="57"/>
      <c r="W285" s="57"/>
      <c r="X285" s="57"/>
      <c r="Y285" s="57"/>
      <c r="Z285" s="57"/>
      <c r="AA285" s="57"/>
      <c r="AB285" s="57"/>
    </row>
    <row r="286" spans="1:28" x14ac:dyDescent="0.3">
      <c r="A286" s="26"/>
      <c r="B286" s="57"/>
      <c r="C286" s="57"/>
      <c r="D286" s="57"/>
      <c r="E286" s="57"/>
      <c r="F286" s="57"/>
      <c r="G286" s="57"/>
      <c r="H286" s="57"/>
      <c r="I286" s="57"/>
      <c r="J286" s="57"/>
      <c r="K286" s="57"/>
      <c r="L286" s="57"/>
      <c r="M286" s="57"/>
      <c r="N286" s="57"/>
      <c r="O286" s="57"/>
      <c r="P286" s="57"/>
      <c r="Q286" s="57"/>
      <c r="R286" s="57"/>
      <c r="S286" s="57"/>
      <c r="T286" s="57"/>
      <c r="U286" s="57"/>
      <c r="V286" s="57"/>
      <c r="W286" s="57"/>
      <c r="X286" s="57"/>
      <c r="Y286" s="57"/>
      <c r="Z286" s="57"/>
      <c r="AA286" s="57"/>
      <c r="AB286" s="57"/>
    </row>
    <row r="287" spans="1:28" x14ac:dyDescent="0.3">
      <c r="A287" s="26"/>
      <c r="B287" s="57"/>
      <c r="C287" s="57"/>
      <c r="D287" s="57"/>
      <c r="E287" s="57"/>
      <c r="F287" s="57"/>
      <c r="G287" s="57"/>
      <c r="H287" s="57"/>
      <c r="I287" s="57"/>
      <c r="J287" s="57"/>
      <c r="K287" s="57"/>
      <c r="L287" s="57"/>
      <c r="M287" s="57"/>
      <c r="N287" s="57"/>
      <c r="O287" s="57"/>
      <c r="P287" s="57"/>
      <c r="Q287" s="57"/>
      <c r="R287" s="57"/>
      <c r="S287" s="57"/>
      <c r="T287" s="57"/>
      <c r="U287" s="57"/>
      <c r="V287" s="57"/>
      <c r="W287" s="57"/>
      <c r="X287" s="57"/>
      <c r="Y287" s="57"/>
      <c r="Z287" s="57"/>
      <c r="AA287" s="57"/>
      <c r="AB287" s="57"/>
    </row>
    <row r="288" spans="1:28" x14ac:dyDescent="0.3">
      <c r="A288" s="26"/>
      <c r="B288" s="57"/>
      <c r="C288" s="57"/>
      <c r="D288" s="57"/>
      <c r="E288" s="57"/>
      <c r="F288" s="57"/>
      <c r="G288" s="57"/>
      <c r="H288" s="57"/>
      <c r="I288" s="57"/>
      <c r="J288" s="57"/>
      <c r="K288" s="57"/>
      <c r="L288" s="57"/>
      <c r="M288" s="57"/>
      <c r="N288" s="57"/>
      <c r="O288" s="57"/>
      <c r="P288" s="57"/>
      <c r="Q288" s="57"/>
      <c r="R288" s="57"/>
      <c r="S288" s="57"/>
      <c r="T288" s="57"/>
      <c r="U288" s="57"/>
      <c r="V288" s="57"/>
      <c r="W288" s="57"/>
      <c r="X288" s="57"/>
      <c r="Y288" s="57"/>
      <c r="Z288" s="57"/>
      <c r="AA288" s="57"/>
      <c r="AB288" s="57"/>
    </row>
    <row r="289" spans="1:28" x14ac:dyDescent="0.3">
      <c r="A289" s="26"/>
      <c r="B289" s="57"/>
      <c r="C289" s="57"/>
      <c r="D289" s="57"/>
      <c r="E289" s="57"/>
      <c r="F289" s="57"/>
      <c r="G289" s="57"/>
      <c r="H289" s="57"/>
      <c r="I289" s="57"/>
      <c r="J289" s="57"/>
      <c r="K289" s="57"/>
      <c r="L289" s="57"/>
      <c r="M289" s="57"/>
      <c r="N289" s="57"/>
      <c r="O289" s="57"/>
      <c r="P289" s="57"/>
      <c r="Q289" s="57"/>
      <c r="R289" s="57"/>
      <c r="S289" s="57"/>
      <c r="T289" s="57"/>
      <c r="U289" s="57"/>
      <c r="V289" s="57"/>
      <c r="W289" s="57"/>
      <c r="X289" s="57"/>
      <c r="Y289" s="57"/>
      <c r="Z289" s="57"/>
      <c r="AA289" s="57"/>
      <c r="AB289" s="57"/>
    </row>
    <row r="290" spans="1:28" x14ac:dyDescent="0.3">
      <c r="A290" s="26"/>
      <c r="B290" s="57"/>
      <c r="C290" s="57"/>
      <c r="D290" s="57"/>
      <c r="E290" s="57"/>
      <c r="F290" s="57"/>
      <c r="G290" s="57"/>
      <c r="H290" s="57"/>
      <c r="I290" s="57"/>
      <c r="J290" s="57"/>
      <c r="K290" s="57"/>
      <c r="L290" s="57"/>
      <c r="M290" s="57"/>
      <c r="N290" s="57"/>
      <c r="O290" s="57"/>
      <c r="P290" s="57"/>
      <c r="Q290" s="57"/>
      <c r="R290" s="57"/>
      <c r="S290" s="57"/>
      <c r="T290" s="57"/>
      <c r="U290" s="57"/>
      <c r="V290" s="57"/>
      <c r="W290" s="57"/>
      <c r="X290" s="57"/>
      <c r="Y290" s="57"/>
      <c r="Z290" s="57"/>
      <c r="AA290" s="57"/>
      <c r="AB290" s="57"/>
    </row>
    <row r="291" spans="1:28" x14ac:dyDescent="0.3">
      <c r="A291" s="26"/>
      <c r="B291" s="57"/>
      <c r="C291" s="57"/>
      <c r="D291" s="57"/>
      <c r="E291" s="57"/>
      <c r="F291" s="57"/>
      <c r="G291" s="57"/>
      <c r="H291" s="57"/>
      <c r="I291" s="57"/>
      <c r="J291" s="57"/>
      <c r="K291" s="57"/>
      <c r="L291" s="57"/>
      <c r="M291" s="57"/>
      <c r="N291" s="57"/>
      <c r="O291" s="57"/>
      <c r="P291" s="57"/>
      <c r="Q291" s="57"/>
      <c r="R291" s="57"/>
      <c r="S291" s="57"/>
      <c r="T291" s="57"/>
      <c r="U291" s="57"/>
      <c r="V291" s="57"/>
      <c r="W291" s="57"/>
      <c r="X291" s="57"/>
      <c r="Y291" s="57"/>
      <c r="Z291" s="57"/>
      <c r="AA291" s="57"/>
      <c r="AB291" s="57"/>
    </row>
    <row r="292" spans="1:28" x14ac:dyDescent="0.3">
      <c r="A292" s="26"/>
      <c r="B292" s="57"/>
      <c r="C292" s="57"/>
      <c r="D292" s="57"/>
      <c r="E292" s="57"/>
      <c r="F292" s="57"/>
      <c r="G292" s="57"/>
      <c r="H292" s="57"/>
      <c r="I292" s="57"/>
      <c r="J292" s="57"/>
      <c r="K292" s="57"/>
      <c r="L292" s="57"/>
      <c r="M292" s="57"/>
      <c r="N292" s="57"/>
      <c r="O292" s="57"/>
      <c r="P292" s="57"/>
      <c r="Q292" s="57"/>
      <c r="R292" s="57"/>
      <c r="S292" s="57"/>
      <c r="T292" s="57"/>
      <c r="U292" s="57"/>
      <c r="V292" s="57"/>
      <c r="W292" s="57"/>
      <c r="X292" s="57"/>
      <c r="Y292" s="57"/>
      <c r="Z292" s="57"/>
      <c r="AA292" s="57"/>
      <c r="AB292" s="57"/>
    </row>
    <row r="293" spans="1:28" x14ac:dyDescent="0.3">
      <c r="A293" s="26"/>
      <c r="B293" s="57"/>
      <c r="C293" s="57"/>
      <c r="D293" s="57"/>
      <c r="E293" s="57"/>
      <c r="F293" s="57"/>
      <c r="G293" s="57"/>
      <c r="H293" s="57"/>
      <c r="I293" s="57"/>
      <c r="J293" s="57"/>
      <c r="K293" s="57"/>
      <c r="L293" s="57"/>
      <c r="M293" s="57"/>
      <c r="N293" s="57"/>
      <c r="O293" s="57"/>
      <c r="P293" s="57"/>
      <c r="Q293" s="57"/>
      <c r="R293" s="57"/>
      <c r="S293" s="57"/>
      <c r="T293" s="57"/>
      <c r="U293" s="57"/>
      <c r="V293" s="57"/>
      <c r="W293" s="57"/>
      <c r="X293" s="57"/>
      <c r="Y293" s="57"/>
      <c r="Z293" s="57"/>
      <c r="AA293" s="57"/>
      <c r="AB293" s="57"/>
    </row>
    <row r="294" spans="1:28" x14ac:dyDescent="0.3">
      <c r="A294" s="26"/>
      <c r="B294" s="57"/>
      <c r="C294" s="57"/>
      <c r="D294" s="57"/>
      <c r="E294" s="57"/>
      <c r="F294" s="57"/>
      <c r="G294" s="57"/>
      <c r="H294" s="57"/>
      <c r="I294" s="57"/>
      <c r="J294" s="57"/>
      <c r="K294" s="57"/>
      <c r="L294" s="57"/>
      <c r="M294" s="57"/>
      <c r="N294" s="57"/>
      <c r="O294" s="57"/>
      <c r="P294" s="57"/>
      <c r="Q294" s="57"/>
      <c r="R294" s="57"/>
      <c r="S294" s="57"/>
      <c r="T294" s="57"/>
      <c r="U294" s="57"/>
      <c r="V294" s="57"/>
      <c r="W294" s="57"/>
      <c r="X294" s="57"/>
      <c r="Y294" s="57"/>
      <c r="Z294" s="57"/>
      <c r="AA294" s="57"/>
      <c r="AB294" s="57"/>
    </row>
    <row r="295" spans="1:28" x14ac:dyDescent="0.3">
      <c r="A295" s="26"/>
      <c r="B295" s="57"/>
      <c r="C295" s="57"/>
      <c r="D295" s="57"/>
      <c r="E295" s="57"/>
      <c r="F295" s="57"/>
      <c r="G295" s="57"/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7"/>
      <c r="T295" s="57"/>
      <c r="U295" s="57"/>
      <c r="V295" s="57"/>
      <c r="W295" s="57"/>
      <c r="X295" s="57"/>
      <c r="Y295" s="57"/>
      <c r="Z295" s="57"/>
      <c r="AA295" s="57"/>
      <c r="AB295" s="57"/>
    </row>
    <row r="296" spans="1:28" x14ac:dyDescent="0.3">
      <c r="A296" s="26"/>
      <c r="B296" s="57"/>
      <c r="C296" s="57"/>
      <c r="D296" s="57"/>
      <c r="E296" s="57"/>
      <c r="F296" s="57"/>
      <c r="G296" s="57"/>
      <c r="H296" s="57"/>
      <c r="I296" s="57"/>
      <c r="J296" s="57"/>
      <c r="K296" s="57"/>
      <c r="L296" s="57"/>
      <c r="M296" s="57"/>
      <c r="N296" s="57"/>
      <c r="O296" s="57"/>
      <c r="P296" s="57"/>
      <c r="Q296" s="57"/>
      <c r="R296" s="57"/>
      <c r="S296" s="57"/>
      <c r="T296" s="57"/>
      <c r="U296" s="57"/>
      <c r="V296" s="57"/>
      <c r="W296" s="57"/>
      <c r="X296" s="57"/>
      <c r="Y296" s="57"/>
      <c r="Z296" s="57"/>
      <c r="AA296" s="57"/>
      <c r="AB296" s="57"/>
    </row>
    <row r="297" spans="1:28" x14ac:dyDescent="0.3">
      <c r="A297" s="26"/>
      <c r="B297" s="57"/>
      <c r="C297" s="57"/>
      <c r="D297" s="57"/>
      <c r="E297" s="57"/>
      <c r="F297" s="57"/>
      <c r="G297" s="57"/>
      <c r="H297" s="57"/>
      <c r="I297" s="57"/>
      <c r="J297" s="57"/>
      <c r="K297" s="57"/>
      <c r="L297" s="57"/>
      <c r="M297" s="57"/>
      <c r="N297" s="57"/>
      <c r="O297" s="57"/>
      <c r="P297" s="57"/>
      <c r="Q297" s="57"/>
      <c r="R297" s="57"/>
      <c r="S297" s="57"/>
      <c r="T297" s="57"/>
      <c r="U297" s="57"/>
      <c r="V297" s="57"/>
      <c r="W297" s="57"/>
      <c r="X297" s="57"/>
      <c r="Y297" s="57"/>
      <c r="Z297" s="57"/>
      <c r="AA297" s="57"/>
      <c r="AB297" s="57"/>
    </row>
    <row r="298" spans="1:28" x14ac:dyDescent="0.3">
      <c r="A298" s="26"/>
      <c r="B298" s="57"/>
      <c r="C298" s="57"/>
      <c r="D298" s="57"/>
      <c r="E298" s="57"/>
      <c r="F298" s="57"/>
      <c r="G298" s="57"/>
      <c r="H298" s="57"/>
      <c r="I298" s="57"/>
      <c r="J298" s="57"/>
      <c r="K298" s="57"/>
      <c r="L298" s="57"/>
      <c r="M298" s="57"/>
      <c r="N298" s="57"/>
      <c r="O298" s="57"/>
      <c r="P298" s="57"/>
      <c r="Q298" s="57"/>
      <c r="R298" s="57"/>
      <c r="S298" s="57"/>
      <c r="T298" s="57"/>
      <c r="U298" s="57"/>
      <c r="V298" s="57"/>
      <c r="W298" s="57"/>
      <c r="X298" s="57"/>
      <c r="Y298" s="57"/>
      <c r="Z298" s="57"/>
      <c r="AA298" s="57"/>
      <c r="AB298" s="57"/>
    </row>
    <row r="299" spans="1:28" x14ac:dyDescent="0.3">
      <c r="A299" s="26"/>
      <c r="B299" s="57"/>
      <c r="C299" s="57"/>
      <c r="D299" s="57"/>
      <c r="E299" s="57"/>
      <c r="F299" s="57"/>
      <c r="G299" s="57"/>
      <c r="H299" s="57"/>
      <c r="I299" s="57"/>
      <c r="J299" s="57"/>
      <c r="K299" s="57"/>
      <c r="L299" s="57"/>
      <c r="M299" s="57"/>
      <c r="N299" s="57"/>
      <c r="O299" s="57"/>
      <c r="P299" s="57"/>
      <c r="Q299" s="57"/>
      <c r="R299" s="57"/>
      <c r="S299" s="57"/>
      <c r="T299" s="57"/>
      <c r="U299" s="57"/>
      <c r="V299" s="57"/>
      <c r="W299" s="57"/>
      <c r="X299" s="57"/>
      <c r="Y299" s="57"/>
      <c r="Z299" s="57"/>
      <c r="AA299" s="57"/>
      <c r="AB299" s="57"/>
    </row>
    <row r="300" spans="1:28" x14ac:dyDescent="0.3">
      <c r="A300" s="26"/>
      <c r="B300" s="57"/>
      <c r="C300" s="57"/>
      <c r="D300" s="57"/>
      <c r="E300" s="57"/>
      <c r="F300" s="57"/>
      <c r="G300" s="57"/>
      <c r="H300" s="57"/>
      <c r="I300" s="57"/>
      <c r="J300" s="57"/>
      <c r="K300" s="57"/>
      <c r="L300" s="57"/>
      <c r="M300" s="57"/>
      <c r="N300" s="57"/>
      <c r="O300" s="57"/>
      <c r="P300" s="57"/>
      <c r="Q300" s="57"/>
      <c r="R300" s="57"/>
      <c r="S300" s="57"/>
      <c r="T300" s="57"/>
      <c r="U300" s="57"/>
      <c r="V300" s="57"/>
      <c r="W300" s="57"/>
      <c r="X300" s="57"/>
      <c r="Y300" s="57"/>
      <c r="Z300" s="57"/>
      <c r="AA300" s="57"/>
      <c r="AB300" s="57"/>
    </row>
    <row r="301" spans="1:28" x14ac:dyDescent="0.3">
      <c r="A301" s="26"/>
      <c r="B301" s="57"/>
      <c r="C301" s="57"/>
      <c r="D301" s="57"/>
      <c r="E301" s="57"/>
      <c r="F301" s="57"/>
      <c r="G301" s="57"/>
      <c r="H301" s="57"/>
      <c r="I301" s="57"/>
      <c r="J301" s="57"/>
      <c r="K301" s="57"/>
      <c r="L301" s="57"/>
      <c r="M301" s="57"/>
      <c r="N301" s="57"/>
      <c r="O301" s="57"/>
      <c r="P301" s="57"/>
      <c r="Q301" s="57"/>
      <c r="R301" s="57"/>
      <c r="S301" s="57"/>
      <c r="T301" s="57"/>
      <c r="U301" s="57"/>
      <c r="V301" s="57"/>
      <c r="W301" s="57"/>
      <c r="X301" s="57"/>
      <c r="Y301" s="57"/>
      <c r="Z301" s="57"/>
      <c r="AA301" s="57"/>
      <c r="AB301" s="57"/>
    </row>
    <row r="302" spans="1:28" x14ac:dyDescent="0.3">
      <c r="A302" s="26"/>
      <c r="B302" s="57"/>
      <c r="C302" s="57"/>
      <c r="D302" s="57"/>
      <c r="E302" s="57"/>
      <c r="F302" s="57"/>
      <c r="G302" s="57"/>
      <c r="H302" s="57"/>
      <c r="I302" s="57"/>
      <c r="J302" s="57"/>
      <c r="K302" s="57"/>
      <c r="L302" s="57"/>
      <c r="M302" s="57"/>
      <c r="N302" s="57"/>
      <c r="O302" s="57"/>
      <c r="P302" s="57"/>
      <c r="Q302" s="57"/>
      <c r="R302" s="57"/>
      <c r="S302" s="57"/>
      <c r="T302" s="57"/>
      <c r="U302" s="57"/>
      <c r="V302" s="57"/>
      <c r="W302" s="57"/>
      <c r="X302" s="57"/>
      <c r="Y302" s="57"/>
      <c r="Z302" s="57"/>
      <c r="AA302" s="57"/>
      <c r="AB302" s="57"/>
    </row>
    <row r="303" spans="1:28" x14ac:dyDescent="0.3">
      <c r="A303" s="26"/>
      <c r="B303" s="57"/>
      <c r="C303" s="57"/>
      <c r="D303" s="57"/>
      <c r="E303" s="57"/>
      <c r="F303" s="57"/>
      <c r="G303" s="57"/>
      <c r="H303" s="57"/>
      <c r="I303" s="57"/>
      <c r="J303" s="57"/>
      <c r="K303" s="57"/>
      <c r="L303" s="57"/>
      <c r="M303" s="57"/>
      <c r="N303" s="57"/>
      <c r="O303" s="57"/>
      <c r="P303" s="57"/>
      <c r="Q303" s="57"/>
      <c r="R303" s="57"/>
      <c r="S303" s="57"/>
      <c r="T303" s="57"/>
      <c r="U303" s="57"/>
      <c r="V303" s="57"/>
      <c r="W303" s="57"/>
      <c r="X303" s="57"/>
      <c r="Y303" s="57"/>
      <c r="Z303" s="57"/>
      <c r="AA303" s="57"/>
      <c r="AB303" s="57"/>
    </row>
    <row r="304" spans="1:28" x14ac:dyDescent="0.3">
      <c r="A304" s="26"/>
      <c r="B304" s="57"/>
      <c r="C304" s="57"/>
      <c r="D304" s="57"/>
      <c r="E304" s="57"/>
      <c r="F304" s="57"/>
      <c r="G304" s="57"/>
      <c r="H304" s="57"/>
      <c r="I304" s="57"/>
      <c r="J304" s="57"/>
      <c r="K304" s="57"/>
      <c r="L304" s="57"/>
      <c r="M304" s="57"/>
      <c r="N304" s="57"/>
      <c r="O304" s="57"/>
      <c r="P304" s="57"/>
      <c r="Q304" s="57"/>
      <c r="R304" s="57"/>
      <c r="S304" s="57"/>
      <c r="T304" s="57"/>
      <c r="U304" s="57"/>
      <c r="V304" s="57"/>
      <c r="W304" s="57"/>
      <c r="X304" s="57"/>
      <c r="Y304" s="57"/>
      <c r="Z304" s="57"/>
      <c r="AA304" s="57"/>
      <c r="AB304" s="57"/>
    </row>
    <row r="305" spans="1:28" x14ac:dyDescent="0.3">
      <c r="A305" s="26"/>
      <c r="B305" s="57"/>
      <c r="C305" s="57"/>
      <c r="D305" s="57"/>
      <c r="E305" s="57"/>
      <c r="F305" s="57"/>
      <c r="G305" s="57"/>
      <c r="H305" s="57"/>
      <c r="I305" s="57"/>
      <c r="J305" s="57"/>
      <c r="K305" s="57"/>
      <c r="L305" s="57"/>
      <c r="M305" s="57"/>
      <c r="N305" s="57"/>
      <c r="O305" s="57"/>
      <c r="P305" s="57"/>
      <c r="Q305" s="57"/>
      <c r="R305" s="57"/>
      <c r="S305" s="57"/>
      <c r="T305" s="57"/>
      <c r="U305" s="57"/>
      <c r="V305" s="57"/>
      <c r="W305" s="57"/>
      <c r="X305" s="57"/>
      <c r="Y305" s="57"/>
      <c r="Z305" s="57"/>
      <c r="AA305" s="57"/>
      <c r="AB305" s="57"/>
    </row>
    <row r="306" spans="1:28" x14ac:dyDescent="0.3">
      <c r="A306" s="26"/>
      <c r="B306" s="57"/>
      <c r="C306" s="57"/>
      <c r="D306" s="57"/>
      <c r="E306" s="57"/>
      <c r="F306" s="57"/>
      <c r="G306" s="57"/>
      <c r="H306" s="57"/>
      <c r="I306" s="57"/>
      <c r="J306" s="57"/>
      <c r="K306" s="57"/>
      <c r="L306" s="57"/>
      <c r="M306" s="57"/>
      <c r="N306" s="57"/>
      <c r="O306" s="57"/>
      <c r="P306" s="57"/>
      <c r="Q306" s="57"/>
      <c r="R306" s="57"/>
      <c r="S306" s="57"/>
      <c r="T306" s="57"/>
      <c r="U306" s="57"/>
      <c r="V306" s="57"/>
      <c r="W306" s="57"/>
      <c r="X306" s="57"/>
      <c r="Y306" s="57"/>
      <c r="Z306" s="57"/>
      <c r="AA306" s="57"/>
      <c r="AB306" s="57"/>
    </row>
    <row r="307" spans="1:28" x14ac:dyDescent="0.3">
      <c r="A307" s="26"/>
      <c r="B307" s="57"/>
      <c r="C307" s="57"/>
      <c r="D307" s="57"/>
      <c r="E307" s="57"/>
      <c r="F307" s="57"/>
      <c r="G307" s="57"/>
      <c r="H307" s="57"/>
      <c r="I307" s="57"/>
      <c r="J307" s="57"/>
      <c r="K307" s="57"/>
      <c r="L307" s="57"/>
      <c r="M307" s="57"/>
      <c r="N307" s="57"/>
      <c r="O307" s="57"/>
      <c r="P307" s="57"/>
      <c r="Q307" s="57"/>
      <c r="R307" s="57"/>
      <c r="S307" s="57"/>
      <c r="T307" s="57"/>
      <c r="U307" s="57"/>
      <c r="V307" s="57"/>
      <c r="W307" s="57"/>
      <c r="X307" s="57"/>
      <c r="Y307" s="57"/>
      <c r="Z307" s="57"/>
      <c r="AA307" s="57"/>
      <c r="AB307" s="57"/>
    </row>
    <row r="308" spans="1:28" x14ac:dyDescent="0.3">
      <c r="A308" s="26"/>
      <c r="B308" s="57"/>
      <c r="C308" s="57"/>
      <c r="D308" s="57"/>
      <c r="E308" s="57"/>
      <c r="F308" s="57"/>
      <c r="G308" s="57"/>
      <c r="H308" s="57"/>
      <c r="I308" s="57"/>
      <c r="J308" s="57"/>
      <c r="K308" s="57"/>
      <c r="L308" s="57"/>
      <c r="M308" s="57"/>
      <c r="N308" s="57"/>
      <c r="O308" s="57"/>
      <c r="P308" s="57"/>
      <c r="Q308" s="57"/>
      <c r="R308" s="57"/>
      <c r="S308" s="57"/>
      <c r="T308" s="57"/>
      <c r="U308" s="57"/>
      <c r="V308" s="57"/>
      <c r="W308" s="57"/>
      <c r="X308" s="57"/>
      <c r="Y308" s="57"/>
      <c r="Z308" s="57"/>
      <c r="AA308" s="57"/>
      <c r="AB308" s="57"/>
    </row>
    <row r="309" spans="1:28" x14ac:dyDescent="0.3">
      <c r="A309" s="26"/>
      <c r="B309" s="57"/>
      <c r="C309" s="57"/>
      <c r="D309" s="57"/>
      <c r="E309" s="57"/>
      <c r="F309" s="57"/>
      <c r="G309" s="57"/>
      <c r="H309" s="57"/>
      <c r="I309" s="57"/>
      <c r="J309" s="57"/>
      <c r="K309" s="57"/>
      <c r="L309" s="57"/>
      <c r="M309" s="57"/>
      <c r="N309" s="57"/>
      <c r="O309" s="57"/>
      <c r="P309" s="57"/>
      <c r="Q309" s="57"/>
      <c r="R309" s="57"/>
      <c r="S309" s="57"/>
      <c r="T309" s="57"/>
      <c r="U309" s="57"/>
      <c r="V309" s="57"/>
      <c r="W309" s="57"/>
      <c r="X309" s="57"/>
      <c r="Y309" s="57"/>
      <c r="Z309" s="57"/>
      <c r="AA309" s="57"/>
      <c r="AB309" s="57"/>
    </row>
    <row r="310" spans="1:28" x14ac:dyDescent="0.3">
      <c r="A310" s="26"/>
      <c r="B310" s="57"/>
      <c r="C310" s="57"/>
      <c r="D310" s="57"/>
      <c r="E310" s="57"/>
      <c r="F310" s="57"/>
      <c r="G310" s="57"/>
      <c r="H310" s="57"/>
      <c r="I310" s="57"/>
      <c r="J310" s="57"/>
      <c r="K310" s="57"/>
      <c r="L310" s="57"/>
      <c r="M310" s="57"/>
      <c r="N310" s="57"/>
      <c r="O310" s="57"/>
      <c r="P310" s="57"/>
      <c r="Q310" s="57"/>
      <c r="R310" s="57"/>
      <c r="S310" s="57"/>
      <c r="T310" s="57"/>
      <c r="U310" s="57"/>
      <c r="V310" s="57"/>
      <c r="W310" s="57"/>
      <c r="X310" s="57"/>
      <c r="Y310" s="57"/>
      <c r="Z310" s="57"/>
      <c r="AA310" s="57"/>
      <c r="AB310" s="57"/>
    </row>
    <row r="311" spans="1:28" x14ac:dyDescent="0.3">
      <c r="A311" s="26"/>
      <c r="B311" s="57"/>
      <c r="C311" s="57"/>
      <c r="D311" s="57"/>
      <c r="E311" s="57"/>
      <c r="F311" s="57"/>
      <c r="G311" s="57"/>
      <c r="H311" s="57"/>
      <c r="I311" s="57"/>
      <c r="J311" s="57"/>
      <c r="K311" s="57"/>
      <c r="L311" s="57"/>
      <c r="M311" s="57"/>
      <c r="N311" s="57"/>
      <c r="O311" s="57"/>
      <c r="P311" s="57"/>
      <c r="Q311" s="57"/>
      <c r="R311" s="57"/>
      <c r="S311" s="57"/>
      <c r="T311" s="57"/>
      <c r="U311" s="57"/>
      <c r="V311" s="57"/>
      <c r="W311" s="57"/>
      <c r="X311" s="57"/>
      <c r="Y311" s="57"/>
      <c r="Z311" s="57"/>
      <c r="AA311" s="57"/>
      <c r="AB311" s="57"/>
    </row>
    <row r="312" spans="1:28" x14ac:dyDescent="0.3">
      <c r="A312" s="26"/>
      <c r="B312" s="57"/>
      <c r="C312" s="57"/>
      <c r="D312" s="57"/>
      <c r="E312" s="57"/>
      <c r="F312" s="57"/>
      <c r="G312" s="57"/>
      <c r="H312" s="57"/>
      <c r="I312" s="57"/>
      <c r="J312" s="57"/>
      <c r="K312" s="57"/>
      <c r="L312" s="57"/>
      <c r="M312" s="57"/>
      <c r="N312" s="57"/>
      <c r="O312" s="57"/>
      <c r="P312" s="57"/>
      <c r="Q312" s="57"/>
      <c r="R312" s="57"/>
      <c r="S312" s="57"/>
      <c r="T312" s="57"/>
      <c r="U312" s="57"/>
      <c r="V312" s="57"/>
      <c r="W312" s="57"/>
      <c r="X312" s="57"/>
      <c r="Y312" s="57"/>
      <c r="Z312" s="57"/>
      <c r="AA312" s="57"/>
      <c r="AB312" s="57"/>
    </row>
    <row r="313" spans="1:28" x14ac:dyDescent="0.3">
      <c r="A313" s="26"/>
      <c r="B313" s="57"/>
      <c r="C313" s="57"/>
      <c r="D313" s="57"/>
      <c r="E313" s="57"/>
      <c r="F313" s="57"/>
      <c r="G313" s="57"/>
      <c r="H313" s="57"/>
      <c r="I313" s="57"/>
      <c r="J313" s="57"/>
      <c r="K313" s="57"/>
      <c r="L313" s="57"/>
      <c r="M313" s="57"/>
      <c r="N313" s="57"/>
      <c r="O313" s="57"/>
      <c r="P313" s="57"/>
      <c r="Q313" s="57"/>
      <c r="R313" s="57"/>
      <c r="S313" s="57"/>
      <c r="T313" s="57"/>
      <c r="U313" s="57"/>
      <c r="V313" s="57"/>
      <c r="W313" s="57"/>
      <c r="X313" s="57"/>
      <c r="Y313" s="57"/>
      <c r="Z313" s="57"/>
      <c r="AA313" s="57"/>
      <c r="AB313" s="57"/>
    </row>
    <row r="314" spans="1:28" x14ac:dyDescent="0.3">
      <c r="A314" s="26"/>
      <c r="B314" s="57"/>
      <c r="C314" s="57"/>
      <c r="D314" s="57"/>
      <c r="E314" s="57"/>
      <c r="F314" s="57"/>
      <c r="G314" s="57"/>
      <c r="H314" s="57"/>
      <c r="I314" s="57"/>
      <c r="J314" s="57"/>
      <c r="K314" s="57"/>
      <c r="L314" s="57"/>
      <c r="M314" s="57"/>
      <c r="N314" s="57"/>
      <c r="O314" s="57"/>
      <c r="P314" s="57"/>
      <c r="Q314" s="57"/>
      <c r="R314" s="57"/>
      <c r="S314" s="57"/>
      <c r="T314" s="57"/>
      <c r="U314" s="57"/>
      <c r="V314" s="57"/>
      <c r="W314" s="57"/>
      <c r="X314" s="57"/>
      <c r="Y314" s="57"/>
      <c r="Z314" s="57"/>
      <c r="AA314" s="57"/>
      <c r="AB314" s="57"/>
    </row>
    <row r="315" spans="1:28" x14ac:dyDescent="0.3">
      <c r="A315" s="26"/>
      <c r="B315" s="57"/>
      <c r="C315" s="57"/>
      <c r="D315" s="57"/>
      <c r="E315" s="57"/>
      <c r="F315" s="57"/>
      <c r="G315" s="57"/>
      <c r="H315" s="57"/>
      <c r="I315" s="57"/>
      <c r="J315" s="57"/>
      <c r="K315" s="57"/>
      <c r="L315" s="57"/>
      <c r="M315" s="57"/>
      <c r="N315" s="57"/>
      <c r="O315" s="57"/>
      <c r="P315" s="57"/>
      <c r="Q315" s="57"/>
      <c r="R315" s="57"/>
      <c r="S315" s="57"/>
      <c r="T315" s="57"/>
      <c r="U315" s="57"/>
      <c r="V315" s="57"/>
      <c r="W315" s="57"/>
      <c r="X315" s="57"/>
      <c r="Y315" s="57"/>
      <c r="Z315" s="57"/>
      <c r="AA315" s="57"/>
      <c r="AB315" s="57"/>
    </row>
    <row r="316" spans="1:28" x14ac:dyDescent="0.3">
      <c r="A316" s="26"/>
      <c r="B316" s="57"/>
      <c r="C316" s="57"/>
      <c r="D316" s="57"/>
      <c r="E316" s="57"/>
      <c r="F316" s="57"/>
      <c r="G316" s="57"/>
      <c r="H316" s="57"/>
      <c r="I316" s="57"/>
      <c r="J316" s="57"/>
      <c r="K316" s="57"/>
      <c r="L316" s="57"/>
      <c r="M316" s="57"/>
      <c r="N316" s="57"/>
      <c r="O316" s="57"/>
      <c r="P316" s="57"/>
      <c r="Q316" s="57"/>
      <c r="R316" s="57"/>
      <c r="S316" s="57"/>
      <c r="T316" s="57"/>
      <c r="U316" s="57"/>
      <c r="V316" s="57"/>
      <c r="W316" s="57"/>
      <c r="X316" s="57"/>
      <c r="Y316" s="57"/>
      <c r="Z316" s="57"/>
      <c r="AA316" s="57"/>
      <c r="AB316" s="57"/>
    </row>
    <row r="317" spans="1:28" x14ac:dyDescent="0.3">
      <c r="A317" s="26"/>
      <c r="B317" s="57"/>
      <c r="C317" s="57"/>
      <c r="D317" s="57"/>
      <c r="E317" s="57"/>
      <c r="F317" s="57"/>
      <c r="G317" s="57"/>
      <c r="H317" s="57"/>
      <c r="I317" s="57"/>
      <c r="J317" s="57"/>
      <c r="K317" s="57"/>
      <c r="L317" s="57"/>
      <c r="M317" s="57"/>
      <c r="N317" s="57"/>
      <c r="O317" s="57"/>
      <c r="P317" s="57"/>
      <c r="Q317" s="57"/>
      <c r="R317" s="57"/>
      <c r="S317" s="57"/>
      <c r="T317" s="57"/>
      <c r="U317" s="57"/>
      <c r="V317" s="57"/>
      <c r="W317" s="57"/>
      <c r="X317" s="57"/>
      <c r="Y317" s="57"/>
      <c r="Z317" s="57"/>
      <c r="AA317" s="57"/>
      <c r="AB317" s="57"/>
    </row>
    <row r="318" spans="1:28" x14ac:dyDescent="0.3">
      <c r="A318" s="26"/>
      <c r="B318" s="57"/>
      <c r="C318" s="57"/>
      <c r="D318" s="57"/>
      <c r="E318" s="57"/>
      <c r="F318" s="57"/>
      <c r="G318" s="57"/>
      <c r="H318" s="57"/>
      <c r="I318" s="57"/>
      <c r="J318" s="57"/>
      <c r="K318" s="57"/>
      <c r="L318" s="57"/>
      <c r="M318" s="57"/>
      <c r="N318" s="57"/>
      <c r="O318" s="57"/>
      <c r="P318" s="57"/>
      <c r="Q318" s="57"/>
      <c r="R318" s="57"/>
      <c r="S318" s="57"/>
      <c r="T318" s="57"/>
      <c r="U318" s="57"/>
      <c r="V318" s="57"/>
      <c r="W318" s="57"/>
      <c r="X318" s="57"/>
      <c r="Y318" s="57"/>
      <c r="Z318" s="57"/>
      <c r="AA318" s="57"/>
      <c r="AB318" s="57"/>
    </row>
    <row r="319" spans="1:28" x14ac:dyDescent="0.3">
      <c r="A319" s="26"/>
      <c r="B319" s="57"/>
      <c r="C319" s="57"/>
      <c r="D319" s="57"/>
      <c r="E319" s="57"/>
      <c r="F319" s="57"/>
      <c r="G319" s="57"/>
      <c r="H319" s="57"/>
      <c r="I319" s="57"/>
      <c r="J319" s="57"/>
      <c r="K319" s="57"/>
      <c r="L319" s="57"/>
      <c r="M319" s="57"/>
      <c r="N319" s="57"/>
      <c r="O319" s="57"/>
      <c r="P319" s="57"/>
      <c r="Q319" s="57"/>
      <c r="R319" s="57"/>
      <c r="S319" s="57"/>
      <c r="T319" s="57"/>
      <c r="U319" s="57"/>
      <c r="V319" s="57"/>
      <c r="W319" s="57"/>
      <c r="X319" s="57"/>
      <c r="Y319" s="57"/>
      <c r="Z319" s="57"/>
      <c r="AA319" s="57"/>
      <c r="AB319" s="57"/>
    </row>
    <row r="320" spans="1:28" x14ac:dyDescent="0.3">
      <c r="A320" s="26"/>
      <c r="B320" s="57"/>
      <c r="C320" s="57"/>
      <c r="D320" s="57"/>
      <c r="E320" s="57"/>
      <c r="F320" s="57"/>
      <c r="G320" s="57"/>
      <c r="H320" s="57"/>
      <c r="I320" s="57"/>
      <c r="J320" s="57"/>
      <c r="K320" s="57"/>
      <c r="L320" s="57"/>
      <c r="M320" s="57"/>
      <c r="N320" s="57"/>
      <c r="O320" s="57"/>
      <c r="P320" s="57"/>
      <c r="Q320" s="57"/>
      <c r="R320" s="57"/>
      <c r="S320" s="57"/>
      <c r="T320" s="57"/>
      <c r="U320" s="57"/>
      <c r="V320" s="57"/>
      <c r="W320" s="57"/>
      <c r="X320" s="57"/>
      <c r="Y320" s="57"/>
      <c r="Z320" s="57"/>
      <c r="AA320" s="57"/>
      <c r="AB320" s="57"/>
    </row>
    <row r="321" spans="1:28" x14ac:dyDescent="0.3">
      <c r="A321" s="26"/>
      <c r="B321" s="57"/>
      <c r="C321" s="57"/>
      <c r="D321" s="57"/>
      <c r="E321" s="57"/>
      <c r="F321" s="57"/>
      <c r="G321" s="57"/>
      <c r="H321" s="57"/>
      <c r="I321" s="57"/>
      <c r="J321" s="57"/>
      <c r="K321" s="57"/>
      <c r="L321" s="57"/>
      <c r="M321" s="57"/>
      <c r="N321" s="57"/>
      <c r="O321" s="57"/>
      <c r="P321" s="57"/>
      <c r="Q321" s="57"/>
      <c r="R321" s="57"/>
      <c r="S321" s="57"/>
      <c r="T321" s="57"/>
      <c r="U321" s="57"/>
      <c r="V321" s="57"/>
      <c r="W321" s="57"/>
      <c r="X321" s="57"/>
      <c r="Y321" s="57"/>
      <c r="Z321" s="57"/>
      <c r="AA321" s="57"/>
      <c r="AB321" s="57"/>
    </row>
    <row r="322" spans="1:28" x14ac:dyDescent="0.3">
      <c r="A322" s="26"/>
      <c r="B322" s="57"/>
      <c r="C322" s="57"/>
      <c r="D322" s="57"/>
      <c r="E322" s="57"/>
      <c r="F322" s="57"/>
      <c r="G322" s="57"/>
      <c r="H322" s="57"/>
      <c r="I322" s="57"/>
      <c r="J322" s="57"/>
      <c r="K322" s="57"/>
      <c r="L322" s="57"/>
      <c r="M322" s="57"/>
      <c r="N322" s="57"/>
      <c r="O322" s="57"/>
      <c r="P322" s="57"/>
      <c r="Q322" s="57"/>
      <c r="R322" s="57"/>
      <c r="S322" s="57"/>
      <c r="T322" s="57"/>
      <c r="U322" s="57"/>
      <c r="V322" s="57"/>
      <c r="W322" s="57"/>
      <c r="X322" s="57"/>
      <c r="Y322" s="57"/>
      <c r="Z322" s="57"/>
      <c r="AA322" s="57"/>
      <c r="AB322" s="57"/>
    </row>
    <row r="323" spans="1:28" x14ac:dyDescent="0.3">
      <c r="A323" s="26"/>
      <c r="B323" s="57"/>
      <c r="C323" s="57"/>
      <c r="D323" s="57"/>
      <c r="E323" s="57"/>
      <c r="F323" s="57"/>
      <c r="G323" s="57"/>
      <c r="H323" s="57"/>
      <c r="I323" s="57"/>
      <c r="J323" s="57"/>
      <c r="K323" s="57"/>
      <c r="L323" s="57"/>
      <c r="M323" s="57"/>
      <c r="N323" s="57"/>
      <c r="O323" s="57"/>
      <c r="P323" s="57"/>
      <c r="Q323" s="57"/>
      <c r="R323" s="57"/>
      <c r="S323" s="57"/>
      <c r="T323" s="57"/>
      <c r="U323" s="57"/>
      <c r="V323" s="57"/>
      <c r="W323" s="57"/>
      <c r="X323" s="57"/>
      <c r="Y323" s="57"/>
      <c r="Z323" s="57"/>
      <c r="AA323" s="57"/>
      <c r="AB323" s="57"/>
    </row>
    <row r="324" spans="1:28" x14ac:dyDescent="0.3">
      <c r="A324" s="26"/>
      <c r="B324" s="57"/>
      <c r="C324" s="57"/>
      <c r="D324" s="57"/>
      <c r="E324" s="57"/>
      <c r="F324" s="57"/>
      <c r="G324" s="57"/>
      <c r="H324" s="57"/>
      <c r="I324" s="57"/>
      <c r="J324" s="57"/>
      <c r="K324" s="57"/>
      <c r="L324" s="57"/>
      <c r="M324" s="57"/>
      <c r="N324" s="57"/>
      <c r="O324" s="57"/>
      <c r="P324" s="57"/>
      <c r="Q324" s="57"/>
      <c r="R324" s="57"/>
      <c r="S324" s="57"/>
      <c r="T324" s="57"/>
      <c r="U324" s="57"/>
      <c r="V324" s="57"/>
      <c r="W324" s="57"/>
      <c r="X324" s="57"/>
      <c r="Y324" s="57"/>
      <c r="Z324" s="57"/>
      <c r="AA324" s="57"/>
      <c r="AB324" s="57"/>
    </row>
    <row r="325" spans="1:28" x14ac:dyDescent="0.3">
      <c r="A325" s="26"/>
      <c r="B325" s="57"/>
      <c r="C325" s="57"/>
      <c r="D325" s="57"/>
      <c r="E325" s="57"/>
      <c r="F325" s="57"/>
      <c r="G325" s="57"/>
      <c r="H325" s="57"/>
      <c r="I325" s="57"/>
      <c r="J325" s="57"/>
      <c r="K325" s="57"/>
      <c r="L325" s="57"/>
      <c r="M325" s="57"/>
      <c r="N325" s="57"/>
      <c r="O325" s="57"/>
      <c r="P325" s="57"/>
      <c r="Q325" s="57"/>
      <c r="R325" s="57"/>
      <c r="S325" s="57"/>
      <c r="T325" s="57"/>
      <c r="U325" s="57"/>
      <c r="V325" s="57"/>
      <c r="W325" s="57"/>
      <c r="X325" s="57"/>
      <c r="Y325" s="57"/>
      <c r="Z325" s="57"/>
      <c r="AA325" s="57"/>
      <c r="AB325" s="57"/>
    </row>
    <row r="326" spans="1:28" x14ac:dyDescent="0.3">
      <c r="A326" s="26"/>
      <c r="B326" s="57"/>
      <c r="C326" s="57"/>
      <c r="D326" s="57"/>
      <c r="E326" s="57"/>
      <c r="F326" s="57"/>
      <c r="G326" s="57"/>
      <c r="H326" s="57"/>
      <c r="I326" s="57"/>
      <c r="J326" s="57"/>
      <c r="K326" s="57"/>
      <c r="L326" s="57"/>
      <c r="M326" s="57"/>
      <c r="N326" s="57"/>
      <c r="O326" s="57"/>
      <c r="P326" s="57"/>
      <c r="Q326" s="57"/>
      <c r="R326" s="57"/>
      <c r="S326" s="57"/>
      <c r="T326" s="57"/>
      <c r="U326" s="57"/>
      <c r="V326" s="57"/>
      <c r="W326" s="57"/>
      <c r="X326" s="57"/>
      <c r="Y326" s="57"/>
      <c r="Z326" s="57"/>
      <c r="AA326" s="57"/>
      <c r="AB326" s="57"/>
    </row>
    <row r="327" spans="1:28" x14ac:dyDescent="0.3">
      <c r="A327" s="26"/>
      <c r="B327" s="57"/>
      <c r="C327" s="57"/>
      <c r="D327" s="57"/>
      <c r="E327" s="57"/>
      <c r="F327" s="57"/>
      <c r="G327" s="57"/>
      <c r="H327" s="57"/>
      <c r="I327" s="57"/>
      <c r="J327" s="57"/>
      <c r="K327" s="57"/>
      <c r="L327" s="57"/>
      <c r="M327" s="57"/>
      <c r="N327" s="57"/>
      <c r="O327" s="57"/>
      <c r="P327" s="57"/>
      <c r="Q327" s="57"/>
      <c r="R327" s="57"/>
      <c r="S327" s="57"/>
      <c r="T327" s="57"/>
      <c r="U327" s="57"/>
      <c r="V327" s="57"/>
      <c r="W327" s="57"/>
      <c r="X327" s="57"/>
      <c r="Y327" s="57"/>
      <c r="Z327" s="57"/>
      <c r="AA327" s="57"/>
      <c r="AB327" s="57"/>
    </row>
    <row r="328" spans="1:28" x14ac:dyDescent="0.3">
      <c r="A328" s="26"/>
      <c r="B328" s="57"/>
      <c r="C328" s="57"/>
      <c r="D328" s="57"/>
      <c r="E328" s="57"/>
      <c r="F328" s="57"/>
      <c r="G328" s="57"/>
      <c r="H328" s="57"/>
      <c r="I328" s="57"/>
      <c r="J328" s="57"/>
      <c r="K328" s="57"/>
      <c r="L328" s="57"/>
      <c r="M328" s="57"/>
      <c r="N328" s="57"/>
      <c r="O328" s="57"/>
      <c r="P328" s="57"/>
      <c r="Q328" s="57"/>
      <c r="R328" s="57"/>
      <c r="S328" s="57"/>
      <c r="T328" s="57"/>
      <c r="U328" s="57"/>
      <c r="V328" s="57"/>
      <c r="W328" s="57"/>
      <c r="X328" s="57"/>
      <c r="Y328" s="57"/>
      <c r="Z328" s="57"/>
      <c r="AA328" s="57"/>
      <c r="AB328" s="57"/>
    </row>
    <row r="329" spans="1:28" x14ac:dyDescent="0.3">
      <c r="A329" s="26"/>
      <c r="B329" s="57"/>
      <c r="C329" s="57"/>
      <c r="D329" s="57"/>
      <c r="E329" s="57"/>
      <c r="F329" s="57"/>
      <c r="G329" s="57"/>
      <c r="H329" s="57"/>
      <c r="I329" s="57"/>
      <c r="J329" s="57"/>
      <c r="K329" s="57"/>
      <c r="L329" s="57"/>
      <c r="M329" s="57"/>
      <c r="N329" s="57"/>
      <c r="O329" s="57"/>
      <c r="P329" s="57"/>
      <c r="Q329" s="57"/>
      <c r="R329" s="57"/>
      <c r="S329" s="57"/>
      <c r="T329" s="57"/>
      <c r="U329" s="57"/>
      <c r="V329" s="57"/>
      <c r="W329" s="57"/>
      <c r="X329" s="57"/>
      <c r="Y329" s="57"/>
      <c r="Z329" s="57"/>
      <c r="AA329" s="57"/>
      <c r="AB329" s="57"/>
    </row>
    <row r="330" spans="1:28" x14ac:dyDescent="0.3">
      <c r="A330" s="26"/>
      <c r="B330" s="57"/>
      <c r="C330" s="57"/>
      <c r="D330" s="57"/>
      <c r="E330" s="57"/>
      <c r="F330" s="57"/>
      <c r="G330" s="57"/>
      <c r="H330" s="57"/>
      <c r="I330" s="57"/>
      <c r="J330" s="57"/>
      <c r="K330" s="57"/>
      <c r="L330" s="57"/>
      <c r="M330" s="57"/>
      <c r="N330" s="57"/>
      <c r="O330" s="57"/>
      <c r="P330" s="57"/>
      <c r="Q330" s="57"/>
      <c r="R330" s="57"/>
      <c r="S330" s="57"/>
      <c r="T330" s="57"/>
      <c r="U330" s="57"/>
      <c r="V330" s="57"/>
      <c r="W330" s="57"/>
      <c r="X330" s="57"/>
      <c r="Y330" s="57"/>
      <c r="Z330" s="57"/>
      <c r="AA330" s="57"/>
      <c r="AB330" s="57"/>
    </row>
    <row r="331" spans="1:28" x14ac:dyDescent="0.3">
      <c r="A331" s="26"/>
      <c r="B331" s="57"/>
      <c r="C331" s="57"/>
      <c r="D331" s="57"/>
      <c r="E331" s="57"/>
      <c r="F331" s="57"/>
      <c r="G331" s="57"/>
      <c r="H331" s="57"/>
      <c r="I331" s="57"/>
      <c r="J331" s="57"/>
      <c r="K331" s="57"/>
      <c r="L331" s="57"/>
      <c r="M331" s="57"/>
      <c r="N331" s="57"/>
      <c r="O331" s="57"/>
      <c r="P331" s="57"/>
      <c r="Q331" s="57"/>
      <c r="R331" s="57"/>
      <c r="S331" s="57"/>
      <c r="T331" s="57"/>
      <c r="U331" s="57"/>
      <c r="V331" s="57"/>
      <c r="W331" s="57"/>
      <c r="X331" s="57"/>
      <c r="Y331" s="57"/>
      <c r="Z331" s="57"/>
      <c r="AA331" s="57"/>
      <c r="AB331" s="57"/>
    </row>
    <row r="332" spans="1:28" x14ac:dyDescent="0.3">
      <c r="A332" s="26"/>
      <c r="B332" s="57"/>
      <c r="C332" s="57"/>
      <c r="D332" s="57"/>
      <c r="E332" s="57"/>
      <c r="F332" s="57"/>
      <c r="G332" s="57"/>
      <c r="H332" s="57"/>
      <c r="I332" s="57"/>
      <c r="J332" s="57"/>
      <c r="K332" s="57"/>
      <c r="L332" s="57"/>
      <c r="M332" s="57"/>
      <c r="N332" s="57"/>
      <c r="O332" s="57"/>
      <c r="P332" s="57"/>
      <c r="Q332" s="57"/>
      <c r="R332" s="57"/>
      <c r="S332" s="57"/>
      <c r="T332" s="57"/>
      <c r="U332" s="57"/>
      <c r="V332" s="57"/>
      <c r="W332" s="57"/>
      <c r="X332" s="57"/>
      <c r="Y332" s="57"/>
      <c r="Z332" s="57"/>
      <c r="AA332" s="57"/>
      <c r="AB332" s="57"/>
    </row>
    <row r="333" spans="1:28" x14ac:dyDescent="0.3">
      <c r="A333" s="26"/>
      <c r="B333" s="57"/>
      <c r="C333" s="57"/>
      <c r="D333" s="57"/>
      <c r="E333" s="57"/>
      <c r="F333" s="57"/>
      <c r="G333" s="57"/>
      <c r="H333" s="57"/>
      <c r="I333" s="57"/>
      <c r="J333" s="57"/>
      <c r="K333" s="57"/>
      <c r="L333" s="57"/>
      <c r="M333" s="57"/>
      <c r="N333" s="57"/>
      <c r="O333" s="57"/>
      <c r="P333" s="57"/>
      <c r="Q333" s="57"/>
      <c r="R333" s="57"/>
      <c r="S333" s="57"/>
      <c r="T333" s="57"/>
      <c r="U333" s="57"/>
      <c r="V333" s="57"/>
      <c r="W333" s="57"/>
      <c r="X333" s="57"/>
      <c r="Y333" s="57"/>
      <c r="Z333" s="57"/>
      <c r="AA333" s="57"/>
      <c r="AB333" s="57"/>
    </row>
    <row r="334" spans="1:28" x14ac:dyDescent="0.3">
      <c r="A334" s="26"/>
      <c r="B334" s="57"/>
      <c r="C334" s="57"/>
      <c r="D334" s="57"/>
      <c r="E334" s="57"/>
      <c r="F334" s="57"/>
      <c r="G334" s="57"/>
      <c r="H334" s="57"/>
      <c r="I334" s="57"/>
      <c r="J334" s="57"/>
      <c r="K334" s="57"/>
      <c r="L334" s="57"/>
      <c r="M334" s="57"/>
      <c r="N334" s="57"/>
      <c r="O334" s="57"/>
      <c r="P334" s="57"/>
      <c r="Q334" s="57"/>
      <c r="R334" s="57"/>
      <c r="S334" s="57"/>
      <c r="T334" s="57"/>
      <c r="U334" s="57"/>
      <c r="V334" s="57"/>
      <c r="W334" s="57"/>
      <c r="X334" s="57"/>
      <c r="Y334" s="57"/>
      <c r="Z334" s="57"/>
      <c r="AA334" s="57"/>
      <c r="AB334" s="57"/>
    </row>
    <row r="335" spans="1:28" x14ac:dyDescent="0.3">
      <c r="A335" s="26"/>
      <c r="B335" s="57"/>
      <c r="C335" s="57"/>
      <c r="D335" s="57"/>
      <c r="E335" s="57"/>
      <c r="F335" s="57"/>
      <c r="G335" s="57"/>
      <c r="H335" s="57"/>
      <c r="I335" s="57"/>
      <c r="J335" s="57"/>
      <c r="K335" s="57"/>
      <c r="L335" s="57"/>
      <c r="M335" s="57"/>
      <c r="N335" s="57"/>
      <c r="O335" s="57"/>
      <c r="P335" s="57"/>
      <c r="Q335" s="57"/>
      <c r="R335" s="57"/>
      <c r="S335" s="57"/>
      <c r="T335" s="57"/>
      <c r="U335" s="57"/>
      <c r="V335" s="57"/>
      <c r="W335" s="57"/>
      <c r="X335" s="57"/>
      <c r="Y335" s="57"/>
      <c r="Z335" s="57"/>
      <c r="AA335" s="57"/>
      <c r="AB335" s="57"/>
    </row>
    <row r="336" spans="1:28" x14ac:dyDescent="0.3">
      <c r="A336" s="26"/>
      <c r="B336" s="57"/>
      <c r="C336" s="57"/>
      <c r="D336" s="57"/>
      <c r="E336" s="57"/>
      <c r="F336" s="57"/>
      <c r="G336" s="57"/>
      <c r="H336" s="57"/>
      <c r="I336" s="57"/>
      <c r="J336" s="57"/>
      <c r="K336" s="57"/>
      <c r="L336" s="57"/>
      <c r="M336" s="57"/>
      <c r="N336" s="57"/>
      <c r="O336" s="57"/>
      <c r="P336" s="57"/>
      <c r="Q336" s="57"/>
      <c r="R336" s="57"/>
      <c r="S336" s="57"/>
      <c r="T336" s="57"/>
      <c r="U336" s="57"/>
      <c r="V336" s="57"/>
      <c r="W336" s="57"/>
      <c r="X336" s="57"/>
      <c r="Y336" s="57"/>
      <c r="Z336" s="57"/>
      <c r="AA336" s="57"/>
      <c r="AB336" s="57"/>
    </row>
    <row r="337" spans="1:28" x14ac:dyDescent="0.3">
      <c r="A337" s="26"/>
      <c r="B337" s="57"/>
      <c r="C337" s="57"/>
      <c r="D337" s="57"/>
      <c r="E337" s="57"/>
      <c r="F337" s="57"/>
      <c r="G337" s="57"/>
      <c r="H337" s="57"/>
      <c r="I337" s="57"/>
      <c r="J337" s="57"/>
      <c r="K337" s="57"/>
      <c r="L337" s="57"/>
      <c r="M337" s="57"/>
      <c r="N337" s="57"/>
      <c r="O337" s="57"/>
      <c r="P337" s="57"/>
      <c r="Q337" s="57"/>
      <c r="R337" s="57"/>
      <c r="S337" s="57"/>
      <c r="T337" s="57"/>
      <c r="U337" s="57"/>
      <c r="V337" s="57"/>
      <c r="W337" s="57"/>
      <c r="X337" s="57"/>
      <c r="Y337" s="57"/>
      <c r="Z337" s="57"/>
      <c r="AA337" s="57"/>
      <c r="AB337" s="57"/>
    </row>
    <row r="338" spans="1:28" x14ac:dyDescent="0.3">
      <c r="A338" s="26"/>
      <c r="B338" s="57"/>
      <c r="C338" s="57"/>
      <c r="D338" s="57"/>
      <c r="E338" s="57"/>
      <c r="F338" s="57"/>
      <c r="G338" s="57"/>
      <c r="H338" s="57"/>
      <c r="I338" s="57"/>
      <c r="J338" s="57"/>
      <c r="K338" s="57"/>
      <c r="L338" s="57"/>
      <c r="M338" s="57"/>
      <c r="N338" s="57"/>
      <c r="O338" s="57"/>
      <c r="P338" s="57"/>
      <c r="Q338" s="57"/>
      <c r="R338" s="57"/>
      <c r="S338" s="57"/>
      <c r="T338" s="57"/>
      <c r="U338" s="57"/>
      <c r="V338" s="57"/>
      <c r="W338" s="57"/>
      <c r="X338" s="57"/>
      <c r="Y338" s="57"/>
      <c r="Z338" s="57"/>
      <c r="AA338" s="57"/>
      <c r="AB338" s="57"/>
    </row>
    <row r="339" spans="1:28" x14ac:dyDescent="0.3">
      <c r="A339" s="26"/>
      <c r="B339" s="57"/>
      <c r="C339" s="57"/>
      <c r="D339" s="57"/>
      <c r="E339" s="57"/>
      <c r="F339" s="57"/>
      <c r="G339" s="57"/>
      <c r="H339" s="57"/>
      <c r="I339" s="57"/>
      <c r="J339" s="57"/>
      <c r="K339" s="57"/>
      <c r="L339" s="57"/>
      <c r="M339" s="57"/>
      <c r="N339" s="57"/>
      <c r="O339" s="57"/>
      <c r="P339" s="57"/>
      <c r="Q339" s="57"/>
      <c r="R339" s="57"/>
      <c r="S339" s="57"/>
      <c r="T339" s="57"/>
      <c r="U339" s="57"/>
      <c r="V339" s="57"/>
      <c r="W339" s="57"/>
      <c r="X339" s="57"/>
      <c r="Y339" s="57"/>
      <c r="Z339" s="57"/>
      <c r="AA339" s="57"/>
      <c r="AB339" s="57"/>
    </row>
    <row r="340" spans="1:28" x14ac:dyDescent="0.3">
      <c r="A340" s="26"/>
      <c r="B340" s="57"/>
      <c r="C340" s="57"/>
      <c r="D340" s="57"/>
      <c r="E340" s="57"/>
      <c r="F340" s="57"/>
      <c r="G340" s="57"/>
      <c r="H340" s="57"/>
      <c r="I340" s="57"/>
      <c r="J340" s="57"/>
      <c r="K340" s="57"/>
      <c r="L340" s="57"/>
      <c r="M340" s="57"/>
      <c r="N340" s="57"/>
      <c r="O340" s="57"/>
      <c r="P340" s="57"/>
      <c r="Q340" s="57"/>
      <c r="R340" s="57"/>
      <c r="S340" s="57"/>
      <c r="T340" s="57"/>
      <c r="U340" s="57"/>
      <c r="V340" s="57"/>
      <c r="W340" s="57"/>
      <c r="X340" s="57"/>
      <c r="Y340" s="57"/>
      <c r="Z340" s="57"/>
      <c r="AA340" s="57"/>
      <c r="AB340" s="57"/>
    </row>
    <row r="341" spans="1:28" x14ac:dyDescent="0.3">
      <c r="A341" s="26"/>
      <c r="B341" s="57"/>
      <c r="C341" s="57"/>
      <c r="D341" s="57"/>
      <c r="E341" s="57"/>
      <c r="F341" s="57"/>
      <c r="G341" s="57"/>
      <c r="H341" s="57"/>
      <c r="I341" s="57"/>
      <c r="J341" s="57"/>
      <c r="K341" s="57"/>
      <c r="L341" s="57"/>
      <c r="M341" s="57"/>
      <c r="N341" s="57"/>
      <c r="O341" s="57"/>
      <c r="P341" s="57"/>
      <c r="Q341" s="57"/>
      <c r="R341" s="57"/>
      <c r="S341" s="57"/>
      <c r="T341" s="57"/>
      <c r="U341" s="57"/>
      <c r="V341" s="57"/>
      <c r="W341" s="57"/>
      <c r="X341" s="57"/>
      <c r="Y341" s="57"/>
      <c r="Z341" s="57"/>
      <c r="AA341" s="57"/>
      <c r="AB341" s="57"/>
    </row>
    <row r="342" spans="1:28" x14ac:dyDescent="0.3">
      <c r="A342" s="26"/>
      <c r="B342" s="57"/>
      <c r="C342" s="57"/>
      <c r="D342" s="57"/>
      <c r="E342" s="57"/>
      <c r="F342" s="57"/>
      <c r="G342" s="57"/>
      <c r="H342" s="57"/>
      <c r="I342" s="57"/>
      <c r="J342" s="57"/>
      <c r="K342" s="57"/>
      <c r="L342" s="57"/>
      <c r="M342" s="57"/>
      <c r="N342" s="57"/>
      <c r="O342" s="57"/>
      <c r="P342" s="57"/>
      <c r="Q342" s="57"/>
      <c r="R342" s="57"/>
      <c r="S342" s="57"/>
      <c r="T342" s="57"/>
      <c r="U342" s="57"/>
      <c r="V342" s="57"/>
      <c r="W342" s="57"/>
      <c r="X342" s="57"/>
      <c r="Y342" s="57"/>
      <c r="Z342" s="57"/>
      <c r="AA342" s="57"/>
      <c r="AB342" s="57"/>
    </row>
    <row r="343" spans="1:28" x14ac:dyDescent="0.3">
      <c r="A343" s="26"/>
      <c r="B343" s="57"/>
      <c r="C343" s="57"/>
      <c r="D343" s="57"/>
      <c r="E343" s="57"/>
      <c r="F343" s="57"/>
      <c r="G343" s="57"/>
      <c r="H343" s="57"/>
      <c r="I343" s="57"/>
      <c r="J343" s="57"/>
      <c r="K343" s="57"/>
      <c r="L343" s="57"/>
      <c r="M343" s="57"/>
      <c r="N343" s="57"/>
      <c r="O343" s="57"/>
      <c r="P343" s="57"/>
      <c r="Q343" s="57"/>
      <c r="R343" s="57"/>
      <c r="S343" s="57"/>
      <c r="T343" s="57"/>
      <c r="U343" s="57"/>
      <c r="V343" s="57"/>
      <c r="W343" s="57"/>
      <c r="X343" s="57"/>
      <c r="Y343" s="57"/>
      <c r="Z343" s="57"/>
      <c r="AA343" s="57"/>
      <c r="AB343" s="57"/>
    </row>
    <row r="344" spans="1:28" x14ac:dyDescent="0.3">
      <c r="A344" s="26"/>
      <c r="B344" s="57"/>
      <c r="C344" s="57"/>
      <c r="D344" s="57"/>
      <c r="E344" s="57"/>
      <c r="F344" s="57"/>
      <c r="G344" s="57"/>
      <c r="H344" s="57"/>
      <c r="I344" s="57"/>
      <c r="J344" s="57"/>
      <c r="K344" s="57"/>
      <c r="L344" s="57"/>
      <c r="M344" s="57"/>
      <c r="N344" s="57"/>
      <c r="O344" s="57"/>
      <c r="P344" s="57"/>
      <c r="Q344" s="57"/>
      <c r="R344" s="57"/>
      <c r="S344" s="57"/>
      <c r="T344" s="57"/>
      <c r="U344" s="57"/>
      <c r="V344" s="57"/>
      <c r="W344" s="57"/>
      <c r="X344" s="57"/>
      <c r="Y344" s="57"/>
      <c r="Z344" s="57"/>
      <c r="AA344" s="57"/>
      <c r="AB344" s="57"/>
    </row>
    <row r="345" spans="1:28" x14ac:dyDescent="0.3">
      <c r="A345" s="26"/>
      <c r="B345" s="57"/>
      <c r="C345" s="57"/>
      <c r="D345" s="57"/>
      <c r="E345" s="57"/>
      <c r="F345" s="57"/>
      <c r="G345" s="57"/>
      <c r="H345" s="57"/>
      <c r="I345" s="57"/>
      <c r="J345" s="57"/>
      <c r="K345" s="57"/>
      <c r="L345" s="57"/>
      <c r="M345" s="57"/>
      <c r="N345" s="57"/>
      <c r="O345" s="57"/>
      <c r="P345" s="57"/>
      <c r="Q345" s="57"/>
      <c r="R345" s="57"/>
      <c r="S345" s="57"/>
      <c r="T345" s="57"/>
      <c r="U345" s="57"/>
      <c r="V345" s="57"/>
      <c r="W345" s="57"/>
      <c r="X345" s="57"/>
      <c r="Y345" s="57"/>
      <c r="Z345" s="57"/>
      <c r="AA345" s="57"/>
      <c r="AB345" s="57"/>
    </row>
    <row r="346" spans="1:28" x14ac:dyDescent="0.3">
      <c r="A346" s="26"/>
      <c r="B346" s="57"/>
      <c r="C346" s="57"/>
      <c r="D346" s="57"/>
      <c r="E346" s="57"/>
      <c r="F346" s="57"/>
      <c r="G346" s="57"/>
      <c r="H346" s="57"/>
      <c r="I346" s="57"/>
      <c r="J346" s="57"/>
      <c r="K346" s="57"/>
      <c r="L346" s="57"/>
      <c r="M346" s="57"/>
      <c r="N346" s="57"/>
      <c r="O346" s="57"/>
      <c r="P346" s="57"/>
      <c r="Q346" s="57"/>
      <c r="R346" s="57"/>
      <c r="S346" s="57"/>
      <c r="T346" s="57"/>
      <c r="U346" s="57"/>
      <c r="V346" s="57"/>
      <c r="W346" s="57"/>
      <c r="X346" s="57"/>
      <c r="Y346" s="57"/>
      <c r="Z346" s="57"/>
      <c r="AA346" s="57"/>
      <c r="AB346" s="57"/>
    </row>
    <row r="347" spans="1:28" x14ac:dyDescent="0.3">
      <c r="A347" s="26"/>
      <c r="B347" s="57"/>
      <c r="C347" s="57"/>
      <c r="D347" s="57"/>
      <c r="E347" s="57"/>
      <c r="F347" s="57"/>
      <c r="G347" s="57"/>
      <c r="H347" s="57"/>
      <c r="I347" s="57"/>
      <c r="J347" s="57"/>
      <c r="K347" s="57"/>
      <c r="L347" s="57"/>
      <c r="M347" s="57"/>
      <c r="N347" s="57"/>
      <c r="O347" s="57"/>
      <c r="P347" s="57"/>
      <c r="Q347" s="57"/>
      <c r="R347" s="57"/>
      <c r="S347" s="57"/>
      <c r="T347" s="57"/>
      <c r="U347" s="57"/>
      <c r="V347" s="57"/>
      <c r="W347" s="57"/>
      <c r="X347" s="57"/>
      <c r="Y347" s="57"/>
      <c r="Z347" s="57"/>
      <c r="AA347" s="57"/>
      <c r="AB347" s="57"/>
    </row>
    <row r="348" spans="1:28" x14ac:dyDescent="0.3">
      <c r="A348" s="26"/>
      <c r="B348" s="57"/>
      <c r="C348" s="57"/>
      <c r="D348" s="57"/>
      <c r="E348" s="57"/>
      <c r="F348" s="57"/>
      <c r="G348" s="57"/>
      <c r="H348" s="57"/>
      <c r="I348" s="57"/>
      <c r="J348" s="57"/>
      <c r="K348" s="57"/>
      <c r="L348" s="57"/>
      <c r="M348" s="57"/>
      <c r="N348" s="57"/>
      <c r="O348" s="57"/>
      <c r="P348" s="57"/>
      <c r="Q348" s="57"/>
      <c r="R348" s="57"/>
      <c r="S348" s="57"/>
      <c r="T348" s="57"/>
      <c r="U348" s="57"/>
      <c r="V348" s="57"/>
      <c r="W348" s="57"/>
      <c r="X348" s="57"/>
      <c r="Y348" s="57"/>
      <c r="Z348" s="57"/>
      <c r="AA348" s="57"/>
      <c r="AB348" s="57"/>
    </row>
    <row r="349" spans="1:28" x14ac:dyDescent="0.3">
      <c r="A349" s="26"/>
      <c r="B349" s="57"/>
      <c r="C349" s="57"/>
      <c r="D349" s="57"/>
      <c r="E349" s="57"/>
      <c r="F349" s="57"/>
      <c r="G349" s="57"/>
      <c r="H349" s="57"/>
      <c r="I349" s="57"/>
      <c r="J349" s="57"/>
      <c r="K349" s="57"/>
      <c r="L349" s="57"/>
      <c r="M349" s="57"/>
      <c r="N349" s="57"/>
      <c r="O349" s="57"/>
      <c r="P349" s="57"/>
      <c r="Q349" s="57"/>
      <c r="R349" s="57"/>
      <c r="S349" s="57"/>
      <c r="T349" s="57"/>
      <c r="U349" s="57"/>
      <c r="V349" s="57"/>
      <c r="W349" s="57"/>
      <c r="X349" s="57"/>
      <c r="Y349" s="57"/>
      <c r="Z349" s="57"/>
      <c r="AA349" s="57"/>
      <c r="AB349" s="57"/>
    </row>
    <row r="350" spans="1:28" x14ac:dyDescent="0.3">
      <c r="A350" s="26"/>
      <c r="B350" s="57"/>
      <c r="C350" s="57"/>
      <c r="D350" s="57"/>
      <c r="E350" s="57"/>
      <c r="F350" s="57"/>
      <c r="G350" s="57"/>
      <c r="H350" s="57"/>
      <c r="I350" s="57"/>
      <c r="J350" s="57"/>
      <c r="K350" s="57"/>
      <c r="L350" s="57"/>
      <c r="M350" s="57"/>
      <c r="N350" s="57"/>
      <c r="O350" s="57"/>
      <c r="P350" s="57"/>
      <c r="Q350" s="57"/>
      <c r="R350" s="57"/>
      <c r="S350" s="57"/>
      <c r="T350" s="57"/>
      <c r="U350" s="57"/>
      <c r="V350" s="57"/>
      <c r="W350" s="57"/>
      <c r="X350" s="57"/>
      <c r="Y350" s="57"/>
      <c r="Z350" s="57"/>
      <c r="AA350" s="57"/>
      <c r="AB350" s="57"/>
    </row>
    <row r="351" spans="1:28" x14ac:dyDescent="0.3">
      <c r="A351" s="26"/>
      <c r="B351" s="57"/>
      <c r="C351" s="57"/>
      <c r="D351" s="57"/>
      <c r="E351" s="57"/>
      <c r="F351" s="57"/>
      <c r="G351" s="57"/>
      <c r="H351" s="57"/>
      <c r="I351" s="57"/>
      <c r="J351" s="57"/>
      <c r="K351" s="57"/>
      <c r="L351" s="57"/>
      <c r="M351" s="57"/>
      <c r="N351" s="57"/>
      <c r="O351" s="57"/>
      <c r="P351" s="57"/>
      <c r="Q351" s="57"/>
      <c r="R351" s="57"/>
      <c r="S351" s="57"/>
      <c r="T351" s="57"/>
      <c r="U351" s="57"/>
      <c r="V351" s="57"/>
      <c r="W351" s="57"/>
      <c r="X351" s="57"/>
      <c r="Y351" s="57"/>
      <c r="Z351" s="57"/>
      <c r="AA351" s="57"/>
      <c r="AB351" s="57"/>
    </row>
    <row r="352" spans="1:28" x14ac:dyDescent="0.3">
      <c r="A352" s="26"/>
      <c r="B352" s="57"/>
      <c r="C352" s="57"/>
      <c r="D352" s="57"/>
      <c r="E352" s="57"/>
      <c r="F352" s="57"/>
      <c r="G352" s="57"/>
      <c r="H352" s="57"/>
      <c r="I352" s="57"/>
      <c r="J352" s="57"/>
      <c r="K352" s="57"/>
      <c r="L352" s="57"/>
      <c r="M352" s="57"/>
      <c r="N352" s="57"/>
      <c r="O352" s="57"/>
      <c r="P352" s="57"/>
      <c r="Q352" s="57"/>
      <c r="R352" s="57"/>
      <c r="S352" s="57"/>
      <c r="T352" s="57"/>
      <c r="U352" s="57"/>
      <c r="V352" s="57"/>
      <c r="W352" s="57"/>
      <c r="X352" s="57"/>
      <c r="Y352" s="57"/>
      <c r="Z352" s="57"/>
      <c r="AA352" s="57"/>
      <c r="AB352" s="57"/>
    </row>
    <row r="353" spans="1:28" x14ac:dyDescent="0.3">
      <c r="A353" s="26"/>
      <c r="B353" s="57"/>
      <c r="C353" s="57"/>
      <c r="D353" s="57"/>
      <c r="E353" s="57"/>
      <c r="F353" s="57"/>
      <c r="G353" s="57"/>
      <c r="H353" s="57"/>
      <c r="I353" s="57"/>
      <c r="J353" s="57"/>
      <c r="K353" s="57"/>
      <c r="L353" s="57"/>
      <c r="M353" s="57"/>
      <c r="N353" s="57"/>
      <c r="O353" s="57"/>
      <c r="P353" s="57"/>
      <c r="Q353" s="57"/>
      <c r="R353" s="57"/>
      <c r="S353" s="57"/>
      <c r="T353" s="57"/>
      <c r="U353" s="57"/>
      <c r="V353" s="57"/>
      <c r="W353" s="57"/>
      <c r="X353" s="57"/>
      <c r="Y353" s="57"/>
      <c r="Z353" s="57"/>
      <c r="AA353" s="57"/>
      <c r="AB353" s="57"/>
    </row>
    <row r="354" spans="1:28" x14ac:dyDescent="0.3">
      <c r="A354" s="26"/>
      <c r="B354" s="57"/>
      <c r="C354" s="57"/>
      <c r="D354" s="57"/>
      <c r="E354" s="57"/>
      <c r="F354" s="57"/>
      <c r="G354" s="57"/>
      <c r="H354" s="57"/>
      <c r="I354" s="57"/>
      <c r="J354" s="57"/>
      <c r="K354" s="57"/>
      <c r="L354" s="57"/>
      <c r="M354" s="57"/>
      <c r="N354" s="57"/>
      <c r="O354" s="57"/>
      <c r="P354" s="57"/>
      <c r="Q354" s="57"/>
      <c r="R354" s="57"/>
      <c r="S354" s="57"/>
      <c r="T354" s="57"/>
      <c r="U354" s="57"/>
      <c r="V354" s="57"/>
      <c r="W354" s="57"/>
      <c r="X354" s="57"/>
      <c r="Y354" s="57"/>
      <c r="Z354" s="57"/>
      <c r="AA354" s="57"/>
      <c r="AB354" s="57"/>
    </row>
    <row r="355" spans="1:28" x14ac:dyDescent="0.3">
      <c r="A355" s="26"/>
      <c r="B355" s="57"/>
      <c r="C355" s="57"/>
      <c r="D355" s="57"/>
      <c r="E355" s="57"/>
      <c r="F355" s="57"/>
      <c r="G355" s="57"/>
      <c r="H355" s="57"/>
      <c r="I355" s="57"/>
      <c r="J355" s="57"/>
      <c r="K355" s="57"/>
      <c r="L355" s="57"/>
      <c r="M355" s="57"/>
      <c r="N355" s="57"/>
      <c r="O355" s="57"/>
      <c r="P355" s="57"/>
      <c r="Q355" s="57"/>
      <c r="R355" s="57"/>
      <c r="S355" s="57"/>
      <c r="T355" s="57"/>
      <c r="U355" s="57"/>
      <c r="V355" s="57"/>
      <c r="W355" s="57"/>
      <c r="X355" s="57"/>
      <c r="Y355" s="57"/>
      <c r="Z355" s="57"/>
      <c r="AA355" s="57"/>
      <c r="AB355" s="57"/>
    </row>
    <row r="356" spans="1:28" x14ac:dyDescent="0.3">
      <c r="A356" s="26"/>
      <c r="B356" s="57"/>
      <c r="C356" s="57"/>
      <c r="D356" s="57"/>
      <c r="E356" s="57"/>
      <c r="F356" s="57"/>
      <c r="G356" s="57"/>
      <c r="H356" s="57"/>
      <c r="I356" s="57"/>
      <c r="J356" s="57"/>
      <c r="K356" s="57"/>
      <c r="L356" s="57"/>
      <c r="M356" s="57"/>
      <c r="N356" s="57"/>
      <c r="O356" s="57"/>
      <c r="P356" s="57"/>
      <c r="Q356" s="57"/>
      <c r="R356" s="57"/>
      <c r="S356" s="57"/>
      <c r="T356" s="57"/>
      <c r="U356" s="57"/>
      <c r="V356" s="57"/>
      <c r="W356" s="57"/>
      <c r="X356" s="57"/>
      <c r="Y356" s="57"/>
      <c r="Z356" s="57"/>
      <c r="AA356" s="57"/>
      <c r="AB356" s="57"/>
    </row>
    <row r="357" spans="1:28" x14ac:dyDescent="0.3">
      <c r="A357" s="26"/>
      <c r="B357" s="57"/>
      <c r="C357" s="57"/>
      <c r="D357" s="57"/>
      <c r="E357" s="57"/>
      <c r="F357" s="57"/>
      <c r="G357" s="57"/>
      <c r="H357" s="57"/>
      <c r="I357" s="57"/>
      <c r="J357" s="57"/>
      <c r="K357" s="57"/>
      <c r="L357" s="57"/>
      <c r="M357" s="57"/>
      <c r="N357" s="57"/>
      <c r="O357" s="57"/>
      <c r="P357" s="57"/>
      <c r="Q357" s="57"/>
      <c r="R357" s="57"/>
      <c r="S357" s="57"/>
      <c r="T357" s="57"/>
      <c r="U357" s="57"/>
      <c r="V357" s="57"/>
      <c r="W357" s="57"/>
      <c r="X357" s="57"/>
      <c r="Y357" s="57"/>
      <c r="Z357" s="57"/>
      <c r="AA357" s="57"/>
      <c r="AB357" s="57"/>
    </row>
    <row r="358" spans="1:28" x14ac:dyDescent="0.3">
      <c r="A358" s="26"/>
      <c r="B358" s="57"/>
      <c r="C358" s="57"/>
      <c r="D358" s="57"/>
      <c r="E358" s="57"/>
      <c r="F358" s="57"/>
      <c r="G358" s="57"/>
      <c r="H358" s="57"/>
      <c r="I358" s="57"/>
      <c r="J358" s="57"/>
      <c r="K358" s="57"/>
      <c r="L358" s="57"/>
      <c r="M358" s="57"/>
      <c r="N358" s="57"/>
      <c r="O358" s="57"/>
      <c r="P358" s="57"/>
      <c r="Q358" s="57"/>
      <c r="R358" s="57"/>
      <c r="S358" s="57"/>
      <c r="T358" s="57"/>
      <c r="U358" s="57"/>
      <c r="V358" s="57"/>
      <c r="W358" s="57"/>
      <c r="X358" s="57"/>
      <c r="Y358" s="57"/>
      <c r="Z358" s="57"/>
      <c r="AA358" s="57"/>
      <c r="AB358" s="57"/>
    </row>
    <row r="359" spans="1:28" x14ac:dyDescent="0.3">
      <c r="A359" s="26"/>
      <c r="B359" s="57"/>
      <c r="C359" s="57"/>
      <c r="D359" s="57"/>
      <c r="E359" s="57"/>
      <c r="F359" s="57"/>
      <c r="G359" s="57"/>
      <c r="H359" s="57"/>
      <c r="I359" s="57"/>
      <c r="J359" s="57"/>
      <c r="K359" s="57"/>
      <c r="L359" s="57"/>
      <c r="M359" s="57"/>
      <c r="N359" s="57"/>
      <c r="O359" s="57"/>
      <c r="P359" s="57"/>
      <c r="Q359" s="57"/>
      <c r="R359" s="57"/>
      <c r="S359" s="57"/>
      <c r="T359" s="57"/>
      <c r="U359" s="57"/>
      <c r="V359" s="57"/>
      <c r="W359" s="57"/>
      <c r="X359" s="57"/>
      <c r="Y359" s="57"/>
      <c r="Z359" s="57"/>
      <c r="AA359" s="57"/>
      <c r="AB359" s="57"/>
    </row>
    <row r="360" spans="1:28" x14ac:dyDescent="0.3">
      <c r="A360" s="26"/>
      <c r="B360" s="57"/>
      <c r="C360" s="57"/>
      <c r="D360" s="57"/>
      <c r="E360" s="57"/>
      <c r="F360" s="57"/>
      <c r="G360" s="57"/>
      <c r="H360" s="57"/>
      <c r="I360" s="57"/>
      <c r="J360" s="57"/>
      <c r="K360" s="57"/>
      <c r="L360" s="57"/>
      <c r="M360" s="57"/>
      <c r="N360" s="57"/>
      <c r="O360" s="57"/>
      <c r="P360" s="57"/>
      <c r="Q360" s="57"/>
      <c r="R360" s="57"/>
      <c r="S360" s="57"/>
      <c r="T360" s="57"/>
      <c r="U360" s="57"/>
      <c r="V360" s="57"/>
      <c r="W360" s="57"/>
      <c r="X360" s="57"/>
      <c r="Y360" s="57"/>
      <c r="Z360" s="57"/>
      <c r="AA360" s="57"/>
      <c r="AB360" s="57"/>
    </row>
    <row r="361" spans="1:28" x14ac:dyDescent="0.3">
      <c r="A361" s="26"/>
      <c r="B361" s="57"/>
      <c r="C361" s="57"/>
      <c r="D361" s="57"/>
      <c r="E361" s="57"/>
      <c r="F361" s="57"/>
      <c r="G361" s="57"/>
      <c r="H361" s="57"/>
      <c r="I361" s="57"/>
      <c r="J361" s="57"/>
      <c r="K361" s="57"/>
      <c r="L361" s="57"/>
      <c r="M361" s="57"/>
      <c r="N361" s="57"/>
      <c r="O361" s="57"/>
      <c r="P361" s="57"/>
      <c r="Q361" s="57"/>
      <c r="R361" s="57"/>
      <c r="S361" s="57"/>
      <c r="T361" s="57"/>
      <c r="U361" s="57"/>
      <c r="V361" s="57"/>
      <c r="W361" s="57"/>
      <c r="X361" s="57"/>
      <c r="Y361" s="57"/>
      <c r="Z361" s="57"/>
      <c r="AA361" s="57"/>
      <c r="AB361" s="57"/>
    </row>
    <row r="362" spans="1:28" x14ac:dyDescent="0.3">
      <c r="A362" s="26"/>
      <c r="B362" s="57"/>
      <c r="C362" s="57"/>
      <c r="D362" s="57"/>
      <c r="E362" s="57"/>
      <c r="F362" s="57"/>
      <c r="G362" s="57"/>
      <c r="H362" s="57"/>
      <c r="I362" s="57"/>
      <c r="J362" s="57"/>
      <c r="K362" s="57"/>
      <c r="L362" s="57"/>
      <c r="M362" s="57"/>
      <c r="N362" s="57"/>
      <c r="O362" s="57"/>
      <c r="P362" s="57"/>
      <c r="Q362" s="57"/>
      <c r="R362" s="57"/>
      <c r="S362" s="57"/>
      <c r="T362" s="57"/>
      <c r="U362" s="57"/>
      <c r="V362" s="57"/>
      <c r="W362" s="57"/>
      <c r="X362" s="57"/>
      <c r="Y362" s="57"/>
      <c r="Z362" s="57"/>
      <c r="AA362" s="57"/>
      <c r="AB362" s="57"/>
    </row>
    <row r="363" spans="1:28" x14ac:dyDescent="0.3">
      <c r="A363" s="26"/>
      <c r="B363" s="57"/>
      <c r="C363" s="57"/>
      <c r="D363" s="57"/>
      <c r="E363" s="57"/>
      <c r="F363" s="57"/>
      <c r="G363" s="57"/>
      <c r="H363" s="57"/>
      <c r="I363" s="57"/>
      <c r="J363" s="57"/>
      <c r="K363" s="57"/>
      <c r="L363" s="57"/>
      <c r="M363" s="57"/>
      <c r="N363" s="57"/>
      <c r="O363" s="57"/>
      <c r="P363" s="57"/>
      <c r="Q363" s="57"/>
      <c r="R363" s="57"/>
      <c r="S363" s="57"/>
      <c r="T363" s="57"/>
      <c r="U363" s="57"/>
      <c r="V363" s="57"/>
      <c r="W363" s="57"/>
      <c r="X363" s="57"/>
      <c r="Y363" s="57"/>
      <c r="Z363" s="57"/>
      <c r="AA363" s="57"/>
      <c r="AB363" s="57"/>
    </row>
    <row r="364" spans="1:28" x14ac:dyDescent="0.3">
      <c r="A364" s="26"/>
      <c r="B364" s="57"/>
      <c r="C364" s="57"/>
      <c r="D364" s="57"/>
      <c r="E364" s="57"/>
      <c r="F364" s="57"/>
      <c r="G364" s="57"/>
      <c r="H364" s="57"/>
      <c r="I364" s="57"/>
      <c r="J364" s="57"/>
      <c r="K364" s="57"/>
      <c r="L364" s="57"/>
      <c r="M364" s="57"/>
      <c r="N364" s="57"/>
      <c r="O364" s="57"/>
      <c r="P364" s="57"/>
      <c r="Q364" s="57"/>
      <c r="R364" s="57"/>
      <c r="S364" s="57"/>
      <c r="T364" s="57"/>
      <c r="U364" s="57"/>
      <c r="V364" s="57"/>
      <c r="W364" s="57"/>
      <c r="X364" s="57"/>
      <c r="Y364" s="57"/>
      <c r="Z364" s="57"/>
      <c r="AA364" s="57"/>
      <c r="AB364" s="57"/>
    </row>
    <row r="365" spans="1:28" x14ac:dyDescent="0.3">
      <c r="A365" s="26"/>
      <c r="B365" s="57"/>
      <c r="C365" s="57"/>
      <c r="D365" s="57"/>
      <c r="E365" s="57"/>
      <c r="F365" s="57"/>
      <c r="G365" s="57"/>
      <c r="H365" s="57"/>
      <c r="I365" s="57"/>
      <c r="J365" s="57"/>
      <c r="K365" s="57"/>
      <c r="L365" s="57"/>
      <c r="M365" s="57"/>
      <c r="N365" s="57"/>
      <c r="O365" s="57"/>
      <c r="P365" s="57"/>
      <c r="Q365" s="57"/>
      <c r="R365" s="57"/>
      <c r="S365" s="57"/>
      <c r="T365" s="57"/>
      <c r="U365" s="57"/>
      <c r="V365" s="57"/>
      <c r="W365" s="57"/>
      <c r="X365" s="57"/>
      <c r="Y365" s="57"/>
      <c r="Z365" s="57"/>
      <c r="AA365" s="57"/>
      <c r="AB365" s="57"/>
    </row>
    <row r="366" spans="1:28" x14ac:dyDescent="0.3">
      <c r="A366" s="26"/>
      <c r="B366" s="57"/>
      <c r="C366" s="57"/>
      <c r="D366" s="57"/>
      <c r="E366" s="57"/>
      <c r="F366" s="57"/>
      <c r="G366" s="57"/>
      <c r="H366" s="57"/>
      <c r="I366" s="57"/>
      <c r="J366" s="57"/>
      <c r="K366" s="57"/>
      <c r="L366" s="57"/>
      <c r="M366" s="57"/>
      <c r="N366" s="57"/>
      <c r="O366" s="57"/>
      <c r="P366" s="57"/>
      <c r="Q366" s="57"/>
      <c r="R366" s="57"/>
      <c r="S366" s="57"/>
      <c r="T366" s="57"/>
      <c r="U366" s="57"/>
      <c r="V366" s="57"/>
      <c r="W366" s="57"/>
      <c r="X366" s="57"/>
      <c r="Y366" s="57"/>
      <c r="Z366" s="57"/>
      <c r="AA366" s="57"/>
      <c r="AB366" s="57"/>
    </row>
    <row r="367" spans="1:28" x14ac:dyDescent="0.3">
      <c r="A367" s="26"/>
      <c r="B367" s="57"/>
      <c r="C367" s="57"/>
      <c r="D367" s="57"/>
      <c r="E367" s="57"/>
      <c r="F367" s="57"/>
      <c r="G367" s="57"/>
      <c r="H367" s="57"/>
      <c r="I367" s="57"/>
      <c r="J367" s="57"/>
      <c r="K367" s="57"/>
      <c r="L367" s="57"/>
      <c r="M367" s="57"/>
      <c r="N367" s="57"/>
      <c r="O367" s="57"/>
      <c r="P367" s="57"/>
      <c r="Q367" s="57"/>
      <c r="R367" s="57"/>
      <c r="S367" s="57"/>
      <c r="T367" s="57"/>
      <c r="U367" s="57"/>
      <c r="V367" s="57"/>
      <c r="W367" s="57"/>
      <c r="X367" s="57"/>
      <c r="Y367" s="57"/>
      <c r="Z367" s="57"/>
      <c r="AA367" s="57"/>
      <c r="AB367" s="57"/>
    </row>
    <row r="368" spans="1:28" x14ac:dyDescent="0.3">
      <c r="A368" s="26"/>
      <c r="B368" s="57"/>
      <c r="C368" s="57"/>
      <c r="D368" s="57"/>
      <c r="E368" s="57"/>
      <c r="F368" s="57"/>
      <c r="G368" s="57"/>
      <c r="H368" s="57"/>
      <c r="I368" s="57"/>
      <c r="J368" s="57"/>
      <c r="K368" s="57"/>
      <c r="L368" s="57"/>
      <c r="M368" s="57"/>
      <c r="N368" s="57"/>
      <c r="O368" s="57"/>
      <c r="P368" s="57"/>
      <c r="Q368" s="57"/>
      <c r="R368" s="57"/>
      <c r="S368" s="57"/>
      <c r="T368" s="57"/>
      <c r="U368" s="57"/>
      <c r="V368" s="57"/>
      <c r="W368" s="57"/>
      <c r="X368" s="57"/>
      <c r="Y368" s="57"/>
      <c r="Z368" s="57"/>
      <c r="AA368" s="57"/>
      <c r="AB368" s="57"/>
    </row>
    <row r="369" spans="1:28" x14ac:dyDescent="0.3">
      <c r="A369" s="26"/>
      <c r="B369" s="57"/>
      <c r="C369" s="57"/>
      <c r="D369" s="57"/>
      <c r="E369" s="57"/>
      <c r="F369" s="57"/>
      <c r="G369" s="57"/>
      <c r="H369" s="57"/>
      <c r="I369" s="57"/>
      <c r="J369" s="57"/>
      <c r="K369" s="57"/>
      <c r="L369" s="57"/>
      <c r="M369" s="57"/>
      <c r="N369" s="57"/>
      <c r="O369" s="57"/>
      <c r="P369" s="57"/>
      <c r="Q369" s="57"/>
      <c r="R369" s="57"/>
      <c r="S369" s="57"/>
      <c r="T369" s="57"/>
      <c r="U369" s="57"/>
      <c r="V369" s="57"/>
      <c r="W369" s="57"/>
      <c r="X369" s="57"/>
      <c r="Y369" s="57"/>
      <c r="Z369" s="57"/>
      <c r="AA369" s="57"/>
      <c r="AB369" s="57"/>
    </row>
    <row r="370" spans="1:28" x14ac:dyDescent="0.3">
      <c r="A370" s="26"/>
      <c r="B370" s="57"/>
      <c r="C370" s="57"/>
      <c r="D370" s="57"/>
      <c r="E370" s="57"/>
      <c r="F370" s="57"/>
      <c r="G370" s="57"/>
      <c r="H370" s="57"/>
      <c r="I370" s="57"/>
      <c r="J370" s="57"/>
      <c r="K370" s="57"/>
      <c r="L370" s="57"/>
      <c r="M370" s="57"/>
      <c r="N370" s="57"/>
      <c r="O370" s="57"/>
      <c r="P370" s="57"/>
      <c r="Q370" s="57"/>
      <c r="R370" s="57"/>
      <c r="S370" s="57"/>
      <c r="T370" s="57"/>
      <c r="U370" s="57"/>
      <c r="V370" s="57"/>
      <c r="W370" s="57"/>
      <c r="X370" s="57"/>
      <c r="Y370" s="57"/>
      <c r="Z370" s="57"/>
      <c r="AA370" s="57"/>
      <c r="AB370" s="57"/>
    </row>
    <row r="371" spans="1:28" x14ac:dyDescent="0.3">
      <c r="A371" s="26"/>
      <c r="B371" s="57"/>
      <c r="C371" s="57"/>
      <c r="D371" s="57"/>
      <c r="E371" s="57"/>
      <c r="F371" s="57"/>
      <c r="G371" s="57"/>
      <c r="H371" s="57"/>
      <c r="I371" s="57"/>
      <c r="J371" s="57"/>
      <c r="K371" s="57"/>
      <c r="L371" s="57"/>
      <c r="M371" s="57"/>
      <c r="N371" s="57"/>
      <c r="O371" s="57"/>
      <c r="P371" s="57"/>
      <c r="Q371" s="57"/>
      <c r="R371" s="57"/>
      <c r="S371" s="57"/>
      <c r="T371" s="57"/>
      <c r="U371" s="57"/>
      <c r="V371" s="57"/>
      <c r="W371" s="57"/>
      <c r="X371" s="57"/>
      <c r="Y371" s="57"/>
      <c r="Z371" s="57"/>
      <c r="AA371" s="57"/>
      <c r="AB371" s="57"/>
    </row>
    <row r="372" spans="1:28" x14ac:dyDescent="0.3">
      <c r="A372" s="26"/>
      <c r="B372" s="57"/>
      <c r="C372" s="57"/>
      <c r="D372" s="57"/>
      <c r="E372" s="57"/>
      <c r="F372" s="57"/>
      <c r="G372" s="57"/>
      <c r="H372" s="57"/>
      <c r="I372" s="57"/>
      <c r="J372" s="57"/>
      <c r="K372" s="57"/>
      <c r="L372" s="57"/>
      <c r="M372" s="57"/>
      <c r="N372" s="57"/>
      <c r="O372" s="57"/>
      <c r="P372" s="57"/>
      <c r="Q372" s="57"/>
      <c r="R372" s="57"/>
      <c r="S372" s="57"/>
      <c r="T372" s="57"/>
      <c r="U372" s="57"/>
      <c r="V372" s="57"/>
      <c r="W372" s="57"/>
      <c r="X372" s="57"/>
      <c r="Y372" s="57"/>
      <c r="Z372" s="57"/>
      <c r="AA372" s="57"/>
      <c r="AB372" s="57"/>
    </row>
    <row r="373" spans="1:28" x14ac:dyDescent="0.3">
      <c r="A373" s="26"/>
      <c r="B373" s="57"/>
      <c r="C373" s="57"/>
      <c r="D373" s="57"/>
      <c r="E373" s="57"/>
      <c r="F373" s="57"/>
      <c r="G373" s="57"/>
      <c r="H373" s="57"/>
      <c r="I373" s="57"/>
      <c r="J373" s="57"/>
      <c r="K373" s="57"/>
      <c r="L373" s="57"/>
      <c r="M373" s="57"/>
      <c r="N373" s="57"/>
      <c r="O373" s="57"/>
      <c r="P373" s="57"/>
      <c r="Q373" s="57"/>
      <c r="R373" s="57"/>
      <c r="S373" s="57"/>
      <c r="T373" s="57"/>
      <c r="U373" s="57"/>
      <c r="V373" s="57"/>
      <c r="W373" s="57"/>
      <c r="X373" s="57"/>
      <c r="Y373" s="57"/>
      <c r="Z373" s="57"/>
      <c r="AA373" s="57"/>
      <c r="AB373" s="57"/>
    </row>
    <row r="374" spans="1:28" x14ac:dyDescent="0.3">
      <c r="A374" s="26"/>
      <c r="B374" s="57"/>
      <c r="C374" s="57"/>
      <c r="D374" s="57"/>
      <c r="E374" s="57"/>
      <c r="F374" s="57"/>
      <c r="G374" s="57"/>
      <c r="H374" s="57"/>
      <c r="I374" s="57"/>
      <c r="J374" s="57"/>
      <c r="K374" s="57"/>
      <c r="L374" s="57"/>
      <c r="M374" s="57"/>
      <c r="N374" s="57"/>
      <c r="O374" s="57"/>
      <c r="P374" s="57"/>
      <c r="Q374" s="57"/>
      <c r="R374" s="57"/>
      <c r="S374" s="57"/>
      <c r="T374" s="57"/>
      <c r="U374" s="57"/>
      <c r="V374" s="57"/>
      <c r="W374" s="57"/>
      <c r="X374" s="57"/>
      <c r="Y374" s="57"/>
      <c r="Z374" s="57"/>
      <c r="AA374" s="57"/>
      <c r="AB374" s="57"/>
    </row>
    <row r="375" spans="1:28" x14ac:dyDescent="0.3">
      <c r="A375" s="26"/>
      <c r="B375" s="57"/>
      <c r="C375" s="57"/>
      <c r="D375" s="57"/>
      <c r="E375" s="57"/>
      <c r="F375" s="57"/>
      <c r="G375" s="57"/>
      <c r="H375" s="57"/>
      <c r="I375" s="57"/>
      <c r="J375" s="57"/>
      <c r="K375" s="57"/>
      <c r="L375" s="57"/>
      <c r="M375" s="57"/>
      <c r="N375" s="57"/>
      <c r="O375" s="57"/>
      <c r="P375" s="57"/>
      <c r="Q375" s="57"/>
      <c r="R375" s="57"/>
      <c r="S375" s="57"/>
      <c r="T375" s="57"/>
      <c r="U375" s="57"/>
      <c r="V375" s="57"/>
      <c r="W375" s="57"/>
      <c r="X375" s="57"/>
      <c r="Y375" s="57"/>
      <c r="Z375" s="57"/>
      <c r="AA375" s="57"/>
      <c r="AB375" s="57"/>
    </row>
    <row r="376" spans="1:28" x14ac:dyDescent="0.3">
      <c r="A376" s="26"/>
      <c r="B376" s="57"/>
      <c r="C376" s="57"/>
      <c r="D376" s="57"/>
      <c r="E376" s="57"/>
      <c r="F376" s="57"/>
      <c r="G376" s="57"/>
      <c r="H376" s="57"/>
      <c r="I376" s="57"/>
      <c r="J376" s="57"/>
      <c r="K376" s="57"/>
      <c r="L376" s="57"/>
      <c r="M376" s="57"/>
      <c r="N376" s="57"/>
      <c r="O376" s="57"/>
      <c r="P376" s="57"/>
      <c r="Q376" s="57"/>
      <c r="R376" s="57"/>
      <c r="S376" s="57"/>
      <c r="T376" s="57"/>
      <c r="U376" s="57"/>
      <c r="V376" s="57"/>
      <c r="W376" s="57"/>
      <c r="X376" s="57"/>
      <c r="Y376" s="57"/>
      <c r="Z376" s="57"/>
      <c r="AA376" s="57"/>
      <c r="AB376" s="57"/>
    </row>
    <row r="377" spans="1:28" x14ac:dyDescent="0.3">
      <c r="A377" s="26"/>
      <c r="B377" s="57"/>
      <c r="C377" s="57"/>
      <c r="D377" s="57"/>
      <c r="E377" s="57"/>
      <c r="F377" s="57"/>
      <c r="G377" s="57"/>
      <c r="H377" s="57"/>
      <c r="I377" s="57"/>
      <c r="J377" s="57"/>
      <c r="K377" s="57"/>
      <c r="L377" s="57"/>
      <c r="M377" s="57"/>
      <c r="N377" s="57"/>
      <c r="O377" s="57"/>
      <c r="P377" s="57"/>
      <c r="Q377" s="57"/>
      <c r="R377" s="57"/>
      <c r="S377" s="57"/>
      <c r="T377" s="57"/>
      <c r="U377" s="57"/>
      <c r="V377" s="57"/>
      <c r="W377" s="57"/>
      <c r="X377" s="57"/>
      <c r="Y377" s="57"/>
      <c r="Z377" s="57"/>
      <c r="AA377" s="57"/>
      <c r="AB377" s="57"/>
    </row>
    <row r="378" spans="1:28" x14ac:dyDescent="0.3">
      <c r="A378" s="26"/>
      <c r="B378" s="57"/>
      <c r="C378" s="57"/>
      <c r="D378" s="57"/>
      <c r="E378" s="57"/>
      <c r="F378" s="57"/>
      <c r="G378" s="57"/>
      <c r="H378" s="57"/>
      <c r="I378" s="57"/>
      <c r="J378" s="57"/>
      <c r="K378" s="57"/>
      <c r="L378" s="57"/>
      <c r="M378" s="57"/>
      <c r="N378" s="57"/>
      <c r="O378" s="57"/>
      <c r="P378" s="57"/>
      <c r="Q378" s="57"/>
      <c r="R378" s="57"/>
      <c r="S378" s="57"/>
      <c r="T378" s="57"/>
      <c r="U378" s="57"/>
      <c r="V378" s="57"/>
      <c r="W378" s="57"/>
      <c r="X378" s="57"/>
      <c r="Y378" s="57"/>
      <c r="Z378" s="57"/>
      <c r="AA378" s="57"/>
      <c r="AB378" s="57"/>
    </row>
    <row r="379" spans="1:28" x14ac:dyDescent="0.3">
      <c r="A379" s="26"/>
      <c r="B379" s="57"/>
      <c r="C379" s="57"/>
      <c r="D379" s="57"/>
      <c r="E379" s="57"/>
      <c r="F379" s="57"/>
      <c r="G379" s="57"/>
      <c r="H379" s="57"/>
      <c r="I379" s="57"/>
      <c r="J379" s="57"/>
      <c r="K379" s="57"/>
      <c r="L379" s="57"/>
      <c r="M379" s="57"/>
      <c r="N379" s="57"/>
      <c r="O379" s="57"/>
      <c r="P379" s="57"/>
      <c r="Q379" s="57"/>
      <c r="R379" s="57"/>
      <c r="S379" s="57"/>
      <c r="T379" s="57"/>
      <c r="U379" s="57"/>
      <c r="V379" s="57"/>
      <c r="W379" s="57"/>
      <c r="X379" s="57"/>
      <c r="Y379" s="57"/>
      <c r="Z379" s="57"/>
      <c r="AA379" s="57"/>
      <c r="AB379" s="57"/>
    </row>
    <row r="380" spans="1:28" x14ac:dyDescent="0.3">
      <c r="A380" s="26"/>
      <c r="B380" s="57"/>
      <c r="C380" s="57"/>
      <c r="D380" s="57"/>
      <c r="E380" s="57"/>
      <c r="F380" s="57"/>
      <c r="G380" s="57"/>
      <c r="H380" s="57"/>
      <c r="I380" s="57"/>
      <c r="J380" s="57"/>
      <c r="K380" s="57"/>
      <c r="L380" s="57"/>
      <c r="M380" s="57"/>
      <c r="N380" s="57"/>
      <c r="O380" s="57"/>
      <c r="P380" s="57"/>
      <c r="Q380" s="57"/>
      <c r="R380" s="57"/>
      <c r="S380" s="57"/>
      <c r="T380" s="57"/>
      <c r="U380" s="57"/>
      <c r="V380" s="57"/>
      <c r="W380" s="57"/>
      <c r="X380" s="57"/>
      <c r="Y380" s="57"/>
      <c r="Z380" s="57"/>
      <c r="AA380" s="57"/>
      <c r="AB380" s="57"/>
    </row>
    <row r="381" spans="1:28" x14ac:dyDescent="0.3">
      <c r="A381" s="26"/>
      <c r="B381" s="57"/>
      <c r="C381" s="57"/>
      <c r="D381" s="57"/>
      <c r="E381" s="57"/>
      <c r="F381" s="57"/>
      <c r="G381" s="57"/>
      <c r="H381" s="57"/>
      <c r="I381" s="57"/>
      <c r="J381" s="57"/>
      <c r="K381" s="57"/>
      <c r="L381" s="57"/>
      <c r="M381" s="57"/>
      <c r="N381" s="57"/>
      <c r="O381" s="57"/>
      <c r="P381" s="57"/>
      <c r="Q381" s="57"/>
      <c r="R381" s="57"/>
      <c r="S381" s="57"/>
      <c r="T381" s="57"/>
      <c r="U381" s="57"/>
      <c r="V381" s="57"/>
      <c r="W381" s="57"/>
      <c r="X381" s="57"/>
      <c r="Y381" s="57"/>
      <c r="Z381" s="57"/>
      <c r="AA381" s="57"/>
      <c r="AB381" s="57"/>
    </row>
    <row r="382" spans="1:28" x14ac:dyDescent="0.3">
      <c r="A382" s="26"/>
      <c r="B382" s="57"/>
      <c r="C382" s="57"/>
      <c r="D382" s="57"/>
      <c r="E382" s="57"/>
      <c r="F382" s="57"/>
      <c r="G382" s="57"/>
      <c r="H382" s="57"/>
      <c r="I382" s="57"/>
      <c r="J382" s="57"/>
      <c r="K382" s="57"/>
      <c r="L382" s="57"/>
      <c r="M382" s="57"/>
      <c r="N382" s="57"/>
      <c r="O382" s="57"/>
      <c r="P382" s="57"/>
      <c r="Q382" s="57"/>
      <c r="R382" s="57"/>
      <c r="S382" s="57"/>
      <c r="T382" s="57"/>
      <c r="U382" s="57"/>
      <c r="V382" s="57"/>
      <c r="W382" s="57"/>
      <c r="X382" s="57"/>
      <c r="Y382" s="57"/>
      <c r="Z382" s="57"/>
      <c r="AA382" s="57"/>
      <c r="AB382" s="57"/>
    </row>
    <row r="383" spans="1:28" x14ac:dyDescent="0.3">
      <c r="A383" s="26"/>
      <c r="B383" s="57"/>
      <c r="C383" s="57"/>
      <c r="D383" s="57"/>
      <c r="E383" s="57"/>
      <c r="F383" s="57"/>
      <c r="G383" s="57"/>
      <c r="H383" s="57"/>
      <c r="I383" s="57"/>
      <c r="J383" s="57"/>
      <c r="K383" s="57"/>
      <c r="L383" s="57"/>
      <c r="M383" s="57"/>
      <c r="N383" s="57"/>
      <c r="O383" s="57"/>
      <c r="P383" s="57"/>
      <c r="Q383" s="57"/>
      <c r="R383" s="57"/>
      <c r="S383" s="57"/>
      <c r="T383" s="57"/>
      <c r="U383" s="57"/>
      <c r="V383" s="57"/>
      <c r="W383" s="57"/>
      <c r="X383" s="57"/>
      <c r="Y383" s="57"/>
      <c r="Z383" s="57"/>
      <c r="AA383" s="57"/>
      <c r="AB383" s="57"/>
    </row>
    <row r="384" spans="1:28" x14ac:dyDescent="0.3">
      <c r="A384" s="26"/>
      <c r="B384" s="57"/>
      <c r="C384" s="57"/>
      <c r="D384" s="57"/>
      <c r="E384" s="57"/>
      <c r="F384" s="57"/>
      <c r="G384" s="57"/>
      <c r="H384" s="57"/>
      <c r="I384" s="57"/>
      <c r="J384" s="57"/>
      <c r="K384" s="57"/>
      <c r="L384" s="57"/>
      <c r="M384" s="57"/>
      <c r="N384" s="57"/>
      <c r="O384" s="57"/>
      <c r="P384" s="57"/>
      <c r="Q384" s="57"/>
      <c r="R384" s="57"/>
      <c r="S384" s="57"/>
      <c r="T384" s="57"/>
      <c r="U384" s="57"/>
      <c r="V384" s="57"/>
      <c r="W384" s="57"/>
      <c r="X384" s="57"/>
      <c r="Y384" s="57"/>
      <c r="Z384" s="57"/>
      <c r="AA384" s="57"/>
      <c r="AB384" s="57"/>
    </row>
    <row r="385" spans="1:28" x14ac:dyDescent="0.3">
      <c r="A385" s="26"/>
      <c r="B385" s="57"/>
      <c r="C385" s="57"/>
      <c r="D385" s="57"/>
      <c r="E385" s="57"/>
      <c r="F385" s="57"/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57"/>
      <c r="R385" s="57"/>
      <c r="S385" s="57"/>
      <c r="T385" s="57"/>
      <c r="U385" s="57"/>
      <c r="V385" s="57"/>
      <c r="W385" s="57"/>
      <c r="X385" s="57"/>
      <c r="Y385" s="57"/>
      <c r="Z385" s="57"/>
      <c r="AA385" s="57"/>
      <c r="AB385" s="57"/>
    </row>
    <row r="386" spans="1:28" x14ac:dyDescent="0.3">
      <c r="A386" s="26"/>
      <c r="B386" s="57"/>
      <c r="C386" s="57"/>
      <c r="D386" s="57"/>
      <c r="E386" s="57"/>
      <c r="F386" s="57"/>
      <c r="G386" s="57"/>
      <c r="H386" s="57"/>
      <c r="I386" s="57"/>
      <c r="J386" s="57"/>
      <c r="K386" s="57"/>
      <c r="L386" s="57"/>
      <c r="M386" s="57"/>
      <c r="N386" s="57"/>
      <c r="O386" s="57"/>
      <c r="P386" s="57"/>
      <c r="Q386" s="57"/>
      <c r="R386" s="57"/>
      <c r="S386" s="57"/>
      <c r="T386" s="57"/>
      <c r="U386" s="57"/>
      <c r="V386" s="57"/>
      <c r="W386" s="57"/>
      <c r="X386" s="57"/>
      <c r="Y386" s="57"/>
      <c r="Z386" s="57"/>
      <c r="AA386" s="57"/>
      <c r="AB386" s="57"/>
    </row>
    <row r="387" spans="1:28" x14ac:dyDescent="0.3">
      <c r="A387" s="26"/>
      <c r="B387" s="57"/>
      <c r="C387" s="57"/>
      <c r="D387" s="57"/>
      <c r="E387" s="57"/>
      <c r="F387" s="57"/>
      <c r="G387" s="57"/>
      <c r="H387" s="57"/>
      <c r="I387" s="57"/>
      <c r="J387" s="57"/>
      <c r="K387" s="57"/>
      <c r="L387" s="57"/>
      <c r="M387" s="57"/>
      <c r="N387" s="57"/>
      <c r="O387" s="57"/>
      <c r="P387" s="57"/>
      <c r="Q387" s="57"/>
      <c r="R387" s="57"/>
      <c r="S387" s="57"/>
      <c r="T387" s="57"/>
      <c r="U387" s="57"/>
      <c r="V387" s="57"/>
      <c r="W387" s="57"/>
      <c r="X387" s="57"/>
      <c r="Y387" s="57"/>
      <c r="Z387" s="57"/>
      <c r="AA387" s="57"/>
      <c r="AB387" s="57"/>
    </row>
    <row r="388" spans="1:28" x14ac:dyDescent="0.3">
      <c r="A388" s="26"/>
      <c r="B388" s="57"/>
      <c r="C388" s="57"/>
      <c r="D388" s="57"/>
      <c r="E388" s="57"/>
      <c r="F388" s="57"/>
      <c r="G388" s="57"/>
      <c r="H388" s="57"/>
      <c r="I388" s="57"/>
      <c r="J388" s="57"/>
      <c r="K388" s="57"/>
      <c r="L388" s="57"/>
      <c r="M388" s="57"/>
      <c r="N388" s="57"/>
      <c r="O388" s="57"/>
      <c r="P388" s="57"/>
      <c r="Q388" s="57"/>
      <c r="R388" s="57"/>
      <c r="S388" s="57"/>
      <c r="T388" s="57"/>
      <c r="U388" s="57"/>
      <c r="V388" s="57"/>
      <c r="W388" s="57"/>
      <c r="X388" s="57"/>
      <c r="Y388" s="57"/>
      <c r="Z388" s="57"/>
      <c r="AA388" s="57"/>
      <c r="AB388" s="57"/>
    </row>
    <row r="389" spans="1:28" x14ac:dyDescent="0.3">
      <c r="A389" s="26"/>
      <c r="B389" s="57"/>
      <c r="C389" s="57"/>
      <c r="D389" s="57"/>
      <c r="E389" s="57"/>
      <c r="F389" s="57"/>
      <c r="G389" s="57"/>
      <c r="H389" s="57"/>
      <c r="I389" s="57"/>
      <c r="J389" s="57"/>
      <c r="K389" s="57"/>
      <c r="L389" s="57"/>
      <c r="M389" s="57"/>
      <c r="N389" s="57"/>
      <c r="O389" s="57"/>
      <c r="P389" s="57"/>
      <c r="Q389" s="57"/>
      <c r="R389" s="57"/>
      <c r="S389" s="57"/>
      <c r="T389" s="57"/>
      <c r="U389" s="57"/>
      <c r="V389" s="57"/>
      <c r="W389" s="57"/>
      <c r="X389" s="57"/>
      <c r="Y389" s="57"/>
      <c r="Z389" s="57"/>
      <c r="AA389" s="57"/>
      <c r="AB389" s="57"/>
    </row>
    <row r="390" spans="1:28" x14ac:dyDescent="0.3">
      <c r="A390" s="26"/>
      <c r="B390" s="57"/>
      <c r="C390" s="57"/>
      <c r="D390" s="57"/>
      <c r="E390" s="57"/>
      <c r="F390" s="57"/>
      <c r="G390" s="57"/>
      <c r="H390" s="57"/>
      <c r="I390" s="57"/>
      <c r="J390" s="57"/>
      <c r="K390" s="57"/>
      <c r="L390" s="57"/>
      <c r="M390" s="57"/>
      <c r="N390" s="57"/>
      <c r="O390" s="57"/>
      <c r="P390" s="57"/>
      <c r="Q390" s="57"/>
      <c r="R390" s="57"/>
      <c r="S390" s="57"/>
      <c r="T390" s="57"/>
      <c r="U390" s="57"/>
      <c r="V390" s="57"/>
      <c r="W390" s="57"/>
      <c r="X390" s="57"/>
      <c r="Y390" s="57"/>
      <c r="Z390" s="57"/>
      <c r="AA390" s="57"/>
      <c r="AB390" s="57"/>
    </row>
    <row r="391" spans="1:28" x14ac:dyDescent="0.3">
      <c r="A391" s="26"/>
      <c r="B391" s="57"/>
      <c r="C391" s="57"/>
      <c r="D391" s="57"/>
      <c r="E391" s="57"/>
      <c r="F391" s="57"/>
      <c r="G391" s="57"/>
      <c r="H391" s="57"/>
      <c r="I391" s="57"/>
      <c r="J391" s="57"/>
      <c r="K391" s="57"/>
      <c r="L391" s="57"/>
      <c r="M391" s="57"/>
      <c r="N391" s="57"/>
      <c r="O391" s="57"/>
      <c r="P391" s="57"/>
      <c r="Q391" s="57"/>
      <c r="R391" s="57"/>
      <c r="S391" s="57"/>
      <c r="T391" s="57"/>
      <c r="U391" s="57"/>
      <c r="V391" s="57"/>
      <c r="W391" s="57"/>
      <c r="X391" s="57"/>
      <c r="Y391" s="57"/>
      <c r="Z391" s="57"/>
      <c r="AA391" s="57"/>
      <c r="AB391" s="57"/>
    </row>
    <row r="392" spans="1:28" x14ac:dyDescent="0.3">
      <c r="A392" s="26"/>
      <c r="B392" s="57"/>
      <c r="C392" s="57"/>
      <c r="D392" s="57"/>
      <c r="E392" s="57"/>
      <c r="F392" s="57"/>
      <c r="G392" s="57"/>
      <c r="H392" s="57"/>
      <c r="I392" s="57"/>
      <c r="J392" s="57"/>
      <c r="K392" s="57"/>
      <c r="L392" s="57"/>
      <c r="M392" s="57"/>
      <c r="N392" s="57"/>
      <c r="O392" s="57"/>
      <c r="P392" s="57"/>
      <c r="Q392" s="57"/>
      <c r="R392" s="57"/>
      <c r="S392" s="57"/>
      <c r="T392" s="57"/>
      <c r="U392" s="57"/>
      <c r="V392" s="57"/>
      <c r="W392" s="57"/>
      <c r="X392" s="57"/>
      <c r="Y392" s="57"/>
      <c r="Z392" s="57"/>
      <c r="AA392" s="57"/>
      <c r="AB392" s="57"/>
    </row>
    <row r="393" spans="1:28" x14ac:dyDescent="0.3">
      <c r="A393" s="26"/>
      <c r="B393" s="57"/>
      <c r="C393" s="57"/>
      <c r="D393" s="57"/>
      <c r="E393" s="57"/>
      <c r="F393" s="57"/>
      <c r="G393" s="57"/>
      <c r="H393" s="57"/>
      <c r="I393" s="57"/>
      <c r="J393" s="57"/>
      <c r="K393" s="57"/>
      <c r="L393" s="57"/>
      <c r="M393" s="57"/>
      <c r="N393" s="57"/>
      <c r="O393" s="57"/>
      <c r="P393" s="57"/>
      <c r="Q393" s="57"/>
      <c r="R393" s="57"/>
      <c r="S393" s="57"/>
      <c r="T393" s="57"/>
      <c r="U393" s="57"/>
      <c r="V393" s="57"/>
      <c r="W393" s="57"/>
      <c r="X393" s="57"/>
      <c r="Y393" s="57"/>
      <c r="Z393" s="57"/>
      <c r="AA393" s="57"/>
      <c r="AB393" s="57"/>
    </row>
    <row r="394" spans="1:28" x14ac:dyDescent="0.3">
      <c r="A394" s="26"/>
      <c r="B394" s="57"/>
      <c r="C394" s="57"/>
      <c r="D394" s="57"/>
      <c r="E394" s="57"/>
      <c r="F394" s="57"/>
      <c r="G394" s="57"/>
      <c r="H394" s="57"/>
      <c r="I394" s="57"/>
      <c r="J394" s="57"/>
      <c r="K394" s="57"/>
      <c r="L394" s="57"/>
      <c r="M394" s="57"/>
      <c r="N394" s="57"/>
      <c r="O394" s="57"/>
      <c r="P394" s="57"/>
      <c r="Q394" s="57"/>
      <c r="R394" s="57"/>
      <c r="S394" s="57"/>
      <c r="T394" s="57"/>
      <c r="U394" s="57"/>
      <c r="V394" s="57"/>
      <c r="W394" s="57"/>
      <c r="X394" s="57"/>
      <c r="Y394" s="57"/>
      <c r="Z394" s="57"/>
      <c r="AA394" s="57"/>
      <c r="AB394" s="57"/>
    </row>
    <row r="395" spans="1:28" x14ac:dyDescent="0.3">
      <c r="A395" s="26"/>
      <c r="B395" s="57"/>
      <c r="C395" s="57"/>
      <c r="D395" s="57"/>
      <c r="E395" s="57"/>
      <c r="F395" s="57"/>
      <c r="G395" s="57"/>
      <c r="H395" s="57"/>
      <c r="I395" s="57"/>
      <c r="J395" s="57"/>
      <c r="K395" s="57"/>
      <c r="L395" s="57"/>
      <c r="M395" s="57"/>
      <c r="N395" s="57"/>
      <c r="O395" s="57"/>
      <c r="P395" s="57"/>
      <c r="Q395" s="57"/>
      <c r="R395" s="57"/>
      <c r="S395" s="57"/>
      <c r="T395" s="57"/>
      <c r="U395" s="57"/>
      <c r="V395" s="57"/>
      <c r="W395" s="57"/>
      <c r="X395" s="57"/>
      <c r="Y395" s="57"/>
      <c r="Z395" s="57"/>
      <c r="AA395" s="57"/>
      <c r="AB395" s="57"/>
    </row>
    <row r="396" spans="1:28" x14ac:dyDescent="0.3">
      <c r="A396" s="26"/>
      <c r="B396" s="57"/>
      <c r="C396" s="57"/>
      <c r="D396" s="57"/>
      <c r="E396" s="57"/>
      <c r="F396" s="57"/>
      <c r="G396" s="57"/>
      <c r="H396" s="57"/>
      <c r="I396" s="57"/>
      <c r="J396" s="57"/>
      <c r="K396" s="57"/>
      <c r="L396" s="57"/>
      <c r="M396" s="57"/>
      <c r="N396" s="57"/>
      <c r="O396" s="57"/>
      <c r="P396" s="57"/>
      <c r="Q396" s="57"/>
      <c r="R396" s="57"/>
      <c r="S396" s="57"/>
      <c r="T396" s="57"/>
      <c r="U396" s="57"/>
      <c r="V396" s="57"/>
      <c r="W396" s="57"/>
      <c r="X396" s="57"/>
      <c r="Y396" s="57"/>
      <c r="Z396" s="57"/>
      <c r="AA396" s="57"/>
      <c r="AB396" s="57"/>
    </row>
    <row r="397" spans="1:28" x14ac:dyDescent="0.3">
      <c r="A397" s="26"/>
      <c r="B397" s="57"/>
      <c r="C397" s="57"/>
      <c r="D397" s="57"/>
      <c r="E397" s="57"/>
      <c r="F397" s="57"/>
      <c r="G397" s="57"/>
      <c r="H397" s="57"/>
      <c r="I397" s="57"/>
      <c r="J397" s="57"/>
      <c r="K397" s="57"/>
      <c r="L397" s="57"/>
      <c r="M397" s="57"/>
      <c r="N397" s="57"/>
      <c r="O397" s="57"/>
      <c r="P397" s="57"/>
      <c r="Q397" s="57"/>
      <c r="R397" s="57"/>
      <c r="S397" s="57"/>
      <c r="T397" s="57"/>
      <c r="U397" s="57"/>
      <c r="V397" s="57"/>
      <c r="W397" s="57"/>
      <c r="X397" s="57"/>
      <c r="Y397" s="57"/>
      <c r="Z397" s="57"/>
      <c r="AA397" s="57"/>
      <c r="AB397" s="57"/>
    </row>
    <row r="398" spans="1:28" x14ac:dyDescent="0.3">
      <c r="A398" s="26"/>
      <c r="B398" s="57"/>
      <c r="C398" s="57"/>
      <c r="D398" s="57"/>
      <c r="E398" s="57"/>
      <c r="F398" s="57"/>
      <c r="G398" s="57"/>
      <c r="H398" s="57"/>
      <c r="I398" s="57"/>
      <c r="J398" s="57"/>
      <c r="K398" s="57"/>
      <c r="L398" s="57"/>
      <c r="M398" s="57"/>
      <c r="N398" s="57"/>
      <c r="O398" s="57"/>
      <c r="P398" s="57"/>
      <c r="Q398" s="57"/>
      <c r="R398" s="57"/>
      <c r="S398" s="57"/>
      <c r="T398" s="57"/>
      <c r="U398" s="57"/>
      <c r="V398" s="57"/>
      <c r="W398" s="57"/>
      <c r="X398" s="57"/>
      <c r="Y398" s="57"/>
      <c r="Z398" s="57"/>
      <c r="AA398" s="57"/>
      <c r="AB398" s="57"/>
    </row>
    <row r="399" spans="1:28" x14ac:dyDescent="0.3">
      <c r="A399" s="26"/>
      <c r="B399" s="57"/>
      <c r="C399" s="57"/>
      <c r="D399" s="57"/>
      <c r="E399" s="57"/>
      <c r="F399" s="57"/>
      <c r="G399" s="57"/>
      <c r="H399" s="57"/>
      <c r="I399" s="57"/>
      <c r="J399" s="57"/>
      <c r="K399" s="57"/>
      <c r="L399" s="57"/>
      <c r="M399" s="57"/>
      <c r="N399" s="57"/>
      <c r="O399" s="57"/>
      <c r="P399" s="57"/>
      <c r="Q399" s="57"/>
      <c r="R399" s="57"/>
      <c r="S399" s="57"/>
      <c r="T399" s="57"/>
      <c r="U399" s="57"/>
      <c r="V399" s="57"/>
      <c r="W399" s="57"/>
      <c r="X399" s="57"/>
      <c r="Y399" s="57"/>
      <c r="Z399" s="57"/>
      <c r="AA399" s="57"/>
      <c r="AB399" s="57"/>
    </row>
    <row r="400" spans="1:28" x14ac:dyDescent="0.3">
      <c r="A400" s="26"/>
      <c r="B400" s="57"/>
      <c r="C400" s="57"/>
      <c r="D400" s="57"/>
      <c r="E400" s="57"/>
      <c r="F400" s="57"/>
      <c r="G400" s="57"/>
      <c r="H400" s="57"/>
      <c r="I400" s="57"/>
      <c r="J400" s="57"/>
      <c r="K400" s="57"/>
      <c r="L400" s="57"/>
      <c r="M400" s="57"/>
      <c r="N400" s="57"/>
      <c r="O400" s="57"/>
      <c r="P400" s="57"/>
      <c r="Q400" s="57"/>
      <c r="R400" s="57"/>
      <c r="S400" s="57"/>
      <c r="T400" s="57"/>
      <c r="U400" s="57"/>
      <c r="V400" s="57"/>
      <c r="W400" s="57"/>
      <c r="X400" s="57"/>
      <c r="Y400" s="57"/>
      <c r="Z400" s="57"/>
      <c r="AA400" s="57"/>
      <c r="AB400" s="57"/>
    </row>
    <row r="401" spans="1:28" x14ac:dyDescent="0.3">
      <c r="A401" s="26"/>
      <c r="B401" s="57"/>
      <c r="C401" s="57"/>
      <c r="D401" s="57"/>
      <c r="E401" s="57"/>
      <c r="F401" s="57"/>
      <c r="G401" s="57"/>
      <c r="H401" s="57"/>
      <c r="I401" s="57"/>
      <c r="J401" s="57"/>
      <c r="K401" s="57"/>
      <c r="L401" s="57"/>
      <c r="M401" s="57"/>
      <c r="N401" s="57"/>
      <c r="O401" s="57"/>
      <c r="P401" s="57"/>
      <c r="Q401" s="57"/>
      <c r="R401" s="57"/>
      <c r="S401" s="57"/>
      <c r="T401" s="57"/>
      <c r="U401" s="57"/>
      <c r="V401" s="57"/>
      <c r="W401" s="57"/>
      <c r="X401" s="57"/>
      <c r="Y401" s="57"/>
      <c r="Z401" s="57"/>
      <c r="AA401" s="57"/>
      <c r="AB401" s="57"/>
    </row>
    <row r="402" spans="1:28" x14ac:dyDescent="0.3">
      <c r="A402" s="26"/>
      <c r="B402" s="57"/>
      <c r="C402" s="57"/>
      <c r="D402" s="57"/>
      <c r="E402" s="57"/>
      <c r="F402" s="57"/>
      <c r="G402" s="57"/>
      <c r="H402" s="57"/>
      <c r="I402" s="57"/>
      <c r="J402" s="57"/>
      <c r="K402" s="57"/>
      <c r="L402" s="57"/>
      <c r="M402" s="57"/>
      <c r="N402" s="57"/>
      <c r="O402" s="57"/>
      <c r="P402" s="57"/>
      <c r="Q402" s="57"/>
      <c r="R402" s="57"/>
      <c r="S402" s="57"/>
      <c r="T402" s="57"/>
      <c r="U402" s="57"/>
      <c r="V402" s="57"/>
      <c r="W402" s="57"/>
      <c r="X402" s="57"/>
      <c r="Y402" s="57"/>
      <c r="Z402" s="57"/>
      <c r="AA402" s="57"/>
      <c r="AB402" s="57"/>
    </row>
    <row r="403" spans="1:28" x14ac:dyDescent="0.3">
      <c r="A403" s="26"/>
      <c r="B403" s="57"/>
      <c r="C403" s="57"/>
      <c r="D403" s="57"/>
      <c r="E403" s="57"/>
      <c r="F403" s="57"/>
      <c r="G403" s="57"/>
      <c r="H403" s="57"/>
      <c r="I403" s="57"/>
      <c r="J403" s="57"/>
      <c r="K403" s="57"/>
      <c r="L403" s="57"/>
      <c r="M403" s="57"/>
      <c r="N403" s="57"/>
      <c r="O403" s="57"/>
      <c r="P403" s="57"/>
      <c r="Q403" s="57"/>
      <c r="R403" s="57"/>
      <c r="S403" s="57"/>
      <c r="T403" s="57"/>
      <c r="U403" s="57"/>
      <c r="V403" s="57"/>
      <c r="W403" s="57"/>
      <c r="X403" s="57"/>
      <c r="Y403" s="57"/>
      <c r="Z403" s="57"/>
      <c r="AA403" s="57"/>
      <c r="AB403" s="57"/>
    </row>
    <row r="404" spans="1:28" x14ac:dyDescent="0.3">
      <c r="A404" s="26"/>
      <c r="B404" s="57"/>
      <c r="C404" s="57"/>
      <c r="D404" s="57"/>
      <c r="E404" s="57"/>
      <c r="F404" s="57"/>
      <c r="G404" s="57"/>
      <c r="H404" s="57"/>
      <c r="I404" s="57"/>
      <c r="J404" s="57"/>
      <c r="K404" s="57"/>
      <c r="L404" s="57"/>
      <c r="M404" s="57"/>
      <c r="N404" s="57"/>
      <c r="O404" s="57"/>
      <c r="P404" s="57"/>
      <c r="Q404" s="57"/>
      <c r="R404" s="57"/>
      <c r="S404" s="57"/>
      <c r="T404" s="57"/>
      <c r="U404" s="57"/>
      <c r="V404" s="57"/>
      <c r="W404" s="57"/>
      <c r="X404" s="57"/>
      <c r="Y404" s="57"/>
      <c r="Z404" s="57"/>
      <c r="AA404" s="57"/>
      <c r="AB404" s="57"/>
    </row>
    <row r="405" spans="1:28" x14ac:dyDescent="0.3">
      <c r="A405" s="26"/>
      <c r="B405" s="57"/>
      <c r="C405" s="57"/>
      <c r="D405" s="57"/>
      <c r="E405" s="57"/>
      <c r="F405" s="57"/>
      <c r="G405" s="57"/>
      <c r="H405" s="57"/>
      <c r="I405" s="57"/>
      <c r="J405" s="57"/>
      <c r="K405" s="57"/>
      <c r="L405" s="57"/>
      <c r="M405" s="57"/>
      <c r="N405" s="57"/>
      <c r="O405" s="57"/>
      <c r="P405" s="57"/>
      <c r="Q405" s="57"/>
      <c r="R405" s="57"/>
      <c r="S405" s="57"/>
      <c r="T405" s="57"/>
      <c r="U405" s="57"/>
      <c r="V405" s="57"/>
      <c r="W405" s="57"/>
      <c r="X405" s="57"/>
      <c r="Y405" s="57"/>
      <c r="Z405" s="57"/>
      <c r="AA405" s="57"/>
      <c r="AB405" s="57"/>
    </row>
    <row r="406" spans="1:28" x14ac:dyDescent="0.3">
      <c r="A406" s="26"/>
      <c r="B406" s="57"/>
      <c r="C406" s="57"/>
      <c r="D406" s="57"/>
      <c r="E406" s="57"/>
      <c r="F406" s="57"/>
      <c r="G406" s="57"/>
      <c r="H406" s="57"/>
      <c r="I406" s="57"/>
      <c r="J406" s="57"/>
      <c r="K406" s="57"/>
      <c r="L406" s="57"/>
      <c r="M406" s="57"/>
      <c r="N406" s="57"/>
      <c r="O406" s="57"/>
      <c r="P406" s="57"/>
      <c r="Q406" s="57"/>
      <c r="R406" s="57"/>
      <c r="S406" s="57"/>
      <c r="T406" s="57"/>
      <c r="U406" s="57"/>
      <c r="V406" s="57"/>
      <c r="W406" s="57"/>
      <c r="X406" s="57"/>
      <c r="Y406" s="57"/>
      <c r="Z406" s="57"/>
      <c r="AA406" s="57"/>
      <c r="AB406" s="57"/>
    </row>
    <row r="407" spans="1:28" x14ac:dyDescent="0.3">
      <c r="A407" s="26"/>
      <c r="B407" s="57"/>
      <c r="C407" s="57"/>
      <c r="D407" s="57"/>
      <c r="E407" s="57"/>
      <c r="F407" s="57"/>
      <c r="G407" s="57"/>
      <c r="H407" s="57"/>
      <c r="I407" s="57"/>
      <c r="J407" s="57"/>
      <c r="K407" s="57"/>
      <c r="L407" s="57"/>
      <c r="M407" s="57"/>
      <c r="N407" s="57"/>
      <c r="O407" s="57"/>
      <c r="P407" s="57"/>
      <c r="Q407" s="57"/>
      <c r="R407" s="57"/>
      <c r="S407" s="57"/>
      <c r="T407" s="57"/>
      <c r="U407" s="57"/>
      <c r="V407" s="57"/>
      <c r="W407" s="57"/>
      <c r="X407" s="57"/>
      <c r="Y407" s="57"/>
      <c r="Z407" s="57"/>
      <c r="AA407" s="57"/>
      <c r="AB407" s="57"/>
    </row>
    <row r="408" spans="1:28" x14ac:dyDescent="0.3">
      <c r="A408" s="26"/>
      <c r="B408" s="57"/>
      <c r="C408" s="57"/>
      <c r="D408" s="57"/>
      <c r="E408" s="57"/>
      <c r="F408" s="57"/>
      <c r="G408" s="57"/>
      <c r="H408" s="57"/>
      <c r="I408" s="57"/>
      <c r="J408" s="57"/>
      <c r="K408" s="57"/>
      <c r="L408" s="57"/>
      <c r="M408" s="57"/>
      <c r="N408" s="57"/>
      <c r="O408" s="57"/>
      <c r="P408" s="57"/>
      <c r="Q408" s="57"/>
      <c r="R408" s="57"/>
      <c r="S408" s="57"/>
      <c r="T408" s="57"/>
      <c r="U408" s="57"/>
      <c r="V408" s="57"/>
      <c r="W408" s="57"/>
      <c r="X408" s="57"/>
      <c r="Y408" s="57"/>
      <c r="Z408" s="57"/>
      <c r="AA408" s="57"/>
      <c r="AB408" s="57"/>
    </row>
    <row r="409" spans="1:28" x14ac:dyDescent="0.3">
      <c r="A409" s="26"/>
      <c r="B409" s="57"/>
      <c r="C409" s="57"/>
      <c r="D409" s="57"/>
      <c r="E409" s="57"/>
      <c r="F409" s="57"/>
      <c r="G409" s="57"/>
      <c r="H409" s="57"/>
      <c r="I409" s="57"/>
      <c r="J409" s="57"/>
      <c r="K409" s="57"/>
      <c r="L409" s="57"/>
      <c r="M409" s="57"/>
      <c r="N409" s="57"/>
      <c r="O409" s="57"/>
      <c r="P409" s="57"/>
      <c r="Q409" s="57"/>
      <c r="R409" s="57"/>
      <c r="S409" s="57"/>
      <c r="T409" s="57"/>
      <c r="U409" s="57"/>
      <c r="V409" s="57"/>
      <c r="W409" s="57"/>
      <c r="X409" s="57"/>
      <c r="Y409" s="57"/>
      <c r="Z409" s="57"/>
      <c r="AA409" s="57"/>
      <c r="AB409" s="57"/>
    </row>
    <row r="410" spans="1:28" x14ac:dyDescent="0.3">
      <c r="A410" s="26"/>
      <c r="B410" s="57"/>
      <c r="C410" s="57"/>
      <c r="D410" s="57"/>
      <c r="E410" s="57"/>
      <c r="F410" s="57"/>
      <c r="G410" s="57"/>
      <c r="H410" s="57"/>
      <c r="I410" s="57"/>
      <c r="J410" s="57"/>
      <c r="K410" s="57"/>
      <c r="L410" s="57"/>
      <c r="M410" s="57"/>
      <c r="N410" s="57"/>
      <c r="O410" s="57"/>
      <c r="P410" s="57"/>
      <c r="Q410" s="57"/>
      <c r="R410" s="57"/>
      <c r="S410" s="57"/>
      <c r="T410" s="57"/>
      <c r="U410" s="57"/>
      <c r="V410" s="57"/>
      <c r="W410" s="57"/>
      <c r="X410" s="57"/>
      <c r="Y410" s="57"/>
      <c r="Z410" s="57"/>
      <c r="AA410" s="57"/>
      <c r="AB410" s="57"/>
    </row>
    <row r="411" spans="1:28" x14ac:dyDescent="0.3">
      <c r="A411" s="26"/>
      <c r="B411" s="57"/>
      <c r="C411" s="57"/>
      <c r="D411" s="57"/>
      <c r="E411" s="57"/>
      <c r="F411" s="57"/>
      <c r="G411" s="57"/>
      <c r="H411" s="57"/>
      <c r="I411" s="57"/>
      <c r="J411" s="57"/>
      <c r="K411" s="57"/>
      <c r="L411" s="57"/>
      <c r="M411" s="57"/>
      <c r="N411" s="57"/>
      <c r="O411" s="57"/>
      <c r="P411" s="57"/>
      <c r="Q411" s="57"/>
      <c r="R411" s="57"/>
      <c r="S411" s="57"/>
      <c r="T411" s="57"/>
      <c r="U411" s="57"/>
      <c r="V411" s="57"/>
      <c r="W411" s="57"/>
      <c r="X411" s="57"/>
      <c r="Y411" s="57"/>
      <c r="Z411" s="57"/>
      <c r="AA411" s="57"/>
      <c r="AB411" s="57"/>
    </row>
    <row r="412" spans="1:28" x14ac:dyDescent="0.3">
      <c r="A412" s="26"/>
      <c r="B412" s="57"/>
      <c r="C412" s="57"/>
      <c r="D412" s="57"/>
      <c r="E412" s="57"/>
      <c r="F412" s="57"/>
      <c r="G412" s="57"/>
      <c r="H412" s="57"/>
      <c r="I412" s="57"/>
      <c r="J412" s="57"/>
      <c r="K412" s="57"/>
      <c r="L412" s="57"/>
      <c r="M412" s="57"/>
      <c r="N412" s="57"/>
      <c r="O412" s="57"/>
      <c r="P412" s="57"/>
      <c r="Q412" s="57"/>
      <c r="R412" s="57"/>
      <c r="S412" s="57"/>
      <c r="T412" s="57"/>
      <c r="U412" s="57"/>
      <c r="V412" s="57"/>
      <c r="W412" s="57"/>
      <c r="X412" s="57"/>
      <c r="Y412" s="57"/>
      <c r="Z412" s="57"/>
      <c r="AA412" s="57"/>
      <c r="AB412" s="57"/>
    </row>
    <row r="413" spans="1:28" x14ac:dyDescent="0.3">
      <c r="A413" s="26"/>
      <c r="B413" s="57"/>
      <c r="C413" s="57"/>
      <c r="D413" s="57"/>
      <c r="E413" s="57"/>
      <c r="F413" s="57"/>
      <c r="G413" s="57"/>
      <c r="H413" s="57"/>
      <c r="I413" s="57"/>
      <c r="J413" s="57"/>
      <c r="K413" s="57"/>
      <c r="L413" s="57"/>
      <c r="M413" s="57"/>
      <c r="N413" s="57"/>
      <c r="O413" s="57"/>
      <c r="P413" s="57"/>
      <c r="Q413" s="57"/>
      <c r="R413" s="57"/>
      <c r="S413" s="57"/>
      <c r="T413" s="57"/>
      <c r="U413" s="57"/>
      <c r="V413" s="57"/>
      <c r="W413" s="57"/>
      <c r="X413" s="57"/>
      <c r="Y413" s="57"/>
      <c r="Z413" s="57"/>
      <c r="AA413" s="57"/>
      <c r="AB413" s="57"/>
    </row>
    <row r="414" spans="1:28" x14ac:dyDescent="0.3">
      <c r="A414" s="26"/>
      <c r="B414" s="57"/>
      <c r="C414" s="57"/>
      <c r="D414" s="57"/>
      <c r="E414" s="57"/>
      <c r="F414" s="57"/>
      <c r="G414" s="57"/>
      <c r="H414" s="57"/>
      <c r="I414" s="57"/>
      <c r="J414" s="57"/>
      <c r="K414" s="57"/>
      <c r="L414" s="57"/>
      <c r="M414" s="57"/>
      <c r="N414" s="57"/>
      <c r="O414" s="57"/>
      <c r="P414" s="57"/>
      <c r="Q414" s="57"/>
      <c r="R414" s="57"/>
      <c r="S414" s="57"/>
      <c r="T414" s="57"/>
      <c r="U414" s="57"/>
      <c r="V414" s="57"/>
      <c r="W414" s="57"/>
      <c r="X414" s="57"/>
      <c r="Y414" s="57"/>
      <c r="Z414" s="57"/>
      <c r="AA414" s="57"/>
      <c r="AB414" s="57"/>
    </row>
    <row r="415" spans="1:28" x14ac:dyDescent="0.3">
      <c r="A415" s="26"/>
      <c r="B415" s="57"/>
      <c r="C415" s="57"/>
      <c r="D415" s="57"/>
      <c r="E415" s="57"/>
      <c r="F415" s="57"/>
      <c r="G415" s="57"/>
      <c r="H415" s="57"/>
      <c r="I415" s="57"/>
      <c r="J415" s="57"/>
      <c r="K415" s="57"/>
      <c r="L415" s="57"/>
      <c r="M415" s="57"/>
      <c r="N415" s="57"/>
      <c r="O415" s="57"/>
      <c r="P415" s="57"/>
      <c r="Q415" s="57"/>
      <c r="R415" s="57"/>
      <c r="S415" s="57"/>
      <c r="T415" s="57"/>
      <c r="U415" s="57"/>
      <c r="V415" s="57"/>
      <c r="W415" s="57"/>
      <c r="X415" s="57"/>
      <c r="Y415" s="57"/>
      <c r="Z415" s="57"/>
      <c r="AA415" s="57"/>
      <c r="AB415" s="57"/>
    </row>
    <row r="416" spans="1:28" x14ac:dyDescent="0.3">
      <c r="A416" s="26"/>
      <c r="B416" s="57"/>
      <c r="C416" s="57"/>
      <c r="D416" s="57"/>
      <c r="E416" s="57"/>
      <c r="F416" s="57"/>
      <c r="G416" s="57"/>
      <c r="H416" s="57"/>
      <c r="I416" s="57"/>
      <c r="J416" s="57"/>
      <c r="K416" s="57"/>
      <c r="L416" s="57"/>
      <c r="M416" s="57"/>
      <c r="N416" s="57"/>
      <c r="O416" s="57"/>
      <c r="P416" s="57"/>
      <c r="Q416" s="57"/>
      <c r="R416" s="57"/>
      <c r="S416" s="57"/>
      <c r="T416" s="57"/>
      <c r="U416" s="57"/>
      <c r="V416" s="57"/>
      <c r="W416" s="57"/>
      <c r="X416" s="57"/>
      <c r="Y416" s="57"/>
      <c r="Z416" s="57"/>
      <c r="AA416" s="57"/>
      <c r="AB416" s="57"/>
    </row>
    <row r="417" spans="1:28" x14ac:dyDescent="0.3">
      <c r="A417" s="26"/>
      <c r="B417" s="57"/>
      <c r="C417" s="57"/>
      <c r="D417" s="57"/>
      <c r="E417" s="57"/>
      <c r="F417" s="57"/>
      <c r="G417" s="57"/>
      <c r="H417" s="57"/>
      <c r="I417" s="57"/>
      <c r="J417" s="57"/>
      <c r="K417" s="57"/>
      <c r="L417" s="57"/>
      <c r="M417" s="57"/>
      <c r="N417" s="57"/>
      <c r="O417" s="57"/>
      <c r="P417" s="57"/>
      <c r="Q417" s="57"/>
      <c r="R417" s="57"/>
      <c r="S417" s="57"/>
      <c r="T417" s="57"/>
      <c r="U417" s="57"/>
      <c r="V417" s="57"/>
      <c r="W417" s="57"/>
      <c r="X417" s="57"/>
      <c r="Y417" s="57"/>
      <c r="Z417" s="57"/>
      <c r="AA417" s="57"/>
      <c r="AB417" s="57"/>
    </row>
    <row r="418" spans="1:28" x14ac:dyDescent="0.3">
      <c r="A418" s="26"/>
      <c r="B418" s="57"/>
      <c r="C418" s="57"/>
      <c r="D418" s="57"/>
      <c r="E418" s="57"/>
      <c r="F418" s="57"/>
      <c r="G418" s="57"/>
      <c r="H418" s="57"/>
      <c r="I418" s="57"/>
      <c r="J418" s="57"/>
      <c r="K418" s="57"/>
      <c r="L418" s="57"/>
      <c r="M418" s="57"/>
      <c r="N418" s="57"/>
      <c r="O418" s="57"/>
      <c r="P418" s="57"/>
      <c r="Q418" s="57"/>
      <c r="R418" s="57"/>
      <c r="S418" s="57"/>
      <c r="T418" s="57"/>
      <c r="U418" s="57"/>
      <c r="V418" s="57"/>
      <c r="W418" s="57"/>
      <c r="X418" s="57"/>
      <c r="Y418" s="57"/>
      <c r="Z418" s="57"/>
      <c r="AA418" s="57"/>
      <c r="AB418" s="57"/>
    </row>
    <row r="419" spans="1:28" x14ac:dyDescent="0.3">
      <c r="B419" s="57"/>
      <c r="C419" s="57"/>
      <c r="D419" s="57"/>
      <c r="E419" s="57"/>
      <c r="F419" s="57"/>
      <c r="G419" s="57"/>
      <c r="H419" s="57"/>
      <c r="I419" s="57"/>
      <c r="J419" s="57"/>
      <c r="K419" s="57"/>
      <c r="L419" s="57"/>
      <c r="M419" s="57"/>
      <c r="N419" s="57"/>
      <c r="O419" s="57"/>
      <c r="P419" s="57"/>
      <c r="Q419" s="57"/>
      <c r="R419" s="57"/>
      <c r="S419" s="57"/>
      <c r="T419" s="57"/>
      <c r="U419" s="57"/>
      <c r="V419" s="57"/>
      <c r="W419" s="57"/>
      <c r="X419" s="57"/>
      <c r="Y419" s="57"/>
      <c r="Z419" s="57"/>
      <c r="AA419" s="57"/>
      <c r="AB419" s="57"/>
    </row>
    <row r="420" spans="1:28" x14ac:dyDescent="0.3">
      <c r="B420" s="57"/>
      <c r="C420" s="57"/>
      <c r="D420" s="57"/>
      <c r="E420" s="57"/>
      <c r="F420" s="57"/>
      <c r="G420" s="57"/>
      <c r="H420" s="57"/>
      <c r="I420" s="57"/>
      <c r="J420" s="57"/>
      <c r="K420" s="57"/>
      <c r="L420" s="57"/>
      <c r="M420" s="57"/>
      <c r="N420" s="57"/>
      <c r="O420" s="57"/>
      <c r="P420" s="57"/>
      <c r="Q420" s="57"/>
      <c r="R420" s="57"/>
      <c r="S420" s="57"/>
      <c r="T420" s="57"/>
      <c r="U420" s="57"/>
      <c r="V420" s="57"/>
      <c r="W420" s="57"/>
      <c r="X420" s="57"/>
      <c r="Y420" s="57"/>
      <c r="Z420" s="57"/>
      <c r="AA420" s="57"/>
      <c r="AB420" s="57"/>
    </row>
    <row r="421" spans="1:28" x14ac:dyDescent="0.3">
      <c r="B421" s="57"/>
      <c r="C421" s="57"/>
      <c r="D421" s="57"/>
      <c r="E421" s="57"/>
      <c r="F421" s="57"/>
      <c r="G421" s="57"/>
      <c r="H421" s="57"/>
      <c r="I421" s="57"/>
      <c r="J421" s="57"/>
      <c r="K421" s="57"/>
      <c r="L421" s="57"/>
      <c r="M421" s="57"/>
      <c r="N421" s="57"/>
      <c r="O421" s="57"/>
      <c r="P421" s="57"/>
      <c r="Q421" s="57"/>
      <c r="R421" s="57"/>
      <c r="S421" s="57"/>
      <c r="T421" s="57"/>
      <c r="U421" s="57"/>
      <c r="V421" s="57"/>
      <c r="W421" s="57"/>
      <c r="X421" s="57"/>
      <c r="Y421" s="57"/>
      <c r="Z421" s="57"/>
      <c r="AA421" s="57"/>
      <c r="AB421" s="57"/>
    </row>
    <row r="422" spans="1:28" x14ac:dyDescent="0.3">
      <c r="B422" s="57"/>
      <c r="C422" s="57"/>
      <c r="D422" s="57"/>
      <c r="E422" s="57"/>
      <c r="F422" s="57"/>
      <c r="G422" s="57"/>
      <c r="H422" s="57"/>
      <c r="I422" s="57"/>
      <c r="J422" s="57"/>
      <c r="K422" s="57"/>
      <c r="L422" s="57"/>
      <c r="M422" s="57"/>
      <c r="N422" s="57"/>
      <c r="O422" s="57"/>
      <c r="P422" s="57"/>
      <c r="Q422" s="57"/>
      <c r="R422" s="57"/>
      <c r="S422" s="57"/>
      <c r="T422" s="57"/>
      <c r="U422" s="57"/>
      <c r="V422" s="57"/>
      <c r="W422" s="57"/>
      <c r="X422" s="57"/>
      <c r="Y422" s="57"/>
      <c r="Z422" s="57"/>
      <c r="AA422" s="57"/>
      <c r="AB422" s="57"/>
    </row>
    <row r="423" spans="1:28" x14ac:dyDescent="0.3">
      <c r="B423" s="57"/>
      <c r="C423" s="57"/>
      <c r="D423" s="57"/>
      <c r="E423" s="57"/>
      <c r="F423" s="57"/>
      <c r="G423" s="57"/>
      <c r="H423" s="57"/>
      <c r="I423" s="57"/>
      <c r="J423" s="57"/>
      <c r="K423" s="57"/>
      <c r="L423" s="57"/>
      <c r="M423" s="57"/>
      <c r="N423" s="57"/>
      <c r="O423" s="57"/>
      <c r="P423" s="57"/>
      <c r="Q423" s="57"/>
      <c r="R423" s="57"/>
      <c r="S423" s="57"/>
      <c r="T423" s="57"/>
      <c r="U423" s="57"/>
      <c r="V423" s="57"/>
      <c r="W423" s="57"/>
      <c r="X423" s="57"/>
      <c r="Y423" s="57"/>
      <c r="Z423" s="57"/>
      <c r="AA423" s="57"/>
      <c r="AB423" s="57"/>
    </row>
    <row r="424" spans="1:28" x14ac:dyDescent="0.3">
      <c r="B424" s="57"/>
      <c r="C424" s="57"/>
      <c r="D424" s="57"/>
      <c r="E424" s="57"/>
      <c r="F424" s="57"/>
      <c r="G424" s="57"/>
      <c r="H424" s="57"/>
      <c r="I424" s="57"/>
      <c r="J424" s="57"/>
    </row>
  </sheetData>
  <sortState xmlns:xlrd2="http://schemas.microsoft.com/office/spreadsheetml/2017/richdata2" columnSort="1" ref="D58:BI423">
    <sortCondition ref="D58:BI58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/>
  <dimension ref="A1:BM65"/>
  <sheetViews>
    <sheetView zoomScale="85" zoomScaleNormal="85" workbookViewId="0">
      <pane xSplit="1" ySplit="2" topLeftCell="B33" activePane="bottomRight" state="frozen"/>
      <selection activeCell="A30" sqref="A30"/>
      <selection pane="topRight" activeCell="A30" sqref="A30"/>
      <selection pane="bottomLeft" activeCell="A30" sqref="A30"/>
      <selection pane="bottomRight" activeCell="F49" sqref="F49"/>
    </sheetView>
  </sheetViews>
  <sheetFormatPr defaultColWidth="9.109375" defaultRowHeight="14.4" x14ac:dyDescent="0.3"/>
  <cols>
    <col min="1" max="1" width="19.6640625" style="26" customWidth="1"/>
    <col min="2" max="2" width="12.109375" style="26" customWidth="1"/>
    <col min="3" max="3" width="12.5546875" style="26" customWidth="1"/>
    <col min="4" max="5" width="9.109375" style="26"/>
    <col min="6" max="6" width="15.44140625" style="26" bestFit="1" customWidth="1"/>
    <col min="7" max="27" width="12" style="24" bestFit="1" customWidth="1"/>
    <col min="28" max="28" width="12" style="24" customWidth="1"/>
    <col min="29" max="30" width="9.109375" style="24"/>
    <col min="31" max="31" width="12" style="24" customWidth="1"/>
    <col min="32" max="55" width="9.109375" style="24"/>
    <col min="56" max="56" width="10.88671875" style="24" bestFit="1" customWidth="1"/>
    <col min="57" max="57" width="9.88671875" style="24" bestFit="1" customWidth="1"/>
    <col min="58" max="16384" width="9.109375" style="26"/>
  </cols>
  <sheetData>
    <row r="1" spans="1:65" x14ac:dyDescent="0.3">
      <c r="B1" s="26" t="s">
        <v>443</v>
      </c>
      <c r="F1" s="26" t="s">
        <v>451</v>
      </c>
      <c r="AH1" s="24" t="s">
        <v>450</v>
      </c>
      <c r="BG1" s="26" t="s">
        <v>330</v>
      </c>
      <c r="BJ1" s="26" t="s">
        <v>433</v>
      </c>
    </row>
    <row r="2" spans="1:65" x14ac:dyDescent="0.3">
      <c r="A2" s="26" t="s">
        <v>52</v>
      </c>
      <c r="B2" s="26" t="s">
        <v>304</v>
      </c>
      <c r="C2" s="26" t="s">
        <v>305</v>
      </c>
      <c r="D2" s="26" t="s">
        <v>234</v>
      </c>
      <c r="F2" s="26" t="s">
        <v>224</v>
      </c>
      <c r="G2" s="26" t="s">
        <v>148</v>
      </c>
      <c r="H2" s="26" t="s">
        <v>150</v>
      </c>
      <c r="I2" s="26" t="s">
        <v>151</v>
      </c>
      <c r="J2" s="26" t="s">
        <v>152</v>
      </c>
      <c r="K2" s="26" t="s">
        <v>153</v>
      </c>
      <c r="L2" s="26" t="s">
        <v>154</v>
      </c>
      <c r="M2" s="26" t="s">
        <v>155</v>
      </c>
      <c r="N2" s="26" t="s">
        <v>54</v>
      </c>
      <c r="O2" s="26" t="s">
        <v>53</v>
      </c>
      <c r="P2" s="26" t="s">
        <v>156</v>
      </c>
      <c r="Q2" s="26" t="s">
        <v>157</v>
      </c>
      <c r="R2" s="26" t="s">
        <v>158</v>
      </c>
      <c r="S2" s="26" t="s">
        <v>159</v>
      </c>
      <c r="T2" s="26" t="s">
        <v>160</v>
      </c>
      <c r="U2" s="26" t="s">
        <v>161</v>
      </c>
      <c r="V2" s="26" t="s">
        <v>162</v>
      </c>
      <c r="W2" s="26" t="s">
        <v>163</v>
      </c>
      <c r="X2" s="26" t="s">
        <v>164</v>
      </c>
      <c r="Y2" s="26" t="s">
        <v>165</v>
      </c>
      <c r="Z2" s="26" t="s">
        <v>166</v>
      </c>
      <c r="AA2" s="26" t="s">
        <v>167</v>
      </c>
      <c r="AB2" s="26"/>
      <c r="AC2" s="24" t="s">
        <v>54</v>
      </c>
      <c r="AD2" s="24" t="s">
        <v>53</v>
      </c>
      <c r="AE2" s="26"/>
      <c r="AF2" s="24" t="s">
        <v>306</v>
      </c>
      <c r="AG2" s="24" t="s">
        <v>176</v>
      </c>
      <c r="AH2" s="24" t="s">
        <v>148</v>
      </c>
      <c r="AI2" s="24" t="s">
        <v>150</v>
      </c>
      <c r="AJ2" s="24" t="s">
        <v>151</v>
      </c>
      <c r="AK2" s="24" t="s">
        <v>152</v>
      </c>
      <c r="AL2" s="24" t="s">
        <v>153</v>
      </c>
      <c r="AM2" s="24" t="s">
        <v>154</v>
      </c>
      <c r="AN2" s="24" t="s">
        <v>155</v>
      </c>
      <c r="AO2" s="24" t="s">
        <v>156</v>
      </c>
      <c r="AP2" s="24" t="s">
        <v>157</v>
      </c>
      <c r="AQ2" s="24" t="s">
        <v>158</v>
      </c>
      <c r="AR2" s="24" t="s">
        <v>159</v>
      </c>
      <c r="AS2" s="24" t="s">
        <v>160</v>
      </c>
      <c r="AT2" s="24" t="s">
        <v>161</v>
      </c>
      <c r="AU2" s="24" t="s">
        <v>162</v>
      </c>
      <c r="AV2" s="24" t="s">
        <v>163</v>
      </c>
      <c r="AW2" s="24" t="s">
        <v>164</v>
      </c>
      <c r="AX2" s="24" t="s">
        <v>165</v>
      </c>
      <c r="AY2" s="24" t="s">
        <v>166</v>
      </c>
      <c r="AZ2" s="24" t="s">
        <v>167</v>
      </c>
      <c r="BA2" s="24" t="s">
        <v>54</v>
      </c>
      <c r="BB2" s="24" t="s">
        <v>53</v>
      </c>
      <c r="BD2" s="24" t="s">
        <v>54</v>
      </c>
      <c r="BE2" s="24" t="s">
        <v>53</v>
      </c>
      <c r="BG2" s="24" t="s">
        <v>54</v>
      </c>
      <c r="BH2" s="24" t="s">
        <v>53</v>
      </c>
      <c r="BJ2" s="86" t="s">
        <v>54</v>
      </c>
      <c r="BK2" s="86" t="s">
        <v>53</v>
      </c>
    </row>
    <row r="3" spans="1:65" x14ac:dyDescent="0.3">
      <c r="A3" s="26" t="s">
        <v>0</v>
      </c>
      <c r="B3" s="24">
        <v>305062.12110581901</v>
      </c>
      <c r="C3" s="24">
        <v>41068.125742544398</v>
      </c>
      <c r="D3" s="26" t="s">
        <v>235</v>
      </c>
      <c r="F3" s="26" t="s">
        <v>0</v>
      </c>
      <c r="G3" s="24">
        <v>2066.4244972083902</v>
      </c>
      <c r="H3" s="24">
        <v>2233.32884780943</v>
      </c>
      <c r="I3" s="24">
        <v>71.7416654706592</v>
      </c>
      <c r="J3" s="24">
        <v>309.43587173509201</v>
      </c>
      <c r="K3" s="24">
        <v>1674.26985421937</v>
      </c>
      <c r="L3" s="24">
        <v>127.087306932985</v>
      </c>
      <c r="M3" s="24">
        <v>697.58587013674105</v>
      </c>
      <c r="N3" s="24">
        <v>306333.44088252098</v>
      </c>
      <c r="O3" s="24">
        <v>41208.140244944501</v>
      </c>
      <c r="P3" s="24">
        <v>265125.30063757597</v>
      </c>
      <c r="Q3" s="24">
        <v>212.41510684149301</v>
      </c>
      <c r="R3" s="24">
        <v>43.0919465048474</v>
      </c>
      <c r="S3" s="24">
        <v>21516.390186125202</v>
      </c>
      <c r="T3" s="24">
        <v>62.518915226772897</v>
      </c>
      <c r="U3" s="24">
        <v>1378.3228524501601</v>
      </c>
      <c r="V3" s="24">
        <v>135.68144025749899</v>
      </c>
      <c r="W3" s="24">
        <v>350.15387952843099</v>
      </c>
      <c r="X3" s="24">
        <v>3447.0280514999699</v>
      </c>
      <c r="Y3" s="24">
        <v>6345.8091798255</v>
      </c>
      <c r="Z3" s="24">
        <v>393.79267999360599</v>
      </c>
      <c r="AA3" s="24">
        <v>143.06209317834799</v>
      </c>
      <c r="AB3" s="26"/>
      <c r="AC3" s="48">
        <f>(N3-B3)/(B3+1E-50)</f>
        <v>4.1674127620091586E-3</v>
      </c>
      <c r="AD3" s="48">
        <f>(O3-C3)/(C3+1E-50)</f>
        <v>3.4093229205991128E-3</v>
      </c>
      <c r="AE3" s="26"/>
      <c r="AF3" s="24">
        <v>1</v>
      </c>
      <c r="AG3" s="24" t="s">
        <v>0</v>
      </c>
      <c r="AH3" s="24">
        <v>589.45722410600001</v>
      </c>
      <c r="AI3" s="24">
        <v>631.43863364599997</v>
      </c>
      <c r="AJ3" s="24">
        <v>20.332982492599999</v>
      </c>
      <c r="AK3" s="24">
        <v>88.085967531700007</v>
      </c>
      <c r="AL3" s="24">
        <v>475.85146844600001</v>
      </c>
      <c r="AM3" s="24">
        <v>36.295780606599997</v>
      </c>
      <c r="AN3" s="24">
        <v>198.46806089099999</v>
      </c>
      <c r="AO3" s="24">
        <v>75090.725263100001</v>
      </c>
      <c r="AP3" s="24">
        <v>59.243641907799997</v>
      </c>
      <c r="AQ3" s="24">
        <v>12.243616661000001</v>
      </c>
      <c r="AR3" s="24">
        <v>6103.4012080000002</v>
      </c>
      <c r="AS3" s="24">
        <v>17.808936601999999</v>
      </c>
      <c r="AT3" s="24">
        <v>391.061731775</v>
      </c>
      <c r="AU3" s="24">
        <v>39.108237219400003</v>
      </c>
      <c r="AV3" s="24">
        <v>100.981843591</v>
      </c>
      <c r="AW3" s="24">
        <v>977.99773040299999</v>
      </c>
      <c r="AX3" s="24">
        <v>1806.1431495899999</v>
      </c>
      <c r="AY3" s="24">
        <v>112.108601021</v>
      </c>
      <c r="AZ3" s="24">
        <v>40.710095883199998</v>
      </c>
      <c r="BA3" s="24">
        <f t="shared" ref="BA3:BA51" si="0">BB3+AO3</f>
        <v>86791.464173473301</v>
      </c>
      <c r="BB3" s="24">
        <f>SUM(AH3:AZ3)-AO3</f>
        <v>11700.7389103733</v>
      </c>
      <c r="BD3" s="24">
        <f t="shared" ref="BD3:BE34" si="1">BA3-B3</f>
        <v>-218270.65693234571</v>
      </c>
      <c r="BE3" s="24">
        <f t="shared" si="1"/>
        <v>-29367.386832171098</v>
      </c>
      <c r="BG3" s="21">
        <f>BA3/N3</f>
        <v>0.28332350501281989</v>
      </c>
      <c r="BH3" s="21">
        <f>BB3/O3</f>
        <v>0.28394241625133204</v>
      </c>
      <c r="BJ3" s="75">
        <v>0.30336272489298649</v>
      </c>
      <c r="BK3" s="75">
        <v>0.30379139991726123</v>
      </c>
      <c r="BL3" s="75"/>
      <c r="BM3" s="75"/>
    </row>
    <row r="4" spans="1:65" x14ac:dyDescent="0.3">
      <c r="A4" s="26" t="s">
        <v>2</v>
      </c>
      <c r="B4" s="24">
        <v>181631.60184347199</v>
      </c>
      <c r="C4" s="24">
        <v>24337.3082590509</v>
      </c>
      <c r="F4" s="26" t="s">
        <v>2</v>
      </c>
      <c r="G4" s="24">
        <v>1379.93235084354</v>
      </c>
      <c r="H4" s="24">
        <v>1122.9658900885699</v>
      </c>
      <c r="I4" s="24">
        <v>46.391907020067599</v>
      </c>
      <c r="J4" s="24">
        <v>159.731067974007</v>
      </c>
      <c r="K4" s="24">
        <v>922.23743889063405</v>
      </c>
      <c r="L4" s="24">
        <v>71.737373744054395</v>
      </c>
      <c r="M4" s="24">
        <v>402.07342504560802</v>
      </c>
      <c r="N4" s="24">
        <v>181281.07372175399</v>
      </c>
      <c r="O4" s="24">
        <v>24285.783333796298</v>
      </c>
      <c r="P4" s="24">
        <v>156995.290387958</v>
      </c>
      <c r="Q4" s="24">
        <v>100.01840649922499</v>
      </c>
      <c r="R4" s="24">
        <v>26.504558552004202</v>
      </c>
      <c r="S4" s="24">
        <v>13164.680426925001</v>
      </c>
      <c r="T4" s="24">
        <v>54.988569971946099</v>
      </c>
      <c r="U4" s="24">
        <v>668.33461432894103</v>
      </c>
      <c r="V4" s="24">
        <v>81.230877494667496</v>
      </c>
      <c r="W4" s="24">
        <v>214.506707893098</v>
      </c>
      <c r="X4" s="24">
        <v>1671.3153667664201</v>
      </c>
      <c r="Y4" s="24">
        <v>3902.4563527836099</v>
      </c>
      <c r="Z4" s="24">
        <v>217.63945215143499</v>
      </c>
      <c r="AA4" s="24">
        <v>79.038546823415203</v>
      </c>
      <c r="AB4" s="26"/>
      <c r="AC4" s="48">
        <f t="shared" ref="AC4:AD56" si="2">(N4-B4)/(B4+1E-50)</f>
        <v>-1.9298850979692556E-3</v>
      </c>
      <c r="AD4" s="48">
        <f t="shared" si="2"/>
        <v>-2.117116844071695E-3</v>
      </c>
      <c r="AE4" s="26"/>
      <c r="AF4" s="24">
        <v>4</v>
      </c>
      <c r="AG4" s="24" t="s">
        <v>2</v>
      </c>
      <c r="AH4" s="24">
        <v>899.04583591699998</v>
      </c>
      <c r="AI4" s="24">
        <v>711.61272426000005</v>
      </c>
      <c r="AJ4" s="24">
        <v>30.341415983200001</v>
      </c>
      <c r="AK4" s="24">
        <v>110.025532351</v>
      </c>
      <c r="AL4" s="24">
        <v>598.70743006999999</v>
      </c>
      <c r="AM4" s="24">
        <v>48.497487738700002</v>
      </c>
      <c r="AN4" s="24">
        <v>262.49772194500002</v>
      </c>
      <c r="AO4" s="24">
        <v>100176.265094</v>
      </c>
      <c r="AP4" s="24">
        <v>62.791140511999998</v>
      </c>
      <c r="AQ4" s="24">
        <v>17.112380215200002</v>
      </c>
      <c r="AR4" s="24">
        <v>8450.6999325800007</v>
      </c>
      <c r="AS4" s="24">
        <v>36.144089545500002</v>
      </c>
      <c r="AT4" s="24">
        <v>445.95913645299999</v>
      </c>
      <c r="AU4" s="24">
        <v>57.321602381200002</v>
      </c>
      <c r="AV4" s="24">
        <v>151.96402878500001</v>
      </c>
      <c r="AW4" s="24">
        <v>1115.2156236599999</v>
      </c>
      <c r="AX4" s="24">
        <v>2537.3933685299999</v>
      </c>
      <c r="AY4" s="24">
        <v>144.726249215</v>
      </c>
      <c r="AZ4" s="24">
        <v>51.297729162499998</v>
      </c>
      <c r="BA4" s="24">
        <f t="shared" si="0"/>
        <v>115907.61852330431</v>
      </c>
      <c r="BB4" s="24">
        <f t="shared" ref="BB4:BB51" si="3">SUM(AH4:AZ4)-AO4</f>
        <v>15731.353429304305</v>
      </c>
      <c r="BD4" s="24">
        <f t="shared" si="1"/>
        <v>-65723.983320167681</v>
      </c>
      <c r="BE4" s="24">
        <f t="shared" si="1"/>
        <v>-8605.9548297465954</v>
      </c>
      <c r="BG4" s="21">
        <f t="shared" ref="BG4:BH51" si="4">BA4/N4</f>
        <v>0.6393806928858411</v>
      </c>
      <c r="BH4" s="21">
        <f t="shared" si="4"/>
        <v>0.64775977011260011</v>
      </c>
      <c r="BJ4" s="75">
        <v>0.63415176688065522</v>
      </c>
      <c r="BK4" s="75">
        <v>0.64006546480321302</v>
      </c>
      <c r="BL4" s="75"/>
      <c r="BM4" s="75"/>
    </row>
    <row r="5" spans="1:65" x14ac:dyDescent="0.3">
      <c r="A5" s="26" t="s">
        <v>3</v>
      </c>
      <c r="B5" s="24">
        <v>393972.78533470602</v>
      </c>
      <c r="C5" s="24">
        <v>54519.614183390397</v>
      </c>
      <c r="D5" s="26" t="s">
        <v>235</v>
      </c>
      <c r="F5" s="26" t="s">
        <v>3</v>
      </c>
      <c r="G5" s="24">
        <v>3246.1353906865702</v>
      </c>
      <c r="H5" s="24">
        <v>2545.8225068756601</v>
      </c>
      <c r="I5" s="24">
        <v>87.605418971874499</v>
      </c>
      <c r="J5" s="24">
        <v>317.71159554004902</v>
      </c>
      <c r="K5" s="24">
        <v>2436.8183271328298</v>
      </c>
      <c r="L5" s="24">
        <v>151.79946565474501</v>
      </c>
      <c r="M5" s="24">
        <v>982.69948125244503</v>
      </c>
      <c r="N5" s="24">
        <v>394400.13818434998</v>
      </c>
      <c r="O5" s="24">
        <v>54447.161721997101</v>
      </c>
      <c r="P5" s="24">
        <v>339952.97646235302</v>
      </c>
      <c r="Q5" s="24">
        <v>202.519224303752</v>
      </c>
      <c r="R5" s="24">
        <v>61.101460319559898</v>
      </c>
      <c r="S5" s="24">
        <v>28057.669616450799</v>
      </c>
      <c r="T5" s="24">
        <v>74.897220743288202</v>
      </c>
      <c r="U5" s="24">
        <v>1555.7655727332301</v>
      </c>
      <c r="V5" s="24">
        <v>184.08113655979699</v>
      </c>
      <c r="W5" s="24">
        <v>478.989781643215</v>
      </c>
      <c r="X5" s="24">
        <v>3892.4298154180201</v>
      </c>
      <c r="Y5" s="24">
        <v>9511.8689431593302</v>
      </c>
      <c r="Z5" s="24">
        <v>448.33842986821799</v>
      </c>
      <c r="AA5" s="24">
        <v>210.90833468366401</v>
      </c>
      <c r="AB5" s="26"/>
      <c r="AC5" s="48">
        <f t="shared" si="2"/>
        <v>1.0847268277195947E-3</v>
      </c>
      <c r="AD5" s="48">
        <f t="shared" si="2"/>
        <v>-1.3289246902882209E-3</v>
      </c>
      <c r="AE5" s="26"/>
      <c r="AF5" s="24">
        <v>5</v>
      </c>
      <c r="AG5" s="24" t="s">
        <v>3</v>
      </c>
      <c r="AH5" s="24">
        <v>1147.63918543</v>
      </c>
      <c r="AI5" s="24">
        <v>802.09411014499995</v>
      </c>
      <c r="AJ5" s="24">
        <v>28.514482155300001</v>
      </c>
      <c r="AK5" s="24">
        <v>91.978732406000006</v>
      </c>
      <c r="AL5" s="24">
        <v>840.57230087999994</v>
      </c>
      <c r="AM5" s="24">
        <v>44.850883293199999</v>
      </c>
      <c r="AN5" s="24">
        <v>332.60744685200001</v>
      </c>
      <c r="AO5" s="24">
        <v>108426.52976200001</v>
      </c>
      <c r="AP5" s="24">
        <v>60.827256182200003</v>
      </c>
      <c r="AQ5" s="24">
        <v>20.765080446700001</v>
      </c>
      <c r="AR5" s="24">
        <v>9347.5838015900008</v>
      </c>
      <c r="AS5" s="24">
        <v>24.899569632999999</v>
      </c>
      <c r="AT5" s="24">
        <v>479.37931723499997</v>
      </c>
      <c r="AU5" s="24">
        <v>54.088427651499998</v>
      </c>
      <c r="AV5" s="24">
        <v>138.551803503</v>
      </c>
      <c r="AW5" s="24">
        <v>1199.4300531900001</v>
      </c>
      <c r="AX5" s="24">
        <v>3324.0889886099999</v>
      </c>
      <c r="AY5" s="24">
        <v>132.76663766600001</v>
      </c>
      <c r="AZ5" s="24">
        <v>73.276001172600004</v>
      </c>
      <c r="BA5" s="24">
        <f t="shared" si="0"/>
        <v>126570.44384004149</v>
      </c>
      <c r="BB5" s="24">
        <f t="shared" si="3"/>
        <v>18143.914078041489</v>
      </c>
      <c r="BD5" s="24">
        <f t="shared" si="1"/>
        <v>-267402.34149466455</v>
      </c>
      <c r="BE5" s="24">
        <f t="shared" si="1"/>
        <v>-36375.700105348908</v>
      </c>
      <c r="BG5" s="21">
        <f t="shared" si="4"/>
        <v>0.32091886281459697</v>
      </c>
      <c r="BH5" s="21">
        <f t="shared" si="4"/>
        <v>0.33323893301698404</v>
      </c>
      <c r="BJ5" s="75">
        <v>0.34352160462309034</v>
      </c>
      <c r="BK5" s="75">
        <v>0.35618872279578934</v>
      </c>
      <c r="BL5" s="75"/>
      <c r="BM5" s="75"/>
    </row>
    <row r="6" spans="1:65" x14ac:dyDescent="0.3">
      <c r="A6" s="26" t="s">
        <v>4</v>
      </c>
      <c r="B6" s="24">
        <v>308510.23355151899</v>
      </c>
      <c r="C6" s="24">
        <v>38997.891617556299</v>
      </c>
      <c r="F6" s="26" t="s">
        <v>4</v>
      </c>
      <c r="G6" s="24">
        <v>1694.2087698760399</v>
      </c>
      <c r="H6" s="24">
        <v>2089.6441647513998</v>
      </c>
      <c r="I6" s="24">
        <v>74.892235574882605</v>
      </c>
      <c r="J6" s="24">
        <v>517.05052398353098</v>
      </c>
      <c r="K6" s="24">
        <v>1398.8759966269199</v>
      </c>
      <c r="L6" s="24">
        <v>203.26994596471499</v>
      </c>
      <c r="M6" s="24">
        <v>669.98782949453505</v>
      </c>
      <c r="N6" s="24">
        <v>308755.39160536201</v>
      </c>
      <c r="O6" s="24">
        <v>39030.653803370798</v>
      </c>
      <c r="P6" s="24">
        <v>269724.737801991</v>
      </c>
      <c r="Q6" s="24">
        <v>145.886306729057</v>
      </c>
      <c r="R6" s="24">
        <v>36.656286721010503</v>
      </c>
      <c r="S6" s="24">
        <v>18951.3269652827</v>
      </c>
      <c r="T6" s="24">
        <v>74.817708604088494</v>
      </c>
      <c r="U6" s="24">
        <v>1783.59119033052</v>
      </c>
      <c r="V6" s="24">
        <v>278.50682932367698</v>
      </c>
      <c r="W6" s="24">
        <v>744.23745943771098</v>
      </c>
      <c r="X6" s="24">
        <v>4459.3038896145699</v>
      </c>
      <c r="Y6" s="24">
        <v>5219.9491380479103</v>
      </c>
      <c r="Z6" s="24">
        <v>568.32168763813297</v>
      </c>
      <c r="AA6" s="24">
        <v>120.12687536941201</v>
      </c>
      <c r="AB6" s="26"/>
      <c r="AC6" s="48">
        <f t="shared" si="2"/>
        <v>7.9465128602313883E-4</v>
      </c>
      <c r="AD6" s="48">
        <f t="shared" si="2"/>
        <v>8.4010146332501518E-4</v>
      </c>
      <c r="AE6" s="26"/>
      <c r="AF6" s="24">
        <v>6</v>
      </c>
      <c r="AG6" s="24" t="s">
        <v>4</v>
      </c>
      <c r="AH6" s="24">
        <v>934.80555995899999</v>
      </c>
      <c r="AI6" s="24">
        <v>1125.7625291899999</v>
      </c>
      <c r="AJ6" s="24">
        <v>43.928990096500002</v>
      </c>
      <c r="AK6" s="24">
        <v>328.331614382</v>
      </c>
      <c r="AL6" s="24">
        <v>766.01824556099996</v>
      </c>
      <c r="AM6" s="24">
        <v>126.87863243300001</v>
      </c>
      <c r="AN6" s="24">
        <v>380.56257741799999</v>
      </c>
      <c r="AO6" s="24">
        <v>147099.963575</v>
      </c>
      <c r="AP6" s="24">
        <v>75.330611525899997</v>
      </c>
      <c r="AQ6" s="24">
        <v>20.039332287600001</v>
      </c>
      <c r="AR6" s="24">
        <v>10314.180570099999</v>
      </c>
      <c r="AS6" s="24">
        <v>45.423464283400001</v>
      </c>
      <c r="AT6" s="24">
        <v>1079.0799838600001</v>
      </c>
      <c r="AU6" s="24">
        <v>182.06624579199999</v>
      </c>
      <c r="AV6" s="24">
        <v>489.53524883799997</v>
      </c>
      <c r="AW6" s="24">
        <v>2697.8708989299998</v>
      </c>
      <c r="AX6" s="24">
        <v>2867.6463612699999</v>
      </c>
      <c r="AY6" s="24">
        <v>346.51070950899998</v>
      </c>
      <c r="AZ6" s="24">
        <v>65.478074507700001</v>
      </c>
      <c r="BA6" s="24">
        <f t="shared" si="0"/>
        <v>168989.41322494304</v>
      </c>
      <c r="BB6" s="24">
        <f t="shared" si="3"/>
        <v>21889.449649943039</v>
      </c>
      <c r="BD6" s="24">
        <f t="shared" si="1"/>
        <v>-139520.82032657595</v>
      </c>
      <c r="BE6" s="24">
        <f t="shared" si="1"/>
        <v>-17108.44196761326</v>
      </c>
      <c r="BG6" s="21">
        <f t="shared" si="4"/>
        <v>0.54732457414359292</v>
      </c>
      <c r="BH6" s="21">
        <f t="shared" si="4"/>
        <v>0.56082713244359239</v>
      </c>
      <c r="BJ6" s="75">
        <v>0.5733889523817185</v>
      </c>
      <c r="BK6" s="75">
        <v>0.58789774021783592</v>
      </c>
      <c r="BL6" s="75"/>
      <c r="BM6" s="75"/>
    </row>
    <row r="7" spans="1:65" x14ac:dyDescent="0.3">
      <c r="A7" s="26" t="s">
        <v>5</v>
      </c>
      <c r="B7" s="24">
        <v>282180.477288811</v>
      </c>
      <c r="C7" s="24">
        <v>41138.886118094197</v>
      </c>
      <c r="F7" s="26" t="s">
        <v>5</v>
      </c>
      <c r="G7" s="24">
        <v>2182.1401779129901</v>
      </c>
      <c r="H7" s="24">
        <v>1883.5514892772601</v>
      </c>
      <c r="I7" s="24">
        <v>74.458419377524905</v>
      </c>
      <c r="J7" s="24">
        <v>456.80141036282498</v>
      </c>
      <c r="K7" s="24">
        <v>1660.1157791409601</v>
      </c>
      <c r="L7" s="24">
        <v>191.214141702078</v>
      </c>
      <c r="M7" s="24">
        <v>747.32801072548602</v>
      </c>
      <c r="N7" s="24">
        <v>281899.59704802599</v>
      </c>
      <c r="O7" s="24">
        <v>41041.978490180001</v>
      </c>
      <c r="P7" s="24">
        <v>240857.618557846</v>
      </c>
      <c r="Q7" s="24">
        <v>118.305834807674</v>
      </c>
      <c r="R7" s="24">
        <v>42.065447557003203</v>
      </c>
      <c r="S7" s="24">
        <v>19759.515180145099</v>
      </c>
      <c r="T7" s="24">
        <v>72.248843773871897</v>
      </c>
      <c r="U7" s="24">
        <v>1643.89519965608</v>
      </c>
      <c r="V7" s="24">
        <v>277.637313810303</v>
      </c>
      <c r="W7" s="24">
        <v>744.93750184471696</v>
      </c>
      <c r="X7" s="24">
        <v>4111.3855592850396</v>
      </c>
      <c r="Y7" s="24">
        <v>6414.2250924563295</v>
      </c>
      <c r="Z7" s="24">
        <v>518.95886302132396</v>
      </c>
      <c r="AA7" s="24">
        <v>143.19422532338999</v>
      </c>
      <c r="AB7" s="26"/>
      <c r="AC7" s="48">
        <f t="shared" si="2"/>
        <v>-9.9539218121576841E-4</v>
      </c>
      <c r="AD7" s="48">
        <f t="shared" si="2"/>
        <v>-2.3556210937751279E-3</v>
      </c>
      <c r="AE7" s="26"/>
      <c r="AF7" s="24">
        <v>8</v>
      </c>
      <c r="AG7" s="24" t="s">
        <v>5</v>
      </c>
      <c r="AH7" s="24">
        <v>1135.3212134099999</v>
      </c>
      <c r="AI7" s="24">
        <v>916.14687442900004</v>
      </c>
      <c r="AJ7" s="24">
        <v>39.108594802100001</v>
      </c>
      <c r="AK7" s="24">
        <v>252.60323440900001</v>
      </c>
      <c r="AL7" s="24">
        <v>850.13828260800005</v>
      </c>
      <c r="AM7" s="24">
        <v>103.98117031</v>
      </c>
      <c r="AN7" s="24">
        <v>388.106826329</v>
      </c>
      <c r="AO7" s="24">
        <v>118986.14147800001</v>
      </c>
      <c r="AP7" s="24">
        <v>53.773016427400002</v>
      </c>
      <c r="AQ7" s="24">
        <v>21.404668969199999</v>
      </c>
      <c r="AR7" s="24">
        <v>9924.3887931999998</v>
      </c>
      <c r="AS7" s="24">
        <v>39.180490509000002</v>
      </c>
      <c r="AT7" s="24">
        <v>875.88028736499996</v>
      </c>
      <c r="AU7" s="24">
        <v>156.11310988100001</v>
      </c>
      <c r="AV7" s="24">
        <v>420.15001332399999</v>
      </c>
      <c r="AW7" s="24">
        <v>2190.5463837900002</v>
      </c>
      <c r="AX7" s="24">
        <v>3310.5243728199998</v>
      </c>
      <c r="AY7" s="24">
        <v>277.06952563800002</v>
      </c>
      <c r="AZ7" s="24">
        <v>73.322255589299999</v>
      </c>
      <c r="BA7" s="24">
        <f t="shared" si="0"/>
        <v>140013.90059181</v>
      </c>
      <c r="BB7" s="24">
        <f t="shared" si="3"/>
        <v>21027.759113809996</v>
      </c>
      <c r="BD7" s="24">
        <f t="shared" si="1"/>
        <v>-142166.576697001</v>
      </c>
      <c r="BE7" s="24">
        <f t="shared" si="1"/>
        <v>-20111.127004284201</v>
      </c>
      <c r="BG7" s="21">
        <f t="shared" si="4"/>
        <v>0.4966800309684602</v>
      </c>
      <c r="BH7" s="21">
        <f t="shared" si="4"/>
        <v>0.51234759841904909</v>
      </c>
      <c r="BJ7" s="75">
        <v>0.49958849516958664</v>
      </c>
      <c r="BK7" s="75">
        <v>0.51915935361726906</v>
      </c>
      <c r="BL7" s="75"/>
      <c r="BM7" s="75"/>
    </row>
    <row r="8" spans="1:65" x14ac:dyDescent="0.3">
      <c r="A8" s="26" t="s">
        <v>6</v>
      </c>
      <c r="B8" s="24">
        <v>24356.835434178</v>
      </c>
      <c r="C8" s="24">
        <v>4013.8065087359901</v>
      </c>
      <c r="D8" s="26" t="s">
        <v>235</v>
      </c>
      <c r="F8" s="26" t="s">
        <v>6</v>
      </c>
      <c r="G8" s="24">
        <v>247.93458908601801</v>
      </c>
      <c r="H8" s="24">
        <v>187.73490401627001</v>
      </c>
      <c r="I8" s="24">
        <v>6.5349525289769899</v>
      </c>
      <c r="J8" s="24">
        <v>19.711155497500499</v>
      </c>
      <c r="K8" s="24">
        <v>180.50387837100399</v>
      </c>
      <c r="L8" s="24">
        <v>6.8165549033548798</v>
      </c>
      <c r="M8" s="24">
        <v>69.922282445146195</v>
      </c>
      <c r="N8" s="24">
        <v>24294.3034126776</v>
      </c>
      <c r="O8" s="24">
        <v>4005.8158808071098</v>
      </c>
      <c r="P8" s="24">
        <v>20288.487531870502</v>
      </c>
      <c r="Q8" s="24">
        <v>15.5763613816366</v>
      </c>
      <c r="R8" s="24">
        <v>4.3802327198972604</v>
      </c>
      <c r="S8" s="24">
        <v>2117.76385478154</v>
      </c>
      <c r="T8" s="24">
        <v>6.7633280312174398</v>
      </c>
      <c r="U8" s="24">
        <v>103.41944223063599</v>
      </c>
      <c r="V8" s="24">
        <v>4.6551943319168601</v>
      </c>
      <c r="W8" s="24">
        <v>8.7273496916285005</v>
      </c>
      <c r="X8" s="24">
        <v>258.50289687329399</v>
      </c>
      <c r="Y8" s="24">
        <v>727.04739187707003</v>
      </c>
      <c r="Z8" s="24">
        <v>23.746008807464801</v>
      </c>
      <c r="AA8" s="24">
        <v>16.075503232526899</v>
      </c>
      <c r="AB8" s="26"/>
      <c r="AC8" s="48">
        <f t="shared" si="2"/>
        <v>-2.5673294738713568E-3</v>
      </c>
      <c r="AD8" s="48">
        <f t="shared" si="2"/>
        <v>-1.9907855327576892E-3</v>
      </c>
      <c r="AE8" s="26"/>
      <c r="AF8" s="24">
        <v>9</v>
      </c>
      <c r="AG8" s="24" t="s">
        <v>6</v>
      </c>
      <c r="AH8" s="24">
        <v>48.173675933699997</v>
      </c>
      <c r="AI8" s="24">
        <v>40.374199335599997</v>
      </c>
      <c r="AJ8" s="24">
        <v>1.31798493887</v>
      </c>
      <c r="AK8" s="24">
        <v>4.2157514662400004</v>
      </c>
      <c r="AL8" s="24">
        <v>35.674427346199998</v>
      </c>
      <c r="AM8" s="24">
        <v>1.46930866777</v>
      </c>
      <c r="AN8" s="24">
        <v>13.9486674206</v>
      </c>
      <c r="AO8" s="24">
        <v>4210.0015955999997</v>
      </c>
      <c r="AP8" s="24">
        <v>3.2323624500500001</v>
      </c>
      <c r="AQ8" s="24">
        <v>0.873126312046</v>
      </c>
      <c r="AR8" s="24">
        <v>432.80708125000001</v>
      </c>
      <c r="AS8" s="24">
        <v>1.3638853378</v>
      </c>
      <c r="AT8" s="24">
        <v>21.704850552300002</v>
      </c>
      <c r="AU8" s="24">
        <v>0.94200537446699995</v>
      </c>
      <c r="AV8" s="24">
        <v>1.7266129439</v>
      </c>
      <c r="AW8" s="24">
        <v>54.245487103800002</v>
      </c>
      <c r="AX8" s="24">
        <v>142.49358902399999</v>
      </c>
      <c r="AY8" s="24">
        <v>5.1807479858300001</v>
      </c>
      <c r="AZ8" s="24">
        <v>3.18812119595</v>
      </c>
      <c r="BA8" s="24">
        <f t="shared" si="0"/>
        <v>5022.9334802391222</v>
      </c>
      <c r="BB8" s="24">
        <f t="shared" si="3"/>
        <v>812.93188463912247</v>
      </c>
      <c r="BD8" s="24">
        <f t="shared" si="1"/>
        <v>-19333.901953938876</v>
      </c>
      <c r="BE8" s="24">
        <f t="shared" si="1"/>
        <v>-3200.8746240968676</v>
      </c>
      <c r="BG8" s="21">
        <f t="shared" si="4"/>
        <v>0.20675355020131936</v>
      </c>
      <c r="BH8" s="21">
        <f t="shared" si="4"/>
        <v>0.20293790549238355</v>
      </c>
      <c r="BJ8" s="75">
        <v>0.26089501410781052</v>
      </c>
      <c r="BK8" s="75">
        <v>0.25890357580210005</v>
      </c>
      <c r="BL8" s="75"/>
      <c r="BM8" s="75"/>
    </row>
    <row r="9" spans="1:65" x14ac:dyDescent="0.3">
      <c r="A9" s="26" t="s">
        <v>7</v>
      </c>
      <c r="B9" s="24">
        <v>15508.3215485</v>
      </c>
      <c r="C9" s="24">
        <v>2390.0841192185999</v>
      </c>
      <c r="D9" s="26" t="s">
        <v>235</v>
      </c>
      <c r="F9" s="26" t="s">
        <v>7</v>
      </c>
      <c r="G9" s="24">
        <v>115.329761294554</v>
      </c>
      <c r="H9" s="24">
        <v>138.99205674697001</v>
      </c>
      <c r="I9" s="24">
        <v>3.9786195759409599</v>
      </c>
      <c r="J9" s="24">
        <v>20.4676881782657</v>
      </c>
      <c r="K9" s="24">
        <v>93.267202940965703</v>
      </c>
      <c r="L9" s="24">
        <v>6.8192754509829898</v>
      </c>
      <c r="M9" s="24">
        <v>39.171087374681001</v>
      </c>
      <c r="N9" s="24">
        <v>15439.426475570001</v>
      </c>
      <c r="O9" s="24">
        <v>2388.7741306789599</v>
      </c>
      <c r="P9" s="24">
        <v>13050.652344890999</v>
      </c>
      <c r="Q9" s="24">
        <v>9.31496321037055</v>
      </c>
      <c r="R9" s="24">
        <v>2.28845737087804</v>
      </c>
      <c r="S9" s="24">
        <v>1252.8484352144201</v>
      </c>
      <c r="T9" s="24">
        <v>4.2478621229407496</v>
      </c>
      <c r="U9" s="24">
        <v>84.423180056989494</v>
      </c>
      <c r="V9" s="24">
        <v>5.7861322662962902</v>
      </c>
      <c r="W9" s="24">
        <v>12.7607201838654</v>
      </c>
      <c r="X9" s="24">
        <v>210.90029795466199</v>
      </c>
      <c r="Y9" s="24">
        <v>357.06414424841699</v>
      </c>
      <c r="Z9" s="24">
        <v>22.625451148332399</v>
      </c>
      <c r="AA9" s="24">
        <v>8.4887953394291102</v>
      </c>
      <c r="AB9" s="26"/>
      <c r="AC9" s="48">
        <f t="shared" si="2"/>
        <v>-4.4424583740116739E-3</v>
      </c>
      <c r="AD9" s="48">
        <f t="shared" si="2"/>
        <v>-5.4809306881981078E-4</v>
      </c>
      <c r="AE9" s="26"/>
      <c r="AF9" s="24">
        <v>10</v>
      </c>
      <c r="AG9" s="24" t="s">
        <v>7</v>
      </c>
      <c r="AH9" s="24">
        <v>48.254049694499997</v>
      </c>
      <c r="AI9" s="24">
        <v>58.679226826300003</v>
      </c>
      <c r="AJ9" s="24">
        <v>1.65626266435</v>
      </c>
      <c r="AK9" s="24">
        <v>8.4914063088800003</v>
      </c>
      <c r="AL9" s="24">
        <v>39.087767122400003</v>
      </c>
      <c r="AM9" s="24">
        <v>2.8558564258299999</v>
      </c>
      <c r="AN9" s="24">
        <v>16.414068635</v>
      </c>
      <c r="AO9" s="24">
        <v>5509.0000260799998</v>
      </c>
      <c r="AP9" s="24">
        <v>3.8707882909700002</v>
      </c>
      <c r="AQ9" s="24">
        <v>0.96097544651</v>
      </c>
      <c r="AR9" s="24">
        <v>526.73215077500004</v>
      </c>
      <c r="AS9" s="24">
        <v>1.76249203308</v>
      </c>
      <c r="AT9" s="24">
        <v>35.231532227700001</v>
      </c>
      <c r="AU9" s="24">
        <v>2.4011320443500002</v>
      </c>
      <c r="AV9" s="24">
        <v>5.2783434307599997</v>
      </c>
      <c r="AW9" s="24">
        <v>88.012737929899998</v>
      </c>
      <c r="AX9" s="24">
        <v>149.428065656</v>
      </c>
      <c r="AY9" s="24">
        <v>9.4971980613099998</v>
      </c>
      <c r="AZ9" s="24">
        <v>3.5614733588999998</v>
      </c>
      <c r="BA9" s="24">
        <f t="shared" si="0"/>
        <v>6511.1755530117407</v>
      </c>
      <c r="BB9" s="24">
        <f t="shared" si="3"/>
        <v>1002.1755269317409</v>
      </c>
      <c r="BD9" s="24">
        <f t="shared" si="1"/>
        <v>-8997.1459954882594</v>
      </c>
      <c r="BE9" s="24">
        <f t="shared" si="1"/>
        <v>-1387.9085922868589</v>
      </c>
      <c r="BG9" s="21">
        <f t="shared" si="4"/>
        <v>0.42172392629444211</v>
      </c>
      <c r="BH9" s="21">
        <f t="shared" si="4"/>
        <v>0.41953549063548051</v>
      </c>
      <c r="BJ9" s="75">
        <v>0.39259191587595305</v>
      </c>
      <c r="BK9" s="75">
        <v>0.38712442514366596</v>
      </c>
      <c r="BL9" s="75"/>
      <c r="BM9" s="75"/>
    </row>
    <row r="10" spans="1:65" x14ac:dyDescent="0.3">
      <c r="A10" s="26" t="s">
        <v>8</v>
      </c>
      <c r="B10" s="24">
        <v>2908.70492526</v>
      </c>
      <c r="C10" s="24">
        <v>409.12159378000001</v>
      </c>
      <c r="F10" s="26" t="s">
        <v>8</v>
      </c>
      <c r="G10" s="24">
        <v>18.3527812959871</v>
      </c>
      <c r="H10" s="24">
        <v>28.292060053902901</v>
      </c>
      <c r="I10" s="24">
        <v>0.53382926304998302</v>
      </c>
      <c r="J10" s="24">
        <v>2.0658038878508802</v>
      </c>
      <c r="K10" s="24">
        <v>15.652913463075301</v>
      </c>
      <c r="L10" s="24">
        <v>0.90240436074229402</v>
      </c>
      <c r="M10" s="24">
        <v>6.3776894459233597</v>
      </c>
      <c r="N10" s="24">
        <v>2888.5739000755102</v>
      </c>
      <c r="O10" s="24">
        <v>408.05436712467701</v>
      </c>
      <c r="P10" s="24">
        <v>2480.5195329508301</v>
      </c>
      <c r="Q10" s="24">
        <v>1.3737589356084901</v>
      </c>
      <c r="R10" s="24">
        <v>0.40198322282665599</v>
      </c>
      <c r="S10" s="24">
        <v>229.89683151727601</v>
      </c>
      <c r="T10" s="24">
        <v>0.50651752398904304</v>
      </c>
      <c r="U10" s="24">
        <v>11.620668551618399</v>
      </c>
      <c r="V10" s="24">
        <v>0.27742801082469298</v>
      </c>
      <c r="W10" s="24">
        <v>0.155885469887619</v>
      </c>
      <c r="X10" s="24">
        <v>29.021330489371</v>
      </c>
      <c r="Y10" s="24">
        <v>57.670252153640099</v>
      </c>
      <c r="Z10" s="24">
        <v>3.4825927456913299</v>
      </c>
      <c r="AA10" s="24">
        <v>1.4696367334116001</v>
      </c>
      <c r="AB10" s="26"/>
      <c r="AC10" s="48">
        <f t="shared" si="2"/>
        <v>-6.9209581933410876E-3</v>
      </c>
      <c r="AD10" s="48">
        <f t="shared" si="2"/>
        <v>-2.6085806067153842E-3</v>
      </c>
      <c r="AE10" s="26"/>
      <c r="AF10" s="24">
        <v>11</v>
      </c>
      <c r="AG10" s="24" t="s">
        <v>8</v>
      </c>
      <c r="AH10" s="24">
        <v>7.4952862576700001</v>
      </c>
      <c r="AI10" s="24">
        <v>11.5460908234</v>
      </c>
      <c r="AJ10" s="24">
        <v>0.21827894809500001</v>
      </c>
      <c r="AK10" s="24">
        <v>0.84701366082700003</v>
      </c>
      <c r="AL10" s="24">
        <v>6.3930227728100002</v>
      </c>
      <c r="AM10" s="24">
        <v>0.36835632512200001</v>
      </c>
      <c r="AN10" s="24">
        <v>2.60446617796</v>
      </c>
      <c r="AO10" s="24">
        <v>1011.92272882</v>
      </c>
      <c r="AP10" s="24">
        <v>0.56283789118899996</v>
      </c>
      <c r="AQ10" s="24">
        <v>0.16410293869699999</v>
      </c>
      <c r="AR10" s="24">
        <v>93.845314791199996</v>
      </c>
      <c r="AS10" s="24">
        <v>0.207219825316</v>
      </c>
      <c r="AT10" s="24">
        <v>4.7510410807100003</v>
      </c>
      <c r="AU10" s="24">
        <v>0.11332676963</v>
      </c>
      <c r="AV10" s="24">
        <v>6.3697881654099994E-2</v>
      </c>
      <c r="AW10" s="24">
        <v>11.8652030037</v>
      </c>
      <c r="AX10" s="24">
        <v>23.555931094799998</v>
      </c>
      <c r="AY10" s="24">
        <v>1.4214975727800001</v>
      </c>
      <c r="AZ10" s="24">
        <v>0.60014865684700003</v>
      </c>
      <c r="BA10" s="24">
        <f t="shared" si="0"/>
        <v>1178.5455652924072</v>
      </c>
      <c r="BB10" s="24">
        <f t="shared" si="3"/>
        <v>166.62283647240724</v>
      </c>
      <c r="BD10" s="24">
        <f t="shared" si="1"/>
        <v>-1730.1593599675928</v>
      </c>
      <c r="BE10" s="24">
        <f t="shared" si="1"/>
        <v>-242.49875730759277</v>
      </c>
      <c r="BG10" s="21">
        <f t="shared" si="4"/>
        <v>0.40800256668579565</v>
      </c>
      <c r="BH10" s="21">
        <f t="shared" si="4"/>
        <v>0.40833489332929324</v>
      </c>
      <c r="BJ10" s="75">
        <v>0.37874781336935731</v>
      </c>
      <c r="BK10" s="75">
        <v>0.37589082409738694</v>
      </c>
      <c r="BL10" s="75"/>
      <c r="BM10" s="75"/>
    </row>
    <row r="11" spans="1:65" x14ac:dyDescent="0.3">
      <c r="A11" s="26" t="s">
        <v>9</v>
      </c>
      <c r="B11" s="24">
        <v>398204.96340652002</v>
      </c>
      <c r="C11" s="24">
        <v>55536.836994639598</v>
      </c>
      <c r="D11" s="26" t="s">
        <v>235</v>
      </c>
      <c r="F11" s="26" t="s">
        <v>9</v>
      </c>
      <c r="G11" s="24">
        <v>2688.1913569999501</v>
      </c>
      <c r="H11" s="24">
        <v>3066.0581880211798</v>
      </c>
      <c r="I11" s="24">
        <v>103.838596206947</v>
      </c>
      <c r="J11" s="24">
        <v>451.176684358758</v>
      </c>
      <c r="K11" s="24">
        <v>2178.1244628162899</v>
      </c>
      <c r="L11" s="24">
        <v>165.86065507035499</v>
      </c>
      <c r="M11" s="24">
        <v>915.69214856947497</v>
      </c>
      <c r="N11" s="24">
        <v>400264.85814064101</v>
      </c>
      <c r="O11" s="24">
        <v>55824.826950862203</v>
      </c>
      <c r="P11" s="24">
        <v>344440.03118977899</v>
      </c>
      <c r="Q11" s="24">
        <v>326.54688914609397</v>
      </c>
      <c r="R11" s="24">
        <v>56.781096455518998</v>
      </c>
      <c r="S11" s="24">
        <v>29390.203286650401</v>
      </c>
      <c r="T11" s="24">
        <v>98.516059138984801</v>
      </c>
      <c r="U11" s="24">
        <v>1928.74192551684</v>
      </c>
      <c r="V11" s="24">
        <v>161.715734872159</v>
      </c>
      <c r="W11" s="24">
        <v>410.28601177268098</v>
      </c>
      <c r="X11" s="24">
        <v>4822.3851465797998</v>
      </c>
      <c r="Y11" s="24">
        <v>8346.3212693111</v>
      </c>
      <c r="Z11" s="24">
        <v>529.30573677915697</v>
      </c>
      <c r="AA11" s="24">
        <v>185.08170259649299</v>
      </c>
      <c r="AB11" s="26"/>
      <c r="AC11" s="48">
        <f t="shared" si="2"/>
        <v>5.1729509258227847E-3</v>
      </c>
      <c r="AD11" s="48">
        <f t="shared" si="2"/>
        <v>5.1855664061387268E-3</v>
      </c>
      <c r="AE11" s="26"/>
      <c r="AF11" s="24">
        <v>12</v>
      </c>
      <c r="AG11" s="24" t="s">
        <v>9</v>
      </c>
      <c r="AH11" s="24">
        <v>1153.9411831699999</v>
      </c>
      <c r="AI11" s="24">
        <v>1322.07691965</v>
      </c>
      <c r="AJ11" s="24">
        <v>43.9380685267</v>
      </c>
      <c r="AK11" s="24">
        <v>183.599913388</v>
      </c>
      <c r="AL11" s="24">
        <v>935.71872676500004</v>
      </c>
      <c r="AM11" s="24">
        <v>67.737780814199994</v>
      </c>
      <c r="AN11" s="24">
        <v>390.35699773099998</v>
      </c>
      <c r="AO11" s="24">
        <v>148205.21138600001</v>
      </c>
      <c r="AP11" s="24">
        <v>140.96609326500001</v>
      </c>
      <c r="AQ11" s="24">
        <v>24.404087937500002</v>
      </c>
      <c r="AR11" s="24">
        <v>12647.032804300001</v>
      </c>
      <c r="AS11" s="24">
        <v>41.3736632962</v>
      </c>
      <c r="AT11" s="24">
        <v>805.23183617100005</v>
      </c>
      <c r="AU11" s="24">
        <v>62.7406639915</v>
      </c>
      <c r="AV11" s="24">
        <v>157.49309816300001</v>
      </c>
      <c r="AW11" s="24">
        <v>2013.29783524</v>
      </c>
      <c r="AX11" s="24">
        <v>3584.5485137199998</v>
      </c>
      <c r="AY11" s="24">
        <v>219.475117751</v>
      </c>
      <c r="AZ11" s="24">
        <v>79.616856197600001</v>
      </c>
      <c r="BA11" s="24">
        <f t="shared" si="0"/>
        <v>172078.76154607764</v>
      </c>
      <c r="BB11" s="24">
        <f t="shared" si="3"/>
        <v>23873.550160077633</v>
      </c>
      <c r="BD11" s="24">
        <f t="shared" si="1"/>
        <v>-226126.20186044238</v>
      </c>
      <c r="BE11" s="24">
        <f t="shared" si="1"/>
        <v>-31663.286834561964</v>
      </c>
      <c r="BG11" s="21">
        <f t="shared" si="4"/>
        <v>0.42991223947422924</v>
      </c>
      <c r="BH11" s="21">
        <f t="shared" si="4"/>
        <v>0.42765112699930924</v>
      </c>
      <c r="BJ11" s="75">
        <v>0.42801137137002065</v>
      </c>
      <c r="BK11" s="75">
        <v>0.43082323556449997</v>
      </c>
      <c r="BL11" s="75"/>
      <c r="BM11" s="75"/>
    </row>
    <row r="12" spans="1:65" x14ac:dyDescent="0.3">
      <c r="A12" s="26" t="s">
        <v>10</v>
      </c>
      <c r="B12" s="24">
        <v>296059.720431344</v>
      </c>
      <c r="C12" s="24">
        <v>42254.736067336999</v>
      </c>
      <c r="D12" s="26" t="s">
        <v>235</v>
      </c>
      <c r="F12" s="26" t="s">
        <v>10</v>
      </c>
      <c r="G12" s="24">
        <v>2203.6747292999698</v>
      </c>
      <c r="H12" s="24">
        <v>2225.0511265067198</v>
      </c>
      <c r="I12" s="24">
        <v>74.798238385775704</v>
      </c>
      <c r="J12" s="24">
        <v>315.357326201381</v>
      </c>
      <c r="K12" s="24">
        <v>1755.12897369334</v>
      </c>
      <c r="L12" s="24">
        <v>118.8446444551</v>
      </c>
      <c r="M12" s="24">
        <v>719.98080358471395</v>
      </c>
      <c r="N12" s="24">
        <v>297192.21242580202</v>
      </c>
      <c r="O12" s="24">
        <v>42391.121615328702</v>
      </c>
      <c r="P12" s="24">
        <v>254801.09081047401</v>
      </c>
      <c r="Q12" s="24">
        <v>219.06687602859299</v>
      </c>
      <c r="R12" s="24">
        <v>44.190535932582598</v>
      </c>
      <c r="S12" s="24">
        <v>22057.5273427139</v>
      </c>
      <c r="T12" s="24">
        <v>68.421763049433096</v>
      </c>
      <c r="U12" s="24">
        <v>1399.9783153380999</v>
      </c>
      <c r="V12" s="24">
        <v>120.237234588314</v>
      </c>
      <c r="W12" s="24">
        <v>301.72028321676402</v>
      </c>
      <c r="X12" s="24">
        <v>3500.60635372057</v>
      </c>
      <c r="Y12" s="24">
        <v>6740.6515941070402</v>
      </c>
      <c r="Z12" s="24">
        <v>374.90128536075798</v>
      </c>
      <c r="AA12" s="24">
        <v>150.98418914554301</v>
      </c>
      <c r="AB12" s="26"/>
      <c r="AC12" s="91">
        <f t="shared" si="2"/>
        <v>3.8252146992776809E-3</v>
      </c>
      <c r="AD12" s="91">
        <f t="shared" si="2"/>
        <v>3.2276984945394114E-3</v>
      </c>
      <c r="AE12" s="26"/>
      <c r="AF12" s="24">
        <v>13</v>
      </c>
      <c r="AG12" s="24" t="s">
        <v>10</v>
      </c>
      <c r="AH12" s="24">
        <v>669.51131492599995</v>
      </c>
      <c r="AI12" s="24">
        <v>656.673963953</v>
      </c>
      <c r="AJ12" s="24">
        <v>22.314768145199999</v>
      </c>
      <c r="AK12" s="24">
        <v>93.590567336299998</v>
      </c>
      <c r="AL12" s="24">
        <v>529.13227767399997</v>
      </c>
      <c r="AM12" s="24">
        <v>34.9772871682</v>
      </c>
      <c r="AN12" s="24">
        <v>216.351605818</v>
      </c>
      <c r="AO12" s="24">
        <v>74913.743494299997</v>
      </c>
      <c r="AP12" s="24">
        <v>63.999315465199999</v>
      </c>
      <c r="AQ12" s="24">
        <v>13.251282398400001</v>
      </c>
      <c r="AR12" s="24">
        <v>6585.0809220499996</v>
      </c>
      <c r="AS12" s="24">
        <v>20.611596687700001</v>
      </c>
      <c r="AT12" s="24">
        <v>415.52986367300002</v>
      </c>
      <c r="AU12" s="24">
        <v>35.4808973962</v>
      </c>
      <c r="AV12" s="24">
        <v>88.617660520599998</v>
      </c>
      <c r="AW12" s="24">
        <v>1039.00072172</v>
      </c>
      <c r="AX12" s="24">
        <v>2040.0698115099999</v>
      </c>
      <c r="AY12" s="24">
        <v>110.24382117099999</v>
      </c>
      <c r="AZ12" s="24">
        <v>45.636801247599998</v>
      </c>
      <c r="BA12" s="24">
        <f t="shared" si="0"/>
        <v>87593.817973160389</v>
      </c>
      <c r="BB12" s="24">
        <f t="shared" si="3"/>
        <v>12680.074478860392</v>
      </c>
      <c r="BD12" s="24">
        <f t="shared" si="1"/>
        <v>-208465.90245818361</v>
      </c>
      <c r="BE12" s="24">
        <f t="shared" si="1"/>
        <v>-29574.661588476607</v>
      </c>
      <c r="BG12" s="21">
        <f t="shared" si="4"/>
        <v>0.29473793158368627</v>
      </c>
      <c r="BH12" s="21">
        <f t="shared" si="4"/>
        <v>0.29912099504994588</v>
      </c>
      <c r="BJ12" s="75">
        <v>0.30119460684979732</v>
      </c>
      <c r="BK12" s="75">
        <v>0.30531231287477972</v>
      </c>
      <c r="BL12" s="75"/>
      <c r="BM12" s="75"/>
    </row>
    <row r="13" spans="1:65" x14ac:dyDescent="0.3">
      <c r="A13" s="26" t="s">
        <v>12</v>
      </c>
      <c r="B13" s="24">
        <v>564833.84823504498</v>
      </c>
      <c r="C13" s="24">
        <v>65442.091840218003</v>
      </c>
      <c r="F13" s="26" t="s">
        <v>12</v>
      </c>
      <c r="G13" s="24">
        <v>3632.8828635834998</v>
      </c>
      <c r="H13" s="24">
        <v>3512.29723992349</v>
      </c>
      <c r="I13" s="24">
        <v>98.146888098899296</v>
      </c>
      <c r="J13" s="24">
        <v>280.64838609544898</v>
      </c>
      <c r="K13" s="24">
        <v>2871.10034248802</v>
      </c>
      <c r="L13" s="24">
        <v>166.34073200063901</v>
      </c>
      <c r="M13" s="24">
        <v>1143.3334879875599</v>
      </c>
      <c r="N13" s="24">
        <v>566771.41500818403</v>
      </c>
      <c r="O13" s="24">
        <v>65494.7200311954</v>
      </c>
      <c r="P13" s="24">
        <v>501276.69497698901</v>
      </c>
      <c r="Q13" s="24">
        <v>290.93046302573299</v>
      </c>
      <c r="R13" s="24">
        <v>74.314708102536898</v>
      </c>
      <c r="S13" s="24">
        <v>35083.018369351303</v>
      </c>
      <c r="T13" s="24">
        <v>69.6758307181004</v>
      </c>
      <c r="U13" s="24">
        <v>1719.76162171993</v>
      </c>
      <c r="V13" s="24">
        <v>167.90561182118299</v>
      </c>
      <c r="W13" s="24">
        <v>435.06997150526001</v>
      </c>
      <c r="X13" s="24">
        <v>4303.9263507443302</v>
      </c>
      <c r="Y13" s="24">
        <v>10873.4991696291</v>
      </c>
      <c r="Z13" s="24">
        <v>525.11344742252095</v>
      </c>
      <c r="AA13" s="24">
        <v>246.75454697773799</v>
      </c>
      <c r="AB13" s="26"/>
      <c r="AC13" s="90">
        <f t="shared" si="2"/>
        <v>3.4303304931059563E-3</v>
      </c>
      <c r="AD13" s="90">
        <f t="shared" si="2"/>
        <v>8.0419481556141088E-4</v>
      </c>
      <c r="AE13" s="26"/>
      <c r="AF13" s="24">
        <v>16</v>
      </c>
      <c r="AG13" s="24" t="s">
        <v>12</v>
      </c>
      <c r="AH13" s="24">
        <v>1620.4175092800001</v>
      </c>
      <c r="AI13" s="24">
        <v>1473.84431664</v>
      </c>
      <c r="AJ13" s="24">
        <v>45.3136868052</v>
      </c>
      <c r="AK13" s="24">
        <v>163.32074476</v>
      </c>
      <c r="AL13" s="24">
        <v>1260.4026783199999</v>
      </c>
      <c r="AM13" s="24">
        <v>85.871894452700005</v>
      </c>
      <c r="AN13" s="24">
        <v>513.47084194000001</v>
      </c>
      <c r="AO13" s="24">
        <v>211304.53666899999</v>
      </c>
      <c r="AP13" s="24">
        <v>116.602033483</v>
      </c>
      <c r="AQ13" s="24">
        <v>32.379333928800001</v>
      </c>
      <c r="AR13" s="24">
        <v>15123.3905958</v>
      </c>
      <c r="AS13" s="24">
        <v>35.0848210288</v>
      </c>
      <c r="AT13" s="24">
        <v>835.35677942699999</v>
      </c>
      <c r="AU13" s="24">
        <v>100.987284332</v>
      </c>
      <c r="AV13" s="24">
        <v>266.13309747699998</v>
      </c>
      <c r="AW13" s="24">
        <v>2090.3160741699999</v>
      </c>
      <c r="AX13" s="24">
        <v>4811.1795867800001</v>
      </c>
      <c r="AY13" s="24">
        <v>256.726865766</v>
      </c>
      <c r="AZ13" s="24">
        <v>108.350614441</v>
      </c>
      <c r="BA13" s="24">
        <f t="shared" si="0"/>
        <v>240243.68542783151</v>
      </c>
      <c r="BB13" s="24">
        <f t="shared" si="3"/>
        <v>28939.148758831521</v>
      </c>
      <c r="BD13" s="24">
        <f t="shared" si="1"/>
        <v>-324590.16280721349</v>
      </c>
      <c r="BE13" s="24">
        <f t="shared" si="1"/>
        <v>-36502.943081386482</v>
      </c>
      <c r="BG13" s="21">
        <f t="shared" si="4"/>
        <v>0.42388109044695288</v>
      </c>
      <c r="BH13" s="21">
        <f t="shared" si="4"/>
        <v>0.44185468301945086</v>
      </c>
      <c r="BJ13" s="75">
        <v>0.46869456242909424</v>
      </c>
      <c r="BK13" s="75">
        <v>0.49332270872751682</v>
      </c>
      <c r="BL13" s="75"/>
      <c r="BM13" s="75"/>
    </row>
    <row r="14" spans="1:65" x14ac:dyDescent="0.3">
      <c r="A14" s="26" t="s">
        <v>13</v>
      </c>
      <c r="B14" s="24">
        <v>1113501.5449203099</v>
      </c>
      <c r="C14" s="24">
        <v>160683.42102331101</v>
      </c>
      <c r="D14" s="26" t="s">
        <v>235</v>
      </c>
      <c r="F14" s="26" t="s">
        <v>13</v>
      </c>
      <c r="G14" s="24">
        <v>10341.783356206201</v>
      </c>
      <c r="H14" s="24">
        <v>7814.5897537988303</v>
      </c>
      <c r="I14" s="24">
        <v>212.31338682848499</v>
      </c>
      <c r="J14" s="24">
        <v>323.86264754157003</v>
      </c>
      <c r="K14" s="24">
        <v>7628.3979753853901</v>
      </c>
      <c r="L14" s="24">
        <v>254.77366568009799</v>
      </c>
      <c r="M14" s="24">
        <v>2887.9314706482101</v>
      </c>
      <c r="N14" s="24">
        <v>1111224.76570012</v>
      </c>
      <c r="O14" s="24">
        <v>159957.09351132301</v>
      </c>
      <c r="P14" s="24">
        <v>951267.67218880297</v>
      </c>
      <c r="Q14" s="24">
        <v>476.86980374454998</v>
      </c>
      <c r="R14" s="24">
        <v>188.78420617624801</v>
      </c>
      <c r="S14" s="24">
        <v>86395.921220147997</v>
      </c>
      <c r="T14" s="24">
        <v>166.16530891714399</v>
      </c>
      <c r="U14" s="24">
        <v>3194.72163946714</v>
      </c>
      <c r="V14" s="24">
        <v>185.89809109498</v>
      </c>
      <c r="W14" s="24">
        <v>389.58789808032498</v>
      </c>
      <c r="X14" s="24">
        <v>7993.8625129383699</v>
      </c>
      <c r="Y14" s="24">
        <v>29946.9214195561</v>
      </c>
      <c r="Z14" s="24">
        <v>875.60941796877103</v>
      </c>
      <c r="AA14" s="24">
        <v>679.09973714291903</v>
      </c>
      <c r="AB14" s="26"/>
      <c r="AC14" s="90">
        <f t="shared" si="2"/>
        <v>-2.0447023451169452E-3</v>
      </c>
      <c r="AD14" s="90">
        <f t="shared" si="2"/>
        <v>-4.5202392839434682E-3</v>
      </c>
      <c r="AE14" s="26"/>
      <c r="AF14" s="24">
        <v>17</v>
      </c>
      <c r="AG14" s="24" t="s">
        <v>13</v>
      </c>
      <c r="AH14" s="24">
        <v>4378.9226932299998</v>
      </c>
      <c r="AI14" s="24">
        <v>3187.4148812499998</v>
      </c>
      <c r="AJ14" s="24">
        <v>89.224097336599996</v>
      </c>
      <c r="AK14" s="24">
        <v>137.043257066</v>
      </c>
      <c r="AL14" s="24">
        <v>3207.9741806699999</v>
      </c>
      <c r="AM14" s="24">
        <v>105.358505929</v>
      </c>
      <c r="AN14" s="24">
        <v>1212.8483832899999</v>
      </c>
      <c r="AO14" s="24">
        <v>392730.66196900001</v>
      </c>
      <c r="AP14" s="24">
        <v>194.25668754</v>
      </c>
      <c r="AQ14" s="24">
        <v>79.062007854300006</v>
      </c>
      <c r="AR14" s="24">
        <v>35920.724280100003</v>
      </c>
      <c r="AS14" s="24">
        <v>70.908066738499997</v>
      </c>
      <c r="AT14" s="24">
        <v>1328.0165773000001</v>
      </c>
      <c r="AU14" s="24">
        <v>80.500186594699997</v>
      </c>
      <c r="AV14" s="24">
        <v>170.73611536799999</v>
      </c>
      <c r="AW14" s="24">
        <v>3323.0537864900002</v>
      </c>
      <c r="AX14" s="24">
        <v>12642.522855699999</v>
      </c>
      <c r="AY14" s="24">
        <v>358.46822791800003</v>
      </c>
      <c r="AZ14" s="24">
        <v>285.52684296799998</v>
      </c>
      <c r="BA14" s="24">
        <f t="shared" si="0"/>
        <v>459503.22360234318</v>
      </c>
      <c r="BB14" s="24">
        <f t="shared" si="3"/>
        <v>66772.561633343168</v>
      </c>
      <c r="BD14" s="24">
        <f t="shared" si="1"/>
        <v>-653998.32131796679</v>
      </c>
      <c r="BE14" s="24">
        <f t="shared" si="1"/>
        <v>-93910.859389967838</v>
      </c>
      <c r="BG14" s="21">
        <f t="shared" si="4"/>
        <v>0.41351060360217595</v>
      </c>
      <c r="BH14" s="21">
        <f t="shared" si="4"/>
        <v>0.41744045335892832</v>
      </c>
      <c r="BJ14" s="75">
        <v>0.37900795687792488</v>
      </c>
      <c r="BK14" s="75">
        <v>0.38375323590752408</v>
      </c>
      <c r="BL14" s="75"/>
      <c r="BM14" s="75"/>
    </row>
    <row r="15" spans="1:65" x14ac:dyDescent="0.3">
      <c r="A15" s="26" t="s">
        <v>14</v>
      </c>
      <c r="B15" s="24">
        <v>145248.673600537</v>
      </c>
      <c r="C15" s="24">
        <v>27115.254438183802</v>
      </c>
      <c r="D15" s="26" t="s">
        <v>235</v>
      </c>
      <c r="F15" s="26" t="s">
        <v>14</v>
      </c>
      <c r="G15" s="24">
        <v>1797.0891263634201</v>
      </c>
      <c r="H15" s="24">
        <v>998.93838257907703</v>
      </c>
      <c r="I15" s="24">
        <v>49.173071269917301</v>
      </c>
      <c r="J15" s="24">
        <v>205.231064799351</v>
      </c>
      <c r="K15" s="24">
        <v>1231.3440839519999</v>
      </c>
      <c r="L15" s="24">
        <v>65.477146337296105</v>
      </c>
      <c r="M15" s="24">
        <v>494.97993816035302</v>
      </c>
      <c r="N15" s="24">
        <v>144385.60688784899</v>
      </c>
      <c r="O15" s="24">
        <v>26991.762640535198</v>
      </c>
      <c r="P15" s="24">
        <v>117393.844247314</v>
      </c>
      <c r="Q15" s="24">
        <v>79.6524364931077</v>
      </c>
      <c r="R15" s="24">
        <v>29.135145603157</v>
      </c>
      <c r="S15" s="24">
        <v>13415.9965949613</v>
      </c>
      <c r="T15" s="24">
        <v>57.247875328626499</v>
      </c>
      <c r="U15" s="24">
        <v>815.89189878580396</v>
      </c>
      <c r="V15" s="24">
        <v>82.064545842358498</v>
      </c>
      <c r="W15" s="24">
        <v>199.54912499655501</v>
      </c>
      <c r="X15" s="24">
        <v>2039.3874498586199</v>
      </c>
      <c r="Y15" s="24">
        <v>5130.4668067703897</v>
      </c>
      <c r="Z15" s="24">
        <v>190.72377433489299</v>
      </c>
      <c r="AA15" s="24">
        <v>109.414174098998</v>
      </c>
      <c r="AB15" s="26"/>
      <c r="AC15" s="90">
        <f t="shared" si="2"/>
        <v>-5.9419937634791831E-3</v>
      </c>
      <c r="AD15" s="90">
        <f t="shared" si="2"/>
        <v>-4.5543292957156058E-3</v>
      </c>
      <c r="AE15" s="26"/>
      <c r="AF15" s="24">
        <v>18</v>
      </c>
      <c r="AG15" s="24" t="s">
        <v>14</v>
      </c>
      <c r="AH15" s="24">
        <v>633.46646465200001</v>
      </c>
      <c r="AI15" s="24">
        <v>347.874801709</v>
      </c>
      <c r="AJ15" s="24">
        <v>17.234917890199998</v>
      </c>
      <c r="AK15" s="24">
        <v>72.658363230000006</v>
      </c>
      <c r="AL15" s="24">
        <v>432.96454935899999</v>
      </c>
      <c r="AM15" s="24">
        <v>23.624945516</v>
      </c>
      <c r="AN15" s="24">
        <v>174.52492874399999</v>
      </c>
      <c r="AO15" s="24">
        <v>41700.301102500001</v>
      </c>
      <c r="AP15" s="24">
        <v>26.862582057699999</v>
      </c>
      <c r="AQ15" s="24">
        <v>10.2583436434</v>
      </c>
      <c r="AR15" s="24">
        <v>4702.5065979600004</v>
      </c>
      <c r="AS15" s="24">
        <v>20.061095437399999</v>
      </c>
      <c r="AT15" s="24">
        <v>287.19412584999998</v>
      </c>
      <c r="AU15" s="24">
        <v>30.289955161000002</v>
      </c>
      <c r="AV15" s="24">
        <v>74.296536289800002</v>
      </c>
      <c r="AW15" s="24">
        <v>717.88928215700003</v>
      </c>
      <c r="AX15" s="24">
        <v>1804.61674745</v>
      </c>
      <c r="AY15" s="24">
        <v>68.143638253000006</v>
      </c>
      <c r="AZ15" s="24">
        <v>38.472323561899998</v>
      </c>
      <c r="BA15" s="24">
        <f t="shared" si="0"/>
        <v>51183.241301421411</v>
      </c>
      <c r="BB15" s="24">
        <f t="shared" si="3"/>
        <v>9482.9401989214093</v>
      </c>
      <c r="BD15" s="24">
        <f t="shared" si="1"/>
        <v>-94065.432299115593</v>
      </c>
      <c r="BE15" s="24">
        <f t="shared" si="1"/>
        <v>-17632.314239262392</v>
      </c>
      <c r="BG15" s="21">
        <f t="shared" si="4"/>
        <v>0.35448991353534159</v>
      </c>
      <c r="BH15" s="21">
        <f t="shared" si="4"/>
        <v>0.3513271928629178</v>
      </c>
      <c r="BJ15" s="75">
        <v>0.30581613589407081</v>
      </c>
      <c r="BK15" s="75">
        <v>0.30985128678069579</v>
      </c>
      <c r="BL15" s="75"/>
      <c r="BM15" s="75"/>
    </row>
    <row r="16" spans="1:65" x14ac:dyDescent="0.3">
      <c r="A16" s="26" t="s">
        <v>15</v>
      </c>
      <c r="B16" s="24">
        <v>388638.48143267998</v>
      </c>
      <c r="C16" s="24">
        <v>57203.886089352898</v>
      </c>
      <c r="D16" s="26" t="s">
        <v>235</v>
      </c>
      <c r="F16" s="26" t="s">
        <v>15</v>
      </c>
      <c r="G16" s="24">
        <v>3332.2119804670401</v>
      </c>
      <c r="H16" s="24">
        <v>2318.8664564559599</v>
      </c>
      <c r="I16" s="24">
        <v>105.14882091304401</v>
      </c>
      <c r="J16" s="24">
        <v>595.54636121628903</v>
      </c>
      <c r="K16" s="24">
        <v>2431.1778918302198</v>
      </c>
      <c r="L16" s="24">
        <v>243.59698965481101</v>
      </c>
      <c r="M16" s="24">
        <v>1062.9608505431599</v>
      </c>
      <c r="N16" s="24">
        <v>388257.638347128</v>
      </c>
      <c r="O16" s="24">
        <v>57031.795873873598</v>
      </c>
      <c r="P16" s="24">
        <v>331225.842473255</v>
      </c>
      <c r="Q16" s="24">
        <v>160.49677193736599</v>
      </c>
      <c r="R16" s="24">
        <v>60.331745652760901</v>
      </c>
      <c r="S16" s="24">
        <v>27227.554279005901</v>
      </c>
      <c r="T16" s="24">
        <v>104.915049366997</v>
      </c>
      <c r="U16" s="24">
        <v>2158.1645582764199</v>
      </c>
      <c r="V16" s="24">
        <v>364.18766898703097</v>
      </c>
      <c r="W16" s="24">
        <v>976.80682672222304</v>
      </c>
      <c r="X16" s="24">
        <v>5398.1090916406201</v>
      </c>
      <c r="Y16" s="24">
        <v>9631.7517035665205</v>
      </c>
      <c r="Z16" s="24">
        <v>650.63078501077496</v>
      </c>
      <c r="AA16" s="24">
        <v>209.33804262636599</v>
      </c>
      <c r="AB16" s="26"/>
      <c r="AC16" s="90">
        <f t="shared" si="2"/>
        <v>-9.7994178072135498E-4</v>
      </c>
      <c r="AD16" s="90">
        <f t="shared" si="2"/>
        <v>-3.0083658164498481E-3</v>
      </c>
      <c r="AE16" s="26"/>
      <c r="AF16" s="24">
        <v>19</v>
      </c>
      <c r="AG16" s="24" t="s">
        <v>15</v>
      </c>
      <c r="AH16" s="24">
        <v>1488.5286910499999</v>
      </c>
      <c r="AI16" s="24">
        <v>1036.49181791</v>
      </c>
      <c r="AJ16" s="24">
        <v>48.264862576200002</v>
      </c>
      <c r="AK16" s="24">
        <v>285.22054559899999</v>
      </c>
      <c r="AL16" s="24">
        <v>1086.08686659</v>
      </c>
      <c r="AM16" s="24">
        <v>115.632506011</v>
      </c>
      <c r="AN16" s="24">
        <v>480.78142255500001</v>
      </c>
      <c r="AO16" s="24">
        <v>149063.67332</v>
      </c>
      <c r="AP16" s="24">
        <v>70.871994020100004</v>
      </c>
      <c r="AQ16" s="24">
        <v>26.976706940100001</v>
      </c>
      <c r="AR16" s="24">
        <v>12173.1751105</v>
      </c>
      <c r="AS16" s="24">
        <v>48.657391187499996</v>
      </c>
      <c r="AT16" s="24">
        <v>1009.1918071699999</v>
      </c>
      <c r="AU16" s="24">
        <v>175.16114667299999</v>
      </c>
      <c r="AV16" s="24">
        <v>471.06922526</v>
      </c>
      <c r="AW16" s="24">
        <v>2524.1931274200001</v>
      </c>
      <c r="AX16" s="24">
        <v>4301.8748378800001</v>
      </c>
      <c r="AY16" s="24">
        <v>306.566506178</v>
      </c>
      <c r="AZ16" s="24">
        <v>93.339740729900001</v>
      </c>
      <c r="BA16" s="24">
        <f t="shared" si="0"/>
        <v>174805.75762624978</v>
      </c>
      <c r="BB16" s="24">
        <f t="shared" si="3"/>
        <v>25742.084306249773</v>
      </c>
      <c r="BD16" s="24">
        <f t="shared" si="1"/>
        <v>-213832.72380643021</v>
      </c>
      <c r="BE16" s="24">
        <f t="shared" si="1"/>
        <v>-31461.801783103125</v>
      </c>
      <c r="BG16" s="21">
        <f t="shared" si="4"/>
        <v>0.45023134218408312</v>
      </c>
      <c r="BH16" s="21">
        <f t="shared" si="4"/>
        <v>0.4513637333668864</v>
      </c>
      <c r="BJ16" s="75">
        <v>0.42396883660999102</v>
      </c>
      <c r="BK16" s="75">
        <v>0.42647628055313824</v>
      </c>
      <c r="BL16" s="75"/>
      <c r="BM16" s="75"/>
    </row>
    <row r="17" spans="1:65" x14ac:dyDescent="0.3">
      <c r="A17" s="26" t="s">
        <v>16</v>
      </c>
      <c r="B17" s="24">
        <v>671222.37906004197</v>
      </c>
      <c r="C17" s="24">
        <v>89537.794976637393</v>
      </c>
      <c r="D17" s="26" t="s">
        <v>235</v>
      </c>
      <c r="F17" s="26" t="s">
        <v>16</v>
      </c>
      <c r="G17" s="24">
        <v>4483.9723668270499</v>
      </c>
      <c r="H17" s="24">
        <v>4372.3344203221995</v>
      </c>
      <c r="I17" s="24">
        <v>163.876166570214</v>
      </c>
      <c r="J17" s="24">
        <v>967.30025397245299</v>
      </c>
      <c r="K17" s="24">
        <v>3557.6877842997801</v>
      </c>
      <c r="L17" s="24">
        <v>422.598087931348</v>
      </c>
      <c r="M17" s="24">
        <v>1605.6768628228999</v>
      </c>
      <c r="N17" s="24">
        <v>673091.50814667298</v>
      </c>
      <c r="O17" s="24">
        <v>89595.796559070004</v>
      </c>
      <c r="P17" s="24">
        <v>583495.71158760297</v>
      </c>
      <c r="Q17" s="24">
        <v>341.224698159691</v>
      </c>
      <c r="R17" s="24">
        <v>92.577421617420896</v>
      </c>
      <c r="S17" s="24">
        <v>43721.0200544541</v>
      </c>
      <c r="T17" s="24">
        <v>144.399523107194</v>
      </c>
      <c r="U17" s="24">
        <v>3596.7029455954398</v>
      </c>
      <c r="V17" s="24">
        <v>602.88391431736602</v>
      </c>
      <c r="W17" s="24">
        <v>1636.7234956045299</v>
      </c>
      <c r="X17" s="24">
        <v>8997.5178310928804</v>
      </c>
      <c r="Y17" s="24">
        <v>13431.818283371</v>
      </c>
      <c r="Z17" s="24">
        <v>1157.65978615166</v>
      </c>
      <c r="AA17" s="24">
        <v>299.82266285267002</v>
      </c>
      <c r="AB17" s="26"/>
      <c r="AC17" s="90">
        <f t="shared" si="2"/>
        <v>2.7846644345328126E-3</v>
      </c>
      <c r="AD17" s="90">
        <f t="shared" si="2"/>
        <v>6.477888186518896E-4</v>
      </c>
      <c r="AE17" s="26"/>
      <c r="AF17" s="24">
        <v>20</v>
      </c>
      <c r="AG17" s="24" t="s">
        <v>16</v>
      </c>
      <c r="AH17" s="24">
        <v>2512.5286664700002</v>
      </c>
      <c r="AI17" s="24">
        <v>2401.0127038999999</v>
      </c>
      <c r="AJ17" s="24">
        <v>91.669426169600001</v>
      </c>
      <c r="AK17" s="24">
        <v>545.76460595499998</v>
      </c>
      <c r="AL17" s="24">
        <v>1983.6181510599999</v>
      </c>
      <c r="AM17" s="24">
        <v>237.26682769499999</v>
      </c>
      <c r="AN17" s="24">
        <v>896.72522281399995</v>
      </c>
      <c r="AO17" s="24">
        <v>321919.67367799999</v>
      </c>
      <c r="AP17" s="24">
        <v>186.479898193</v>
      </c>
      <c r="AQ17" s="24">
        <v>51.500571556499999</v>
      </c>
      <c r="AR17" s="24">
        <v>24226.103596199999</v>
      </c>
      <c r="AS17" s="24">
        <v>81.4662949561</v>
      </c>
      <c r="AT17" s="24">
        <v>2013.3844888000001</v>
      </c>
      <c r="AU17" s="24">
        <v>341.275953566</v>
      </c>
      <c r="AV17" s="24">
        <v>926.86732390600002</v>
      </c>
      <c r="AW17" s="24">
        <v>5036.6773352399996</v>
      </c>
      <c r="AX17" s="24">
        <v>7508.2091289299997</v>
      </c>
      <c r="AY17" s="24">
        <v>647.18087196099998</v>
      </c>
      <c r="AZ17" s="24">
        <v>167.17335738400001</v>
      </c>
      <c r="BA17" s="24">
        <f t="shared" si="0"/>
        <v>371774.57810275618</v>
      </c>
      <c r="BB17" s="24">
        <f t="shared" si="3"/>
        <v>49854.904424756183</v>
      </c>
      <c r="BD17" s="24">
        <f t="shared" si="1"/>
        <v>-299447.8009572858</v>
      </c>
      <c r="BE17" s="24">
        <f t="shared" si="1"/>
        <v>-39682.89055188121</v>
      </c>
      <c r="BG17" s="21">
        <f t="shared" si="4"/>
        <v>0.55233883298635078</v>
      </c>
      <c r="BH17" s="21">
        <f t="shared" si="4"/>
        <v>0.55644244863526748</v>
      </c>
      <c r="BJ17" s="75">
        <v>0.54824790171004623</v>
      </c>
      <c r="BK17" s="75">
        <v>0.55537178310192292</v>
      </c>
      <c r="BL17" s="75"/>
      <c r="BM17" s="75"/>
    </row>
    <row r="18" spans="1:65" x14ac:dyDescent="0.3">
      <c r="A18" s="26" t="s">
        <v>17</v>
      </c>
      <c r="B18" s="24">
        <v>177613.917109289</v>
      </c>
      <c r="C18" s="24">
        <v>29013.184690973201</v>
      </c>
      <c r="D18" s="26" t="s">
        <v>235</v>
      </c>
      <c r="F18" s="26" t="s">
        <v>17</v>
      </c>
      <c r="G18" s="24">
        <v>1684.8184662444801</v>
      </c>
      <c r="H18" s="24">
        <v>1173.2455240110801</v>
      </c>
      <c r="I18" s="24">
        <v>54.726332439359098</v>
      </c>
      <c r="J18" s="24">
        <v>312.05172240502202</v>
      </c>
      <c r="K18" s="24">
        <v>1216.08147290795</v>
      </c>
      <c r="L18" s="24">
        <v>119.257645077905</v>
      </c>
      <c r="M18" s="24">
        <v>532.35813863765395</v>
      </c>
      <c r="N18" s="24">
        <v>177203.35607327899</v>
      </c>
      <c r="O18" s="24">
        <v>28924.433063860099</v>
      </c>
      <c r="P18" s="24">
        <v>148278.923009419</v>
      </c>
      <c r="Q18" s="24">
        <v>83.430126600417694</v>
      </c>
      <c r="R18" s="24">
        <v>29.971157186240902</v>
      </c>
      <c r="S18" s="24">
        <v>13842.2807688619</v>
      </c>
      <c r="T18" s="24">
        <v>58.270114226976801</v>
      </c>
      <c r="U18" s="24">
        <v>1108.0426975754599</v>
      </c>
      <c r="V18" s="24">
        <v>174.196519670188</v>
      </c>
      <c r="W18" s="24">
        <v>462.16523056487802</v>
      </c>
      <c r="X18" s="24">
        <v>2770.7877847407099</v>
      </c>
      <c r="Y18" s="24">
        <v>4874.6028009722304</v>
      </c>
      <c r="Z18" s="24">
        <v>322.630224044709</v>
      </c>
      <c r="AA18" s="24">
        <v>105.516337692973</v>
      </c>
      <c r="AB18" s="26"/>
      <c r="AC18" s="90">
        <f t="shared" si="2"/>
        <v>-2.3115364082499537E-3</v>
      </c>
      <c r="AD18" s="90">
        <f t="shared" si="2"/>
        <v>-3.0590101727341794E-3</v>
      </c>
      <c r="AE18" s="26"/>
      <c r="AF18" s="24">
        <v>21</v>
      </c>
      <c r="AG18" s="24" t="s">
        <v>17</v>
      </c>
      <c r="AH18" s="24">
        <v>465.00727371699998</v>
      </c>
      <c r="AI18" s="24">
        <v>319.25814058999998</v>
      </c>
      <c r="AJ18" s="24">
        <v>15.136590993900001</v>
      </c>
      <c r="AK18" s="24">
        <v>89.089953014399995</v>
      </c>
      <c r="AL18" s="24">
        <v>334.51061264999998</v>
      </c>
      <c r="AM18" s="24">
        <v>34.176129092700002</v>
      </c>
      <c r="AN18" s="24">
        <v>147.60759268800001</v>
      </c>
      <c r="AO18" s="24">
        <v>40581.682769300001</v>
      </c>
      <c r="AP18" s="24">
        <v>21.326963899700001</v>
      </c>
      <c r="AQ18" s="24">
        <v>8.2334614621100002</v>
      </c>
      <c r="AR18" s="24">
        <v>3787.6853614500001</v>
      </c>
      <c r="AS18" s="24">
        <v>16.233400387900002</v>
      </c>
      <c r="AT18" s="24">
        <v>311.482390151</v>
      </c>
      <c r="AU18" s="24">
        <v>50.711833070600001</v>
      </c>
      <c r="AV18" s="24">
        <v>134.842261581</v>
      </c>
      <c r="AW18" s="24">
        <v>778.89465666299998</v>
      </c>
      <c r="AX18" s="24">
        <v>1341.72929697</v>
      </c>
      <c r="AY18" s="24">
        <v>91.6683627476</v>
      </c>
      <c r="AZ18" s="24">
        <v>29.060138736399999</v>
      </c>
      <c r="BA18" s="24">
        <f t="shared" si="0"/>
        <v>48558.337189165308</v>
      </c>
      <c r="BB18" s="24">
        <f t="shared" si="3"/>
        <v>7976.6544198653064</v>
      </c>
      <c r="BD18" s="24">
        <f t="shared" si="1"/>
        <v>-129055.5799201237</v>
      </c>
      <c r="BE18" s="24">
        <f t="shared" si="1"/>
        <v>-21036.530271107895</v>
      </c>
      <c r="BG18" s="21">
        <f t="shared" si="4"/>
        <v>0.27402605833878763</v>
      </c>
      <c r="BH18" s="21">
        <f t="shared" si="4"/>
        <v>0.27577565313913832</v>
      </c>
      <c r="BJ18" s="75">
        <v>0.25476465188837411</v>
      </c>
      <c r="BK18" s="75">
        <v>0.26052107134637992</v>
      </c>
      <c r="BL18" s="75"/>
      <c r="BM18" s="75"/>
    </row>
    <row r="19" spans="1:65" x14ac:dyDescent="0.3">
      <c r="A19" s="26" t="s">
        <v>18</v>
      </c>
      <c r="B19" s="24">
        <v>179628.039496496</v>
      </c>
      <c r="C19" s="24">
        <v>27387.03956153</v>
      </c>
      <c r="D19" s="26" t="s">
        <v>235</v>
      </c>
      <c r="F19" s="26" t="s">
        <v>18</v>
      </c>
      <c r="G19" s="24">
        <v>1620.7118476385699</v>
      </c>
      <c r="H19" s="24">
        <v>1277.81647668336</v>
      </c>
      <c r="I19" s="24">
        <v>45.493205531396498</v>
      </c>
      <c r="J19" s="24">
        <v>177.55527226530401</v>
      </c>
      <c r="K19" s="24">
        <v>1206.3784841019101</v>
      </c>
      <c r="L19" s="24">
        <v>71.933442087336104</v>
      </c>
      <c r="M19" s="24">
        <v>486.67089303725197</v>
      </c>
      <c r="N19" s="24">
        <v>179516.754240193</v>
      </c>
      <c r="O19" s="24">
        <v>27344.198861852801</v>
      </c>
      <c r="P19" s="24">
        <v>152172.55537834001</v>
      </c>
      <c r="Q19" s="24">
        <v>101.54160865755</v>
      </c>
      <c r="R19" s="24">
        <v>29.739031399328599</v>
      </c>
      <c r="S19" s="24">
        <v>14064.1002603658</v>
      </c>
      <c r="T19" s="24">
        <v>43.550198768718602</v>
      </c>
      <c r="U19" s="24">
        <v>812.95067676383496</v>
      </c>
      <c r="V19" s="24">
        <v>81.181444435258499</v>
      </c>
      <c r="W19" s="24">
        <v>202.986148723799</v>
      </c>
      <c r="X19" s="24">
        <v>2032.93791883684</v>
      </c>
      <c r="Y19" s="24">
        <v>4764.4084481114596</v>
      </c>
      <c r="Z19" s="24">
        <v>218.50823911330099</v>
      </c>
      <c r="AA19" s="24">
        <v>105.73526533176801</v>
      </c>
      <c r="AB19" s="26"/>
      <c r="AC19" s="90">
        <f t="shared" si="2"/>
        <v>-6.1953165338184113E-4</v>
      </c>
      <c r="AD19" s="90">
        <f t="shared" si="2"/>
        <v>-1.5642690981969656E-3</v>
      </c>
      <c r="AE19" s="26"/>
      <c r="AF19" s="24">
        <v>22</v>
      </c>
      <c r="AG19" s="24" t="s">
        <v>18</v>
      </c>
      <c r="AH19" s="24">
        <v>586.63962564799999</v>
      </c>
      <c r="AI19" s="24">
        <v>439.99571104500001</v>
      </c>
      <c r="AJ19" s="24">
        <v>15.982539873</v>
      </c>
      <c r="AK19" s="24">
        <v>60.759986488199999</v>
      </c>
      <c r="AL19" s="24">
        <v>432.409881816</v>
      </c>
      <c r="AM19" s="24">
        <v>24.551015012899999</v>
      </c>
      <c r="AN19" s="24">
        <v>173.32787100100001</v>
      </c>
      <c r="AO19" s="24">
        <v>52686.357512499999</v>
      </c>
      <c r="AP19" s="24">
        <v>34.428310138199997</v>
      </c>
      <c r="AQ19" s="24">
        <v>10.588611844100001</v>
      </c>
      <c r="AR19" s="24">
        <v>4958.5622115300002</v>
      </c>
      <c r="AS19" s="24">
        <v>15.4104625327</v>
      </c>
      <c r="AT19" s="24">
        <v>281.15049406700001</v>
      </c>
      <c r="AU19" s="24">
        <v>27.910515408399998</v>
      </c>
      <c r="AV19" s="24">
        <v>69.438577846200005</v>
      </c>
      <c r="AW19" s="24">
        <v>703.07891255300001</v>
      </c>
      <c r="AX19" s="24">
        <v>1716.15418153</v>
      </c>
      <c r="AY19" s="24">
        <v>74.374058444200003</v>
      </c>
      <c r="AZ19" s="24">
        <v>37.976819888999998</v>
      </c>
      <c r="BA19" s="24">
        <f t="shared" si="0"/>
        <v>62349.097299166904</v>
      </c>
      <c r="BB19" s="24">
        <f t="shared" si="3"/>
        <v>9662.7397866669053</v>
      </c>
      <c r="BD19" s="24">
        <f t="shared" si="1"/>
        <v>-117278.9421973291</v>
      </c>
      <c r="BE19" s="24">
        <f t="shared" si="1"/>
        <v>-17724.299774863095</v>
      </c>
      <c r="BG19" s="21">
        <f t="shared" si="4"/>
        <v>0.34731631352772768</v>
      </c>
      <c r="BH19" s="21">
        <f t="shared" si="4"/>
        <v>0.35337439708819368</v>
      </c>
      <c r="BJ19" s="75">
        <v>0.35207212166566831</v>
      </c>
      <c r="BK19" s="75">
        <v>0.35949035400543594</v>
      </c>
      <c r="BL19" s="75"/>
      <c r="BM19" s="75"/>
    </row>
    <row r="20" spans="1:65" x14ac:dyDescent="0.3">
      <c r="A20" s="26" t="s">
        <v>19</v>
      </c>
      <c r="B20" s="24">
        <v>71354.922141839605</v>
      </c>
      <c r="C20" s="24">
        <v>8746.3169073105601</v>
      </c>
      <c r="D20" s="26" t="s">
        <v>235</v>
      </c>
      <c r="F20" s="26" t="s">
        <v>19</v>
      </c>
      <c r="G20" s="24">
        <v>439.52016600803501</v>
      </c>
      <c r="H20" s="24">
        <v>527.96250908028605</v>
      </c>
      <c r="I20" s="24">
        <v>13.646792539559099</v>
      </c>
      <c r="J20" s="24">
        <v>33.638148117528402</v>
      </c>
      <c r="K20" s="24">
        <v>369.16903398975899</v>
      </c>
      <c r="L20" s="24">
        <v>17.600907863335401</v>
      </c>
      <c r="M20" s="24">
        <v>144.20228608277199</v>
      </c>
      <c r="N20" s="24">
        <v>71790.283542507794</v>
      </c>
      <c r="O20" s="24">
        <v>8793.9733722559304</v>
      </c>
      <c r="P20" s="24">
        <v>62996.310170251898</v>
      </c>
      <c r="Q20" s="24">
        <v>53.234900158181603</v>
      </c>
      <c r="R20" s="24">
        <v>9.6670630466773595</v>
      </c>
      <c r="S20" s="24">
        <v>4869.2220303466202</v>
      </c>
      <c r="T20" s="24">
        <v>9.6004866703042904</v>
      </c>
      <c r="U20" s="24">
        <v>231.07882758202501</v>
      </c>
      <c r="V20" s="24">
        <v>9.1556791613617907</v>
      </c>
      <c r="W20" s="24">
        <v>20.498928366319898</v>
      </c>
      <c r="X20" s="24">
        <v>578.092623665514</v>
      </c>
      <c r="Y20" s="24">
        <v>1372.01121943153</v>
      </c>
      <c r="Z20" s="24">
        <v>64.179422829963002</v>
      </c>
      <c r="AA20" s="24">
        <v>31.492347316148201</v>
      </c>
      <c r="AB20" s="26"/>
      <c r="AC20" s="90">
        <f t="shared" si="2"/>
        <v>6.1013506510843923E-3</v>
      </c>
      <c r="AD20" s="90">
        <f t="shared" si="2"/>
        <v>5.4487466496368235E-3</v>
      </c>
      <c r="AE20" s="26"/>
      <c r="AF20" s="24">
        <v>23</v>
      </c>
      <c r="AG20" s="24" t="s">
        <v>19</v>
      </c>
      <c r="AH20" s="24">
        <v>62.041222212199997</v>
      </c>
      <c r="AI20" s="24">
        <v>74.841845929000002</v>
      </c>
      <c r="AJ20" s="24">
        <v>1.94618727996</v>
      </c>
      <c r="AK20" s="24">
        <v>4.8764708101499998</v>
      </c>
      <c r="AL20" s="24">
        <v>51.919731145100002</v>
      </c>
      <c r="AM20" s="24">
        <v>2.5642477930199998</v>
      </c>
      <c r="AN20" s="24">
        <v>20.389478390000001</v>
      </c>
      <c r="AO20" s="24">
        <v>8980.3302110999994</v>
      </c>
      <c r="AP20" s="24">
        <v>7.5055665840200003</v>
      </c>
      <c r="AQ20" s="24">
        <v>1.36875775621</v>
      </c>
      <c r="AR20" s="24">
        <v>690.89446358600003</v>
      </c>
      <c r="AS20" s="24">
        <v>1.39665911177</v>
      </c>
      <c r="AT20" s="24">
        <v>32.863595718100001</v>
      </c>
      <c r="AU20" s="24">
        <v>1.41375202519</v>
      </c>
      <c r="AV20" s="24">
        <v>3.2461710287300001</v>
      </c>
      <c r="AW20" s="24">
        <v>82.2149084996</v>
      </c>
      <c r="AX20" s="24">
        <v>193.32635514</v>
      </c>
      <c r="AY20" s="24">
        <v>9.2701611006700002</v>
      </c>
      <c r="AZ20" s="24">
        <v>4.4262131079099998</v>
      </c>
      <c r="BA20" s="24">
        <f t="shared" si="0"/>
        <v>10226.835998317629</v>
      </c>
      <c r="BB20" s="24">
        <f t="shared" si="3"/>
        <v>1246.5057872176294</v>
      </c>
      <c r="BD20" s="24">
        <f t="shared" si="1"/>
        <v>-61128.086143521978</v>
      </c>
      <c r="BE20" s="24">
        <f t="shared" si="1"/>
        <v>-7499.8111200929307</v>
      </c>
      <c r="BG20" s="21">
        <f t="shared" si="4"/>
        <v>0.14245431963313265</v>
      </c>
      <c r="BH20" s="21">
        <f t="shared" si="4"/>
        <v>0.14174545844660222</v>
      </c>
      <c r="BJ20" s="75">
        <v>0.1682553728101005</v>
      </c>
      <c r="BK20" s="75">
        <v>0.16514862360959875</v>
      </c>
      <c r="BL20" s="75"/>
      <c r="BM20" s="75"/>
    </row>
    <row r="21" spans="1:65" x14ac:dyDescent="0.3">
      <c r="A21" s="26" t="s">
        <v>20</v>
      </c>
      <c r="B21" s="24">
        <v>75107.601295676694</v>
      </c>
      <c r="C21" s="24">
        <v>12023.6818913509</v>
      </c>
      <c r="D21" s="26" t="s">
        <v>235</v>
      </c>
      <c r="F21" s="26" t="s">
        <v>20</v>
      </c>
      <c r="G21" s="24">
        <v>711.920492071627</v>
      </c>
      <c r="H21" s="24">
        <v>601.13856258646194</v>
      </c>
      <c r="I21" s="24">
        <v>19.133662284980399</v>
      </c>
      <c r="J21" s="24">
        <v>60.2630836047774</v>
      </c>
      <c r="K21" s="24">
        <v>510.538800685637</v>
      </c>
      <c r="L21" s="24">
        <v>21.9689505227709</v>
      </c>
      <c r="M21" s="24">
        <v>202.705327469038</v>
      </c>
      <c r="N21" s="24">
        <v>74608.361905194601</v>
      </c>
      <c r="O21" s="24">
        <v>11974.7069734001</v>
      </c>
      <c r="P21" s="24">
        <v>62633.654931794503</v>
      </c>
      <c r="Q21" s="24">
        <v>39.648546977738803</v>
      </c>
      <c r="R21" s="24">
        <v>12.7916346279975</v>
      </c>
      <c r="S21" s="24">
        <v>6466.2666410930397</v>
      </c>
      <c r="T21" s="24">
        <v>21.7074495389584</v>
      </c>
      <c r="U21" s="24">
        <v>306.07203062219901</v>
      </c>
      <c r="V21" s="24">
        <v>13.4303014379646</v>
      </c>
      <c r="W21" s="24">
        <v>23.0964000110231</v>
      </c>
      <c r="X21" s="24">
        <v>764.71927004965903</v>
      </c>
      <c r="Y21" s="24">
        <v>2074.8781438185101</v>
      </c>
      <c r="Z21" s="24">
        <v>78.103872749218695</v>
      </c>
      <c r="AA21" s="24">
        <v>46.323803248510501</v>
      </c>
      <c r="AB21" s="26"/>
      <c r="AC21" s="90">
        <f t="shared" si="2"/>
        <v>-6.6469888782193049E-3</v>
      </c>
      <c r="AD21" s="90">
        <f t="shared" si="2"/>
        <v>-4.0732047299113444E-3</v>
      </c>
      <c r="AE21" s="26"/>
      <c r="AF21" s="24">
        <v>24</v>
      </c>
      <c r="AG21" s="24" t="s">
        <v>20</v>
      </c>
      <c r="AH21" s="24">
        <v>266.85702477799998</v>
      </c>
      <c r="AI21" s="24">
        <v>223.845654287</v>
      </c>
      <c r="AJ21" s="24">
        <v>7.0455217278499997</v>
      </c>
      <c r="AK21" s="24">
        <v>21.785986100199999</v>
      </c>
      <c r="AL21" s="24">
        <v>191.183534571</v>
      </c>
      <c r="AM21" s="24">
        <v>8.1460481324899998</v>
      </c>
      <c r="AN21" s="24">
        <v>75.790075039399994</v>
      </c>
      <c r="AO21" s="24">
        <v>23470.736652399999</v>
      </c>
      <c r="AP21" s="24">
        <v>14.287548016700001</v>
      </c>
      <c r="AQ21" s="24">
        <v>4.7879643763799997</v>
      </c>
      <c r="AR21" s="24">
        <v>2411.1185398500002</v>
      </c>
      <c r="AS21" s="24">
        <v>7.9539731556</v>
      </c>
      <c r="AT21" s="24">
        <v>112.53689004899999</v>
      </c>
      <c r="AU21" s="24">
        <v>5.0147839763400004</v>
      </c>
      <c r="AV21" s="24">
        <v>8.6377293081000008</v>
      </c>
      <c r="AW21" s="24">
        <v>281.17882168300002</v>
      </c>
      <c r="AX21" s="24">
        <v>776.46240895799997</v>
      </c>
      <c r="AY21" s="24">
        <v>28.9238691565</v>
      </c>
      <c r="AZ21" s="24">
        <v>17.3655332489</v>
      </c>
      <c r="BA21" s="24">
        <f t="shared" si="0"/>
        <v>27933.658558814455</v>
      </c>
      <c r="BB21" s="24">
        <f t="shared" si="3"/>
        <v>4462.9219064144563</v>
      </c>
      <c r="BD21" s="24">
        <f t="shared" si="1"/>
        <v>-47173.942736862242</v>
      </c>
      <c r="BE21" s="24">
        <f t="shared" si="1"/>
        <v>-7560.7599849364433</v>
      </c>
      <c r="BG21" s="21">
        <f t="shared" si="4"/>
        <v>0.37440385830089612</v>
      </c>
      <c r="BH21" s="21">
        <f t="shared" si="4"/>
        <v>0.37269570907481286</v>
      </c>
      <c r="BJ21" s="75">
        <v>0.35538293267968452</v>
      </c>
      <c r="BK21" s="75">
        <v>0.35066591532753455</v>
      </c>
      <c r="BL21" s="75"/>
      <c r="BM21" s="75"/>
    </row>
    <row r="22" spans="1:65" x14ac:dyDescent="0.3">
      <c r="A22" s="26" t="s">
        <v>21</v>
      </c>
      <c r="B22" s="24">
        <v>62383.095644350004</v>
      </c>
      <c r="C22" s="24">
        <v>9524.3580668821996</v>
      </c>
      <c r="D22" s="26" t="s">
        <v>235</v>
      </c>
      <c r="F22" s="26" t="s">
        <v>128</v>
      </c>
      <c r="G22" s="24">
        <v>549.35307418001798</v>
      </c>
      <c r="H22" s="24">
        <v>494.97512624216699</v>
      </c>
      <c r="I22" s="24">
        <v>15.260209692620499</v>
      </c>
      <c r="J22" s="24">
        <v>43.468675870963402</v>
      </c>
      <c r="K22" s="24">
        <v>418.57231865606201</v>
      </c>
      <c r="L22" s="24">
        <v>15.8312107122582</v>
      </c>
      <c r="M22" s="24">
        <v>161.725809950561</v>
      </c>
      <c r="N22" s="24">
        <v>62396.885279079703</v>
      </c>
      <c r="O22" s="24">
        <v>9528.4328583497208</v>
      </c>
      <c r="P22" s="24">
        <v>52868.452420729998</v>
      </c>
      <c r="Q22" s="24">
        <v>44.047759630064398</v>
      </c>
      <c r="R22" s="24">
        <v>10.3237416657021</v>
      </c>
      <c r="S22" s="24">
        <v>5132.3489665283196</v>
      </c>
      <c r="T22" s="24">
        <v>14.5531831511764</v>
      </c>
      <c r="U22" s="24">
        <v>247.74120559753499</v>
      </c>
      <c r="V22" s="24">
        <v>7.4637082800090297</v>
      </c>
      <c r="W22" s="24">
        <v>11.2656698754939</v>
      </c>
      <c r="X22" s="24">
        <v>619.28538655290799</v>
      </c>
      <c r="Y22" s="24">
        <v>1646.6928228531101</v>
      </c>
      <c r="Z22" s="24">
        <v>58.498965448061803</v>
      </c>
      <c r="AA22" s="24">
        <v>37.025023462689497</v>
      </c>
      <c r="AB22" s="26"/>
      <c r="AC22" s="90">
        <f t="shared" si="2"/>
        <v>2.2104761854581181E-4</v>
      </c>
      <c r="AD22" s="90">
        <f t="shared" si="2"/>
        <v>4.2782846244409332E-4</v>
      </c>
      <c r="AE22" s="26"/>
      <c r="AF22" s="24">
        <v>25</v>
      </c>
      <c r="AG22" s="24" t="s">
        <v>128</v>
      </c>
      <c r="AH22" s="24">
        <v>113.807936864</v>
      </c>
      <c r="AI22" s="24">
        <v>106.76075038800001</v>
      </c>
      <c r="AJ22" s="24">
        <v>3.3091726691700001</v>
      </c>
      <c r="AK22" s="24">
        <v>10.399244631</v>
      </c>
      <c r="AL22" s="24">
        <v>87.028358470900002</v>
      </c>
      <c r="AM22" s="24">
        <v>3.4918623702899998</v>
      </c>
      <c r="AN22" s="24">
        <v>33.915295499899997</v>
      </c>
      <c r="AO22" s="24">
        <v>10865.155451500001</v>
      </c>
      <c r="AP22" s="24">
        <v>9.4567335794300007</v>
      </c>
      <c r="AQ22" s="24">
        <v>2.14439879726</v>
      </c>
      <c r="AR22" s="24">
        <v>1088.56499532</v>
      </c>
      <c r="AS22" s="24">
        <v>3.2965882949999998</v>
      </c>
      <c r="AT22" s="24">
        <v>55.124155758800001</v>
      </c>
      <c r="AU22" s="24">
        <v>1.5927687698299999</v>
      </c>
      <c r="AV22" s="24">
        <v>2.2391993073199998</v>
      </c>
      <c r="AW22" s="24">
        <v>137.764942424</v>
      </c>
      <c r="AX22" s="24">
        <v>342.86211695899999</v>
      </c>
      <c r="AY22" s="24">
        <v>12.9559973167</v>
      </c>
      <c r="AZ22" s="24">
        <v>7.7312549120299998</v>
      </c>
      <c r="BA22" s="24">
        <f t="shared" si="0"/>
        <v>12887.601223832631</v>
      </c>
      <c r="BB22" s="24">
        <f t="shared" si="3"/>
        <v>2022.4457723326304</v>
      </c>
      <c r="BD22" s="24">
        <f t="shared" si="1"/>
        <v>-49495.494420517374</v>
      </c>
      <c r="BE22" s="24">
        <f t="shared" si="1"/>
        <v>-7501.9122945495692</v>
      </c>
      <c r="BG22" s="21">
        <f t="shared" si="4"/>
        <v>0.20654238054016391</v>
      </c>
      <c r="BH22" s="21">
        <f t="shared" si="4"/>
        <v>0.21225376747660774</v>
      </c>
      <c r="BJ22" s="75">
        <v>0.23867604256894268</v>
      </c>
      <c r="BK22" s="75">
        <v>0.2442127455774325</v>
      </c>
      <c r="BL22" s="75"/>
      <c r="BM22" s="75"/>
    </row>
    <row r="23" spans="1:65" x14ac:dyDescent="0.3">
      <c r="A23" s="26" t="s">
        <v>22</v>
      </c>
      <c r="B23" s="24">
        <v>295120.41372557002</v>
      </c>
      <c r="C23" s="24">
        <v>38840.9213944679</v>
      </c>
      <c r="D23" s="26" t="s">
        <v>235</v>
      </c>
      <c r="F23" s="26" t="s">
        <v>22</v>
      </c>
      <c r="G23" s="24">
        <v>2094.3992811829999</v>
      </c>
      <c r="H23" s="24">
        <v>2109.8140258050998</v>
      </c>
      <c r="I23" s="24">
        <v>62.002914245716099</v>
      </c>
      <c r="J23" s="24">
        <v>200.92139490842499</v>
      </c>
      <c r="K23" s="24">
        <v>1674.36799054217</v>
      </c>
      <c r="L23" s="24">
        <v>94.342684468989205</v>
      </c>
      <c r="M23" s="24">
        <v>666.67572182079698</v>
      </c>
      <c r="N23" s="24">
        <v>296243.54614802997</v>
      </c>
      <c r="O23" s="24">
        <v>38934.723075118003</v>
      </c>
      <c r="P23" s="24">
        <v>257308.823072912</v>
      </c>
      <c r="Q23" s="24">
        <v>193.61132835088699</v>
      </c>
      <c r="R23" s="24">
        <v>42.6936275291147</v>
      </c>
      <c r="S23" s="24">
        <v>20778.299775900101</v>
      </c>
      <c r="T23" s="24">
        <v>49.0035633944564</v>
      </c>
      <c r="U23" s="24">
        <v>1101.9774803375201</v>
      </c>
      <c r="V23" s="24">
        <v>85.171525535585403</v>
      </c>
      <c r="W23" s="24">
        <v>211.962145956998</v>
      </c>
      <c r="X23" s="24">
        <v>2756.5852242927299</v>
      </c>
      <c r="Y23" s="24">
        <v>6360.8233924723099</v>
      </c>
      <c r="Z23" s="24">
        <v>307.89140108136701</v>
      </c>
      <c r="AA23" s="24">
        <v>144.179597292724</v>
      </c>
      <c r="AB23" s="26"/>
      <c r="AC23" s="90">
        <f t="shared" si="2"/>
        <v>3.8056751421619494E-3</v>
      </c>
      <c r="AD23" s="90">
        <f t="shared" si="2"/>
        <v>2.4150220252875825E-3</v>
      </c>
      <c r="AE23" s="26"/>
      <c r="AF23" s="24">
        <v>26</v>
      </c>
      <c r="AG23" s="24" t="s">
        <v>22</v>
      </c>
      <c r="AH23" s="24">
        <v>559.87926206099996</v>
      </c>
      <c r="AI23" s="24">
        <v>540.56457446299999</v>
      </c>
      <c r="AJ23" s="24">
        <v>16.8437345647</v>
      </c>
      <c r="AK23" s="24">
        <v>61.777492197500003</v>
      </c>
      <c r="AL23" s="24">
        <v>441.71017145600001</v>
      </c>
      <c r="AM23" s="24">
        <v>27.5997902262</v>
      </c>
      <c r="AN23" s="24">
        <v>178.42466947</v>
      </c>
      <c r="AO23" s="24">
        <v>66112.470969300004</v>
      </c>
      <c r="AP23" s="24">
        <v>48.129971237200003</v>
      </c>
      <c r="AQ23" s="24">
        <v>11.2068133368</v>
      </c>
      <c r="AR23" s="24">
        <v>5423.00528184</v>
      </c>
      <c r="AS23" s="24">
        <v>14.053793950799999</v>
      </c>
      <c r="AT23" s="24">
        <v>307.59095342400002</v>
      </c>
      <c r="AU23" s="24">
        <v>28.2827969057</v>
      </c>
      <c r="AV23" s="24">
        <v>71.803169060200005</v>
      </c>
      <c r="AW23" s="24">
        <v>769.37828201900004</v>
      </c>
      <c r="AX23" s="24">
        <v>1689.3444683800001</v>
      </c>
      <c r="AY23" s="24">
        <v>86.697989261700002</v>
      </c>
      <c r="AZ23" s="24">
        <v>38.093082261799999</v>
      </c>
      <c r="BA23" s="24">
        <f t="shared" si="0"/>
        <v>76426.857265415601</v>
      </c>
      <c r="BB23" s="24">
        <f t="shared" si="3"/>
        <v>10314.386296115597</v>
      </c>
      <c r="BD23" s="24">
        <f t="shared" si="1"/>
        <v>-218693.55646015442</v>
      </c>
      <c r="BE23" s="24">
        <f t="shared" si="1"/>
        <v>-28526.535098352302</v>
      </c>
      <c r="BG23" s="21">
        <f t="shared" si="4"/>
        <v>0.25798657307196105</v>
      </c>
      <c r="BH23" s="21">
        <f t="shared" si="4"/>
        <v>0.26491484930342829</v>
      </c>
      <c r="BJ23" s="75">
        <v>0.26597525333714561</v>
      </c>
      <c r="BK23" s="75">
        <v>0.27186597567860987</v>
      </c>
      <c r="BL23" s="75"/>
      <c r="BM23" s="75"/>
    </row>
    <row r="24" spans="1:65" x14ac:dyDescent="0.3">
      <c r="A24" s="26" t="s">
        <v>23</v>
      </c>
      <c r="B24" s="24">
        <v>426428.80434134998</v>
      </c>
      <c r="C24" s="24">
        <v>60044.952561989601</v>
      </c>
      <c r="D24" s="26" t="s">
        <v>235</v>
      </c>
      <c r="F24" s="26" t="s">
        <v>23</v>
      </c>
      <c r="G24" s="24">
        <v>3749.5186350082899</v>
      </c>
      <c r="H24" s="24">
        <v>2678.57040768972</v>
      </c>
      <c r="I24" s="24">
        <v>93.837135214978204</v>
      </c>
      <c r="J24" s="24">
        <v>313.32248641677199</v>
      </c>
      <c r="K24" s="24">
        <v>2765.9995958927798</v>
      </c>
      <c r="L24" s="24">
        <v>153.14015774070299</v>
      </c>
      <c r="M24" s="24">
        <v>1097.94363575235</v>
      </c>
      <c r="N24" s="24">
        <v>426433.836143906</v>
      </c>
      <c r="O24" s="24">
        <v>59888.706991859399</v>
      </c>
      <c r="P24" s="24">
        <v>366545.12915204698</v>
      </c>
      <c r="Q24" s="24">
        <v>201.09290883336899</v>
      </c>
      <c r="R24" s="24">
        <v>68.319807801054907</v>
      </c>
      <c r="S24" s="24">
        <v>30791.472993380601</v>
      </c>
      <c r="T24" s="24">
        <v>80.547642399290098</v>
      </c>
      <c r="U24" s="24">
        <v>1612.89986761245</v>
      </c>
      <c r="V24" s="24">
        <v>186.54701655119899</v>
      </c>
      <c r="W24" s="24">
        <v>479.89783247077497</v>
      </c>
      <c r="X24" s="24">
        <v>4035.5745102707801</v>
      </c>
      <c r="Y24" s="24">
        <v>10887.595143217701</v>
      </c>
      <c r="Z24" s="24">
        <v>451.45898896035499</v>
      </c>
      <c r="AA24" s="24">
        <v>240.968226646163</v>
      </c>
      <c r="AB24" s="26"/>
      <c r="AC24" s="90">
        <f t="shared" si="2"/>
        <v>1.1799865545630313E-5</v>
      </c>
      <c r="AD24" s="90">
        <f t="shared" si="2"/>
        <v>-2.6021432853810082E-3</v>
      </c>
      <c r="AE24" s="26"/>
      <c r="AF24" s="24">
        <v>27</v>
      </c>
      <c r="AG24" s="24" t="s">
        <v>23</v>
      </c>
      <c r="AH24" s="24">
        <v>1412.0758448199999</v>
      </c>
      <c r="AI24" s="24">
        <v>935.33034930500003</v>
      </c>
      <c r="AJ24" s="24">
        <v>35.318208624</v>
      </c>
      <c r="AK24" s="24">
        <v>128.920336319</v>
      </c>
      <c r="AL24" s="24">
        <v>1025.5541070199999</v>
      </c>
      <c r="AM24" s="24">
        <v>60.260728910399997</v>
      </c>
      <c r="AN24" s="24">
        <v>410.38612371900001</v>
      </c>
      <c r="AO24" s="24">
        <v>130667.597113</v>
      </c>
      <c r="AP24" s="24">
        <v>66.683034322200001</v>
      </c>
      <c r="AQ24" s="24">
        <v>25.128724419200001</v>
      </c>
      <c r="AR24" s="24">
        <v>11181.0509637</v>
      </c>
      <c r="AS24" s="24">
        <v>31.7180251154</v>
      </c>
      <c r="AT24" s="24">
        <v>616.07196041199995</v>
      </c>
      <c r="AU24" s="24">
        <v>78.798298036399999</v>
      </c>
      <c r="AV24" s="24">
        <v>204.31984507000001</v>
      </c>
      <c r="AW24" s="24">
        <v>1541.37437682</v>
      </c>
      <c r="AX24" s="24">
        <v>4069.9648404</v>
      </c>
      <c r="AY24" s="24">
        <v>172.250068271</v>
      </c>
      <c r="AZ24" s="24">
        <v>89.494861860300006</v>
      </c>
      <c r="BA24" s="24">
        <f t="shared" si="0"/>
        <v>152752.29781014385</v>
      </c>
      <c r="BB24" s="24">
        <f t="shared" si="3"/>
        <v>22084.700697143853</v>
      </c>
      <c r="BD24" s="24">
        <f t="shared" si="1"/>
        <v>-273676.50653120613</v>
      </c>
      <c r="BE24" s="24">
        <f t="shared" si="1"/>
        <v>-37960.251864845748</v>
      </c>
      <c r="BG24" s="21">
        <f t="shared" si="4"/>
        <v>0.35820867122419309</v>
      </c>
      <c r="BH24" s="21">
        <f t="shared" si="4"/>
        <v>0.36876235615081487</v>
      </c>
      <c r="BJ24" s="75">
        <v>0.38119932663902001</v>
      </c>
      <c r="BK24" s="75">
        <v>0.39067187590104246</v>
      </c>
      <c r="BL24" s="75"/>
      <c r="BM24" s="75"/>
    </row>
    <row r="25" spans="1:65" x14ac:dyDescent="0.3">
      <c r="A25" s="26" t="s">
        <v>24</v>
      </c>
      <c r="B25" s="24">
        <v>450553.75118320901</v>
      </c>
      <c r="C25" s="24">
        <v>55090.8985404165</v>
      </c>
      <c r="D25" s="26" t="s">
        <v>235</v>
      </c>
      <c r="F25" s="26" t="s">
        <v>24</v>
      </c>
      <c r="G25" s="24">
        <v>2922.1968570908898</v>
      </c>
      <c r="H25" s="24">
        <v>3139.5482731747102</v>
      </c>
      <c r="I25" s="24">
        <v>82.773174247810502</v>
      </c>
      <c r="J25" s="24">
        <v>222.953810865479</v>
      </c>
      <c r="K25" s="24">
        <v>2377.9252797389699</v>
      </c>
      <c r="L25" s="24">
        <v>129.83615437865399</v>
      </c>
      <c r="M25" s="24">
        <v>940.45108054035302</v>
      </c>
      <c r="N25" s="24">
        <v>452432.65031316603</v>
      </c>
      <c r="O25" s="24">
        <v>55231.819401279798</v>
      </c>
      <c r="P25" s="24">
        <v>397200.83091188601</v>
      </c>
      <c r="Q25" s="24">
        <v>277.654125498106</v>
      </c>
      <c r="R25" s="24">
        <v>61.888352011993099</v>
      </c>
      <c r="S25" s="24">
        <v>30023.484504593798</v>
      </c>
      <c r="T25" s="24">
        <v>57.013219034706196</v>
      </c>
      <c r="U25" s="24">
        <v>1448.8992849308499</v>
      </c>
      <c r="V25" s="24">
        <v>109.22431480899699</v>
      </c>
      <c r="W25" s="24">
        <v>274.99110495654099</v>
      </c>
      <c r="X25" s="24">
        <v>3625.5781421650399</v>
      </c>
      <c r="Y25" s="24">
        <v>8901.6575017223604</v>
      </c>
      <c r="Z25" s="24">
        <v>431.72001895974898</v>
      </c>
      <c r="AA25" s="24">
        <v>204.02420256066799</v>
      </c>
      <c r="AB25" s="26"/>
      <c r="AC25" s="90">
        <f t="shared" si="2"/>
        <v>4.1701997264983392E-3</v>
      </c>
      <c r="AD25" s="90">
        <f t="shared" si="2"/>
        <v>2.5579699114893508E-3</v>
      </c>
      <c r="AE25" s="26"/>
      <c r="AF25" s="24">
        <v>28</v>
      </c>
      <c r="AG25" s="24" t="s">
        <v>24</v>
      </c>
      <c r="AH25" s="24">
        <v>939.67635310900005</v>
      </c>
      <c r="AI25" s="24">
        <v>942.72029194200002</v>
      </c>
      <c r="AJ25" s="24">
        <v>25.196061545500001</v>
      </c>
      <c r="AK25" s="24">
        <v>62.189782976499998</v>
      </c>
      <c r="AL25" s="24">
        <v>750.22542873899999</v>
      </c>
      <c r="AM25" s="24">
        <v>37.350904762600003</v>
      </c>
      <c r="AN25" s="24">
        <v>293.670864123</v>
      </c>
      <c r="AO25" s="24">
        <v>119762.75079200001</v>
      </c>
      <c r="AP25" s="24">
        <v>81.360732764199994</v>
      </c>
      <c r="AQ25" s="24">
        <v>19.330367022899999</v>
      </c>
      <c r="AR25" s="24">
        <v>9263.3567507499993</v>
      </c>
      <c r="AS25" s="24">
        <v>17.636993616400002</v>
      </c>
      <c r="AT25" s="24">
        <v>427.862527328</v>
      </c>
      <c r="AU25" s="24">
        <v>30.597930182100001</v>
      </c>
      <c r="AV25" s="24">
        <v>75.659428380199998</v>
      </c>
      <c r="AW25" s="24">
        <v>1070.66839759</v>
      </c>
      <c r="AX25" s="24">
        <v>2835.2177326299998</v>
      </c>
      <c r="AY25" s="24">
        <v>125.019001332</v>
      </c>
      <c r="AZ25" s="24">
        <v>64.697740645799996</v>
      </c>
      <c r="BA25" s="24">
        <f t="shared" si="0"/>
        <v>136825.18808143918</v>
      </c>
      <c r="BB25" s="24">
        <f t="shared" si="3"/>
        <v>17062.437289439171</v>
      </c>
      <c r="BD25" s="24">
        <f t="shared" si="1"/>
        <v>-313728.56310176983</v>
      </c>
      <c r="BE25" s="24">
        <f t="shared" si="1"/>
        <v>-38028.461250977329</v>
      </c>
      <c r="BG25" s="21">
        <f t="shared" si="4"/>
        <v>0.30242111834044505</v>
      </c>
      <c r="BH25" s="21">
        <f t="shared" si="4"/>
        <v>0.30892404911513399</v>
      </c>
      <c r="BJ25" s="75">
        <v>0.30992883603208826</v>
      </c>
      <c r="BK25" s="75">
        <v>0.31846853020557503</v>
      </c>
      <c r="BL25" s="75"/>
      <c r="BM25" s="75"/>
    </row>
    <row r="26" spans="1:65" x14ac:dyDescent="0.3">
      <c r="A26" s="26" t="s">
        <v>25</v>
      </c>
      <c r="B26" s="24">
        <v>1342935.6652374901</v>
      </c>
      <c r="C26" s="24">
        <v>159071.784580015</v>
      </c>
      <c r="D26" s="26" t="s">
        <v>235</v>
      </c>
      <c r="F26" s="26" t="s">
        <v>25</v>
      </c>
      <c r="G26" s="24">
        <v>7985.2871009771898</v>
      </c>
      <c r="H26" s="24">
        <v>9323.2241773177393</v>
      </c>
      <c r="I26" s="24">
        <v>245.14474116084301</v>
      </c>
      <c r="J26" s="24">
        <v>769.62908502675805</v>
      </c>
      <c r="K26" s="24">
        <v>6662.45072614736</v>
      </c>
      <c r="L26" s="24">
        <v>438.24627116850399</v>
      </c>
      <c r="M26" s="24">
        <v>2695.5092157608401</v>
      </c>
      <c r="N26" s="24">
        <v>1349732.0404627901</v>
      </c>
      <c r="O26" s="24">
        <v>159647.76020000299</v>
      </c>
      <c r="P26" s="24">
        <v>1190084.2802627899</v>
      </c>
      <c r="Q26" s="24">
        <v>839.46848822456298</v>
      </c>
      <c r="R26" s="24">
        <v>176.55938401759201</v>
      </c>
      <c r="S26" s="24">
        <v>86463.452795515797</v>
      </c>
      <c r="T26" s="24">
        <v>164.17815295667299</v>
      </c>
      <c r="U26" s="24">
        <v>4517.27108208358</v>
      </c>
      <c r="V26" s="24">
        <v>414.18851010543602</v>
      </c>
      <c r="W26" s="24">
        <v>1083.2272494364399</v>
      </c>
      <c r="X26" s="24">
        <v>11304.0769860612</v>
      </c>
      <c r="Y26" s="24">
        <v>24588.363589345001</v>
      </c>
      <c r="Z26" s="24">
        <v>1411.67644372426</v>
      </c>
      <c r="AA26" s="24">
        <v>565.80620097333997</v>
      </c>
      <c r="AB26" s="26"/>
      <c r="AC26" s="90">
        <f t="shared" si="2"/>
        <v>5.0608345591135013E-3</v>
      </c>
      <c r="AD26" s="90">
        <f t="shared" si="2"/>
        <v>3.6208534499609485E-3</v>
      </c>
      <c r="AE26" s="26"/>
      <c r="AF26" s="24">
        <v>29</v>
      </c>
      <c r="AG26" s="24" t="s">
        <v>25</v>
      </c>
      <c r="AH26" s="24">
        <v>2946.7792621399999</v>
      </c>
      <c r="AI26" s="24">
        <v>3388.4155876899999</v>
      </c>
      <c r="AJ26" s="24">
        <v>88.502213626900001</v>
      </c>
      <c r="AK26" s="24">
        <v>265.621114869</v>
      </c>
      <c r="AL26" s="24">
        <v>2447.4365669700001</v>
      </c>
      <c r="AM26" s="24">
        <v>153.98013791400001</v>
      </c>
      <c r="AN26" s="24">
        <v>984.33302433599999</v>
      </c>
      <c r="AO26" s="24">
        <v>432063.49184899998</v>
      </c>
      <c r="AP26" s="24">
        <v>303.23420582900002</v>
      </c>
      <c r="AQ26" s="24">
        <v>64.656432228900002</v>
      </c>
      <c r="AR26" s="24">
        <v>31582.426927600001</v>
      </c>
      <c r="AS26" s="24">
        <v>58.982632306600003</v>
      </c>
      <c r="AT26" s="24">
        <v>1611.2413517299999</v>
      </c>
      <c r="AU26" s="24">
        <v>141.77985573199999</v>
      </c>
      <c r="AV26" s="24">
        <v>368.46980862300001</v>
      </c>
      <c r="AW26" s="24">
        <v>4032.0390693300001</v>
      </c>
      <c r="AX26" s="24">
        <v>9053.1100838799994</v>
      </c>
      <c r="AY26" s="24">
        <v>499.74771481099998</v>
      </c>
      <c r="AZ26" s="24">
        <v>208.30592101600001</v>
      </c>
      <c r="BA26" s="24">
        <f t="shared" si="0"/>
        <v>490262.55375963246</v>
      </c>
      <c r="BB26" s="24">
        <f t="shared" si="3"/>
        <v>58199.061910632474</v>
      </c>
      <c r="BD26" s="24">
        <f t="shared" si="1"/>
        <v>-852673.11147785769</v>
      </c>
      <c r="BE26" s="24">
        <f t="shared" si="1"/>
        <v>-100872.72266938252</v>
      </c>
      <c r="BG26" s="21">
        <f t="shared" si="4"/>
        <v>0.36322954413346625</v>
      </c>
      <c r="BH26" s="21">
        <f t="shared" si="4"/>
        <v>0.36454668601502488</v>
      </c>
      <c r="BJ26" s="75">
        <v>0.32388321885920957</v>
      </c>
      <c r="BK26" s="75">
        <v>0.32968253243632328</v>
      </c>
      <c r="BL26" s="75"/>
      <c r="BM26" s="75"/>
    </row>
    <row r="27" spans="1:65" x14ac:dyDescent="0.3">
      <c r="A27" s="26" t="s">
        <v>26</v>
      </c>
      <c r="B27" s="24">
        <v>503589.68392097403</v>
      </c>
      <c r="C27" s="24">
        <v>66754.597842633899</v>
      </c>
      <c r="F27" s="26" t="s">
        <v>26</v>
      </c>
      <c r="G27" s="24">
        <v>3800.7181812970898</v>
      </c>
      <c r="H27" s="24">
        <v>3213.2039278647599</v>
      </c>
      <c r="I27" s="24">
        <v>109.770760352078</v>
      </c>
      <c r="J27" s="24">
        <v>428.44879842589899</v>
      </c>
      <c r="K27" s="24">
        <v>2883.96080656095</v>
      </c>
      <c r="L27" s="24">
        <v>212.86442090643001</v>
      </c>
      <c r="M27" s="24">
        <v>1192.7808603537301</v>
      </c>
      <c r="N27" s="24">
        <v>504573.45635421597</v>
      </c>
      <c r="O27" s="24">
        <v>66713.977469645106</v>
      </c>
      <c r="P27" s="24">
        <v>437859.478884571</v>
      </c>
      <c r="Q27" s="24">
        <v>259.89099360108401</v>
      </c>
      <c r="R27" s="24">
        <v>74.396921311529596</v>
      </c>
      <c r="S27" s="24">
        <v>34411.011629160501</v>
      </c>
      <c r="T27" s="24">
        <v>92.337348721594793</v>
      </c>
      <c r="U27" s="24">
        <v>2002.6006435291499</v>
      </c>
      <c r="V27" s="24">
        <v>269.28681625026798</v>
      </c>
      <c r="W27" s="24">
        <v>717.60905868152599</v>
      </c>
      <c r="X27" s="24">
        <v>5010.9965746788102</v>
      </c>
      <c r="Y27" s="24">
        <v>11169.690144678299</v>
      </c>
      <c r="Z27" s="24">
        <v>617.52939422499196</v>
      </c>
      <c r="AA27" s="24">
        <v>246.880189046335</v>
      </c>
      <c r="AB27" s="26"/>
      <c r="AC27" s="90">
        <f t="shared" si="2"/>
        <v>1.9535198290446406E-3</v>
      </c>
      <c r="AD27" s="90">
        <f t="shared" si="2"/>
        <v>-6.0850299906758032E-4</v>
      </c>
      <c r="AE27" s="26"/>
      <c r="AF27" s="24">
        <v>30</v>
      </c>
      <c r="AG27" s="24" t="s">
        <v>26</v>
      </c>
      <c r="AH27" s="24">
        <v>1729.5400289900001</v>
      </c>
      <c r="AI27" s="24">
        <v>1316.7844917100001</v>
      </c>
      <c r="AJ27" s="24">
        <v>51.4503674272</v>
      </c>
      <c r="AK27" s="24">
        <v>238.787499247</v>
      </c>
      <c r="AL27" s="24">
        <v>1280.8192242299999</v>
      </c>
      <c r="AM27" s="24">
        <v>109.389614108</v>
      </c>
      <c r="AN27" s="24">
        <v>543.17805775500005</v>
      </c>
      <c r="AO27" s="24">
        <v>183336.713384</v>
      </c>
      <c r="AP27" s="24">
        <v>100.02939368</v>
      </c>
      <c r="AQ27" s="24">
        <v>32.671511839700003</v>
      </c>
      <c r="AR27" s="24">
        <v>14845.7277526</v>
      </c>
      <c r="AS27" s="24">
        <v>46.925477155199999</v>
      </c>
      <c r="AT27" s="24">
        <v>980.49114325000005</v>
      </c>
      <c r="AU27" s="24">
        <v>152.96707918199999</v>
      </c>
      <c r="AV27" s="24">
        <v>410.74089113299999</v>
      </c>
      <c r="AW27" s="24">
        <v>2453.1468495399999</v>
      </c>
      <c r="AX27" s="24">
        <v>5024.0908932299999</v>
      </c>
      <c r="AY27" s="24">
        <v>302.75519777400001</v>
      </c>
      <c r="AZ27" s="24">
        <v>109.69558968699999</v>
      </c>
      <c r="BA27" s="24">
        <f t="shared" si="0"/>
        <v>213065.9044465381</v>
      </c>
      <c r="BB27" s="24">
        <f t="shared" si="3"/>
        <v>29729.191062538099</v>
      </c>
      <c r="BD27" s="24">
        <f t="shared" si="1"/>
        <v>-290523.77947443596</v>
      </c>
      <c r="BE27" s="24">
        <f t="shared" si="1"/>
        <v>-37025.4067800958</v>
      </c>
      <c r="BG27" s="21">
        <f t="shared" si="4"/>
        <v>0.42226934802722471</v>
      </c>
      <c r="BH27" s="21">
        <f t="shared" si="4"/>
        <v>0.44562162518439102</v>
      </c>
      <c r="BJ27" s="75">
        <v>0.45398056566966805</v>
      </c>
      <c r="BK27" s="75">
        <v>0.47318332151066644</v>
      </c>
      <c r="BL27" s="75"/>
      <c r="BM27" s="75"/>
    </row>
    <row r="28" spans="1:65" x14ac:dyDescent="0.3">
      <c r="A28" s="26" t="s">
        <v>27</v>
      </c>
      <c r="B28" s="24">
        <v>518786.05501389701</v>
      </c>
      <c r="C28" s="24">
        <v>71855.222337576895</v>
      </c>
      <c r="D28" s="26" t="s">
        <v>235</v>
      </c>
      <c r="F28" s="26" t="s">
        <v>27</v>
      </c>
      <c r="G28" s="24">
        <v>3428.1408938639802</v>
      </c>
      <c r="H28" s="24">
        <v>3256.42345938259</v>
      </c>
      <c r="I28" s="24">
        <v>144.78695320138601</v>
      </c>
      <c r="J28" s="24">
        <v>1035.14067229947</v>
      </c>
      <c r="K28" s="24">
        <v>2695.90273439265</v>
      </c>
      <c r="L28" s="24">
        <v>428.44344271565302</v>
      </c>
      <c r="M28" s="24">
        <v>1312.05128270418</v>
      </c>
      <c r="N28" s="24">
        <v>519938.23313261301</v>
      </c>
      <c r="O28" s="24">
        <v>71861.013099984993</v>
      </c>
      <c r="P28" s="24">
        <v>448077.22003262799</v>
      </c>
      <c r="Q28" s="24">
        <v>238.62105162673501</v>
      </c>
      <c r="R28" s="24">
        <v>70.5808114331696</v>
      </c>
      <c r="S28" s="24">
        <v>33101.348094269597</v>
      </c>
      <c r="T28" s="24">
        <v>138.92255924646</v>
      </c>
      <c r="U28" s="24">
        <v>3424.1195120069201</v>
      </c>
      <c r="V28" s="24">
        <v>658.65231843560002</v>
      </c>
      <c r="W28" s="24">
        <v>1802.8010954766601</v>
      </c>
      <c r="X28" s="24">
        <v>8564.9211331756997</v>
      </c>
      <c r="Y28" s="24">
        <v>10209.678112953799</v>
      </c>
      <c r="Z28" s="24">
        <v>1126.2133364198</v>
      </c>
      <c r="AA28" s="24">
        <v>224.26563638067199</v>
      </c>
      <c r="AB28" s="26"/>
      <c r="AC28" s="90">
        <f t="shared" si="2"/>
        <v>2.2209118914831472E-3</v>
      </c>
      <c r="AD28" s="90">
        <f t="shared" si="2"/>
        <v>8.0589304711813463E-5</v>
      </c>
      <c r="AE28" s="26"/>
      <c r="AF28" s="24">
        <v>31</v>
      </c>
      <c r="AG28" s="24" t="s">
        <v>27</v>
      </c>
      <c r="AH28" s="24">
        <v>1884.30972236</v>
      </c>
      <c r="AI28" s="24">
        <v>1759.8818137999999</v>
      </c>
      <c r="AJ28" s="24">
        <v>80.184329370200004</v>
      </c>
      <c r="AK28" s="24">
        <v>581.65988116000005</v>
      </c>
      <c r="AL28" s="24">
        <v>1475.68073323</v>
      </c>
      <c r="AM28" s="24">
        <v>239.34071764000001</v>
      </c>
      <c r="AN28" s="24">
        <v>722.45282984400001</v>
      </c>
      <c r="AO28" s="24">
        <v>243192.05460199999</v>
      </c>
      <c r="AP28" s="24">
        <v>127.729115349</v>
      </c>
      <c r="AQ28" s="24">
        <v>38.565200924499997</v>
      </c>
      <c r="AR28" s="24">
        <v>18030.0706756</v>
      </c>
      <c r="AS28" s="24">
        <v>77.711221066299998</v>
      </c>
      <c r="AT28" s="24">
        <v>1905.2646148199999</v>
      </c>
      <c r="AU28" s="24">
        <v>370.623992128</v>
      </c>
      <c r="AV28" s="24">
        <v>1014.80866121</v>
      </c>
      <c r="AW28" s="24">
        <v>4765.6873544099999</v>
      </c>
      <c r="AX28" s="24">
        <v>5600.5074980400004</v>
      </c>
      <c r="AY28" s="24">
        <v>626.44917264399999</v>
      </c>
      <c r="AZ28" s="24">
        <v>122.68152339</v>
      </c>
      <c r="BA28" s="24">
        <f t="shared" si="0"/>
        <v>282615.66365898604</v>
      </c>
      <c r="BB28" s="24">
        <f t="shared" si="3"/>
        <v>39423.609056986053</v>
      </c>
      <c r="BD28" s="24">
        <f t="shared" si="1"/>
        <v>-236170.39135491097</v>
      </c>
      <c r="BE28" s="24">
        <f t="shared" si="1"/>
        <v>-32431.613280590842</v>
      </c>
      <c r="BG28" s="21">
        <f t="shared" si="4"/>
        <v>0.54355622581596807</v>
      </c>
      <c r="BH28" s="21">
        <f t="shared" si="4"/>
        <v>0.54860914641063263</v>
      </c>
      <c r="BJ28" s="75">
        <v>0.52748840862349988</v>
      </c>
      <c r="BK28" s="75">
        <v>0.53457673314244658</v>
      </c>
      <c r="BL28" s="75"/>
      <c r="BM28" s="75"/>
    </row>
    <row r="29" spans="1:65" x14ac:dyDescent="0.3">
      <c r="A29" s="26" t="s">
        <v>28</v>
      </c>
      <c r="B29" s="24">
        <v>140428.110717314</v>
      </c>
      <c r="C29" s="24">
        <v>18561.160409559299</v>
      </c>
      <c r="D29" s="24"/>
      <c r="E29" s="24"/>
      <c r="F29" s="24" t="s">
        <v>28</v>
      </c>
      <c r="G29" s="24">
        <v>1219.3329995535601</v>
      </c>
      <c r="H29" s="24">
        <v>673.19673241951705</v>
      </c>
      <c r="I29" s="24">
        <v>39.418323881016498</v>
      </c>
      <c r="J29" s="24">
        <v>74.865594922755506</v>
      </c>
      <c r="K29" s="24">
        <v>668.60902561219598</v>
      </c>
      <c r="L29" s="24">
        <v>39.007627782646303</v>
      </c>
      <c r="M29" s="24">
        <v>294.50430705974998</v>
      </c>
      <c r="N29" s="24">
        <v>139659.672746892</v>
      </c>
      <c r="O29" s="24">
        <v>18452.7123327546</v>
      </c>
      <c r="P29" s="24">
        <v>121206.960414138</v>
      </c>
      <c r="Q29" s="24">
        <v>74.233089281679</v>
      </c>
      <c r="R29" s="24">
        <v>21.646202549645299</v>
      </c>
      <c r="S29" s="24">
        <v>10599.903189536801</v>
      </c>
      <c r="T29" s="24">
        <v>56.8649078743586</v>
      </c>
      <c r="U29" s="24">
        <v>327.69858992377499</v>
      </c>
      <c r="V29" s="24">
        <v>39.939125922496501</v>
      </c>
      <c r="W29" s="24">
        <v>108.522720657859</v>
      </c>
      <c r="X29" s="24">
        <v>819.61000975545198</v>
      </c>
      <c r="Y29" s="24">
        <v>3216.2488459355</v>
      </c>
      <c r="Z29" s="24">
        <v>122.575254771628</v>
      </c>
      <c r="AA29" s="24">
        <v>56.535785313910502</v>
      </c>
      <c r="AB29" s="26"/>
      <c r="AC29" s="90">
        <f t="shared" si="2"/>
        <v>-5.4721092984644166E-3</v>
      </c>
      <c r="AD29" s="90">
        <f t="shared" si="2"/>
        <v>-5.8427422861367624E-3</v>
      </c>
      <c r="AE29" s="26"/>
      <c r="AF29" s="24">
        <v>32</v>
      </c>
      <c r="AG29" s="24" t="s">
        <v>28</v>
      </c>
      <c r="AH29" s="24">
        <v>813.65585212600001</v>
      </c>
      <c r="AI29" s="24">
        <v>430.397865147</v>
      </c>
      <c r="AJ29" s="24">
        <v>26.553026981599999</v>
      </c>
      <c r="AK29" s="24">
        <v>50.592689847199999</v>
      </c>
      <c r="AL29" s="24">
        <v>437.28486167</v>
      </c>
      <c r="AM29" s="24">
        <v>26.0742543486</v>
      </c>
      <c r="AN29" s="24">
        <v>194.21098461400001</v>
      </c>
      <c r="AO29" s="24">
        <v>79952.088954399995</v>
      </c>
      <c r="AP29" s="24">
        <v>48.693243345100001</v>
      </c>
      <c r="AQ29" s="24">
        <v>14.339770702799999</v>
      </c>
      <c r="AR29" s="24">
        <v>7016.8260931100003</v>
      </c>
      <c r="AS29" s="24">
        <v>38.948466987400003</v>
      </c>
      <c r="AT29" s="24">
        <v>213.76243194</v>
      </c>
      <c r="AU29" s="24">
        <v>27.440476538599999</v>
      </c>
      <c r="AV29" s="24">
        <v>75.022420587100001</v>
      </c>
      <c r="AW29" s="24">
        <v>534.63874661800003</v>
      </c>
      <c r="AX29" s="24">
        <v>2132.4569508</v>
      </c>
      <c r="AY29" s="24">
        <v>81.190070608599996</v>
      </c>
      <c r="AZ29" s="24">
        <v>36.878639819500002</v>
      </c>
      <c r="BA29" s="24">
        <f t="shared" si="0"/>
        <v>92151.055800191491</v>
      </c>
      <c r="BB29" s="24">
        <f t="shared" si="3"/>
        <v>12198.966845791496</v>
      </c>
      <c r="BD29" s="24">
        <f t="shared" si="1"/>
        <v>-48277.054917122514</v>
      </c>
      <c r="BE29" s="24">
        <f t="shared" si="1"/>
        <v>-6362.1935637678034</v>
      </c>
      <c r="BG29" s="21">
        <f t="shared" si="4"/>
        <v>0.65982580359613674</v>
      </c>
      <c r="BH29" s="21">
        <f t="shared" si="4"/>
        <v>0.66109342766578794</v>
      </c>
      <c r="BJ29" s="75">
        <v>0.66074009005956147</v>
      </c>
      <c r="BK29" s="75">
        <v>0.65956225764164922</v>
      </c>
      <c r="BL29" s="75"/>
      <c r="BM29" s="75"/>
    </row>
    <row r="30" spans="1:65" x14ac:dyDescent="0.3">
      <c r="A30" s="26" t="s">
        <v>29</v>
      </c>
      <c r="B30" s="24">
        <v>20700.600832197</v>
      </c>
      <c r="C30" s="24">
        <v>4345.5899582119</v>
      </c>
      <c r="D30" s="26" t="s">
        <v>235</v>
      </c>
      <c r="F30" s="26" t="s">
        <v>29</v>
      </c>
      <c r="G30" s="24">
        <v>238.722423540953</v>
      </c>
      <c r="H30" s="24">
        <v>206.32487419875699</v>
      </c>
      <c r="I30" s="24">
        <v>8.9931905730363706</v>
      </c>
      <c r="J30" s="24">
        <v>40.102471491481801</v>
      </c>
      <c r="K30" s="24">
        <v>182.350729784994</v>
      </c>
      <c r="L30" s="24">
        <v>8.0830988607615808</v>
      </c>
      <c r="M30" s="24">
        <v>72.185409040052406</v>
      </c>
      <c r="N30" s="24">
        <v>20788.412359849401</v>
      </c>
      <c r="O30" s="24">
        <v>4369.1934355947196</v>
      </c>
      <c r="P30" s="24">
        <v>16419.218924254699</v>
      </c>
      <c r="Q30" s="24">
        <v>27.074474335444201</v>
      </c>
      <c r="R30" s="24">
        <v>4.1979007920104499</v>
      </c>
      <c r="S30" s="24">
        <v>2227.5177895357601</v>
      </c>
      <c r="T30" s="24">
        <v>10.3630112380605</v>
      </c>
      <c r="U30" s="24">
        <v>157.00534069676999</v>
      </c>
      <c r="V30" s="24">
        <v>4.3962428170659704</v>
      </c>
      <c r="W30" s="24">
        <v>6.3441132955240596</v>
      </c>
      <c r="X30" s="24">
        <v>392.183301641892</v>
      </c>
      <c r="Y30" s="24">
        <v>738.07422179599496</v>
      </c>
      <c r="Z30" s="24">
        <v>29.282797334611999</v>
      </c>
      <c r="AA30" s="24">
        <v>15.992044621549001</v>
      </c>
      <c r="AB30" s="26"/>
      <c r="AC30" s="90">
        <f t="shared" si="2"/>
        <v>4.2419796586687175E-3</v>
      </c>
      <c r="AD30" s="90">
        <f t="shared" si="2"/>
        <v>5.4315933186967905E-3</v>
      </c>
      <c r="AE30" s="26"/>
      <c r="AF30" s="24">
        <v>33</v>
      </c>
      <c r="AG30" s="24" t="s">
        <v>29</v>
      </c>
      <c r="AH30" s="24">
        <v>34.008034375199998</v>
      </c>
      <c r="AI30" s="24">
        <v>29.5116335341</v>
      </c>
      <c r="AJ30" s="24">
        <v>1.2932661291900001</v>
      </c>
      <c r="AK30" s="24">
        <v>5.8211560417200001</v>
      </c>
      <c r="AL30" s="24">
        <v>25.915186366699999</v>
      </c>
      <c r="AM30" s="24">
        <v>1.1645031189899999</v>
      </c>
      <c r="AN30" s="24">
        <v>10.288422987100001</v>
      </c>
      <c r="AO30" s="24">
        <v>2323.2730084</v>
      </c>
      <c r="AP30" s="24">
        <v>3.8691894863899998</v>
      </c>
      <c r="AQ30" s="24">
        <v>0.59732351689899998</v>
      </c>
      <c r="AR30" s="24">
        <v>318.53411326000003</v>
      </c>
      <c r="AS30" s="24">
        <v>1.50584169829</v>
      </c>
      <c r="AT30" s="24">
        <v>22.5773455922</v>
      </c>
      <c r="AU30" s="24">
        <v>0.63616152961899997</v>
      </c>
      <c r="AV30" s="24">
        <v>0.914213930876</v>
      </c>
      <c r="AW30" s="24">
        <v>56.393920023299998</v>
      </c>
      <c r="AX30" s="24">
        <v>105.134150366</v>
      </c>
      <c r="AY30" s="24">
        <v>4.2182950467499998</v>
      </c>
      <c r="AZ30" s="24">
        <v>2.2747501937000001</v>
      </c>
      <c r="BA30" s="24">
        <f t="shared" si="0"/>
        <v>2947.9305155970246</v>
      </c>
      <c r="BB30" s="24">
        <f t="shared" si="3"/>
        <v>624.65750719702464</v>
      </c>
      <c r="BD30" s="24">
        <f t="shared" si="1"/>
        <v>-17752.670316599975</v>
      </c>
      <c r="BE30" s="24">
        <f t="shared" si="1"/>
        <v>-3720.9324510148754</v>
      </c>
      <c r="BG30" s="21">
        <f t="shared" si="4"/>
        <v>0.14180642872423666</v>
      </c>
      <c r="BH30" s="21">
        <f t="shared" si="4"/>
        <v>0.14296860883020127</v>
      </c>
      <c r="BJ30" s="75">
        <v>0.17441129441988132</v>
      </c>
      <c r="BK30" s="75">
        <v>0.17461182002797426</v>
      </c>
      <c r="BL30" s="75"/>
      <c r="BM30" s="75"/>
    </row>
    <row r="31" spans="1:65" x14ac:dyDescent="0.3">
      <c r="A31" s="26" t="s">
        <v>30</v>
      </c>
      <c r="B31" s="24">
        <v>32578.458767391901</v>
      </c>
      <c r="C31" s="24">
        <v>6080.0505239350596</v>
      </c>
      <c r="D31" s="26" t="s">
        <v>235</v>
      </c>
      <c r="F31" s="26" t="s">
        <v>30</v>
      </c>
      <c r="G31" s="24">
        <v>339.490240689605</v>
      </c>
      <c r="H31" s="24">
        <v>292.59149985945498</v>
      </c>
      <c r="I31" s="24">
        <v>12.079834510050301</v>
      </c>
      <c r="J31" s="24">
        <v>47.089733306877797</v>
      </c>
      <c r="K31" s="24">
        <v>257.010425547159</v>
      </c>
      <c r="L31" s="24">
        <v>10.8074277352469</v>
      </c>
      <c r="M31" s="24">
        <v>101.15866664462</v>
      </c>
      <c r="N31" s="24">
        <v>32728.8349231303</v>
      </c>
      <c r="O31" s="24">
        <v>6109.9309074113899</v>
      </c>
      <c r="P31" s="24">
        <v>26618.904015718901</v>
      </c>
      <c r="Q31" s="24">
        <v>37.379119804670403</v>
      </c>
      <c r="R31" s="24">
        <v>6.1451624751290996</v>
      </c>
      <c r="S31" s="24">
        <v>3181.52939224083</v>
      </c>
      <c r="T31" s="24">
        <v>13.342093762573199</v>
      </c>
      <c r="U31" s="24">
        <v>199.296729222815</v>
      </c>
      <c r="V31" s="24">
        <v>5.62125965486642</v>
      </c>
      <c r="W31" s="24">
        <v>8.7453257163643503</v>
      </c>
      <c r="X31" s="24">
        <v>497.960316363255</v>
      </c>
      <c r="Y31" s="24">
        <v>1037.9196331508999</v>
      </c>
      <c r="Z31" s="24">
        <v>39.409084144909698</v>
      </c>
      <c r="AA31" s="24">
        <v>22.354962582053201</v>
      </c>
      <c r="AB31" s="26"/>
      <c r="AC31" s="90">
        <f t="shared" si="2"/>
        <v>4.6158155243645731E-3</v>
      </c>
      <c r="AD31" s="90">
        <f t="shared" si="2"/>
        <v>4.9144959172134385E-3</v>
      </c>
      <c r="AE31" s="26"/>
      <c r="AF31" s="24">
        <v>34</v>
      </c>
      <c r="AG31" s="24" t="s">
        <v>30</v>
      </c>
      <c r="AH31" s="24">
        <v>113.186796914</v>
      </c>
      <c r="AI31" s="24">
        <v>97.619398783899996</v>
      </c>
      <c r="AJ31" s="24">
        <v>4.0601992925400001</v>
      </c>
      <c r="AK31" s="24">
        <v>16.130956338299999</v>
      </c>
      <c r="AL31" s="24">
        <v>85.872330579999996</v>
      </c>
      <c r="AM31" s="24">
        <v>3.6179037406900001</v>
      </c>
      <c r="AN31" s="24">
        <v>33.799050380700002</v>
      </c>
      <c r="AO31" s="24">
        <v>8683.0765386399999</v>
      </c>
      <c r="AP31" s="24">
        <v>12.5615593951</v>
      </c>
      <c r="AQ31" s="24">
        <v>2.0413697881699999</v>
      </c>
      <c r="AR31" s="24">
        <v>1060.0491424500001</v>
      </c>
      <c r="AS31" s="24">
        <v>4.5041687287499999</v>
      </c>
      <c r="AT31" s="24">
        <v>67.531441066699998</v>
      </c>
      <c r="AU31" s="24">
        <v>1.87274852763</v>
      </c>
      <c r="AV31" s="24">
        <v>2.8472776584499999</v>
      </c>
      <c r="AW31" s="24">
        <v>168.726847709</v>
      </c>
      <c r="AX31" s="24">
        <v>346.74223476100002</v>
      </c>
      <c r="AY31" s="24">
        <v>13.2016353093</v>
      </c>
      <c r="AZ31" s="24">
        <v>7.4753624932699996</v>
      </c>
      <c r="BA31" s="24">
        <f t="shared" si="0"/>
        <v>10724.916962557501</v>
      </c>
      <c r="BB31" s="24">
        <f t="shared" si="3"/>
        <v>2041.8404239175015</v>
      </c>
      <c r="BD31" s="24">
        <f t="shared" si="1"/>
        <v>-21853.5418048344</v>
      </c>
      <c r="BE31" s="24">
        <f t="shared" si="1"/>
        <v>-4038.210100017558</v>
      </c>
      <c r="BG31" s="21">
        <f t="shared" si="4"/>
        <v>0.32769015419421271</v>
      </c>
      <c r="BH31" s="21">
        <f t="shared" si="4"/>
        <v>0.33418388110424202</v>
      </c>
      <c r="BJ31" s="75">
        <v>0.33647107715029179</v>
      </c>
      <c r="BK31" s="75">
        <v>0.33847496838373725</v>
      </c>
      <c r="BL31" s="75"/>
      <c r="BM31" s="75"/>
    </row>
    <row r="32" spans="1:65" x14ac:dyDescent="0.3">
      <c r="A32" s="26" t="s">
        <v>31</v>
      </c>
      <c r="B32" s="24">
        <v>213250.778517723</v>
      </c>
      <c r="C32" s="24">
        <v>26586.939133288</v>
      </c>
      <c r="F32" s="26" t="s">
        <v>31</v>
      </c>
      <c r="G32" s="24">
        <v>1249.9348821905101</v>
      </c>
      <c r="H32" s="24">
        <v>1515.7710361172201</v>
      </c>
      <c r="I32" s="24">
        <v>46.938915744859003</v>
      </c>
      <c r="J32" s="24">
        <v>206.15333906535</v>
      </c>
      <c r="K32" s="24">
        <v>1025.80189509306</v>
      </c>
      <c r="L32" s="24">
        <v>93.076132707220694</v>
      </c>
      <c r="M32" s="24">
        <v>442.49369852896598</v>
      </c>
      <c r="N32" s="24">
        <v>214191.306348916</v>
      </c>
      <c r="O32" s="24">
        <v>26689.155495231898</v>
      </c>
      <c r="P32" s="24">
        <v>187502.150853684</v>
      </c>
      <c r="Q32" s="24">
        <v>141.40830607869401</v>
      </c>
      <c r="R32" s="24">
        <v>27.862881079382898</v>
      </c>
      <c r="S32" s="24">
        <v>14125.340940161001</v>
      </c>
      <c r="T32" s="24">
        <v>40.430037180949803</v>
      </c>
      <c r="U32" s="24">
        <v>906.46593936187196</v>
      </c>
      <c r="V32" s="24">
        <v>103.46460455144199</v>
      </c>
      <c r="W32" s="24">
        <v>274.91637216223802</v>
      </c>
      <c r="X32" s="24">
        <v>2267.3308142220098</v>
      </c>
      <c r="Y32" s="24">
        <v>3850.9755231843501</v>
      </c>
      <c r="Z32" s="24">
        <v>284.30761696897503</v>
      </c>
      <c r="AA32" s="24">
        <v>86.482560833788</v>
      </c>
      <c r="AB32" s="26"/>
      <c r="AC32" s="90">
        <f t="shared" si="2"/>
        <v>4.4104309383087925E-3</v>
      </c>
      <c r="AD32" s="90">
        <f t="shared" si="2"/>
        <v>3.8446081149641864E-3</v>
      </c>
      <c r="AE32" s="26"/>
      <c r="AF32" s="24">
        <v>35</v>
      </c>
      <c r="AG32" s="24" t="s">
        <v>31</v>
      </c>
      <c r="AH32" s="24">
        <v>761.45903936599996</v>
      </c>
      <c r="AI32" s="24">
        <v>915.68395649700005</v>
      </c>
      <c r="AJ32" s="24">
        <v>28.719985319399999</v>
      </c>
      <c r="AK32" s="24">
        <v>127.558543117</v>
      </c>
      <c r="AL32" s="24">
        <v>622.31726468299996</v>
      </c>
      <c r="AM32" s="24">
        <v>57.400025332200002</v>
      </c>
      <c r="AN32" s="24">
        <v>269.40812879800001</v>
      </c>
      <c r="AO32" s="24">
        <v>113768.99952</v>
      </c>
      <c r="AP32" s="24">
        <v>85.3758009453</v>
      </c>
      <c r="AQ32" s="24">
        <v>16.9289370117</v>
      </c>
      <c r="AR32" s="24">
        <v>8571.6929326499994</v>
      </c>
      <c r="AS32" s="24">
        <v>24.9833726998</v>
      </c>
      <c r="AT32" s="24">
        <v>554.69642030800003</v>
      </c>
      <c r="AU32" s="24">
        <v>64.687127763199996</v>
      </c>
      <c r="AV32" s="24">
        <v>172.21253744000001</v>
      </c>
      <c r="AW32" s="24">
        <v>1387.4546582800001</v>
      </c>
      <c r="AX32" s="24">
        <v>2341.3048919600001</v>
      </c>
      <c r="AY32" s="24">
        <v>174.45161738600001</v>
      </c>
      <c r="AZ32" s="24">
        <v>52.430049289400003</v>
      </c>
      <c r="BA32" s="24">
        <f t="shared" si="0"/>
        <v>129997.764808846</v>
      </c>
      <c r="BB32" s="24">
        <f t="shared" si="3"/>
        <v>16228.765288846</v>
      </c>
      <c r="BD32" s="24">
        <f t="shared" si="1"/>
        <v>-83253.013708876999</v>
      </c>
      <c r="BE32" s="24">
        <f t="shared" si="1"/>
        <v>-10358.173844442001</v>
      </c>
      <c r="BG32" s="21">
        <f t="shared" si="4"/>
        <v>0.60692362834316271</v>
      </c>
      <c r="BH32" s="21">
        <f t="shared" si="4"/>
        <v>0.60806589746705619</v>
      </c>
      <c r="BJ32" s="75">
        <v>0.59093353553625116</v>
      </c>
      <c r="BK32" s="75">
        <v>0.59365850238819573</v>
      </c>
      <c r="BL32" s="75"/>
      <c r="BM32" s="75"/>
    </row>
    <row r="33" spans="1:65" x14ac:dyDescent="0.3">
      <c r="A33" s="26" t="s">
        <v>32</v>
      </c>
      <c r="B33" s="24">
        <v>235578.20131746199</v>
      </c>
      <c r="C33" s="24">
        <v>33245.742038239499</v>
      </c>
      <c r="D33" s="26" t="s">
        <v>235</v>
      </c>
      <c r="F33" s="26" t="s">
        <v>32</v>
      </c>
      <c r="G33" s="24">
        <v>1757.3039802245401</v>
      </c>
      <c r="H33" s="24">
        <v>1799.41127454708</v>
      </c>
      <c r="I33" s="24">
        <v>55.389934412495798</v>
      </c>
      <c r="J33" s="24">
        <v>209.02291044274301</v>
      </c>
      <c r="K33" s="24">
        <v>1385.0963273202201</v>
      </c>
      <c r="L33" s="24">
        <v>85.0391603917613</v>
      </c>
      <c r="M33" s="24">
        <v>562.20660493725097</v>
      </c>
      <c r="N33" s="24">
        <v>236015.82401789</v>
      </c>
      <c r="O33" s="24">
        <v>33299.6073767423</v>
      </c>
      <c r="P33" s="24">
        <v>202716.216641148</v>
      </c>
      <c r="Q33" s="24">
        <v>158.26449235822801</v>
      </c>
      <c r="R33" s="24">
        <v>35.247532267398498</v>
      </c>
      <c r="S33" s="24">
        <v>17678.745840043601</v>
      </c>
      <c r="T33" s="24">
        <v>50.477479521817401</v>
      </c>
      <c r="U33" s="24">
        <v>1008.3806460644701</v>
      </c>
      <c r="V33" s="24">
        <v>77.058187580261901</v>
      </c>
      <c r="W33" s="24">
        <v>187.073559262994</v>
      </c>
      <c r="X33" s="24">
        <v>2521.3336909230102</v>
      </c>
      <c r="Y33" s="24">
        <v>5331.6946694444896</v>
      </c>
      <c r="Z33" s="24">
        <v>277.24281739667202</v>
      </c>
      <c r="AA33" s="24">
        <v>120.618269603223</v>
      </c>
      <c r="AB33" s="26"/>
      <c r="AC33" s="90">
        <f t="shared" si="2"/>
        <v>1.8576536283094957E-3</v>
      </c>
      <c r="AD33" s="90">
        <f t="shared" si="2"/>
        <v>1.6202176639897137E-3</v>
      </c>
      <c r="AE33" s="26"/>
      <c r="AF33" s="24">
        <v>36</v>
      </c>
      <c r="AG33" s="24" t="s">
        <v>32</v>
      </c>
      <c r="AH33" s="24">
        <v>365.41061896799999</v>
      </c>
      <c r="AI33" s="24">
        <v>379.68409232800002</v>
      </c>
      <c r="AJ33" s="24">
        <v>11.7783273277</v>
      </c>
      <c r="AK33" s="24">
        <v>48.220354603399997</v>
      </c>
      <c r="AL33" s="24">
        <v>286.88793131</v>
      </c>
      <c r="AM33" s="24">
        <v>19.123036534600001</v>
      </c>
      <c r="AN33" s="24">
        <v>118.086557949</v>
      </c>
      <c r="AO33" s="24">
        <v>41732.280541</v>
      </c>
      <c r="AP33" s="24">
        <v>31.5810026461</v>
      </c>
      <c r="AQ33" s="24">
        <v>7.3077844005900001</v>
      </c>
      <c r="AR33" s="24">
        <v>3705.4165818900001</v>
      </c>
      <c r="AS33" s="24">
        <v>11.199938249500001</v>
      </c>
      <c r="AT33" s="24">
        <v>220.40050327399999</v>
      </c>
      <c r="AU33" s="24">
        <v>18.178880081199999</v>
      </c>
      <c r="AV33" s="24">
        <v>44.356335847099999</v>
      </c>
      <c r="AW33" s="24">
        <v>551.00870686799999</v>
      </c>
      <c r="AX33" s="24">
        <v>1107.2290268100001</v>
      </c>
      <c r="AY33" s="24">
        <v>61.494529120300001</v>
      </c>
      <c r="AZ33" s="24">
        <v>25.125427644799998</v>
      </c>
      <c r="BA33" s="24">
        <f t="shared" si="0"/>
        <v>48744.770176852282</v>
      </c>
      <c r="BB33" s="24">
        <f t="shared" si="3"/>
        <v>7012.4896358522819</v>
      </c>
      <c r="BD33" s="24">
        <f t="shared" si="1"/>
        <v>-186833.43114060973</v>
      </c>
      <c r="BE33" s="24">
        <f t="shared" si="1"/>
        <v>-26233.252402387217</v>
      </c>
      <c r="BG33" s="21">
        <f t="shared" si="4"/>
        <v>0.20653178819551279</v>
      </c>
      <c r="BH33" s="21">
        <f t="shared" si="4"/>
        <v>0.21058775728238974</v>
      </c>
      <c r="BJ33" s="75">
        <v>0.25682533962307752</v>
      </c>
      <c r="BK33" s="75">
        <v>0.25700220407735547</v>
      </c>
      <c r="BL33" s="75"/>
      <c r="BM33" s="75"/>
    </row>
    <row r="34" spans="1:65" x14ac:dyDescent="0.3">
      <c r="A34" s="26" t="s">
        <v>33</v>
      </c>
      <c r="B34" s="24">
        <v>236951.174959942</v>
      </c>
      <c r="C34" s="24">
        <v>32029.9376949957</v>
      </c>
      <c r="D34" s="26" t="s">
        <v>235</v>
      </c>
      <c r="F34" s="26" t="s">
        <v>33</v>
      </c>
      <c r="G34" s="24">
        <v>1748.9861406438499</v>
      </c>
      <c r="H34" s="24">
        <v>1624.19032391408</v>
      </c>
      <c r="I34" s="24">
        <v>54.779451313679097</v>
      </c>
      <c r="J34" s="24">
        <v>220.09872992829401</v>
      </c>
      <c r="K34" s="24">
        <v>1352.0917146998599</v>
      </c>
      <c r="L34" s="24">
        <v>91.011266908072798</v>
      </c>
      <c r="M34" s="24">
        <v>554.50902153364495</v>
      </c>
      <c r="N34" s="24">
        <v>237440.83886123999</v>
      </c>
      <c r="O34" s="24">
        <v>32065.721787434701</v>
      </c>
      <c r="P34" s="24">
        <v>205375.11707380501</v>
      </c>
      <c r="Q34" s="24">
        <v>145.11572150112701</v>
      </c>
      <c r="R34" s="24">
        <v>34.3047162265689</v>
      </c>
      <c r="S34" s="24">
        <v>16691.5509988591</v>
      </c>
      <c r="T34" s="24">
        <v>50.097984071606099</v>
      </c>
      <c r="U34" s="24">
        <v>1001.94771342118</v>
      </c>
      <c r="V34" s="24">
        <v>98.765122079840395</v>
      </c>
      <c r="W34" s="24">
        <v>251.79912420289099</v>
      </c>
      <c r="X34" s="24">
        <v>2505.7467142864998</v>
      </c>
      <c r="Y34" s="24">
        <v>5243.5153605934802</v>
      </c>
      <c r="Z34" s="24">
        <v>280.40784801336002</v>
      </c>
      <c r="AA34" s="24">
        <v>116.803835237575</v>
      </c>
      <c r="AB34" s="26"/>
      <c r="AC34" s="90">
        <f t="shared" si="2"/>
        <v>2.0665181397845666E-3</v>
      </c>
      <c r="AD34" s="90">
        <f t="shared" si="2"/>
        <v>1.1172076817555308E-3</v>
      </c>
      <c r="AE34" s="26"/>
      <c r="AF34" s="24">
        <v>37</v>
      </c>
      <c r="AG34" s="24" t="s">
        <v>33</v>
      </c>
      <c r="AH34" s="24">
        <v>563.43650072800006</v>
      </c>
      <c r="AI34" s="24">
        <v>517.45617476699999</v>
      </c>
      <c r="AJ34" s="24">
        <v>17.345078189199999</v>
      </c>
      <c r="AK34" s="24">
        <v>68.0142682603</v>
      </c>
      <c r="AL34" s="24">
        <v>434.46296466899997</v>
      </c>
      <c r="AM34" s="24">
        <v>28.1354723376</v>
      </c>
      <c r="AN34" s="24">
        <v>177.20760458399999</v>
      </c>
      <c r="AO34" s="24">
        <v>65802.698836099997</v>
      </c>
      <c r="AP34" s="24">
        <v>45.906628585599996</v>
      </c>
      <c r="AQ34" s="24">
        <v>10.9873041023</v>
      </c>
      <c r="AR34" s="24">
        <v>5338.49475712</v>
      </c>
      <c r="AS34" s="24">
        <v>15.856381836600001</v>
      </c>
      <c r="AT34" s="24">
        <v>314.59253864700003</v>
      </c>
      <c r="AU34" s="24">
        <v>29.948750267299999</v>
      </c>
      <c r="AV34" s="24">
        <v>75.804908546700005</v>
      </c>
      <c r="AW34" s="24">
        <v>786.74825316399995</v>
      </c>
      <c r="AX34" s="24">
        <v>1687.1382856</v>
      </c>
      <c r="AY34" s="24">
        <v>87.270214822200003</v>
      </c>
      <c r="AZ34" s="24">
        <v>37.612508793000003</v>
      </c>
      <c r="BA34" s="24">
        <f t="shared" si="0"/>
        <v>76039.117431119797</v>
      </c>
      <c r="BB34" s="24">
        <f t="shared" si="3"/>
        <v>10236.418595019801</v>
      </c>
      <c r="BD34" s="24">
        <f t="shared" si="1"/>
        <v>-160912.05752882222</v>
      </c>
      <c r="BE34" s="24">
        <f t="shared" si="1"/>
        <v>-21793.5190999759</v>
      </c>
      <c r="BG34" s="21">
        <f t="shared" si="4"/>
        <v>0.32024447772254094</v>
      </c>
      <c r="BH34" s="21">
        <f t="shared" si="4"/>
        <v>0.31923243963998504</v>
      </c>
      <c r="BJ34" s="75">
        <v>0.31430176167688079</v>
      </c>
      <c r="BK34" s="75">
        <v>0.31317039263680113</v>
      </c>
      <c r="BL34" s="75"/>
      <c r="BM34" s="75"/>
    </row>
    <row r="35" spans="1:65" x14ac:dyDescent="0.3">
      <c r="A35" s="26" t="s">
        <v>34</v>
      </c>
      <c r="B35" s="24">
        <v>392392.69444094901</v>
      </c>
      <c r="C35" s="24">
        <v>60803.342818675497</v>
      </c>
      <c r="D35" s="26" t="s">
        <v>235</v>
      </c>
      <c r="F35" s="26" t="s">
        <v>34</v>
      </c>
      <c r="G35" s="24">
        <v>4163.0279328913002</v>
      </c>
      <c r="H35" s="24">
        <v>2322.6225230796299</v>
      </c>
      <c r="I35" s="24">
        <v>95.888677237829</v>
      </c>
      <c r="J35" s="24">
        <v>291.06019243042999</v>
      </c>
      <c r="K35" s="24">
        <v>2909.18090290293</v>
      </c>
      <c r="L35" s="24">
        <v>140.98515440621199</v>
      </c>
      <c r="M35" s="24">
        <v>1141.7237014500899</v>
      </c>
      <c r="N35" s="24">
        <v>391394.19142153999</v>
      </c>
      <c r="O35" s="24">
        <v>60485.216353500102</v>
      </c>
      <c r="P35" s="24">
        <v>330908.97506804002</v>
      </c>
      <c r="Q35" s="24">
        <v>161.073493829814</v>
      </c>
      <c r="R35" s="24">
        <v>70.875286319769302</v>
      </c>
      <c r="S35" s="24">
        <v>30728.627414805102</v>
      </c>
      <c r="T35" s="24">
        <v>90.697351323048693</v>
      </c>
      <c r="U35" s="24">
        <v>1498.20654618407</v>
      </c>
      <c r="V35" s="24">
        <v>187.11580131946599</v>
      </c>
      <c r="W35" s="24">
        <v>479.95057041286998</v>
      </c>
      <c r="X35" s="24">
        <v>3748.9187399482998</v>
      </c>
      <c r="Y35" s="24">
        <v>11800.087727640899</v>
      </c>
      <c r="Z35" s="24">
        <v>400.24386459211701</v>
      </c>
      <c r="AA35" s="24">
        <v>254.93047272607001</v>
      </c>
      <c r="AB35" s="26"/>
      <c r="AC35" s="48">
        <f t="shared" si="2"/>
        <v>-2.5446524197694654E-3</v>
      </c>
      <c r="AD35" s="48">
        <f t="shared" si="2"/>
        <v>-5.2320555158306883E-3</v>
      </c>
      <c r="AE35" s="26"/>
      <c r="AF35" s="24">
        <v>38</v>
      </c>
      <c r="AG35" s="24" t="s">
        <v>34</v>
      </c>
      <c r="AH35" s="24">
        <v>1942.5780476100001</v>
      </c>
      <c r="AI35" s="24">
        <v>1060.1517017399999</v>
      </c>
      <c r="AJ35" s="24">
        <v>46.518133177199999</v>
      </c>
      <c r="AK35" s="24">
        <v>165.20276033499999</v>
      </c>
      <c r="AL35" s="24">
        <v>1352.0386256199999</v>
      </c>
      <c r="AM35" s="24">
        <v>75.791118002100006</v>
      </c>
      <c r="AN35" s="24">
        <v>539.74585370900002</v>
      </c>
      <c r="AO35" s="24">
        <v>152438.70319199999</v>
      </c>
      <c r="AP35" s="24">
        <v>71.200934139200001</v>
      </c>
      <c r="AQ35" s="24">
        <v>32.9110599073</v>
      </c>
      <c r="AR35" s="24">
        <v>14217.8101025</v>
      </c>
      <c r="AS35" s="24">
        <v>45.249712963299999</v>
      </c>
      <c r="AT35" s="24">
        <v>762.73489219500004</v>
      </c>
      <c r="AU35" s="24">
        <v>106.841973459</v>
      </c>
      <c r="AV35" s="24">
        <v>278.25552105600002</v>
      </c>
      <c r="AW35" s="24">
        <v>1908.41866037</v>
      </c>
      <c r="AX35" s="24">
        <v>5495.1177355299997</v>
      </c>
      <c r="AY35" s="24">
        <v>208.89989989</v>
      </c>
      <c r="AZ35" s="24">
        <v>118.27588729999999</v>
      </c>
      <c r="BA35" s="24">
        <f t="shared" si="0"/>
        <v>180866.44581150304</v>
      </c>
      <c r="BB35" s="24">
        <f t="shared" si="3"/>
        <v>28427.742619503057</v>
      </c>
      <c r="BD35" s="24">
        <f t="shared" ref="BD35:BE51" si="5">BA35-B35</f>
        <v>-211526.24862944597</v>
      </c>
      <c r="BE35" s="24">
        <f t="shared" si="5"/>
        <v>-32375.600199172441</v>
      </c>
      <c r="BG35" s="21">
        <f t="shared" si="4"/>
        <v>0.46210815023748264</v>
      </c>
      <c r="BH35" s="21">
        <f t="shared" si="4"/>
        <v>0.46999489021184637</v>
      </c>
      <c r="BJ35" s="75">
        <v>0.47247587958451859</v>
      </c>
      <c r="BK35" s="75">
        <v>0.47697598192215196</v>
      </c>
      <c r="BL35" s="75"/>
      <c r="BM35" s="75"/>
    </row>
    <row r="36" spans="1:65" x14ac:dyDescent="0.3">
      <c r="A36" s="26" t="s">
        <v>35</v>
      </c>
      <c r="B36" s="24">
        <v>275992.45804401801</v>
      </c>
      <c r="C36" s="24">
        <v>43323.325515834797</v>
      </c>
      <c r="D36" s="26" t="s">
        <v>235</v>
      </c>
      <c r="F36" s="26" t="s">
        <v>35</v>
      </c>
      <c r="G36" s="24">
        <v>2491.4145241598899</v>
      </c>
      <c r="H36" s="24">
        <v>2077.9699984016402</v>
      </c>
      <c r="I36" s="24">
        <v>74.577848399168801</v>
      </c>
      <c r="J36" s="24">
        <v>301.681306458991</v>
      </c>
      <c r="K36" s="24">
        <v>1870.5869528266001</v>
      </c>
      <c r="L36" s="24">
        <v>109.173958012974</v>
      </c>
      <c r="M36" s="24">
        <v>755.37860524589701</v>
      </c>
      <c r="N36" s="24">
        <v>275900.969177411</v>
      </c>
      <c r="O36" s="24">
        <v>43306.055658118203</v>
      </c>
      <c r="P36" s="24">
        <v>232594.91351929301</v>
      </c>
      <c r="Q36" s="24">
        <v>178.82487111228701</v>
      </c>
      <c r="R36" s="24">
        <v>45.885245203569198</v>
      </c>
      <c r="S36" s="24">
        <v>22353.5806594024</v>
      </c>
      <c r="T36" s="24">
        <v>74.715239912476505</v>
      </c>
      <c r="U36" s="24">
        <v>1337.1754510932101</v>
      </c>
      <c r="V36" s="24">
        <v>112.30005269046499</v>
      </c>
      <c r="W36" s="24">
        <v>271.53655186097598</v>
      </c>
      <c r="X36" s="24">
        <v>3342.9312421391401</v>
      </c>
      <c r="Y36" s="24">
        <v>7401.4419726957503</v>
      </c>
      <c r="Z36" s="24">
        <v>342.54808390791197</v>
      </c>
      <c r="AA36" s="24">
        <v>164.33309459481799</v>
      </c>
      <c r="AB36" s="26"/>
      <c r="AC36" s="48">
        <f t="shared" si="2"/>
        <v>-3.3149045903430713E-4</v>
      </c>
      <c r="AD36" s="48">
        <f t="shared" si="2"/>
        <v>-3.9862724089086035E-4</v>
      </c>
      <c r="AE36" s="26"/>
      <c r="AF36" s="24">
        <v>39</v>
      </c>
      <c r="AG36" s="24" t="s">
        <v>35</v>
      </c>
      <c r="AH36" s="24">
        <v>774.75504109099995</v>
      </c>
      <c r="AI36" s="24">
        <v>636.91251750699996</v>
      </c>
      <c r="AJ36" s="24">
        <v>23.139736750699999</v>
      </c>
      <c r="AK36" s="24">
        <v>96.400911004999998</v>
      </c>
      <c r="AL36" s="24">
        <v>578.65954961299997</v>
      </c>
      <c r="AM36" s="24">
        <v>35.351540323199998</v>
      </c>
      <c r="AN36" s="24">
        <v>235.116099948</v>
      </c>
      <c r="AO36" s="24">
        <v>72209.201633000004</v>
      </c>
      <c r="AP36" s="24">
        <v>52.9153259068</v>
      </c>
      <c r="AQ36" s="24">
        <v>14.2080990354</v>
      </c>
      <c r="AR36" s="24">
        <v>6895.8862093600001</v>
      </c>
      <c r="AS36" s="24">
        <v>23.3844616232</v>
      </c>
      <c r="AT36" s="24">
        <v>419.076757477</v>
      </c>
      <c r="AU36" s="24">
        <v>38.086273251599998</v>
      </c>
      <c r="AV36" s="24">
        <v>93.315872346399999</v>
      </c>
      <c r="AW36" s="24">
        <v>1047.70070121</v>
      </c>
      <c r="AX36" s="24">
        <v>2293.5649957700002</v>
      </c>
      <c r="AY36" s="24">
        <v>109.192836082</v>
      </c>
      <c r="AZ36" s="24">
        <v>50.883271235899997</v>
      </c>
      <c r="BA36" s="24">
        <f t="shared" si="0"/>
        <v>85627.751832536189</v>
      </c>
      <c r="BB36" s="24">
        <f t="shared" si="3"/>
        <v>13418.550199536185</v>
      </c>
      <c r="BD36" s="24">
        <f t="shared" si="5"/>
        <v>-190364.70621148183</v>
      </c>
      <c r="BE36" s="24">
        <f t="shared" si="5"/>
        <v>-29904.775316298612</v>
      </c>
      <c r="BG36" s="21">
        <f t="shared" si="4"/>
        <v>0.31035683596122299</v>
      </c>
      <c r="BH36" s="21">
        <f t="shared" si="4"/>
        <v>0.30985389908214206</v>
      </c>
      <c r="BJ36" s="75">
        <v>0.3152011720155859</v>
      </c>
      <c r="BK36" s="75">
        <v>0.32139197937647962</v>
      </c>
      <c r="BL36" s="75"/>
      <c r="BM36" s="75"/>
    </row>
    <row r="37" spans="1:65" x14ac:dyDescent="0.3">
      <c r="A37" s="26" t="s">
        <v>36</v>
      </c>
      <c r="B37" s="24">
        <v>606047.71154115302</v>
      </c>
      <c r="C37" s="24">
        <v>82683.367067111598</v>
      </c>
      <c r="D37" s="26" t="s">
        <v>235</v>
      </c>
      <c r="F37" s="26" t="s">
        <v>36</v>
      </c>
      <c r="G37" s="24">
        <v>4522.4754309209202</v>
      </c>
      <c r="H37" s="24">
        <v>3944.7988214090801</v>
      </c>
      <c r="I37" s="24">
        <v>143.32625466690899</v>
      </c>
      <c r="J37" s="24">
        <v>691.80566268181201</v>
      </c>
      <c r="K37" s="24">
        <v>3477.6756566742101</v>
      </c>
      <c r="L37" s="24">
        <v>309.994449202753</v>
      </c>
      <c r="M37" s="24">
        <v>1483.1319139976899</v>
      </c>
      <c r="N37" s="24">
        <v>607312.75082968699</v>
      </c>
      <c r="O37" s="24">
        <v>82669.568260861794</v>
      </c>
      <c r="P37" s="24">
        <v>524643.18256882497</v>
      </c>
      <c r="Q37" s="24">
        <v>317.22591709519003</v>
      </c>
      <c r="R37" s="24">
        <v>88.972174837546902</v>
      </c>
      <c r="S37" s="24">
        <v>41503.7140261358</v>
      </c>
      <c r="T37" s="24">
        <v>125.764109150834</v>
      </c>
      <c r="U37" s="24">
        <v>2846.6082935674599</v>
      </c>
      <c r="V37" s="24">
        <v>416.74064815886499</v>
      </c>
      <c r="W37" s="24">
        <v>1116.10461096689</v>
      </c>
      <c r="X37" s="24">
        <v>7121.4069177731099</v>
      </c>
      <c r="Y37" s="24">
        <v>13388.2298039539</v>
      </c>
      <c r="Z37" s="24">
        <v>874.714012246675</v>
      </c>
      <c r="AA37" s="24">
        <v>296.87955742213501</v>
      </c>
      <c r="AB37" s="26"/>
      <c r="AC37" s="48">
        <f t="shared" si="2"/>
        <v>2.0873592366466129E-3</v>
      </c>
      <c r="AD37" s="48">
        <f t="shared" si="2"/>
        <v>-1.6688732860388055E-4</v>
      </c>
      <c r="AE37" s="26"/>
      <c r="AF37" s="24">
        <v>40</v>
      </c>
      <c r="AG37" s="24" t="s">
        <v>36</v>
      </c>
      <c r="AH37" s="24">
        <v>2266.2429103099998</v>
      </c>
      <c r="AI37" s="24">
        <v>1848.6148367200001</v>
      </c>
      <c r="AJ37" s="24">
        <v>69.718638052800003</v>
      </c>
      <c r="AK37" s="24">
        <v>336.03847121000001</v>
      </c>
      <c r="AL37" s="24">
        <v>1716.0034325300001</v>
      </c>
      <c r="AM37" s="24">
        <v>149.352236887</v>
      </c>
      <c r="AN37" s="24">
        <v>728.85333676899995</v>
      </c>
      <c r="AO37" s="24">
        <v>248229.758868</v>
      </c>
      <c r="AP37" s="24">
        <v>144.67412077700001</v>
      </c>
      <c r="AQ37" s="24">
        <v>43.510730751899999</v>
      </c>
      <c r="AR37" s="24">
        <v>20054.4882149</v>
      </c>
      <c r="AS37" s="24">
        <v>62.418013740799999</v>
      </c>
      <c r="AT37" s="24">
        <v>1372.1642847000001</v>
      </c>
      <c r="AU37" s="24">
        <v>204.609071769</v>
      </c>
      <c r="AV37" s="24">
        <v>547.28873095200004</v>
      </c>
      <c r="AW37" s="24">
        <v>3432.7602549399999</v>
      </c>
      <c r="AX37" s="24">
        <v>6659.2760322599997</v>
      </c>
      <c r="AY37" s="24">
        <v>417.59291478900002</v>
      </c>
      <c r="AZ37" s="24">
        <v>146.96591959599999</v>
      </c>
      <c r="BA37" s="24">
        <f t="shared" si="0"/>
        <v>288430.33101965452</v>
      </c>
      <c r="BB37" s="24">
        <f t="shared" si="3"/>
        <v>40200.572151654516</v>
      </c>
      <c r="BD37" s="24">
        <f t="shared" si="5"/>
        <v>-317617.3805214985</v>
      </c>
      <c r="BE37" s="24">
        <f t="shared" si="5"/>
        <v>-42482.794915457082</v>
      </c>
      <c r="BG37" s="21">
        <f t="shared" si="4"/>
        <v>0.47492882477045351</v>
      </c>
      <c r="BH37" s="21">
        <f t="shared" si="4"/>
        <v>0.48628017537000551</v>
      </c>
      <c r="BJ37" s="75">
        <v>0.48537599470364279</v>
      </c>
      <c r="BK37" s="75">
        <v>0.49961984589050507</v>
      </c>
      <c r="BL37" s="75"/>
      <c r="BM37" s="75"/>
    </row>
    <row r="38" spans="1:65" x14ac:dyDescent="0.3">
      <c r="A38" s="26" t="s">
        <v>37</v>
      </c>
      <c r="B38" s="24">
        <v>611746.74994675699</v>
      </c>
      <c r="C38" s="24">
        <v>68995.7952086859</v>
      </c>
      <c r="F38" s="26" t="s">
        <v>37</v>
      </c>
      <c r="G38" s="24">
        <v>3344.8885237300001</v>
      </c>
      <c r="H38" s="24">
        <v>4295.9165627738503</v>
      </c>
      <c r="I38" s="24">
        <v>101.927476501485</v>
      </c>
      <c r="J38" s="24">
        <v>259.16841206589601</v>
      </c>
      <c r="K38" s="24">
        <v>2878.08572264752</v>
      </c>
      <c r="L38" s="24">
        <v>173.28404823712901</v>
      </c>
      <c r="M38" s="24">
        <v>1148.67758990724</v>
      </c>
      <c r="N38" s="24">
        <v>615351.36484917603</v>
      </c>
      <c r="O38" s="24">
        <v>69327.1676979888</v>
      </c>
      <c r="P38" s="24">
        <v>546024.19715118699</v>
      </c>
      <c r="Q38" s="24">
        <v>395.09084574810998</v>
      </c>
      <c r="R38" s="24">
        <v>77.464379415444398</v>
      </c>
      <c r="S38" s="24">
        <v>38395.087974227899</v>
      </c>
      <c r="T38" s="24">
        <v>58.983078853816998</v>
      </c>
      <c r="U38" s="24">
        <v>1836.9119192887799</v>
      </c>
      <c r="V38" s="24">
        <v>136.49995326201301</v>
      </c>
      <c r="W38" s="24">
        <v>354.02971819419298</v>
      </c>
      <c r="X38" s="24">
        <v>4597.5288225665099</v>
      </c>
      <c r="Y38" s="24">
        <v>10444.6922615563</v>
      </c>
      <c r="Z38" s="24">
        <v>585.46679839283001</v>
      </c>
      <c r="AA38" s="24">
        <v>243.463610619664</v>
      </c>
      <c r="AB38" s="26"/>
      <c r="AC38" s="48">
        <f t="shared" si="2"/>
        <v>5.8923319212284553E-3</v>
      </c>
      <c r="AD38" s="48">
        <f t="shared" si="2"/>
        <v>4.8027925223649388E-3</v>
      </c>
      <c r="AE38" s="26"/>
      <c r="AF38" s="24">
        <v>41</v>
      </c>
      <c r="AG38" s="24" t="s">
        <v>37</v>
      </c>
      <c r="AH38" s="24">
        <v>1082.61329888</v>
      </c>
      <c r="AI38" s="24">
        <v>1263.73955914</v>
      </c>
      <c r="AJ38" s="24">
        <v>33.338147380099997</v>
      </c>
      <c r="AK38" s="24">
        <v>108.47938531</v>
      </c>
      <c r="AL38" s="24">
        <v>903.480068899</v>
      </c>
      <c r="AM38" s="24">
        <v>62.6223498636</v>
      </c>
      <c r="AN38" s="24">
        <v>368.08027879799999</v>
      </c>
      <c r="AO38" s="24">
        <v>163086.61786299999</v>
      </c>
      <c r="AP38" s="24">
        <v>112.06754564000001</v>
      </c>
      <c r="AQ38" s="24">
        <v>24.048487615399999</v>
      </c>
      <c r="AR38" s="24">
        <v>11715.630613200001</v>
      </c>
      <c r="AS38" s="24">
        <v>22.021797400800001</v>
      </c>
      <c r="AT38" s="24">
        <v>622.43372398199995</v>
      </c>
      <c r="AU38" s="24">
        <v>62.787298339199999</v>
      </c>
      <c r="AV38" s="24">
        <v>166.14285526800001</v>
      </c>
      <c r="AW38" s="24">
        <v>1557.68941516</v>
      </c>
      <c r="AX38" s="24">
        <v>3327.5734332900001</v>
      </c>
      <c r="AY38" s="24">
        <v>198.12058752900001</v>
      </c>
      <c r="AZ38" s="24">
        <v>76.555436659999998</v>
      </c>
      <c r="BA38" s="24">
        <f t="shared" si="0"/>
        <v>184794.04214535508</v>
      </c>
      <c r="BB38" s="24">
        <f t="shared" si="3"/>
        <v>21707.424282355089</v>
      </c>
      <c r="BD38" s="24">
        <f t="shared" si="5"/>
        <v>-426952.70780140191</v>
      </c>
      <c r="BE38" s="24">
        <f t="shared" si="5"/>
        <v>-47288.370926330812</v>
      </c>
      <c r="BG38" s="21">
        <f t="shared" si="4"/>
        <v>0.30030654468548795</v>
      </c>
      <c r="BH38" s="21">
        <f t="shared" si="4"/>
        <v>0.31311569480120022</v>
      </c>
      <c r="BJ38" s="75">
        <v>0.30670686561395227</v>
      </c>
      <c r="BK38" s="75">
        <v>0.3250853396429233</v>
      </c>
      <c r="BL38" s="75"/>
      <c r="BM38" s="75"/>
    </row>
    <row r="39" spans="1:65" x14ac:dyDescent="0.3">
      <c r="A39" s="26" t="s">
        <v>38</v>
      </c>
      <c r="B39" s="24">
        <v>136065.30782850299</v>
      </c>
      <c r="C39" s="24">
        <v>24392.040786333899</v>
      </c>
      <c r="D39" s="26" t="s">
        <v>235</v>
      </c>
      <c r="F39" s="26" t="s">
        <v>129</v>
      </c>
      <c r="G39" s="24">
        <v>1373.0192313585401</v>
      </c>
      <c r="H39" s="24">
        <v>1084.74323296791</v>
      </c>
      <c r="I39" s="24">
        <v>46.657235657556001</v>
      </c>
      <c r="J39" s="24">
        <v>245.61799686943601</v>
      </c>
      <c r="K39" s="24">
        <v>992.93375419567099</v>
      </c>
      <c r="L39" s="24">
        <v>79.282232940359407</v>
      </c>
      <c r="M39" s="24">
        <v>424.38780330362499</v>
      </c>
      <c r="N39" s="24">
        <v>135464.56135352599</v>
      </c>
      <c r="O39" s="24">
        <v>24344.5273979386</v>
      </c>
      <c r="P39" s="24">
        <v>111120.033955587</v>
      </c>
      <c r="Q39" s="24">
        <v>86.501295215419105</v>
      </c>
      <c r="R39" s="24">
        <v>24.203666688712801</v>
      </c>
      <c r="S39" s="24">
        <v>12108.4768235806</v>
      </c>
      <c r="T39" s="24">
        <v>54.547307693579597</v>
      </c>
      <c r="U39" s="24">
        <v>893.58194624029295</v>
      </c>
      <c r="V39" s="24">
        <v>96.669174803375199</v>
      </c>
      <c r="W39" s="24">
        <v>241.391419104151</v>
      </c>
      <c r="X39" s="24">
        <v>2233.0746551144398</v>
      </c>
      <c r="Y39" s="24">
        <v>4037.7606729608601</v>
      </c>
      <c r="Z39" s="24">
        <v>233.63241629877001</v>
      </c>
      <c r="AA39" s="24">
        <v>88.046532945319797</v>
      </c>
      <c r="AB39" s="26"/>
      <c r="AC39" s="48">
        <f t="shared" si="2"/>
        <v>-4.4151333250513998E-3</v>
      </c>
      <c r="AD39" s="48">
        <f t="shared" si="2"/>
        <v>-1.9479054176524174E-3</v>
      </c>
      <c r="AE39" s="26"/>
      <c r="AF39" s="24">
        <v>42</v>
      </c>
      <c r="AG39" s="24" t="s">
        <v>129</v>
      </c>
      <c r="AH39" s="24">
        <v>341.072150491</v>
      </c>
      <c r="AI39" s="24">
        <v>289.32004058199999</v>
      </c>
      <c r="AJ39" s="24">
        <v>11.841391121299999</v>
      </c>
      <c r="AK39" s="24">
        <v>65.039188282799998</v>
      </c>
      <c r="AL39" s="24">
        <v>248.79837563300001</v>
      </c>
      <c r="AM39" s="24">
        <v>21.998472939599999</v>
      </c>
      <c r="AN39" s="24">
        <v>108.304380479</v>
      </c>
      <c r="AO39" s="24">
        <v>29987.148438699998</v>
      </c>
      <c r="AP39" s="24">
        <v>20.916591907299999</v>
      </c>
      <c r="AQ39" s="24">
        <v>6.1551924194499996</v>
      </c>
      <c r="AR39" s="24">
        <v>3114.4079660000002</v>
      </c>
      <c r="AS39" s="24">
        <v>13.8008213172</v>
      </c>
      <c r="AT39" s="24">
        <v>234.45719848100001</v>
      </c>
      <c r="AU39" s="24">
        <v>27.2475802652</v>
      </c>
      <c r="AV39" s="24">
        <v>68.793110548100003</v>
      </c>
      <c r="AW39" s="24">
        <v>585.91931501199997</v>
      </c>
      <c r="AX39" s="24">
        <v>1004.57118007</v>
      </c>
      <c r="AY39" s="24">
        <v>64.405202525199996</v>
      </c>
      <c r="AZ39" s="24">
        <v>22.113325698600001</v>
      </c>
      <c r="BA39" s="24">
        <f t="shared" si="0"/>
        <v>36236.309922472741</v>
      </c>
      <c r="BB39" s="24">
        <f t="shared" si="3"/>
        <v>6249.1614837727429</v>
      </c>
      <c r="BD39" s="24">
        <f t="shared" si="5"/>
        <v>-99828.997906030243</v>
      </c>
      <c r="BE39" s="24">
        <f t="shared" si="5"/>
        <v>-18142.879302561156</v>
      </c>
      <c r="BG39" s="21">
        <f t="shared" si="4"/>
        <v>0.26749660250924034</v>
      </c>
      <c r="BH39" s="21">
        <f t="shared" si="4"/>
        <v>0.25669676727024482</v>
      </c>
      <c r="BJ39" s="75">
        <v>0.25900494540021785</v>
      </c>
      <c r="BK39" s="75">
        <v>0.25811708766057173</v>
      </c>
      <c r="BL39" s="75"/>
      <c r="BM39" s="75"/>
    </row>
    <row r="40" spans="1:65" x14ac:dyDescent="0.3">
      <c r="A40" s="26" t="s">
        <v>39</v>
      </c>
      <c r="B40" s="24">
        <v>4671.3045155126001</v>
      </c>
      <c r="C40" s="24">
        <v>779.3818189699</v>
      </c>
      <c r="D40" s="26" t="s">
        <v>235</v>
      </c>
      <c r="F40" s="26" t="s">
        <v>39</v>
      </c>
      <c r="G40" s="24">
        <v>39.603096832509301</v>
      </c>
      <c r="H40" s="24">
        <v>43.824461934445502</v>
      </c>
      <c r="I40" s="24">
        <v>1.3761408279457801</v>
      </c>
      <c r="J40" s="24">
        <v>5.6188540264664804</v>
      </c>
      <c r="K40" s="24">
        <v>30.863458721209</v>
      </c>
      <c r="L40" s="24">
        <v>1.61646835761173</v>
      </c>
      <c r="M40" s="24">
        <v>12.5104016600803</v>
      </c>
      <c r="N40" s="24">
        <v>4662.3226770912197</v>
      </c>
      <c r="O40" s="24">
        <v>780.59567609363</v>
      </c>
      <c r="P40" s="24">
        <v>3881.72700099759</v>
      </c>
      <c r="Q40" s="24">
        <v>3.86964544166845</v>
      </c>
      <c r="R40" s="24">
        <v>0.76730777404829198</v>
      </c>
      <c r="S40" s="24">
        <v>419.72288397625601</v>
      </c>
      <c r="T40" s="24">
        <v>1.5326245032710999</v>
      </c>
      <c r="U40" s="24">
        <v>24.816202428391101</v>
      </c>
      <c r="V40" s="24">
        <v>0.78775756653824702</v>
      </c>
      <c r="W40" s="24">
        <v>1.17034860805679</v>
      </c>
      <c r="X40" s="24">
        <v>61.987747813290497</v>
      </c>
      <c r="Y40" s="24">
        <v>121.80926801038299</v>
      </c>
      <c r="Z40" s="24">
        <v>5.9474173955698104</v>
      </c>
      <c r="AA40" s="24">
        <v>2.7715902158876</v>
      </c>
      <c r="AB40" s="26"/>
      <c r="AC40" s="48">
        <f t="shared" si="2"/>
        <v>-1.9227687665304785E-3</v>
      </c>
      <c r="AD40" s="48">
        <f t="shared" si="2"/>
        <v>1.5574614318490897E-3</v>
      </c>
      <c r="AE40" s="26"/>
      <c r="AF40" s="24">
        <v>44</v>
      </c>
      <c r="AG40" s="24" t="s">
        <v>39</v>
      </c>
      <c r="AH40" s="24">
        <v>10.552856587100001</v>
      </c>
      <c r="AI40" s="24">
        <v>11.5153843909</v>
      </c>
      <c r="AJ40" s="24">
        <v>0.36829421999599998</v>
      </c>
      <c r="AK40" s="24">
        <v>1.50267511349</v>
      </c>
      <c r="AL40" s="24">
        <v>8.17274334827</v>
      </c>
      <c r="AM40" s="24">
        <v>0.43331617005099998</v>
      </c>
      <c r="AN40" s="24">
        <v>3.3205955335500001</v>
      </c>
      <c r="AO40" s="24">
        <v>1029.37188758</v>
      </c>
      <c r="AP40" s="24">
        <v>1.0287386222399999</v>
      </c>
      <c r="AQ40" s="24">
        <v>0.203853461229</v>
      </c>
      <c r="AR40" s="24">
        <v>111.23571021799999</v>
      </c>
      <c r="AS40" s="24">
        <v>0.41295471887599999</v>
      </c>
      <c r="AT40" s="24">
        <v>6.5847525563599998</v>
      </c>
      <c r="AU40" s="24">
        <v>0.222620686264</v>
      </c>
      <c r="AV40" s="24">
        <v>0.35302614399600002</v>
      </c>
      <c r="AW40" s="24">
        <v>16.448195414400001</v>
      </c>
      <c r="AX40" s="24">
        <v>32.371516502699997</v>
      </c>
      <c r="AY40" s="24">
        <v>1.5827261085</v>
      </c>
      <c r="AZ40" s="24">
        <v>0.73263510182699998</v>
      </c>
      <c r="BA40" s="24">
        <f t="shared" si="0"/>
        <v>1236.4144824777493</v>
      </c>
      <c r="BB40" s="24">
        <f t="shared" si="3"/>
        <v>207.04259489774927</v>
      </c>
      <c r="BD40" s="24">
        <f t="shared" si="5"/>
        <v>-3434.8900330348506</v>
      </c>
      <c r="BE40" s="24">
        <f t="shared" si="5"/>
        <v>-572.33922407215073</v>
      </c>
      <c r="BG40" s="21">
        <f t="shared" si="4"/>
        <v>0.26519281656608479</v>
      </c>
      <c r="BH40" s="21">
        <f t="shared" si="4"/>
        <v>0.26523666635442028</v>
      </c>
      <c r="BJ40" s="75">
        <v>0.29039868727460633</v>
      </c>
      <c r="BK40" s="75">
        <v>0.291160186078669</v>
      </c>
      <c r="BL40" s="75"/>
      <c r="BM40" s="75"/>
    </row>
    <row r="41" spans="1:65" x14ac:dyDescent="0.3">
      <c r="A41" s="26" t="s">
        <v>40</v>
      </c>
      <c r="B41" s="24">
        <v>119774.228314796</v>
      </c>
      <c r="C41" s="24">
        <v>16615.798255350201</v>
      </c>
      <c r="D41" s="26" t="s">
        <v>235</v>
      </c>
      <c r="F41" s="26" t="s">
        <v>40</v>
      </c>
      <c r="G41" s="24">
        <v>873.91592486648199</v>
      </c>
      <c r="H41" s="24">
        <v>884.96231386100999</v>
      </c>
      <c r="I41" s="24">
        <v>28.722911159245299</v>
      </c>
      <c r="J41" s="24">
        <v>111.75948326967401</v>
      </c>
      <c r="K41" s="24">
        <v>693.902457822825</v>
      </c>
      <c r="L41" s="24">
        <v>44.114944581314703</v>
      </c>
      <c r="M41" s="24">
        <v>282.26637554633197</v>
      </c>
      <c r="N41" s="24">
        <v>120213.95301281501</v>
      </c>
      <c r="O41" s="24">
        <v>16665.781234622398</v>
      </c>
      <c r="P41" s="24">
        <v>103548.17177819301</v>
      </c>
      <c r="Q41" s="24">
        <v>85.970982467743596</v>
      </c>
      <c r="R41" s="24">
        <v>17.619582930714198</v>
      </c>
      <c r="S41" s="24">
        <v>8770.9530889509806</v>
      </c>
      <c r="T41" s="24">
        <v>25.746017681068299</v>
      </c>
      <c r="U41" s="24">
        <v>523.25650446160296</v>
      </c>
      <c r="V41" s="24">
        <v>42.290660614979302</v>
      </c>
      <c r="W41" s="24">
        <v>105.33747467164901</v>
      </c>
      <c r="X41" s="24">
        <v>1308.4824817429701</v>
      </c>
      <c r="Y41" s="24">
        <v>2665.24773028654</v>
      </c>
      <c r="Z41" s="24">
        <v>141.505225372994</v>
      </c>
      <c r="AA41" s="24">
        <v>59.7270743343419</v>
      </c>
      <c r="AB41" s="26"/>
      <c r="AC41" s="48">
        <f t="shared" si="2"/>
        <v>3.6712797419433678E-3</v>
      </c>
      <c r="AD41" s="48">
        <f t="shared" si="2"/>
        <v>3.0081599754681236E-3</v>
      </c>
      <c r="AE41" s="26"/>
      <c r="AF41" s="24">
        <v>45</v>
      </c>
      <c r="AG41" s="24" t="s">
        <v>40</v>
      </c>
      <c r="AH41" s="24">
        <v>290.37578904399999</v>
      </c>
      <c r="AI41" s="24">
        <v>297.63608350599998</v>
      </c>
      <c r="AJ41" s="24">
        <v>9.3998155956100007</v>
      </c>
      <c r="AK41" s="24">
        <v>35.101086961</v>
      </c>
      <c r="AL41" s="24">
        <v>231.29061816800001</v>
      </c>
      <c r="AM41" s="24">
        <v>14.1839168367</v>
      </c>
      <c r="AN41" s="24">
        <v>93.593167266699993</v>
      </c>
      <c r="AO41" s="24">
        <v>34872.7842274</v>
      </c>
      <c r="AP41" s="24">
        <v>28.676435472400001</v>
      </c>
      <c r="AQ41" s="24">
        <v>5.8865059466599998</v>
      </c>
      <c r="AR41" s="24">
        <v>2931.7315329600001</v>
      </c>
      <c r="AS41" s="24">
        <v>8.2754288920099999</v>
      </c>
      <c r="AT41" s="24">
        <v>169.85198893399999</v>
      </c>
      <c r="AU41" s="24">
        <v>13.0437535287</v>
      </c>
      <c r="AV41" s="24">
        <v>32.233601955099999</v>
      </c>
      <c r="AW41" s="24">
        <v>424.75264979899998</v>
      </c>
      <c r="AX41" s="24">
        <v>886.26820627200004</v>
      </c>
      <c r="AY41" s="24">
        <v>46.051214871600003</v>
      </c>
      <c r="AZ41" s="24">
        <v>19.9236107063</v>
      </c>
      <c r="BA41" s="24">
        <f t="shared" si="0"/>
        <v>40411.05963411578</v>
      </c>
      <c r="BB41" s="24">
        <f t="shared" si="3"/>
        <v>5538.2754067157803</v>
      </c>
      <c r="BD41" s="24">
        <f t="shared" si="5"/>
        <v>-79363.168680680217</v>
      </c>
      <c r="BE41" s="24">
        <f t="shared" si="5"/>
        <v>-11077.52284863442</v>
      </c>
      <c r="BG41" s="21">
        <f t="shared" si="4"/>
        <v>0.33615947750930286</v>
      </c>
      <c r="BH41" s="21">
        <f t="shared" si="4"/>
        <v>0.33231417890031262</v>
      </c>
      <c r="BJ41" s="75">
        <v>0.32952339973100292</v>
      </c>
      <c r="BK41" s="75">
        <v>0.32801402889184489</v>
      </c>
      <c r="BL41" s="75"/>
      <c r="BM41" s="75"/>
    </row>
    <row r="42" spans="1:65" x14ac:dyDescent="0.3">
      <c r="A42" s="26" t="s">
        <v>41</v>
      </c>
      <c r="B42" s="24">
        <v>216798.57103700499</v>
      </c>
      <c r="C42" s="24">
        <v>38651.402608843498</v>
      </c>
      <c r="D42" s="26" t="s">
        <v>235</v>
      </c>
      <c r="F42" s="26" t="s">
        <v>41</v>
      </c>
      <c r="G42" s="24">
        <v>2387.42136840886</v>
      </c>
      <c r="H42" s="24">
        <v>1193.4115469281301</v>
      </c>
      <c r="I42" s="24">
        <v>77.895321869298897</v>
      </c>
      <c r="J42" s="24">
        <v>532.32356046451298</v>
      </c>
      <c r="K42" s="24">
        <v>1641.9856095504199</v>
      </c>
      <c r="L42" s="24">
        <v>204.764488136377</v>
      </c>
      <c r="M42" s="24">
        <v>754.12315690845799</v>
      </c>
      <c r="N42" s="24">
        <v>215703.86826072901</v>
      </c>
      <c r="O42" s="24">
        <v>38411.217884455698</v>
      </c>
      <c r="P42" s="24">
        <v>177292.650376273</v>
      </c>
      <c r="Q42" s="24">
        <v>59.105241576966101</v>
      </c>
      <c r="R42" s="24">
        <v>39.610088052602201</v>
      </c>
      <c r="S42" s="24">
        <v>16897.529261727199</v>
      </c>
      <c r="T42" s="24">
        <v>86.926288948781107</v>
      </c>
      <c r="U42" s="24">
        <v>1687.7901899833</v>
      </c>
      <c r="V42" s="24">
        <v>341.06397515391001</v>
      </c>
      <c r="W42" s="24">
        <v>923.06514503656899</v>
      </c>
      <c r="X42" s="24">
        <v>4221.2257503155297</v>
      </c>
      <c r="Y42" s="24">
        <v>6709.5510576122797</v>
      </c>
      <c r="Z42" s="24">
        <v>511.95862078848302</v>
      </c>
      <c r="AA42" s="24">
        <v>141.467212994042</v>
      </c>
      <c r="AB42" s="26"/>
      <c r="AC42" s="48">
        <f t="shared" si="2"/>
        <v>-5.0494003306374635E-3</v>
      </c>
      <c r="AD42" s="48">
        <f t="shared" si="2"/>
        <v>-6.2141269960755696E-3</v>
      </c>
      <c r="AE42" s="26"/>
      <c r="AF42" s="24">
        <v>46</v>
      </c>
      <c r="AG42" s="24" t="s">
        <v>41</v>
      </c>
      <c r="AH42" s="24">
        <v>1258.8917468300001</v>
      </c>
      <c r="AI42" s="24">
        <v>620.47456813500003</v>
      </c>
      <c r="AJ42" s="24">
        <v>42.076658557999998</v>
      </c>
      <c r="AK42" s="24">
        <v>297.13663627199998</v>
      </c>
      <c r="AL42" s="24">
        <v>864.50641717600001</v>
      </c>
      <c r="AM42" s="24">
        <v>113.738124594</v>
      </c>
      <c r="AN42" s="24">
        <v>402.13593319199998</v>
      </c>
      <c r="AO42" s="24">
        <v>93026.935319099997</v>
      </c>
      <c r="AP42" s="24">
        <v>29.528111587400002</v>
      </c>
      <c r="AQ42" s="24">
        <v>20.8415912655</v>
      </c>
      <c r="AR42" s="24">
        <v>8862.9435385500001</v>
      </c>
      <c r="AS42" s="24">
        <v>47.303029373900003</v>
      </c>
      <c r="AT42" s="24">
        <v>926.91275795700005</v>
      </c>
      <c r="AU42" s="24">
        <v>190.93456260299999</v>
      </c>
      <c r="AV42" s="24">
        <v>517.65464678599994</v>
      </c>
      <c r="AW42" s="24">
        <v>2318.2194046</v>
      </c>
      <c r="AX42" s="24">
        <v>3534.3671928700001</v>
      </c>
      <c r="AY42" s="24">
        <v>282.88516168000001</v>
      </c>
      <c r="AZ42" s="24">
        <v>74.332862706599997</v>
      </c>
      <c r="BA42" s="24">
        <f t="shared" si="0"/>
        <v>113431.81826383638</v>
      </c>
      <c r="BB42" s="24">
        <f t="shared" si="3"/>
        <v>20404.882944736382</v>
      </c>
      <c r="BD42" s="24">
        <f t="shared" si="5"/>
        <v>-103366.75277316861</v>
      </c>
      <c r="BE42" s="24">
        <f t="shared" si="5"/>
        <v>-18246.519664107116</v>
      </c>
      <c r="BG42" s="21">
        <f t="shared" si="4"/>
        <v>0.52586826179086998</v>
      </c>
      <c r="BH42" s="21">
        <f t="shared" si="4"/>
        <v>0.5312219728652201</v>
      </c>
      <c r="BJ42" s="75">
        <v>0.50087699947826514</v>
      </c>
      <c r="BK42" s="75">
        <v>0.50508675103392808</v>
      </c>
      <c r="BL42" s="75"/>
      <c r="BM42" s="75"/>
    </row>
    <row r="43" spans="1:65" x14ac:dyDescent="0.3">
      <c r="A43" s="26" t="s">
        <v>42</v>
      </c>
      <c r="B43" s="24">
        <v>142790.648501199</v>
      </c>
      <c r="C43" s="24">
        <v>26233.5691374118</v>
      </c>
      <c r="D43" s="26" t="s">
        <v>235</v>
      </c>
      <c r="F43" s="26" t="s">
        <v>42</v>
      </c>
      <c r="G43" s="24">
        <v>1547.39151551227</v>
      </c>
      <c r="H43" s="24">
        <v>1015.46864597629</v>
      </c>
      <c r="I43" s="24">
        <v>50.711609396098901</v>
      </c>
      <c r="J43" s="24">
        <v>300.39887939064198</v>
      </c>
      <c r="K43" s="24">
        <v>1099.39410704542</v>
      </c>
      <c r="L43" s="24">
        <v>105.846587079812</v>
      </c>
      <c r="M43" s="24">
        <v>480.35541681134498</v>
      </c>
      <c r="N43" s="24">
        <v>142089.61115725301</v>
      </c>
      <c r="O43" s="24">
        <v>26134.7610083863</v>
      </c>
      <c r="P43" s="24">
        <v>115954.850148867</v>
      </c>
      <c r="Q43" s="24">
        <v>70.300876535656997</v>
      </c>
      <c r="R43" s="24">
        <v>26.374636146982098</v>
      </c>
      <c r="S43" s="24">
        <v>12370.349772317601</v>
      </c>
      <c r="T43" s="24">
        <v>57.811627055121001</v>
      </c>
      <c r="U43" s="24">
        <v>1030.2094347900299</v>
      </c>
      <c r="V43" s="24">
        <v>151.85054143311399</v>
      </c>
      <c r="W43" s="24">
        <v>396.886590000936</v>
      </c>
      <c r="X43" s="24">
        <v>2575.3958536571899</v>
      </c>
      <c r="Y43" s="24">
        <v>4470.3078690674902</v>
      </c>
      <c r="Z43" s="24">
        <v>289.11456615794998</v>
      </c>
      <c r="AA43" s="24">
        <v>96.592480012345803</v>
      </c>
      <c r="AB43" s="26"/>
      <c r="AC43" s="48">
        <f t="shared" si="2"/>
        <v>-4.9095466075995018E-3</v>
      </c>
      <c r="AD43" s="48">
        <f t="shared" si="2"/>
        <v>-3.766476780492245E-3</v>
      </c>
      <c r="AE43" s="26"/>
      <c r="AF43" s="24">
        <v>47</v>
      </c>
      <c r="AG43" s="24" t="s">
        <v>42</v>
      </c>
      <c r="AH43" s="24">
        <v>458.59172086199999</v>
      </c>
      <c r="AI43" s="24">
        <v>303.56187895300002</v>
      </c>
      <c r="AJ43" s="24">
        <v>14.6366038018</v>
      </c>
      <c r="AK43" s="24">
        <v>85.106549108300001</v>
      </c>
      <c r="AL43" s="24">
        <v>325.939214714</v>
      </c>
      <c r="AM43" s="24">
        <v>30.489466428099998</v>
      </c>
      <c r="AN43" s="24">
        <v>141.53544164199999</v>
      </c>
      <c r="AO43" s="24">
        <v>34688.937512099998</v>
      </c>
      <c r="AP43" s="24">
        <v>19.892731262600002</v>
      </c>
      <c r="AQ43" s="24">
        <v>7.8292790414800004</v>
      </c>
      <c r="AR43" s="24">
        <v>3672.5760541700001</v>
      </c>
      <c r="AS43" s="24">
        <v>16.5902271621</v>
      </c>
      <c r="AT43" s="24">
        <v>296.18742449799998</v>
      </c>
      <c r="AU43" s="24">
        <v>43.221437049000002</v>
      </c>
      <c r="AV43" s="24">
        <v>112.63441809</v>
      </c>
      <c r="AW43" s="24">
        <v>740.433904955</v>
      </c>
      <c r="AX43" s="24">
        <v>1323.3527066300001</v>
      </c>
      <c r="AY43" s="24">
        <v>83.803184915900005</v>
      </c>
      <c r="AZ43" s="24">
        <v>28.7307428867</v>
      </c>
      <c r="BA43" s="24">
        <f t="shared" si="0"/>
        <v>42394.050498269971</v>
      </c>
      <c r="BB43" s="24">
        <f t="shared" si="3"/>
        <v>7705.1129861699737</v>
      </c>
      <c r="BD43" s="24">
        <f t="shared" si="5"/>
        <v>-100396.59800292904</v>
      </c>
      <c r="BE43" s="24">
        <f t="shared" si="5"/>
        <v>-18528.456151241826</v>
      </c>
      <c r="BG43" s="21">
        <f t="shared" si="4"/>
        <v>0.29836136613359965</v>
      </c>
      <c r="BH43" s="21">
        <f t="shared" si="4"/>
        <v>0.29482240085139882</v>
      </c>
      <c r="BJ43" s="75">
        <v>0.30616355282625929</v>
      </c>
      <c r="BK43" s="75">
        <v>0.30909912751224661</v>
      </c>
      <c r="BL43" s="75"/>
      <c r="BM43" s="75"/>
    </row>
    <row r="44" spans="1:65" x14ac:dyDescent="0.3">
      <c r="A44" s="26" t="s">
        <v>43</v>
      </c>
      <c r="B44" s="24">
        <v>1341145.9571968899</v>
      </c>
      <c r="C44" s="24">
        <v>194613.34867547901</v>
      </c>
      <c r="D44" s="26" t="s">
        <v>235</v>
      </c>
      <c r="F44" s="26" t="s">
        <v>43</v>
      </c>
      <c r="G44" s="24">
        <v>10331.142723810401</v>
      </c>
      <c r="H44" s="24">
        <v>9159.0227885161203</v>
      </c>
      <c r="I44" s="24">
        <v>354.62312327695003</v>
      </c>
      <c r="J44" s="24">
        <v>1965.1425609770799</v>
      </c>
      <c r="K44" s="24">
        <v>7854.27711855906</v>
      </c>
      <c r="L44" s="24">
        <v>808.86347435197899</v>
      </c>
      <c r="M44" s="24">
        <v>3465.3083469193102</v>
      </c>
      <c r="N44" s="24">
        <v>1341326.0682201299</v>
      </c>
      <c r="O44" s="24">
        <v>194418.09028773601</v>
      </c>
      <c r="P44" s="24">
        <v>1146907.9779323901</v>
      </c>
      <c r="Q44" s="24">
        <v>682.20432973428797</v>
      </c>
      <c r="R44" s="24">
        <v>200.755928063184</v>
      </c>
      <c r="S44" s="24">
        <v>95952.893190804505</v>
      </c>
      <c r="T44" s="24">
        <v>347.02143167049701</v>
      </c>
      <c r="U44" s="24">
        <v>7355.2372201921298</v>
      </c>
      <c r="V44" s="24">
        <v>1112.8697464684701</v>
      </c>
      <c r="W44" s="24">
        <v>2966.5298966914102</v>
      </c>
      <c r="X44" s="24">
        <v>18394.7040568351</v>
      </c>
      <c r="Y44" s="24">
        <v>30534.9433329475</v>
      </c>
      <c r="Z44" s="24">
        <v>2256.88497428859</v>
      </c>
      <c r="AA44" s="24">
        <v>675.66604362946896</v>
      </c>
      <c r="AB44" s="26"/>
      <c r="AC44" s="48">
        <f t="shared" si="2"/>
        <v>1.3429636220689336E-4</v>
      </c>
      <c r="AD44" s="48">
        <f t="shared" si="2"/>
        <v>-1.0033144646649972E-3</v>
      </c>
      <c r="AE44" s="26"/>
      <c r="AF44" s="24">
        <v>48</v>
      </c>
      <c r="AG44" s="24" t="s">
        <v>43</v>
      </c>
      <c r="AH44" s="24">
        <v>5660.8658501099999</v>
      </c>
      <c r="AI44" s="24">
        <v>4726.6283539799997</v>
      </c>
      <c r="AJ44" s="24">
        <v>192.03152583400001</v>
      </c>
      <c r="AK44" s="24">
        <v>1080.0091065300001</v>
      </c>
      <c r="AL44" s="24">
        <v>4252.22530379</v>
      </c>
      <c r="AM44" s="24">
        <v>440.69586441799999</v>
      </c>
      <c r="AN44" s="24">
        <v>1877.75483147</v>
      </c>
      <c r="AO44" s="24">
        <v>600612.77761899994</v>
      </c>
      <c r="AP44" s="24">
        <v>348.49255266300003</v>
      </c>
      <c r="AQ44" s="24">
        <v>107.918009379</v>
      </c>
      <c r="AR44" s="24">
        <v>50923.740722800001</v>
      </c>
      <c r="AS44" s="24">
        <v>190.33587273800001</v>
      </c>
      <c r="AT44" s="24">
        <v>3978.56965962</v>
      </c>
      <c r="AU44" s="24">
        <v>621.36141376299997</v>
      </c>
      <c r="AV44" s="24">
        <v>1659.65825298</v>
      </c>
      <c r="AW44" s="24">
        <v>9950.1796070599994</v>
      </c>
      <c r="AX44" s="24">
        <v>16631.908060500002</v>
      </c>
      <c r="AY44" s="24">
        <v>1214.5849939899999</v>
      </c>
      <c r="AZ44" s="24">
        <v>365.71976495400003</v>
      </c>
      <c r="BA44" s="24">
        <f t="shared" si="0"/>
        <v>704835.45736557897</v>
      </c>
      <c r="BB44" s="24">
        <f t="shared" si="3"/>
        <v>104222.67974657903</v>
      </c>
      <c r="BD44" s="24">
        <f t="shared" si="5"/>
        <v>-636310.49983131094</v>
      </c>
      <c r="BE44" s="24">
        <f t="shared" si="5"/>
        <v>-90390.668928899977</v>
      </c>
      <c r="BG44" s="21">
        <f t="shared" si="4"/>
        <v>0.52547659667932867</v>
      </c>
      <c r="BH44" s="21">
        <f t="shared" si="4"/>
        <v>0.53607501026437898</v>
      </c>
      <c r="BJ44" s="75">
        <v>0.49641986729570481</v>
      </c>
      <c r="BK44" s="75">
        <v>0.51234577507182033</v>
      </c>
      <c r="BL44" s="75"/>
      <c r="BM44" s="75"/>
    </row>
    <row r="45" spans="1:65" x14ac:dyDescent="0.3">
      <c r="A45" s="26" t="s">
        <v>44</v>
      </c>
      <c r="B45" s="24">
        <v>169874.88972252401</v>
      </c>
      <c r="C45" s="24">
        <v>21654.483697137599</v>
      </c>
      <c r="F45" s="26" t="s">
        <v>44</v>
      </c>
      <c r="G45" s="24">
        <v>1072.9940040895699</v>
      </c>
      <c r="H45" s="24">
        <v>1222.6980754752301</v>
      </c>
      <c r="I45" s="24">
        <v>35.807606408836101</v>
      </c>
      <c r="J45" s="24">
        <v>146.417853921747</v>
      </c>
      <c r="K45" s="24">
        <v>867.81298897137799</v>
      </c>
      <c r="L45" s="24">
        <v>69.198387296967994</v>
      </c>
      <c r="M45" s="24">
        <v>365.19692752856298</v>
      </c>
      <c r="N45" s="24">
        <v>170358.11545344099</v>
      </c>
      <c r="O45" s="24">
        <v>21696.979773397899</v>
      </c>
      <c r="P45" s="24">
        <v>148661.13568004299</v>
      </c>
      <c r="Q45" s="24">
        <v>102.414114982059</v>
      </c>
      <c r="R45" s="24">
        <v>23.054574910299401</v>
      </c>
      <c r="S45" s="24">
        <v>11527.931621775</v>
      </c>
      <c r="T45" s="24">
        <v>30.084697840021601</v>
      </c>
      <c r="U45" s="24">
        <v>687.65829373280997</v>
      </c>
      <c r="V45" s="24">
        <v>74.109281811317402</v>
      </c>
      <c r="W45" s="24">
        <v>193.39792643176401</v>
      </c>
      <c r="X45" s="24">
        <v>1720.0051669725499</v>
      </c>
      <c r="Y45" s="24">
        <v>3269.5827039688602</v>
      </c>
      <c r="Z45" s="24">
        <v>214.18589063972601</v>
      </c>
      <c r="AA45" s="24">
        <v>74.4296566411481</v>
      </c>
      <c r="AB45" s="26"/>
      <c r="AC45" s="48">
        <f t="shared" si="2"/>
        <v>2.8445977607772848E-3</v>
      </c>
      <c r="AD45" s="48">
        <f t="shared" si="2"/>
        <v>1.9624608397344435E-3</v>
      </c>
      <c r="AE45" s="26"/>
      <c r="AF45" s="24">
        <v>49</v>
      </c>
      <c r="AG45" s="24" t="s">
        <v>44</v>
      </c>
      <c r="AH45" s="24">
        <v>529.05555650899998</v>
      </c>
      <c r="AI45" s="24">
        <v>587.69957389599995</v>
      </c>
      <c r="AJ45" s="24">
        <v>18.0896465957</v>
      </c>
      <c r="AK45" s="24">
        <v>80.414342844999993</v>
      </c>
      <c r="AL45" s="24">
        <v>424.20006090599998</v>
      </c>
      <c r="AM45" s="24">
        <v>36.797863411900003</v>
      </c>
      <c r="AN45" s="24">
        <v>181.20600423600001</v>
      </c>
      <c r="AO45" s="24">
        <v>71887.441792900005</v>
      </c>
      <c r="AP45" s="24">
        <v>48.5399480373</v>
      </c>
      <c r="AQ45" s="24">
        <v>11.257688074700001</v>
      </c>
      <c r="AR45" s="24">
        <v>5605.0796941899998</v>
      </c>
      <c r="AS45" s="24">
        <v>15.739315618399999</v>
      </c>
      <c r="AT45" s="24">
        <v>354.66852827500003</v>
      </c>
      <c r="AU45" s="24">
        <v>42.2336266927</v>
      </c>
      <c r="AV45" s="24">
        <v>111.230262117</v>
      </c>
      <c r="AW45" s="24">
        <v>887.08976257200004</v>
      </c>
      <c r="AX45" s="24">
        <v>1605.12642499</v>
      </c>
      <c r="AY45" s="24">
        <v>111.07594714699999</v>
      </c>
      <c r="AZ45" s="24">
        <v>36.333451619199998</v>
      </c>
      <c r="BA45" s="24">
        <f t="shared" si="0"/>
        <v>82573.279490632878</v>
      </c>
      <c r="BB45" s="24">
        <f t="shared" si="3"/>
        <v>10685.837697732873</v>
      </c>
      <c r="BD45" s="24">
        <f t="shared" si="5"/>
        <v>-87301.610231891129</v>
      </c>
      <c r="BE45" s="24">
        <f t="shared" si="5"/>
        <v>-10968.645999404725</v>
      </c>
      <c r="BG45" s="21">
        <f t="shared" si="4"/>
        <v>0.48470411445235917</v>
      </c>
      <c r="BH45" s="21">
        <f t="shared" si="4"/>
        <v>0.49250346404592682</v>
      </c>
      <c r="BJ45" s="75">
        <v>0.46812535716811443</v>
      </c>
      <c r="BK45" s="75">
        <v>0.47943343543047168</v>
      </c>
      <c r="BL45" s="75"/>
      <c r="BM45" s="75"/>
    </row>
    <row r="46" spans="1:65" x14ac:dyDescent="0.3">
      <c r="A46" s="26" t="s">
        <v>45</v>
      </c>
      <c r="B46" s="24">
        <v>76888.399960551993</v>
      </c>
      <c r="C46" s="24">
        <v>8562.3249832770707</v>
      </c>
      <c r="D46" s="26" t="s">
        <v>235</v>
      </c>
      <c r="F46" s="26" t="s">
        <v>45</v>
      </c>
      <c r="G46" s="24">
        <v>404.50727635487698</v>
      </c>
      <c r="H46" s="24">
        <v>546.12672530961095</v>
      </c>
      <c r="I46" s="24">
        <v>12.8260191250957</v>
      </c>
      <c r="J46" s="24">
        <v>30.7868044224717</v>
      </c>
      <c r="K46" s="24">
        <v>352.76215292360399</v>
      </c>
      <c r="L46" s="24">
        <v>20.484901006961</v>
      </c>
      <c r="M46" s="24">
        <v>140.356854445344</v>
      </c>
      <c r="N46" s="24">
        <v>77400.497375849402</v>
      </c>
      <c r="O46" s="24">
        <v>8613.8183668270503</v>
      </c>
      <c r="P46" s="24">
        <v>68786.679009022395</v>
      </c>
      <c r="Q46" s="24">
        <v>52.640775586016098</v>
      </c>
      <c r="R46" s="24">
        <v>9.5756874176711495</v>
      </c>
      <c r="S46" s="24">
        <v>4815.8221555691498</v>
      </c>
      <c r="T46" s="24">
        <v>7.4744260211533398</v>
      </c>
      <c r="U46" s="24">
        <v>226.68125641407201</v>
      </c>
      <c r="V46" s="24">
        <v>13.9828839652331</v>
      </c>
      <c r="W46" s="24">
        <v>35.775184874088502</v>
      </c>
      <c r="X46" s="24">
        <v>567.32442478656503</v>
      </c>
      <c r="Y46" s="24">
        <v>1275.5995820036701</v>
      </c>
      <c r="Z46" s="24">
        <v>71.3661761382739</v>
      </c>
      <c r="AA46" s="24">
        <v>29.725080463190999</v>
      </c>
      <c r="AB46" s="26"/>
      <c r="AC46" s="48">
        <f t="shared" si="2"/>
        <v>6.6602688514801056E-3</v>
      </c>
      <c r="AD46" s="48">
        <f t="shared" si="2"/>
        <v>6.0139487406224903E-3</v>
      </c>
      <c r="AE46" s="26"/>
      <c r="AF46" s="24">
        <v>50</v>
      </c>
      <c r="AG46" s="24" t="s">
        <v>45</v>
      </c>
      <c r="AH46" s="24">
        <v>53.378864651299999</v>
      </c>
      <c r="AI46" s="24">
        <v>70.066348213200001</v>
      </c>
      <c r="AJ46" s="24">
        <v>1.75014770182</v>
      </c>
      <c r="AK46" s="24">
        <v>5.2360616683699996</v>
      </c>
      <c r="AL46" s="24">
        <v>45.997429182300003</v>
      </c>
      <c r="AM46" s="24">
        <v>3.0927840637699999</v>
      </c>
      <c r="AN46" s="24">
        <v>18.689160160299998</v>
      </c>
      <c r="AO46" s="24">
        <v>8866.2019438000007</v>
      </c>
      <c r="AP46" s="24">
        <v>6.6042723650599999</v>
      </c>
      <c r="AQ46" s="24">
        <v>1.24716037463</v>
      </c>
      <c r="AR46" s="24">
        <v>624.81730454199999</v>
      </c>
      <c r="AS46" s="24">
        <v>1.1177082540500001</v>
      </c>
      <c r="AT46" s="24">
        <v>32.161576292699998</v>
      </c>
      <c r="AU46" s="24">
        <v>2.65213692797</v>
      </c>
      <c r="AV46" s="24">
        <v>6.9564479647199997</v>
      </c>
      <c r="AW46" s="24">
        <v>80.483273273400002</v>
      </c>
      <c r="AX46" s="24">
        <v>167.261834669</v>
      </c>
      <c r="AY46" s="24">
        <v>10.228830526199999</v>
      </c>
      <c r="AZ46" s="24">
        <v>3.8746615976499998</v>
      </c>
      <c r="BA46" s="24">
        <f t="shared" si="0"/>
        <v>10001.817946228444</v>
      </c>
      <c r="BB46" s="24">
        <f t="shared" si="3"/>
        <v>1135.6160024284436</v>
      </c>
      <c r="BD46" s="24">
        <f t="shared" si="5"/>
        <v>-66886.582014323547</v>
      </c>
      <c r="BE46" s="24">
        <f t="shared" si="5"/>
        <v>-7426.7089808486271</v>
      </c>
      <c r="BG46" s="21">
        <f t="shared" si="4"/>
        <v>0.12922162370172602</v>
      </c>
      <c r="BH46" s="21">
        <f t="shared" si="4"/>
        <v>0.13183653915920152</v>
      </c>
      <c r="BJ46" s="75">
        <v>0.16882473241779489</v>
      </c>
      <c r="BK46" s="75">
        <v>0.17556348409524081</v>
      </c>
      <c r="BL46" s="75"/>
      <c r="BM46" s="75"/>
    </row>
    <row r="47" spans="1:65" x14ac:dyDescent="0.3">
      <c r="A47" s="26" t="s">
        <v>46</v>
      </c>
      <c r="B47" s="24">
        <v>126151.89287213099</v>
      </c>
      <c r="C47" s="24">
        <v>20332.090526294902</v>
      </c>
      <c r="D47" s="26" t="s">
        <v>235</v>
      </c>
      <c r="F47" s="26" t="s">
        <v>46</v>
      </c>
      <c r="G47" s="24">
        <v>1092.5133072416299</v>
      </c>
      <c r="H47" s="24">
        <v>891.56123971405998</v>
      </c>
      <c r="I47" s="24">
        <v>39.955567047184402</v>
      </c>
      <c r="J47" s="24">
        <v>237.875443457508</v>
      </c>
      <c r="K47" s="24">
        <v>804.52289767798095</v>
      </c>
      <c r="L47" s="24">
        <v>86.901098184714201</v>
      </c>
      <c r="M47" s="24">
        <v>361.24832198614303</v>
      </c>
      <c r="N47" s="24">
        <v>125941.875171005</v>
      </c>
      <c r="O47" s="24">
        <v>20303.118533384601</v>
      </c>
      <c r="P47" s="24">
        <v>105638.75663762</v>
      </c>
      <c r="Q47" s="24">
        <v>69.342654464083907</v>
      </c>
      <c r="R47" s="24">
        <v>20.182756837690199</v>
      </c>
      <c r="S47" s="24">
        <v>9804.6774102305408</v>
      </c>
      <c r="T47" s="24">
        <v>43.915663534890797</v>
      </c>
      <c r="U47" s="24">
        <v>824.76997829439404</v>
      </c>
      <c r="V47" s="24">
        <v>121.596081261705</v>
      </c>
      <c r="W47" s="24">
        <v>321.23658856341302</v>
      </c>
      <c r="X47" s="24">
        <v>2061.9946624007198</v>
      </c>
      <c r="Y47" s="24">
        <v>3210.7064658476402</v>
      </c>
      <c r="Z47" s="24">
        <v>240.436144756582</v>
      </c>
      <c r="AA47" s="24">
        <v>69.682251883794393</v>
      </c>
      <c r="AB47" s="26"/>
      <c r="AC47" s="48">
        <f t="shared" si="2"/>
        <v>-1.6648002367976448E-3</v>
      </c>
      <c r="AD47" s="48">
        <f t="shared" si="2"/>
        <v>-1.4249392049889096E-3</v>
      </c>
      <c r="AE47" s="26"/>
      <c r="AF47" s="24">
        <v>51</v>
      </c>
      <c r="AG47" s="24" t="s">
        <v>46</v>
      </c>
      <c r="AH47" s="24">
        <v>305.449651523</v>
      </c>
      <c r="AI47" s="24">
        <v>260.40546599499999</v>
      </c>
      <c r="AJ47" s="24">
        <v>10.9613447947</v>
      </c>
      <c r="AK47" s="24">
        <v>63.784744384</v>
      </c>
      <c r="AL47" s="24">
        <v>226.55833801</v>
      </c>
      <c r="AM47" s="24">
        <v>23.5579196266</v>
      </c>
      <c r="AN47" s="24">
        <v>100.96402601600001</v>
      </c>
      <c r="AO47" s="24">
        <v>30311.3255322</v>
      </c>
      <c r="AP47" s="24">
        <v>19.377833602900001</v>
      </c>
      <c r="AQ47" s="24">
        <v>5.6979369632500001</v>
      </c>
      <c r="AR47" s="24">
        <v>2795.0556466500002</v>
      </c>
      <c r="AS47" s="24">
        <v>11.9558499772</v>
      </c>
      <c r="AT47" s="24">
        <v>226.01180768099999</v>
      </c>
      <c r="AU47" s="24">
        <v>32.047532799000003</v>
      </c>
      <c r="AV47" s="24">
        <v>84.144632596199997</v>
      </c>
      <c r="AW47" s="24">
        <v>565.02647948200001</v>
      </c>
      <c r="AX47" s="24">
        <v>900.11929337200002</v>
      </c>
      <c r="AY47" s="24">
        <v>66.0973935313</v>
      </c>
      <c r="AZ47" s="24">
        <v>19.731624483699999</v>
      </c>
      <c r="BA47" s="24">
        <f t="shared" si="0"/>
        <v>36028.273053687859</v>
      </c>
      <c r="BB47" s="24">
        <f t="shared" si="3"/>
        <v>5716.9475214878585</v>
      </c>
      <c r="BD47" s="24">
        <f t="shared" si="5"/>
        <v>-90123.619818443141</v>
      </c>
      <c r="BE47" s="24">
        <f t="shared" si="5"/>
        <v>-14615.143004807043</v>
      </c>
      <c r="BG47" s="21">
        <f t="shared" si="4"/>
        <v>0.28607064175254138</v>
      </c>
      <c r="BH47" s="21">
        <f t="shared" si="4"/>
        <v>0.28157977367306558</v>
      </c>
      <c r="BJ47" s="75">
        <v>0.25965990993387789</v>
      </c>
      <c r="BK47" s="75">
        <v>0.26096938273064541</v>
      </c>
      <c r="BL47" s="75"/>
      <c r="BM47" s="75"/>
    </row>
    <row r="48" spans="1:65" x14ac:dyDescent="0.3">
      <c r="A48" s="26" t="s">
        <v>47</v>
      </c>
      <c r="B48" s="24">
        <v>232938.00176908699</v>
      </c>
      <c r="C48" s="24">
        <v>37889.407754035099</v>
      </c>
      <c r="F48" s="26" t="s">
        <v>47</v>
      </c>
      <c r="G48" s="24">
        <v>2319.7346692240199</v>
      </c>
      <c r="H48" s="24">
        <v>1706.54023611501</v>
      </c>
      <c r="I48" s="24">
        <v>62.9206059734232</v>
      </c>
      <c r="J48" s="24">
        <v>236.81108683454801</v>
      </c>
      <c r="K48" s="24">
        <v>1698.2217198256101</v>
      </c>
      <c r="L48" s="24">
        <v>88.793218979590705</v>
      </c>
      <c r="M48" s="24">
        <v>675.64052657396201</v>
      </c>
      <c r="N48" s="24">
        <v>232450.11565147099</v>
      </c>
      <c r="O48" s="24">
        <v>37799.794207884799</v>
      </c>
      <c r="P48" s="24">
        <v>194650.321443586</v>
      </c>
      <c r="Q48" s="24">
        <v>134.21211768272099</v>
      </c>
      <c r="R48" s="24">
        <v>41.114782177835799</v>
      </c>
      <c r="S48" s="24">
        <v>19417.824583739799</v>
      </c>
      <c r="T48" s="24">
        <v>63.150090213131797</v>
      </c>
      <c r="U48" s="24">
        <v>1091.56402089981</v>
      </c>
      <c r="V48" s="24">
        <v>95.053287113433299</v>
      </c>
      <c r="W48" s="24">
        <v>228.34209805056301</v>
      </c>
      <c r="X48" s="24">
        <v>2729.1487373578698</v>
      </c>
      <c r="Y48" s="24">
        <v>6785.7441041242901</v>
      </c>
      <c r="Z48" s="24">
        <v>274.88198603371899</v>
      </c>
      <c r="AA48" s="24">
        <v>150.09633696544799</v>
      </c>
      <c r="AB48" s="26"/>
      <c r="AC48" s="48">
        <f t="shared" si="2"/>
        <v>-2.094489151236232E-3</v>
      </c>
      <c r="AD48" s="48">
        <f t="shared" si="2"/>
        <v>-2.3651345181228494E-3</v>
      </c>
      <c r="AE48" s="26"/>
      <c r="AF48" s="24">
        <v>53</v>
      </c>
      <c r="AG48" s="24" t="s">
        <v>47</v>
      </c>
      <c r="AH48" s="24">
        <v>982.93494526400002</v>
      </c>
      <c r="AI48" s="24">
        <v>649.69847239900002</v>
      </c>
      <c r="AJ48" s="24">
        <v>25.190005561500001</v>
      </c>
      <c r="AK48" s="24">
        <v>97.0522323645</v>
      </c>
      <c r="AL48" s="24">
        <v>704.83256056300002</v>
      </c>
      <c r="AM48" s="24">
        <v>38.9016389839</v>
      </c>
      <c r="AN48" s="24">
        <v>281.71812965800001</v>
      </c>
      <c r="AO48" s="24">
        <v>78655.552019299997</v>
      </c>
      <c r="AP48" s="24">
        <v>44.645920527599998</v>
      </c>
      <c r="AQ48" s="24">
        <v>17.0081288047</v>
      </c>
      <c r="AR48" s="24">
        <v>7785.9838560999997</v>
      </c>
      <c r="AS48" s="24">
        <v>25.333920513799999</v>
      </c>
      <c r="AT48" s="24">
        <v>438.481935206</v>
      </c>
      <c r="AU48" s="24">
        <v>47.535440699200002</v>
      </c>
      <c r="AV48" s="24">
        <v>118.276555419</v>
      </c>
      <c r="AW48" s="24">
        <v>1096.4887040000001</v>
      </c>
      <c r="AX48" s="24">
        <v>2834.5269385199999</v>
      </c>
      <c r="AY48" s="24">
        <v>114.562836842</v>
      </c>
      <c r="AZ48" s="24">
        <v>62.384140968200001</v>
      </c>
      <c r="BA48" s="24">
        <f t="shared" si="0"/>
        <v>94021.108381694386</v>
      </c>
      <c r="BB48" s="24">
        <f t="shared" si="3"/>
        <v>15365.556362394389</v>
      </c>
      <c r="BD48" s="24">
        <f t="shared" si="5"/>
        <v>-138916.8933873926</v>
      </c>
      <c r="BE48" s="24">
        <f t="shared" si="5"/>
        <v>-22523.85139164071</v>
      </c>
      <c r="BG48" s="21">
        <f t="shared" si="4"/>
        <v>0.4044786474645895</v>
      </c>
      <c r="BH48" s="21">
        <f t="shared" si="4"/>
        <v>0.40649841313657814</v>
      </c>
      <c r="BJ48" s="75">
        <v>0.4412947574363445</v>
      </c>
      <c r="BK48" s="75">
        <v>0.44371073555900159</v>
      </c>
      <c r="BL48" s="75"/>
      <c r="BM48" s="75"/>
    </row>
    <row r="49" spans="1:65" x14ac:dyDescent="0.3">
      <c r="A49" s="26" t="s">
        <v>48</v>
      </c>
      <c r="B49" s="24">
        <v>85435.0318865882</v>
      </c>
      <c r="C49" s="24">
        <v>11045.9310949839</v>
      </c>
      <c r="D49" s="26" t="s">
        <v>235</v>
      </c>
      <c r="F49" s="26" t="s">
        <v>48</v>
      </c>
      <c r="G49" s="24">
        <v>579.41793415896404</v>
      </c>
      <c r="H49" s="24">
        <v>575.339110324795</v>
      </c>
      <c r="I49" s="24">
        <v>19.341522389589699</v>
      </c>
      <c r="J49" s="24">
        <v>75.686907113763993</v>
      </c>
      <c r="K49" s="24">
        <v>444.99970954105203</v>
      </c>
      <c r="L49" s="24">
        <v>34.640991749202101</v>
      </c>
      <c r="M49" s="24">
        <v>187.70751974514499</v>
      </c>
      <c r="N49" s="24">
        <v>85671.2962449974</v>
      </c>
      <c r="O49" s="24">
        <v>11063.5533059056</v>
      </c>
      <c r="P49" s="24">
        <v>74607.742939091797</v>
      </c>
      <c r="Q49" s="24">
        <v>52.561011293176101</v>
      </c>
      <c r="R49" s="24">
        <v>11.922982607737101</v>
      </c>
      <c r="S49" s="24">
        <v>5849.8184104675402</v>
      </c>
      <c r="T49" s="24">
        <v>17.8065484548355</v>
      </c>
      <c r="U49" s="24">
        <v>342.71364253156702</v>
      </c>
      <c r="V49" s="24">
        <v>39.024177992360897</v>
      </c>
      <c r="W49" s="24">
        <v>103.015970105325</v>
      </c>
      <c r="X49" s="24">
        <v>857.27141718613098</v>
      </c>
      <c r="Y49" s="24">
        <v>1729.12116591433</v>
      </c>
      <c r="Z49" s="24">
        <v>105.296505993816</v>
      </c>
      <c r="AA49" s="24">
        <v>37.867778336282001</v>
      </c>
      <c r="AB49" s="26"/>
      <c r="AC49" s="48">
        <f t="shared" si="2"/>
        <v>2.7654271695342993E-3</v>
      </c>
      <c r="AD49" s="48">
        <f t="shared" si="2"/>
        <v>1.5953576724466565E-3</v>
      </c>
      <c r="AE49" s="26"/>
      <c r="AF49" s="24">
        <v>54</v>
      </c>
      <c r="AG49" s="24" t="s">
        <v>48</v>
      </c>
      <c r="AH49" s="24">
        <v>86.143949973600002</v>
      </c>
      <c r="AI49" s="24">
        <v>87.987611845800004</v>
      </c>
      <c r="AJ49" s="24">
        <v>2.8894796994099998</v>
      </c>
      <c r="AK49" s="24">
        <v>11.7169753294</v>
      </c>
      <c r="AL49" s="24">
        <v>66.8655509333</v>
      </c>
      <c r="AM49" s="24">
        <v>5.4004668231600004</v>
      </c>
      <c r="AN49" s="24">
        <v>28.327906386199999</v>
      </c>
      <c r="AO49" s="24">
        <v>11314.817389</v>
      </c>
      <c r="AP49" s="24">
        <v>7.7937421034199996</v>
      </c>
      <c r="AQ49" s="24">
        <v>1.7890551753199999</v>
      </c>
      <c r="AR49" s="24">
        <v>879.91358696099996</v>
      </c>
      <c r="AS49" s="24">
        <v>2.6157888314000002</v>
      </c>
      <c r="AT49" s="24">
        <v>52.657559517599999</v>
      </c>
      <c r="AU49" s="24">
        <v>6.1574672529100001</v>
      </c>
      <c r="AV49" s="24">
        <v>16.274983910700001</v>
      </c>
      <c r="AW49" s="24">
        <v>131.717654127</v>
      </c>
      <c r="AX49" s="24">
        <v>257.986066628</v>
      </c>
      <c r="AY49" s="24">
        <v>16.341641620400001</v>
      </c>
      <c r="AZ49" s="24">
        <v>5.6973999323299997</v>
      </c>
      <c r="BA49" s="24">
        <f t="shared" si="0"/>
        <v>12983.09427605095</v>
      </c>
      <c r="BB49" s="24">
        <f t="shared" si="3"/>
        <v>1668.2768870509499</v>
      </c>
      <c r="BD49" s="24">
        <f t="shared" si="5"/>
        <v>-72451.93761053725</v>
      </c>
      <c r="BE49" s="24">
        <f t="shared" si="5"/>
        <v>-9377.6542079329502</v>
      </c>
      <c r="BG49" s="21">
        <f t="shared" si="4"/>
        <v>0.15154543989766084</v>
      </c>
      <c r="BH49" s="21">
        <f t="shared" si="4"/>
        <v>0.15079033299007494</v>
      </c>
      <c r="BJ49" s="75">
        <v>0.1455054966245975</v>
      </c>
      <c r="BK49" s="75">
        <v>0.14641933569553769</v>
      </c>
      <c r="BL49" s="75"/>
      <c r="BM49" s="75"/>
    </row>
    <row r="50" spans="1:65" x14ac:dyDescent="0.3">
      <c r="A50" s="26" t="s">
        <v>49</v>
      </c>
      <c r="B50" s="24">
        <v>184341.33180956001</v>
      </c>
      <c r="C50" s="24">
        <v>31331.671805174701</v>
      </c>
      <c r="D50" s="26" t="s">
        <v>235</v>
      </c>
      <c r="F50" s="26" t="s">
        <v>49</v>
      </c>
      <c r="G50" s="24">
        <v>1841.71749169133</v>
      </c>
      <c r="H50" s="24">
        <v>1261.69731576249</v>
      </c>
      <c r="I50" s="24">
        <v>59.0778935443156</v>
      </c>
      <c r="J50" s="24">
        <v>329.42627834454902</v>
      </c>
      <c r="K50" s="24">
        <v>1325.3707278008301</v>
      </c>
      <c r="L50" s="24">
        <v>121.138147753765</v>
      </c>
      <c r="M50" s="24">
        <v>573.12657919828905</v>
      </c>
      <c r="N50" s="24">
        <v>183820.041366369</v>
      </c>
      <c r="O50" s="24">
        <v>31236.593366567999</v>
      </c>
      <c r="P50" s="24">
        <v>152583.44799980099</v>
      </c>
      <c r="Q50" s="24">
        <v>92.344800806891598</v>
      </c>
      <c r="R50" s="24">
        <v>32.274495309115501</v>
      </c>
      <c r="S50" s="24">
        <v>15000.2634888142</v>
      </c>
      <c r="T50" s="24">
        <v>63.999294940943599</v>
      </c>
      <c r="U50" s="24">
        <v>1178.12060384596</v>
      </c>
      <c r="V50" s="24">
        <v>173.44125018270799</v>
      </c>
      <c r="W50" s="24">
        <v>455.649234665476</v>
      </c>
      <c r="X50" s="24">
        <v>2945.69492617271</v>
      </c>
      <c r="Y50" s="24">
        <v>5336.4291616373703</v>
      </c>
      <c r="Z50" s="24">
        <v>331.222479747791</v>
      </c>
      <c r="AA50" s="24">
        <v>115.599196349146</v>
      </c>
      <c r="AB50" s="26"/>
      <c r="AC50" s="48">
        <f t="shared" si="2"/>
        <v>-2.8278543833541916E-3</v>
      </c>
      <c r="AD50" s="48">
        <f t="shared" si="2"/>
        <v>-3.0345791695353935E-3</v>
      </c>
      <c r="AE50" s="26"/>
      <c r="AF50" s="24">
        <v>55</v>
      </c>
      <c r="AG50" s="24" t="s">
        <v>49</v>
      </c>
      <c r="AH50" s="24">
        <v>545.90449972299996</v>
      </c>
      <c r="AI50" s="24">
        <v>378.31440254900002</v>
      </c>
      <c r="AJ50" s="24">
        <v>18.169795996400001</v>
      </c>
      <c r="AK50" s="24">
        <v>109.373370794</v>
      </c>
      <c r="AL50" s="24">
        <v>392.559950061</v>
      </c>
      <c r="AM50" s="24">
        <v>40.563806146099999</v>
      </c>
      <c r="AN50" s="24">
        <v>173.90585370599999</v>
      </c>
      <c r="AO50" s="24">
        <v>45972.627650399998</v>
      </c>
      <c r="AP50" s="24">
        <v>25.4230220438</v>
      </c>
      <c r="AQ50" s="24">
        <v>9.6000442421599992</v>
      </c>
      <c r="AR50" s="24">
        <v>4467.1225746600003</v>
      </c>
      <c r="AS50" s="24">
        <v>19.9585020297</v>
      </c>
      <c r="AT50" s="24">
        <v>376.80240311300003</v>
      </c>
      <c r="AU50" s="24">
        <v>59.789629269400002</v>
      </c>
      <c r="AV50" s="24">
        <v>158.25927140900001</v>
      </c>
      <c r="AW50" s="24">
        <v>942.12118348299998</v>
      </c>
      <c r="AX50" s="24">
        <v>1578.83348555</v>
      </c>
      <c r="AY50" s="24">
        <v>109.205178358</v>
      </c>
      <c r="AZ50" s="24">
        <v>34.221340459300002</v>
      </c>
      <c r="BA50" s="24">
        <f t="shared" si="0"/>
        <v>55412.755963992851</v>
      </c>
      <c r="BB50" s="24">
        <f t="shared" si="3"/>
        <v>9440.1283135928534</v>
      </c>
      <c r="BD50" s="24">
        <f t="shared" si="5"/>
        <v>-128928.57584556716</v>
      </c>
      <c r="BE50" s="24">
        <f t="shared" si="5"/>
        <v>-21891.543491581848</v>
      </c>
      <c r="BG50" s="21">
        <f t="shared" si="4"/>
        <v>0.30145111246901807</v>
      </c>
      <c r="BH50" s="21">
        <f t="shared" si="4"/>
        <v>0.30221375944588325</v>
      </c>
      <c r="BJ50" s="75">
        <v>0.29576347115019536</v>
      </c>
      <c r="BK50" s="75">
        <v>0.30274395425448136</v>
      </c>
      <c r="BL50" s="75"/>
      <c r="BM50" s="75"/>
    </row>
    <row r="51" spans="1:65" x14ac:dyDescent="0.3">
      <c r="A51" s="26" t="s">
        <v>50</v>
      </c>
      <c r="B51" s="24">
        <v>545272.59018288599</v>
      </c>
      <c r="C51" s="24">
        <v>61205.410381027003</v>
      </c>
      <c r="D51" s="24"/>
      <c r="E51" s="24"/>
      <c r="F51" s="26" t="s">
        <v>50</v>
      </c>
      <c r="G51" s="24">
        <v>3174.11231590028</v>
      </c>
      <c r="H51" s="24">
        <v>3398.2501351984401</v>
      </c>
      <c r="I51" s="24">
        <v>104.747703831081</v>
      </c>
      <c r="J51" s="24">
        <v>242.37137364484599</v>
      </c>
      <c r="K51" s="24">
        <v>2367.6140150024498</v>
      </c>
      <c r="L51" s="24">
        <v>159.668287614984</v>
      </c>
      <c r="M51" s="24">
        <v>991.19125547710701</v>
      </c>
      <c r="N51" s="24">
        <v>547211.45799111505</v>
      </c>
      <c r="O51" s="24">
        <v>61351.585282682099</v>
      </c>
      <c r="P51" s="24">
        <v>485859.87270843302</v>
      </c>
      <c r="Q51" s="24">
        <v>335.81967437733198</v>
      </c>
      <c r="R51" s="24">
        <v>69.713585321626695</v>
      </c>
      <c r="S51" s="24">
        <v>34632.423537536401</v>
      </c>
      <c r="T51" s="24">
        <v>94.891860943468004</v>
      </c>
      <c r="U51" s="24">
        <v>1479.5681349449101</v>
      </c>
      <c r="V51" s="24">
        <v>144.57010708951299</v>
      </c>
      <c r="W51" s="24">
        <v>392.97782569156197</v>
      </c>
      <c r="X51" s="24">
        <v>3703.2775403032401</v>
      </c>
      <c r="Y51" s="24">
        <v>9342.2698057176804</v>
      </c>
      <c r="Z51" s="24">
        <v>520.65475608613394</v>
      </c>
      <c r="AA51" s="24">
        <v>197.463368001014</v>
      </c>
      <c r="AB51" s="26"/>
      <c r="AC51" s="48">
        <f t="shared" si="2"/>
        <v>3.5557771344764556E-3</v>
      </c>
      <c r="AD51" s="48">
        <f t="shared" si="2"/>
        <v>2.3882676506064115E-3</v>
      </c>
      <c r="AE51" s="26"/>
      <c r="AF51" s="24">
        <v>56</v>
      </c>
      <c r="AG51" s="24" t="s">
        <v>50</v>
      </c>
      <c r="AH51" s="24">
        <v>1553.2080783500001</v>
      </c>
      <c r="AI51" s="24">
        <v>1591.66467562</v>
      </c>
      <c r="AJ51" s="24">
        <v>52.595477259500001</v>
      </c>
      <c r="AK51" s="24">
        <v>136.17546399</v>
      </c>
      <c r="AL51" s="24">
        <v>1130.6904471099999</v>
      </c>
      <c r="AM51" s="24">
        <v>82.9777093326</v>
      </c>
      <c r="AN51" s="24">
        <v>481.55410113800002</v>
      </c>
      <c r="AO51" s="24">
        <v>231728.83409700001</v>
      </c>
      <c r="AP51" s="24">
        <v>157.754903907</v>
      </c>
      <c r="AQ51" s="24">
        <v>33.601952795899997</v>
      </c>
      <c r="AR51" s="24">
        <v>16662.674078700002</v>
      </c>
      <c r="AS51" s="24">
        <v>50.6397394233</v>
      </c>
      <c r="AT51" s="24">
        <v>743.04643167699999</v>
      </c>
      <c r="AU51" s="24">
        <v>82.515812263599997</v>
      </c>
      <c r="AV51" s="24">
        <v>225.519701653</v>
      </c>
      <c r="AW51" s="24">
        <v>1859.64726935</v>
      </c>
      <c r="AX51" s="24">
        <v>4526.9512679500003</v>
      </c>
      <c r="AY51" s="24">
        <v>263.18824974699999</v>
      </c>
      <c r="AZ51" s="24">
        <v>94.103175478599994</v>
      </c>
      <c r="BA51" s="24">
        <f t="shared" si="0"/>
        <v>261457.34263274551</v>
      </c>
      <c r="BB51" s="24">
        <f t="shared" si="3"/>
        <v>29728.508535745495</v>
      </c>
      <c r="BD51" s="24">
        <f t="shared" si="5"/>
        <v>-283815.24755014048</v>
      </c>
      <c r="BE51" s="24">
        <f t="shared" si="5"/>
        <v>-31476.901845281507</v>
      </c>
      <c r="BG51" s="21">
        <f t="shared" si="4"/>
        <v>0.47779946639383186</v>
      </c>
      <c r="BH51" s="21">
        <f t="shared" si="4"/>
        <v>0.4845597452579119</v>
      </c>
      <c r="BJ51" s="75">
        <v>0.48621812800006542</v>
      </c>
      <c r="BK51" s="75">
        <v>0.50030858665871158</v>
      </c>
      <c r="BL51" s="75"/>
      <c r="BM51" s="75"/>
    </row>
    <row r="52" spans="1:65" x14ac:dyDescent="0.3">
      <c r="B52" s="24"/>
      <c r="C52" s="24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48"/>
      <c r="AD52" s="48"/>
      <c r="AE52" s="26"/>
      <c r="BG52" s="21"/>
      <c r="BH52" s="21"/>
    </row>
    <row r="53" spans="1:65" x14ac:dyDescent="0.3">
      <c r="B53" s="24"/>
      <c r="C53" s="24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48"/>
      <c r="AD53" s="48"/>
      <c r="AE53" s="26"/>
      <c r="BG53" s="21"/>
      <c r="BH53" s="21"/>
    </row>
    <row r="54" spans="1:65" x14ac:dyDescent="0.3">
      <c r="A54" s="24" t="s">
        <v>227</v>
      </c>
      <c r="B54" s="24">
        <v>14424.7344020742</v>
      </c>
      <c r="C54" s="24">
        <v>2063.4324916181399</v>
      </c>
      <c r="F54" s="26" t="s">
        <v>51</v>
      </c>
      <c r="G54" s="26">
        <v>0</v>
      </c>
      <c r="H54" s="26">
        <v>0</v>
      </c>
      <c r="I54" s="26">
        <v>0</v>
      </c>
      <c r="J54" s="26">
        <v>0</v>
      </c>
      <c r="K54" s="26">
        <v>0</v>
      </c>
      <c r="L54" s="26">
        <v>0</v>
      </c>
      <c r="M54" s="26">
        <v>0</v>
      </c>
      <c r="N54" s="26">
        <v>0</v>
      </c>
      <c r="O54" s="26">
        <v>0</v>
      </c>
      <c r="P54" s="26">
        <v>0</v>
      </c>
      <c r="Q54" s="26">
        <v>0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0</v>
      </c>
      <c r="AA54" s="26">
        <v>0</v>
      </c>
      <c r="AB54" s="26"/>
      <c r="AC54" s="48">
        <f t="shared" si="2"/>
        <v>-1</v>
      </c>
      <c r="AD54" s="48">
        <f t="shared" si="2"/>
        <v>-1</v>
      </c>
      <c r="AE54" s="26"/>
      <c r="BG54" s="21"/>
      <c r="BH54" s="21"/>
    </row>
    <row r="55" spans="1:65" x14ac:dyDescent="0.3">
      <c r="A55" s="24" t="s">
        <v>1</v>
      </c>
      <c r="B55" s="24">
        <v>107717.150501093</v>
      </c>
      <c r="C55" s="24">
        <v>11728.6693621085</v>
      </c>
      <c r="F55" s="86" t="s">
        <v>1</v>
      </c>
      <c r="G55" s="86">
        <v>523.38237557940204</v>
      </c>
      <c r="H55" s="86">
        <v>822.50435429377603</v>
      </c>
      <c r="I55" s="86">
        <v>15.3458914940172</v>
      </c>
      <c r="J55" s="86">
        <v>17.0296607009595</v>
      </c>
      <c r="K55" s="86">
        <v>481.16687891664799</v>
      </c>
      <c r="L55" s="86">
        <v>23.4130459751869</v>
      </c>
      <c r="M55" s="86">
        <v>186.72476401175001</v>
      </c>
      <c r="N55" s="86">
        <v>108118.545644436</v>
      </c>
      <c r="O55" s="86">
        <v>11759.738143541001</v>
      </c>
      <c r="P55" s="86">
        <v>96358.807500895593</v>
      </c>
      <c r="Q55" s="86">
        <v>74.649902593186596</v>
      </c>
      <c r="R55" s="86">
        <v>13.359379019714799</v>
      </c>
      <c r="S55" s="86">
        <v>6827.6329309898101</v>
      </c>
      <c r="T55" s="86">
        <v>5.6378265403418197</v>
      </c>
      <c r="U55" s="86">
        <v>265.50012139750999</v>
      </c>
      <c r="V55" s="86">
        <v>7.19461719561059</v>
      </c>
      <c r="W55" s="86">
        <v>16.366914487893801</v>
      </c>
      <c r="X55" s="86">
        <v>664.72816655919098</v>
      </c>
      <c r="Y55" s="86">
        <v>1684.0493193780701</v>
      </c>
      <c r="Z55" s="86">
        <v>90.359312317774098</v>
      </c>
      <c r="AA55" s="86">
        <v>40.692682090202098</v>
      </c>
      <c r="AC55" s="48">
        <f t="shared" si="2"/>
        <v>3.7263810031711877E-3</v>
      </c>
      <c r="AD55" s="48">
        <f t="shared" si="2"/>
        <v>2.6489604637397438E-3</v>
      </c>
      <c r="AF55" s="24">
        <v>2</v>
      </c>
      <c r="AG55" s="24" t="s">
        <v>1</v>
      </c>
      <c r="AH55" s="24">
        <v>46.363510548999997</v>
      </c>
      <c r="AI55" s="24">
        <v>73.003559776900005</v>
      </c>
      <c r="AJ55" s="24">
        <v>1.3591320608599999</v>
      </c>
      <c r="AK55" s="24">
        <v>1.4159889268900001</v>
      </c>
      <c r="AL55" s="24">
        <v>42.752218219100001</v>
      </c>
      <c r="AM55" s="24">
        <v>2.0689963709299999</v>
      </c>
      <c r="AN55" s="24">
        <v>16.565581076099999</v>
      </c>
      <c r="AO55" s="24">
        <v>7882.7509692599997</v>
      </c>
      <c r="AP55" s="24">
        <v>6.7011745658099997</v>
      </c>
      <c r="AQ55" s="24">
        <v>1.1882898663399999</v>
      </c>
      <c r="AR55" s="24">
        <v>605.790819457</v>
      </c>
      <c r="AS55" s="24">
        <v>0.47519133444</v>
      </c>
      <c r="AT55" s="24">
        <v>23.411669842199998</v>
      </c>
      <c r="AU55" s="24">
        <v>0.631588244342</v>
      </c>
      <c r="AV55" s="24">
        <v>1.4628217862699999</v>
      </c>
      <c r="AW55" s="24">
        <v>58.619996281399999</v>
      </c>
      <c r="AX55" s="24">
        <v>149.35316635199999</v>
      </c>
      <c r="AY55" s="24">
        <v>7.98919223581</v>
      </c>
      <c r="AZ55" s="24">
        <v>3.6065844788899999</v>
      </c>
      <c r="BA55" s="86">
        <f t="shared" ref="BA55" si="6">BB55+AO55</f>
        <v>8925.5104506842836</v>
      </c>
      <c r="BB55" s="86">
        <f t="shared" ref="BB55" si="7">SUM(AH55:AZ55)-AO55</f>
        <v>1042.7594814242839</v>
      </c>
      <c r="BD55" s="86">
        <f t="shared" ref="BD55" si="8">BA55-B55</f>
        <v>-98791.640050408721</v>
      </c>
      <c r="BE55" s="86">
        <f t="shared" ref="BE55" si="9">BB55-C55</f>
        <v>-10685.909880684216</v>
      </c>
      <c r="BF55" s="85"/>
      <c r="BG55" s="75">
        <f t="shared" ref="BG55" si="10">BA55/N55</f>
        <v>8.2553001406781387E-2</v>
      </c>
      <c r="BH55" s="75">
        <f t="shared" ref="BH55" si="11">BB55/O55</f>
        <v>8.8671998363927543E-2</v>
      </c>
      <c r="BJ55" s="75">
        <v>0.17966563083037398</v>
      </c>
      <c r="BK55" s="75">
        <v>0.17518758758900088</v>
      </c>
    </row>
    <row r="56" spans="1:65" x14ac:dyDescent="0.3">
      <c r="A56" s="24" t="s">
        <v>11</v>
      </c>
      <c r="B56" s="24">
        <v>18212.924733914999</v>
      </c>
      <c r="C56" s="24">
        <v>2373.6775023067999</v>
      </c>
      <c r="F56" s="26" t="s">
        <v>11</v>
      </c>
      <c r="G56" s="24">
        <v>95.476438102481794</v>
      </c>
      <c r="H56" s="24">
        <v>153.70042009072</v>
      </c>
      <c r="I56" s="24">
        <v>3.69052514095802</v>
      </c>
      <c r="J56" s="24">
        <v>23.421086107023299</v>
      </c>
      <c r="K56" s="24">
        <v>81.656975920016393</v>
      </c>
      <c r="L56" s="24">
        <v>10.5466399907405</v>
      </c>
      <c r="M56" s="24">
        <v>38.350911997001603</v>
      </c>
      <c r="N56" s="24">
        <v>18116.657450068</v>
      </c>
      <c r="O56" s="24">
        <v>2366.6086364302701</v>
      </c>
      <c r="P56" s="24">
        <v>15750.048813637701</v>
      </c>
      <c r="Q56" s="24">
        <v>6.6012119909390101</v>
      </c>
      <c r="R56" s="24">
        <v>2.24139706895506</v>
      </c>
      <c r="S56" s="24">
        <v>1248.1957931403099</v>
      </c>
      <c r="T56" s="24">
        <v>3.6211047250560799</v>
      </c>
      <c r="U56" s="24">
        <v>91.500336425315496</v>
      </c>
      <c r="V56" s="24">
        <v>12.0681266775795</v>
      </c>
      <c r="W56" s="24">
        <v>31.012843356095999</v>
      </c>
      <c r="X56" s="24">
        <v>228.685073937509</v>
      </c>
      <c r="Y56" s="24">
        <v>296.560286049703</v>
      </c>
      <c r="Z56" s="24">
        <v>31.8705680759712</v>
      </c>
      <c r="AA56" s="24">
        <v>7.4088976338894401</v>
      </c>
      <c r="AC56" s="48">
        <f t="shared" si="2"/>
        <v>-5.2856575895103676E-3</v>
      </c>
      <c r="AD56" s="48">
        <f t="shared" si="2"/>
        <v>-2.978022865220779E-3</v>
      </c>
      <c r="AF56" s="24">
        <v>15</v>
      </c>
      <c r="AG56" s="24" t="s">
        <v>11</v>
      </c>
      <c r="AH56" s="24">
        <v>43.089365891999996</v>
      </c>
      <c r="AI56" s="24">
        <v>72.003614646000003</v>
      </c>
      <c r="AJ56" s="24">
        <v>1.5202148096000001</v>
      </c>
      <c r="AK56" s="24">
        <v>8.8956119824899993</v>
      </c>
      <c r="AL56" s="24">
        <v>36.965249233999998</v>
      </c>
      <c r="AM56" s="24">
        <v>4.3273817241800003</v>
      </c>
      <c r="AN56" s="24">
        <v>16.997228246399999</v>
      </c>
      <c r="AO56" s="24">
        <v>7314.7319149599998</v>
      </c>
      <c r="AP56" s="24">
        <v>2.6977279114699999</v>
      </c>
      <c r="AQ56" s="24">
        <v>1.02375488188</v>
      </c>
      <c r="AR56" s="24">
        <v>575.10028986600003</v>
      </c>
      <c r="AS56" s="24">
        <v>1.4486133317000001</v>
      </c>
      <c r="AT56" s="24">
        <v>37.603978644000001</v>
      </c>
      <c r="AU56" s="24">
        <v>4.5271994352</v>
      </c>
      <c r="AV56" s="24">
        <v>11.3817138235</v>
      </c>
      <c r="AW56" s="24">
        <v>93.975105506299997</v>
      </c>
      <c r="AX56" s="24">
        <v>133.571463819</v>
      </c>
      <c r="AY56" s="24">
        <v>13.5015690657</v>
      </c>
      <c r="AZ56" s="24">
        <v>3.40181198871</v>
      </c>
      <c r="BA56" s="86">
        <f t="shared" ref="BA56:BA58" si="12">BB56+AO56</f>
        <v>8376.7638097681283</v>
      </c>
      <c r="BB56" s="86">
        <f t="shared" ref="BB56:BB58" si="13">SUM(AH56:AZ56)-AO56</f>
        <v>1062.0318948081285</v>
      </c>
      <c r="BC56" s="86"/>
      <c r="BD56" s="86">
        <f t="shared" ref="BD56:BD58" si="14">BA56-B56</f>
        <v>-9836.1609241468705</v>
      </c>
      <c r="BE56" s="86">
        <f t="shared" ref="BE56:BE58" si="15">BB56-C56</f>
        <v>-1311.6456074986713</v>
      </c>
      <c r="BG56" s="75">
        <f t="shared" ref="BG56:BG58" si="16">BA56/N56</f>
        <v>0.46237910237336227</v>
      </c>
      <c r="BH56" s="75">
        <f t="shared" ref="BH56:BH58" si="17">BB56/O56</f>
        <v>0.44875687448266449</v>
      </c>
    </row>
    <row r="57" spans="1:65" x14ac:dyDescent="0.3">
      <c r="A57" s="24" t="s">
        <v>58</v>
      </c>
      <c r="B57" s="24">
        <v>1138559.6363687899</v>
      </c>
      <c r="C57" s="24">
        <v>152032.08840742899</v>
      </c>
      <c r="F57" s="26" t="s">
        <v>58</v>
      </c>
      <c r="G57" s="24">
        <v>7419.6498062247401</v>
      </c>
      <c r="H57" s="24">
        <v>9193.8035780132996</v>
      </c>
      <c r="I57" s="24">
        <v>256.42207780055799</v>
      </c>
      <c r="J57" s="24">
        <v>760.95623301972603</v>
      </c>
      <c r="K57" s="24">
        <v>6355.7911490379502</v>
      </c>
      <c r="L57" s="24">
        <v>281.16837538429201</v>
      </c>
      <c r="M57" s="24">
        <v>2467.8805505415098</v>
      </c>
      <c r="N57" s="24">
        <v>1147381.09515716</v>
      </c>
      <c r="O57" s="24">
        <v>153203.035857568</v>
      </c>
      <c r="P57" s="24">
        <v>994178.059299591</v>
      </c>
      <c r="Q57" s="24">
        <v>1039.3360343568199</v>
      </c>
      <c r="R57" s="24">
        <v>161.558118910145</v>
      </c>
      <c r="S57" s="24">
        <v>83959.232033267705</v>
      </c>
      <c r="T57" s="24">
        <v>200.993159850746</v>
      </c>
      <c r="U57" s="24">
        <v>4449.6700439160604</v>
      </c>
      <c r="V57" s="24">
        <v>90.889305993485294</v>
      </c>
      <c r="W57" s="24">
        <v>138.176635443376</v>
      </c>
      <c r="X57" s="24">
        <v>11126.462157365901</v>
      </c>
      <c r="Y57" s="24">
        <v>23678.018066083499</v>
      </c>
      <c r="Z57" s="24">
        <v>1080.65066749119</v>
      </c>
      <c r="AA57" s="24">
        <v>542.37786486769505</v>
      </c>
      <c r="AC57" s="48">
        <f t="shared" ref="AC57:AC58" si="18">(N57-B57)/(B57+1E-50)</f>
        <v>7.7479110505834442E-3</v>
      </c>
      <c r="AD57" s="48">
        <f t="shared" ref="AD57:AD58" si="19">(O57-C57)/(C57+1E-50)</f>
        <v>7.7019756974001348E-3</v>
      </c>
      <c r="AF57" s="24">
        <v>72</v>
      </c>
      <c r="AG57" s="24" t="s">
        <v>58</v>
      </c>
      <c r="AH57" s="24">
        <v>107.955883696</v>
      </c>
      <c r="AI57" s="24">
        <v>135.40894412</v>
      </c>
      <c r="AJ57" s="24">
        <v>3.55970240669</v>
      </c>
      <c r="AK57" s="24">
        <v>8.1167778427199995</v>
      </c>
      <c r="AL57" s="24">
        <v>90.340906757599996</v>
      </c>
      <c r="AM57" s="24">
        <v>4.0282765141199999</v>
      </c>
      <c r="AN57" s="24">
        <v>35.311375006200002</v>
      </c>
      <c r="AO57" s="24">
        <v>15924.559619400001</v>
      </c>
      <c r="AP57" s="24">
        <v>14.453456581499999</v>
      </c>
      <c r="AQ57" s="24">
        <v>2.41376162152</v>
      </c>
      <c r="AR57" s="24">
        <v>1245.17521377</v>
      </c>
      <c r="AS57" s="24">
        <v>2.7186328510000002</v>
      </c>
      <c r="AT57" s="24">
        <v>57.002107000599999</v>
      </c>
      <c r="AU57" s="24">
        <v>1.2193253480199999</v>
      </c>
      <c r="AV57" s="24">
        <v>2.1426292625299999</v>
      </c>
      <c r="AW57" s="24">
        <v>142.58112248099999</v>
      </c>
      <c r="AX57" s="24">
        <v>338.54959329600001</v>
      </c>
      <c r="AY57" s="24">
        <v>15.5652105582</v>
      </c>
      <c r="AZ57" s="24">
        <v>7.6793266672299998</v>
      </c>
      <c r="BA57" s="86">
        <f t="shared" si="12"/>
        <v>18138.781865180928</v>
      </c>
      <c r="BB57" s="86">
        <f t="shared" si="13"/>
        <v>2214.2222457809276</v>
      </c>
      <c r="BC57" s="86"/>
      <c r="BD57" s="86">
        <f t="shared" si="14"/>
        <v>-1120420.854503609</v>
      </c>
      <c r="BE57" s="86">
        <f t="shared" si="15"/>
        <v>-149817.86616164807</v>
      </c>
      <c r="BG57" s="75">
        <f t="shared" si="16"/>
        <v>1.5808855437605417E-2</v>
      </c>
      <c r="BH57" s="75">
        <f t="shared" si="17"/>
        <v>1.4452861416137193E-2</v>
      </c>
    </row>
    <row r="58" spans="1:65" x14ac:dyDescent="0.3">
      <c r="A58" s="24" t="s">
        <v>175</v>
      </c>
      <c r="B58" s="24">
        <v>1777.18723496999</v>
      </c>
      <c r="C58" s="24">
        <v>245.30467950100001</v>
      </c>
      <c r="F58" s="26" t="s">
        <v>175</v>
      </c>
      <c r="G58" s="24">
        <v>12.197388559114099</v>
      </c>
      <c r="H58" s="24">
        <v>14.5140523156798</v>
      </c>
      <c r="I58" s="24">
        <v>0.41968309440742502</v>
      </c>
      <c r="J58" s="24">
        <v>1.2748823305059001</v>
      </c>
      <c r="K58" s="24">
        <v>10.0716535436542</v>
      </c>
      <c r="L58" s="24">
        <v>0.45162780359022597</v>
      </c>
      <c r="M58" s="24">
        <v>3.9521220588964598</v>
      </c>
      <c r="N58" s="24">
        <v>1787.06257709948</v>
      </c>
      <c r="O58" s="24">
        <v>246.77746336855199</v>
      </c>
      <c r="P58" s="24">
        <v>1540.2851137309301</v>
      </c>
      <c r="Q58" s="24">
        <v>1.56959684077668</v>
      </c>
      <c r="R58" s="24">
        <v>0.25828008950765202</v>
      </c>
      <c r="S58" s="24">
        <v>135.63787397278301</v>
      </c>
      <c r="T58" s="24">
        <v>0.37003007655549802</v>
      </c>
      <c r="U58" s="24">
        <v>7.0841004315547602</v>
      </c>
      <c r="V58" s="24">
        <v>0.145472151766177</v>
      </c>
      <c r="W58" s="24">
        <v>0.19859017399979001</v>
      </c>
      <c r="X58" s="24">
        <v>17.709782018000698</v>
      </c>
      <c r="Y58" s="24">
        <v>38.317770355550302</v>
      </c>
      <c r="Z58" s="24">
        <v>1.73632701157977</v>
      </c>
      <c r="AA58" s="24">
        <v>0.86823054062842397</v>
      </c>
      <c r="AC58" s="48">
        <f t="shared" si="18"/>
        <v>5.5567257828389666E-3</v>
      </c>
      <c r="AD58" s="48">
        <f t="shared" si="19"/>
        <v>6.0038963404527223E-3</v>
      </c>
      <c r="AF58" s="24">
        <v>78</v>
      </c>
      <c r="AG58" s="24" t="s">
        <v>175</v>
      </c>
      <c r="AH58" s="24">
        <v>6.1369562171299998</v>
      </c>
      <c r="AI58" s="24">
        <v>7.2777159884099998</v>
      </c>
      <c r="AJ58" s="24">
        <v>0.21066686353700001</v>
      </c>
      <c r="AK58" s="24">
        <v>0.63765378202400003</v>
      </c>
      <c r="AL58" s="24">
        <v>5.0430441872799996</v>
      </c>
      <c r="AM58" s="24">
        <v>0.22672553074599999</v>
      </c>
      <c r="AN58" s="24">
        <v>1.9819298489299999</v>
      </c>
      <c r="AO58" s="24">
        <v>772.47401654700002</v>
      </c>
      <c r="AP58" s="24">
        <v>0.77992957114200001</v>
      </c>
      <c r="AQ58" s="24">
        <v>0.129666703951</v>
      </c>
      <c r="AR58" s="24">
        <v>68.176360765499993</v>
      </c>
      <c r="AS58" s="24">
        <v>0.18797781183699999</v>
      </c>
      <c r="AT58" s="24">
        <v>3.5385011675200002</v>
      </c>
      <c r="AU58" s="24">
        <v>7.2840518920100003E-2</v>
      </c>
      <c r="AV58" s="24">
        <v>9.8436483999900001E-2</v>
      </c>
      <c r="AW58" s="24">
        <v>8.8458203972899998</v>
      </c>
      <c r="AX58" s="24">
        <v>19.234643652900001</v>
      </c>
      <c r="AY58" s="24">
        <v>0.87185322509800001</v>
      </c>
      <c r="AZ58" s="24">
        <v>0.43529839438500001</v>
      </c>
      <c r="BA58" s="86">
        <f t="shared" si="12"/>
        <v>896.36003765760006</v>
      </c>
      <c r="BB58" s="86">
        <f t="shared" si="13"/>
        <v>123.88602111060004</v>
      </c>
      <c r="BC58" s="86"/>
      <c r="BD58" s="86">
        <f t="shared" si="14"/>
        <v>-880.8271973123899</v>
      </c>
      <c r="BE58" s="86">
        <f t="shared" si="15"/>
        <v>-121.41865839039997</v>
      </c>
      <c r="BG58" s="75">
        <f t="shared" si="16"/>
        <v>0.50158290433928243</v>
      </c>
      <c r="BH58" s="75">
        <f t="shared" si="17"/>
        <v>0.50201513306578305</v>
      </c>
    </row>
    <row r="59" spans="1:65" x14ac:dyDescent="0.3">
      <c r="A59" s="24" t="s">
        <v>228</v>
      </c>
      <c r="B59" s="24"/>
      <c r="C59" s="24"/>
    </row>
    <row r="60" spans="1:65" x14ac:dyDescent="0.3">
      <c r="A60" s="24"/>
      <c r="B60" s="24"/>
      <c r="C60" s="24"/>
    </row>
    <row r="61" spans="1:65" s="85" customFormat="1" x14ac:dyDescent="0.3">
      <c r="A61" s="2" t="s">
        <v>441</v>
      </c>
      <c r="B61" s="86">
        <f>SUM(B1:B59)</f>
        <v>16623849.369151868</v>
      </c>
      <c r="C61" s="86">
        <f>SUM(C1:C59)</f>
        <v>2281407.1022830168</v>
      </c>
      <c r="G61" s="86">
        <f>SUM(G1:G59)</f>
        <v>124580.62303997501</v>
      </c>
      <c r="H61" s="86">
        <f t="shared" ref="H61:AA61" si="20">SUM(H1:H59)</f>
        <v>114255.35183658221</v>
      </c>
      <c r="I61" s="86">
        <f t="shared" si="20"/>
        <v>3863.8694422440763</v>
      </c>
      <c r="J61" s="86">
        <f t="shared" si="20"/>
        <v>16143.458289240862</v>
      </c>
      <c r="K61" s="86">
        <f t="shared" si="20"/>
        <v>95925.886877031531</v>
      </c>
      <c r="L61" s="86">
        <f t="shared" si="20"/>
        <v>7101.9589189180706</v>
      </c>
      <c r="M61" s="86">
        <f t="shared" si="20"/>
        <v>39845.072843404538</v>
      </c>
      <c r="N61" s="86">
        <f t="shared" si="20"/>
        <v>16639850.663781995</v>
      </c>
      <c r="O61" s="86">
        <f t="shared" si="20"/>
        <v>2280118.1302551255</v>
      </c>
      <c r="P61" s="86">
        <f t="shared" si="20"/>
        <v>14359732.533526877</v>
      </c>
      <c r="Q61" s="86">
        <f t="shared" si="20"/>
        <v>9617.5743364936388</v>
      </c>
      <c r="R61" s="86">
        <f t="shared" si="20"/>
        <v>2456.7254950316596</v>
      </c>
      <c r="S61" s="86">
        <f t="shared" si="20"/>
        <v>1179509.6041895514</v>
      </c>
      <c r="T61" s="86">
        <f t="shared" si="20"/>
        <v>3467.2795873169139</v>
      </c>
      <c r="U61" s="86">
        <f t="shared" si="20"/>
        <v>72136.408133433491</v>
      </c>
      <c r="V61" s="86">
        <f t="shared" si="20"/>
        <v>8360.7547537621213</v>
      </c>
      <c r="W61" s="86">
        <f t="shared" si="20"/>
        <v>21804.267114800477</v>
      </c>
      <c r="X61" s="86">
        <f t="shared" si="20"/>
        <v>180431.36066912452</v>
      </c>
      <c r="Y61" s="86">
        <f t="shared" si="20"/>
        <v>371126.82044235669</v>
      </c>
      <c r="Z61" s="86">
        <f t="shared" si="20"/>
        <v>21227.16191832312</v>
      </c>
      <c r="AA61" s="86">
        <f t="shared" si="20"/>
        <v>8263.9523675349465</v>
      </c>
      <c r="AB61" s="86"/>
      <c r="AC61" s="86"/>
      <c r="AD61" s="86"/>
      <c r="AE61" s="86"/>
      <c r="AF61" s="86"/>
      <c r="AG61" s="86"/>
      <c r="AH61" s="86">
        <f t="shared" ref="AH61:BB61" si="21">SUM(AH1:AH59)</f>
        <v>49231.439626825413</v>
      </c>
      <c r="AI61" s="86">
        <f t="shared" si="21"/>
        <v>42113.881435576506</v>
      </c>
      <c r="AJ61" s="86">
        <f t="shared" si="21"/>
        <v>1533.4081887139475</v>
      </c>
      <c r="AK61" s="86">
        <f t="shared" si="21"/>
        <v>7000.8189599078014</v>
      </c>
      <c r="AL61" s="86">
        <f t="shared" si="21"/>
        <v>37107.479369475957</v>
      </c>
      <c r="AM61" s="86">
        <f t="shared" si="21"/>
        <v>3058.6335897519598</v>
      </c>
      <c r="AN61" s="86">
        <f t="shared" si="21"/>
        <v>15702.407084024035</v>
      </c>
      <c r="AO61" s="86">
        <f t="shared" si="21"/>
        <v>5465143.6633506836</v>
      </c>
      <c r="AP61" s="86">
        <f t="shared" si="21"/>
        <v>3325.9942782096905</v>
      </c>
      <c r="AQ61" s="86">
        <f t="shared" si="21"/>
        <v>950.75059939414211</v>
      </c>
      <c r="AR61" s="86">
        <f t="shared" si="21"/>
        <v>449660.47039382177</v>
      </c>
      <c r="AS61" s="86">
        <f t="shared" si="21"/>
        <v>1435.2540339023194</v>
      </c>
      <c r="AT61" s="86">
        <f t="shared" si="21"/>
        <v>29196.554055292487</v>
      </c>
      <c r="AU61" s="86">
        <f t="shared" si="21"/>
        <v>3938.7865091172816</v>
      </c>
      <c r="AV61" s="86">
        <f t="shared" si="21"/>
        <v>10410.90557839121</v>
      </c>
      <c r="AW61" s="86">
        <f t="shared" si="21"/>
        <v>73029.128464115071</v>
      </c>
      <c r="AX61" s="86">
        <f t="shared" si="21"/>
        <v>144916.95596347237</v>
      </c>
      <c r="AY61" s="86">
        <f t="shared" si="21"/>
        <v>8803.7707960573462</v>
      </c>
      <c r="AZ61" s="86">
        <f t="shared" si="21"/>
        <v>3196.5781259599271</v>
      </c>
      <c r="BA61" s="86">
        <f t="shared" si="21"/>
        <v>6349756.8804026963</v>
      </c>
      <c r="BB61" s="86">
        <f t="shared" si="21"/>
        <v>884613.21705200907</v>
      </c>
      <c r="BC61" s="86"/>
      <c r="BD61" s="86"/>
      <c r="BE61" s="86"/>
    </row>
    <row r="62" spans="1:65" x14ac:dyDescent="0.3">
      <c r="A62" s="2" t="s">
        <v>56</v>
      </c>
      <c r="B62" s="1">
        <f>SUM(B3:B51)</f>
        <v>15343157.735911027</v>
      </c>
      <c r="C62" s="1">
        <f>SUM(C3:C51)</f>
        <v>2112963.9298400534</v>
      </c>
      <c r="G62" s="1">
        <f t="shared" ref="G62:AA62" si="22">SUM(G3:G56)-G55-G56-G54</f>
        <v>116529.91703150926</v>
      </c>
      <c r="H62" s="1">
        <f t="shared" si="22"/>
        <v>104070.82943186873</v>
      </c>
      <c r="I62" s="1">
        <f t="shared" si="22"/>
        <v>3587.9912647141359</v>
      </c>
      <c r="J62" s="1">
        <f t="shared" si="22"/>
        <v>15340.776427082646</v>
      </c>
      <c r="K62" s="1">
        <f t="shared" si="22"/>
        <v>88997.200219613267</v>
      </c>
      <c r="L62" s="1">
        <f t="shared" si="22"/>
        <v>6786.3792297642613</v>
      </c>
      <c r="M62" s="1">
        <f t="shared" si="22"/>
        <v>37148.164494795383</v>
      </c>
      <c r="N62" s="1">
        <f t="shared" si="22"/>
        <v>15364447.302953232</v>
      </c>
      <c r="O62" s="1">
        <f t="shared" si="22"/>
        <v>2112541.9701542174</v>
      </c>
      <c r="P62" s="1">
        <f t="shared" si="22"/>
        <v>13251905.332799023</v>
      </c>
      <c r="Q62" s="1">
        <f t="shared" si="22"/>
        <v>8495.417590711917</v>
      </c>
      <c r="R62" s="1">
        <f t="shared" si="22"/>
        <v>2279.3083199433377</v>
      </c>
      <c r="S62" s="1">
        <f t="shared" si="22"/>
        <v>1087338.905558181</v>
      </c>
      <c r="T62" s="1">
        <f t="shared" si="22"/>
        <v>3256.6574661242144</v>
      </c>
      <c r="U62" s="1">
        <f t="shared" si="22"/>
        <v>67322.653531263044</v>
      </c>
      <c r="V62" s="1">
        <f t="shared" si="22"/>
        <v>8250.4572317436796</v>
      </c>
      <c r="W62" s="1">
        <f t="shared" si="22"/>
        <v>21618.51213133911</v>
      </c>
      <c r="X62" s="1">
        <f t="shared" si="22"/>
        <v>168393.77548924391</v>
      </c>
      <c r="Y62" s="1">
        <f t="shared" si="22"/>
        <v>345429.87500048988</v>
      </c>
      <c r="Z62" s="1">
        <f t="shared" si="22"/>
        <v>20022.545043426606</v>
      </c>
      <c r="AA62" s="1">
        <f t="shared" si="22"/>
        <v>7672.6046924025304</v>
      </c>
      <c r="AB62" s="1"/>
      <c r="AE62" s="1"/>
      <c r="AH62" s="1">
        <f t="shared" ref="AH62:BB62" si="23">SUM(AH3:AH56)-AH55-AH56-AH54</f>
        <v>49027.893910471277</v>
      </c>
      <c r="AI62" s="1">
        <f t="shared" si="23"/>
        <v>41826.187601045196</v>
      </c>
      <c r="AJ62" s="1">
        <f t="shared" si="23"/>
        <v>1526.7584725732606</v>
      </c>
      <c r="AK62" s="1">
        <f t="shared" si="23"/>
        <v>6981.7529273736773</v>
      </c>
      <c r="AL62" s="1">
        <f t="shared" si="23"/>
        <v>36932.377951077971</v>
      </c>
      <c r="AM62" s="1">
        <f t="shared" si="23"/>
        <v>3047.9822096119833</v>
      </c>
      <c r="AN62" s="1">
        <f t="shared" si="23"/>
        <v>15631.550969846405</v>
      </c>
      <c r="AO62" s="1">
        <f t="shared" si="23"/>
        <v>5433249.1468305169</v>
      </c>
      <c r="AP62" s="1">
        <f t="shared" si="23"/>
        <v>3301.3619895797683</v>
      </c>
      <c r="AQ62" s="1">
        <f t="shared" si="23"/>
        <v>945.99512632045105</v>
      </c>
      <c r="AR62" s="1">
        <f t="shared" si="23"/>
        <v>447166.22770996334</v>
      </c>
      <c r="AS62" s="1">
        <f t="shared" si="23"/>
        <v>1430.4236185733423</v>
      </c>
      <c r="AT62" s="1">
        <f t="shared" si="23"/>
        <v>29074.997798638164</v>
      </c>
      <c r="AU62" s="1">
        <f t="shared" si="23"/>
        <v>3932.3355555707994</v>
      </c>
      <c r="AV62" s="1">
        <f t="shared" si="23"/>
        <v>10395.819977034909</v>
      </c>
      <c r="AW62" s="1">
        <f t="shared" si="23"/>
        <v>72725.10641944909</v>
      </c>
      <c r="AX62" s="1">
        <f t="shared" si="23"/>
        <v>144276.24709635248</v>
      </c>
      <c r="AY62" s="1">
        <f t="shared" si="23"/>
        <v>8765.8429709725388</v>
      </c>
      <c r="AZ62" s="1">
        <f t="shared" si="23"/>
        <v>3181.4551044307123</v>
      </c>
      <c r="BA62" s="1">
        <f t="shared" si="23"/>
        <v>6313419.4642394055</v>
      </c>
      <c r="BB62" s="1">
        <f t="shared" si="23"/>
        <v>880170.31740888511</v>
      </c>
      <c r="BD62" s="1">
        <f>AO62-B62</f>
        <v>-9909908.5890805088</v>
      </c>
      <c r="BE62" s="1" t="e">
        <f>#REF!-C62</f>
        <v>#REF!</v>
      </c>
      <c r="BG62" s="22">
        <f>BD62/B62</f>
        <v>-0.64588455386117372</v>
      </c>
      <c r="BH62" s="22" t="e">
        <f>BE62/C62</f>
        <v>#REF!</v>
      </c>
    </row>
    <row r="63" spans="1:65" s="85" customFormat="1" x14ac:dyDescent="0.3">
      <c r="A63" s="85" t="s">
        <v>236</v>
      </c>
      <c r="B63" s="86">
        <f>+B3+B5+B8+B9+B10+B11+B12+B14+B15+B16+B17+B18+B19+B20+B21+B22+B23+B24+B25+B26+B28+B30+B31+B33+B34+B35+B36+B37+B39+B40+B41+B42+B43+B44+B46+B47+B49+B50</f>
        <v>11588900.770214912</v>
      </c>
      <c r="C63" s="86">
        <f>+C3+C5+C8+C9+C10+C11+C12+C14+C15+C16+C17+C18+C19+C20+C21+C22+C23+C24+C25+C26+C28+C30+C31+C33+C34+C35+C36+C37+C39+C40+C41+C42+C43+C44+C46+C47+C49+C50</f>
        <v>1641399.9575787671</v>
      </c>
      <c r="G63" s="86">
        <f t="shared" ref="G63:AA63" si="24">+G3+G5+G8+G9+G10+G11+G12+G14+G15+G16+G17+G18+G19+G20+G21+G22+G23+G24+G25+G26+G28+G30+G31+G33+G34+G35+G36+G37+G39+G40+G41+G42+G43+G44+G46+G47+G49+G50</f>
        <v>91459.037293308167</v>
      </c>
      <c r="H63" s="86">
        <f t="shared" si="24"/>
        <v>79436.793941863987</v>
      </c>
      <c r="I63" s="86">
        <f t="shared" si="24"/>
        <v>2792.5704219499821</v>
      </c>
      <c r="J63" s="86">
        <f t="shared" si="24"/>
        <v>12332.308579785793</v>
      </c>
      <c r="K63" s="86">
        <f t="shared" si="24"/>
        <v>69754.764488753557</v>
      </c>
      <c r="L63" s="86">
        <f t="shared" si="24"/>
        <v>5317.9249128278043</v>
      </c>
      <c r="M63" s="86">
        <f t="shared" si="24"/>
        <v>29074.956576112865</v>
      </c>
      <c r="N63" s="86">
        <f t="shared" si="24"/>
        <v>11601944.336174678</v>
      </c>
      <c r="O63" s="86">
        <f t="shared" si="24"/>
        <v>1640657.4622360894</v>
      </c>
      <c r="P63" s="86">
        <f t="shared" si="24"/>
        <v>9961286.8739385959</v>
      </c>
      <c r="Q63" s="86">
        <f t="shared" si="24"/>
        <v>6397.2074378985481</v>
      </c>
      <c r="R63" s="86">
        <f t="shared" si="24"/>
        <v>1764.5139922450182</v>
      </c>
      <c r="S63" s="86">
        <f t="shared" si="24"/>
        <v>837270.8411403395</v>
      </c>
      <c r="T63" s="86">
        <f t="shared" si="24"/>
        <v>2548.1844914288658</v>
      </c>
      <c r="U63" s="86">
        <f t="shared" si="24"/>
        <v>53174.603363546456</v>
      </c>
      <c r="V63" s="86">
        <f t="shared" si="24"/>
        <v>6582.2534232933649</v>
      </c>
      <c r="W63" s="86">
        <f t="shared" si="24"/>
        <v>17209.964770788618</v>
      </c>
      <c r="X63" s="86">
        <f t="shared" si="24"/>
        <v>132999.94665697712</v>
      </c>
      <c r="Y63" s="86">
        <f t="shared" si="24"/>
        <v>270940.54185840761</v>
      </c>
      <c r="Z63" s="86">
        <f t="shared" si="24"/>
        <v>15572.909896075189</v>
      </c>
      <c r="AA63" s="86">
        <f t="shared" si="24"/>
        <v>6028.1389904872676</v>
      </c>
      <c r="AB63" s="86"/>
      <c r="AC63" s="86"/>
      <c r="AD63" s="86"/>
      <c r="AE63" s="86"/>
      <c r="AF63" s="86"/>
      <c r="AG63" s="86"/>
      <c r="AH63" s="86">
        <f t="shared" ref="AH63:BB63" si="25">+AH3+AH5+AH8+AH9+AH10+AH11+AH12+AH14+AH15+AH16+AH17+AH18+AH19+AH20+AH21+AH22+AH23+AH24+AH25+AH26+AH28+AH30+AH31+AH33+AH34+AH35+AH36+AH37+AH39+AH40+AH41+AH42+AH43+AH44+AH46+AH47+AH49+AH50</f>
        <v>36985.836992420263</v>
      </c>
      <c r="AI63" s="86">
        <f t="shared" si="25"/>
        <v>30843.152562117204</v>
      </c>
      <c r="AJ63" s="86">
        <f t="shared" si="25"/>
        <v>1132.1291283612604</v>
      </c>
      <c r="AK63" s="86">
        <f t="shared" si="25"/>
        <v>5288.4116447509778</v>
      </c>
      <c r="AL63" s="86">
        <f t="shared" si="25"/>
        <v>27953.486826457978</v>
      </c>
      <c r="AM63" s="86">
        <f t="shared" si="25"/>
        <v>2268.5895692967833</v>
      </c>
      <c r="AN63" s="86">
        <f t="shared" si="25"/>
        <v>11767.557317217404</v>
      </c>
      <c r="AO63" s="86">
        <f t="shared" si="25"/>
        <v>3933265.9923839201</v>
      </c>
      <c r="AP63" s="86">
        <f t="shared" si="25"/>
        <v>2395.7584315491686</v>
      </c>
      <c r="AQ63" s="86">
        <f t="shared" si="25"/>
        <v>705.20293407475106</v>
      </c>
      <c r="AR63" s="86">
        <f t="shared" si="25"/>
        <v>331149.95279773319</v>
      </c>
      <c r="AS63" s="86">
        <f t="shared" si="25"/>
        <v>1049.9986634079419</v>
      </c>
      <c r="AT63" s="86">
        <f t="shared" si="25"/>
        <v>21931.140996895174</v>
      </c>
      <c r="AU63" s="86">
        <f t="shared" si="25"/>
        <v>2955.6804517061</v>
      </c>
      <c r="AV63" s="86">
        <f t="shared" si="25"/>
        <v>7788.892364993807</v>
      </c>
      <c r="AW63" s="86">
        <f t="shared" si="25"/>
        <v>54855.002033379104</v>
      </c>
      <c r="AX63" s="86">
        <f t="shared" si="25"/>
        <v>108957.47260621248</v>
      </c>
      <c r="AY63" s="86">
        <f t="shared" si="25"/>
        <v>6495.4651138109411</v>
      </c>
      <c r="AZ63" s="86">
        <f t="shared" si="25"/>
        <v>2414.6259472083143</v>
      </c>
      <c r="BA63" s="86">
        <f t="shared" si="25"/>
        <v>4590204.3487655129</v>
      </c>
      <c r="BB63" s="86">
        <f t="shared" si="25"/>
        <v>656938.35638159281</v>
      </c>
      <c r="BC63" s="86"/>
      <c r="BD63" s="86"/>
      <c r="BE63" s="86"/>
    </row>
    <row r="64" spans="1:65" x14ac:dyDescent="0.3">
      <c r="A64" s="26" t="s">
        <v>438</v>
      </c>
      <c r="G64" s="24">
        <f>SUM(G3:G58)</f>
        <v>124580.62303997501</v>
      </c>
      <c r="H64" s="86">
        <f t="shared" ref="H64:AA64" si="26">SUM(H3:H58)</f>
        <v>114255.35183658221</v>
      </c>
      <c r="I64" s="86">
        <f t="shared" si="26"/>
        <v>3863.8694422440763</v>
      </c>
      <c r="J64" s="86">
        <f t="shared" si="26"/>
        <v>16143.458289240862</v>
      </c>
      <c r="K64" s="86">
        <f t="shared" si="26"/>
        <v>95925.886877031531</v>
      </c>
      <c r="L64" s="86">
        <f t="shared" si="26"/>
        <v>7101.9589189180706</v>
      </c>
      <c r="M64" s="86">
        <f t="shared" si="26"/>
        <v>39845.072843404538</v>
      </c>
      <c r="N64" s="86">
        <f t="shared" si="26"/>
        <v>16639850.663781995</v>
      </c>
      <c r="O64" s="86">
        <f t="shared" si="26"/>
        <v>2280118.1302551255</v>
      </c>
      <c r="P64" s="86">
        <f t="shared" si="26"/>
        <v>14359732.533526877</v>
      </c>
      <c r="Q64" s="86">
        <f t="shared" si="26"/>
        <v>9617.5743364936388</v>
      </c>
      <c r="R64" s="86">
        <f t="shared" si="26"/>
        <v>2456.7254950316596</v>
      </c>
      <c r="S64" s="86">
        <f t="shared" si="26"/>
        <v>1179509.6041895514</v>
      </c>
      <c r="T64" s="86">
        <f t="shared" si="26"/>
        <v>3467.2795873169139</v>
      </c>
      <c r="U64" s="86">
        <f t="shared" si="26"/>
        <v>72136.408133433491</v>
      </c>
      <c r="V64" s="86">
        <f t="shared" si="26"/>
        <v>8360.7547537621213</v>
      </c>
      <c r="W64" s="86">
        <f t="shared" si="26"/>
        <v>21804.267114800477</v>
      </c>
      <c r="X64" s="86">
        <f t="shared" si="26"/>
        <v>180431.36066912452</v>
      </c>
      <c r="Y64" s="86">
        <f t="shared" si="26"/>
        <v>371126.82044235669</v>
      </c>
      <c r="Z64" s="86">
        <f t="shared" si="26"/>
        <v>21227.16191832312</v>
      </c>
      <c r="AA64" s="86">
        <f t="shared" si="26"/>
        <v>8263.9523675349465</v>
      </c>
      <c r="AH64" s="86">
        <f t="shared" ref="AH64:BB64" si="27">SUM(AH3:AH58)</f>
        <v>49231.439626825413</v>
      </c>
      <c r="AI64" s="86">
        <f t="shared" si="27"/>
        <v>42113.881435576506</v>
      </c>
      <c r="AJ64" s="86">
        <f t="shared" si="27"/>
        <v>1533.4081887139475</v>
      </c>
      <c r="AK64" s="86">
        <f t="shared" si="27"/>
        <v>7000.8189599078014</v>
      </c>
      <c r="AL64" s="86">
        <f t="shared" si="27"/>
        <v>37107.479369475957</v>
      </c>
      <c r="AM64" s="86">
        <f t="shared" si="27"/>
        <v>3058.6335897519598</v>
      </c>
      <c r="AN64" s="86">
        <f t="shared" si="27"/>
        <v>15702.407084024035</v>
      </c>
      <c r="AO64" s="86">
        <f t="shared" si="27"/>
        <v>5465143.6633506836</v>
      </c>
      <c r="AP64" s="86">
        <f t="shared" si="27"/>
        <v>3325.9942782096905</v>
      </c>
      <c r="AQ64" s="86">
        <f t="shared" si="27"/>
        <v>950.75059939414211</v>
      </c>
      <c r="AR64" s="86">
        <f t="shared" si="27"/>
        <v>449660.47039382177</v>
      </c>
      <c r="AS64" s="86">
        <f t="shared" si="27"/>
        <v>1435.2540339023194</v>
      </c>
      <c r="AT64" s="86">
        <f t="shared" si="27"/>
        <v>29196.554055292487</v>
      </c>
      <c r="AU64" s="86">
        <f t="shared" si="27"/>
        <v>3938.7865091172816</v>
      </c>
      <c r="AV64" s="86">
        <f t="shared" si="27"/>
        <v>10410.90557839121</v>
      </c>
      <c r="AW64" s="86">
        <f t="shared" si="27"/>
        <v>73029.128464115071</v>
      </c>
      <c r="AX64" s="86">
        <f t="shared" si="27"/>
        <v>144916.95596347237</v>
      </c>
      <c r="AY64" s="86">
        <f t="shared" si="27"/>
        <v>8803.7707960573462</v>
      </c>
      <c r="AZ64" s="86">
        <f t="shared" si="27"/>
        <v>3196.5781259599271</v>
      </c>
      <c r="BA64" s="86">
        <f t="shared" si="27"/>
        <v>6349756.8804026963</v>
      </c>
      <c r="BB64" s="86">
        <f t="shared" si="27"/>
        <v>884613.21705200907</v>
      </c>
    </row>
    <row r="65" spans="2:3" x14ac:dyDescent="0.3">
      <c r="B65" s="24">
        <f>+B62+B54+B55+B56</f>
        <v>15483512.545548107</v>
      </c>
      <c r="C65" s="24">
        <f>+C62+C54+C55+C56</f>
        <v>2129129.709196087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1:AV68"/>
  <sheetViews>
    <sheetView zoomScale="85" zoomScaleNormal="85" workbookViewId="0">
      <pane xSplit="1" ySplit="2" topLeftCell="B17" activePane="bottomRight" state="frozen"/>
      <selection pane="topRight" activeCell="B1" sqref="B1"/>
      <selection pane="bottomLeft" activeCell="A3" sqref="A3"/>
      <selection pane="bottomRight" activeCell="I57" sqref="I57"/>
    </sheetView>
  </sheetViews>
  <sheetFormatPr defaultColWidth="9.109375" defaultRowHeight="14.4" x14ac:dyDescent="0.3"/>
  <cols>
    <col min="1" max="1" width="21.33203125" style="26" customWidth="1"/>
    <col min="2" max="8" width="9.109375" style="26"/>
    <col min="9" max="9" width="16.5546875" style="26" bestFit="1" customWidth="1"/>
    <col min="10" max="10" width="6" style="85" bestFit="1" customWidth="1"/>
    <col min="11" max="11" width="5.6640625" style="26" bestFit="1" customWidth="1"/>
    <col min="12" max="12" width="5.88671875" style="24" bestFit="1" customWidth="1"/>
    <col min="13" max="13" width="14.6640625" style="24" bestFit="1" customWidth="1"/>
    <col min="14" max="14" width="6.6640625" style="24" bestFit="1" customWidth="1"/>
    <col min="15" max="15" width="6.6640625" style="86" customWidth="1"/>
    <col min="16" max="16" width="9.109375" style="24" bestFit="1"/>
    <col min="17" max="17" width="9.33203125" style="24" bestFit="1" customWidth="1"/>
    <col min="18" max="18" width="6.88671875" style="24" bestFit="1" customWidth="1"/>
    <col min="19" max="19" width="7.6640625" style="24" bestFit="1" customWidth="1"/>
    <col min="20" max="20" width="5.6640625" style="24" customWidth="1"/>
    <col min="21" max="21" width="7.6640625" style="24" bestFit="1" customWidth="1"/>
    <col min="22" max="22" width="7.6640625" style="86" customWidth="1"/>
    <col min="23" max="23" width="6.5546875" style="24" bestFit="1" customWidth="1"/>
    <col min="24" max="24" width="15.5546875" style="24" bestFit="1" customWidth="1"/>
    <col min="25" max="25" width="5.109375" style="24" bestFit="1" customWidth="1"/>
    <col min="26" max="26" width="5.33203125" style="24" bestFit="1" customWidth="1"/>
    <col min="27" max="27" width="5.33203125" style="86" customWidth="1"/>
    <col min="28" max="28" width="5.109375" style="24" customWidth="1"/>
    <col min="29" max="29" width="6.6640625" style="24" bestFit="1" customWidth="1"/>
    <col min="30" max="30" width="6.33203125" style="24" bestFit="1" customWidth="1"/>
    <col min="31" max="31" width="9.33203125" style="24" bestFit="1" customWidth="1"/>
    <col min="32" max="32" width="10.109375" style="24" bestFit="1" customWidth="1"/>
    <col min="33" max="33" width="6" style="24" customWidth="1"/>
    <col min="34" max="34" width="5.88671875" style="24" bestFit="1" customWidth="1"/>
    <col min="35" max="35" width="6.88671875" style="24" bestFit="1" customWidth="1"/>
    <col min="36" max="36" width="5.6640625" style="24" customWidth="1"/>
    <col min="37" max="37" width="6.6640625" style="24" customWidth="1"/>
    <col min="38" max="38" width="5.6640625" style="24" bestFit="1" customWidth="1"/>
    <col min="39" max="39" width="5.88671875" style="24" bestFit="1" customWidth="1"/>
    <col min="40" max="40" width="5.88671875" style="86" customWidth="1"/>
    <col min="41" max="41" width="6.6640625" style="24" bestFit="1" customWidth="1"/>
    <col min="42" max="42" width="9.33203125" style="24" bestFit="1" customWidth="1"/>
    <col min="43" max="43" width="7.33203125" style="24" bestFit="1" customWidth="1"/>
    <col min="44" max="16384" width="9.109375" style="26"/>
  </cols>
  <sheetData>
    <row r="1" spans="1:48" x14ac:dyDescent="0.3">
      <c r="B1" s="26" t="s">
        <v>443</v>
      </c>
      <c r="I1" s="26" t="s">
        <v>446</v>
      </c>
    </row>
    <row r="2" spans="1:48" x14ac:dyDescent="0.3">
      <c r="A2" s="26" t="s">
        <v>52</v>
      </c>
      <c r="B2" s="26" t="s">
        <v>57</v>
      </c>
      <c r="C2" s="26" t="s">
        <v>62</v>
      </c>
      <c r="D2" s="26" t="s">
        <v>63</v>
      </c>
      <c r="E2" s="26" t="s">
        <v>64</v>
      </c>
      <c r="F2" s="26" t="s">
        <v>67</v>
      </c>
      <c r="G2" s="26" t="s">
        <v>223</v>
      </c>
      <c r="I2" s="26" t="s">
        <v>224</v>
      </c>
      <c r="J2" s="85" t="s">
        <v>442</v>
      </c>
      <c r="K2" s="26" t="s">
        <v>357</v>
      </c>
      <c r="L2" s="24" t="s">
        <v>130</v>
      </c>
      <c r="M2" s="24" t="s">
        <v>131</v>
      </c>
      <c r="N2" s="24" t="s">
        <v>132</v>
      </c>
      <c r="O2" s="86" t="s">
        <v>331</v>
      </c>
      <c r="P2" s="24" t="s">
        <v>358</v>
      </c>
      <c r="Q2" s="24" t="s">
        <v>133</v>
      </c>
      <c r="R2" s="24" t="s">
        <v>135</v>
      </c>
      <c r="S2" s="24" t="s">
        <v>136</v>
      </c>
      <c r="T2" s="24" t="s">
        <v>359</v>
      </c>
      <c r="U2" s="24" t="s">
        <v>137</v>
      </c>
      <c r="V2" s="86" t="s">
        <v>444</v>
      </c>
      <c r="W2" s="24" t="s">
        <v>138</v>
      </c>
      <c r="X2" s="24" t="s">
        <v>139</v>
      </c>
      <c r="Y2" s="24" t="s">
        <v>141</v>
      </c>
      <c r="Z2" s="24" t="s">
        <v>142</v>
      </c>
      <c r="AA2" s="86" t="s">
        <v>445</v>
      </c>
      <c r="AB2" s="24" t="s">
        <v>360</v>
      </c>
      <c r="AC2" s="24" t="s">
        <v>143</v>
      </c>
      <c r="AD2" s="24" t="s">
        <v>365</v>
      </c>
      <c r="AE2" s="24" t="s">
        <v>57</v>
      </c>
      <c r="AF2" s="24" t="s">
        <v>127</v>
      </c>
      <c r="AG2" s="24" t="s">
        <v>146</v>
      </c>
      <c r="AH2" s="24" t="s">
        <v>147</v>
      </c>
      <c r="AI2" s="24" t="s">
        <v>149</v>
      </c>
      <c r="AJ2" s="24" t="s">
        <v>361</v>
      </c>
      <c r="AK2" s="24" t="s">
        <v>366</v>
      </c>
      <c r="AL2" s="24" t="s">
        <v>169</v>
      </c>
      <c r="AM2" s="24" t="s">
        <v>170</v>
      </c>
      <c r="AN2" s="86" t="s">
        <v>171</v>
      </c>
      <c r="AO2" s="24" t="s">
        <v>172</v>
      </c>
      <c r="AP2" s="24" t="s">
        <v>173</v>
      </c>
      <c r="AQ2" s="24" t="s">
        <v>367</v>
      </c>
    </row>
    <row r="3" spans="1:48" x14ac:dyDescent="0.3">
      <c r="A3" s="24" t="s">
        <v>0</v>
      </c>
      <c r="B3" s="24">
        <v>55276.494682999997</v>
      </c>
      <c r="C3" s="24">
        <v>3740.1836247000001</v>
      </c>
      <c r="D3" s="24">
        <v>2.2041740904</v>
      </c>
      <c r="E3" s="24">
        <v>16.415852209000001</v>
      </c>
      <c r="F3" s="24">
        <v>211.17329982999999</v>
      </c>
      <c r="G3" s="35"/>
      <c r="H3" s="24"/>
      <c r="I3" s="26" t="s">
        <v>0</v>
      </c>
      <c r="J3" s="85">
        <v>857.58575102536497</v>
      </c>
      <c r="K3" s="24">
        <v>113.56721377723601</v>
      </c>
      <c r="L3" s="24">
        <v>2.2308908744616001</v>
      </c>
      <c r="M3" s="24">
        <v>2.2308908744616001</v>
      </c>
      <c r="N3" s="24">
        <v>15.816131266158401</v>
      </c>
      <c r="O3" s="86">
        <v>2.5656035363376199</v>
      </c>
      <c r="P3" s="24">
        <v>16.669169045205098</v>
      </c>
      <c r="Q3" s="24">
        <v>33819.067642045004</v>
      </c>
      <c r="R3" s="24">
        <v>0</v>
      </c>
      <c r="S3" s="24">
        <v>7685.6409936857899</v>
      </c>
      <c r="T3" s="24">
        <v>0</v>
      </c>
      <c r="U3" s="24">
        <v>695.51671830556597</v>
      </c>
      <c r="V3" s="86">
        <v>0</v>
      </c>
      <c r="W3" s="24">
        <v>0</v>
      </c>
      <c r="X3" s="24">
        <v>0</v>
      </c>
      <c r="Y3" s="24">
        <v>0.63693394323687003</v>
      </c>
      <c r="Z3" s="24">
        <v>4.6194992500335399</v>
      </c>
      <c r="AA3" s="86">
        <v>220.781431099374</v>
      </c>
      <c r="AB3" s="24">
        <v>640.922159158662</v>
      </c>
      <c r="AC3" s="24">
        <v>214.36645005401101</v>
      </c>
      <c r="AD3" s="24">
        <v>0</v>
      </c>
      <c r="AE3" s="24">
        <v>56050.400516024798</v>
      </c>
      <c r="AF3" s="24">
        <v>8596.7779482134301</v>
      </c>
      <c r="AG3" s="24">
        <v>0</v>
      </c>
      <c r="AH3" s="24">
        <v>27.9197480963667</v>
      </c>
      <c r="AI3" s="24">
        <v>808.94639292183297</v>
      </c>
      <c r="AJ3" s="24">
        <v>0</v>
      </c>
      <c r="AK3" s="24">
        <v>323.80651841000201</v>
      </c>
      <c r="AL3" s="24">
        <v>13.069032832470601</v>
      </c>
      <c r="AM3" s="24">
        <v>18.2750729143455</v>
      </c>
      <c r="AN3" s="86">
        <v>0</v>
      </c>
      <c r="AO3" s="24">
        <v>129.77578415526099</v>
      </c>
      <c r="AP3" s="24">
        <v>3796.29050673236</v>
      </c>
      <c r="AQ3" s="24">
        <v>2.5868407754691898</v>
      </c>
      <c r="AS3" s="33"/>
      <c r="AU3" s="21"/>
      <c r="AV3" s="21"/>
    </row>
    <row r="4" spans="1:48" x14ac:dyDescent="0.3">
      <c r="A4" s="24" t="s">
        <v>2</v>
      </c>
      <c r="B4" s="24">
        <v>67116.389486</v>
      </c>
      <c r="C4" s="24">
        <v>2886.2166983000002</v>
      </c>
      <c r="D4" s="24">
        <v>26.853270631000001</v>
      </c>
      <c r="E4" s="24">
        <v>1.5344227486999999</v>
      </c>
      <c r="F4" s="24">
        <v>614.02340838999999</v>
      </c>
      <c r="G4" s="35"/>
      <c r="H4" s="24"/>
      <c r="I4" s="26" t="s">
        <v>2</v>
      </c>
      <c r="J4" s="85">
        <v>158.987259134792</v>
      </c>
      <c r="K4" s="24">
        <v>211.30299541181401</v>
      </c>
      <c r="L4" s="24">
        <v>26.929402692010999</v>
      </c>
      <c r="M4" s="24">
        <v>26.929402692010999</v>
      </c>
      <c r="N4" s="24">
        <v>27.905409601150801</v>
      </c>
      <c r="O4" s="86">
        <v>4.8135199249641403</v>
      </c>
      <c r="P4" s="24">
        <v>1.54002948992394</v>
      </c>
      <c r="Q4" s="24">
        <v>186874.89969737999</v>
      </c>
      <c r="R4" s="24">
        <v>0</v>
      </c>
      <c r="S4" s="24">
        <v>2380.7679360882898</v>
      </c>
      <c r="T4" s="24">
        <v>0</v>
      </c>
      <c r="U4" s="24">
        <v>1455.19106041026</v>
      </c>
      <c r="V4" s="86">
        <v>0</v>
      </c>
      <c r="W4" s="24">
        <v>0</v>
      </c>
      <c r="X4" s="24">
        <v>0</v>
      </c>
      <c r="Y4" s="24">
        <v>1.06317097000281</v>
      </c>
      <c r="Z4" s="24">
        <v>12.935080337382599</v>
      </c>
      <c r="AA4" s="86">
        <v>126.87190945098401</v>
      </c>
      <c r="AB4" s="24">
        <v>35.0180334697002</v>
      </c>
      <c r="AC4" s="24">
        <v>615.68041638935301</v>
      </c>
      <c r="AD4" s="24">
        <v>0</v>
      </c>
      <c r="AE4" s="24">
        <v>67617.099237862101</v>
      </c>
      <c r="AF4" s="24">
        <v>31421.6890533683</v>
      </c>
      <c r="AG4" s="24">
        <v>0</v>
      </c>
      <c r="AH4" s="24">
        <v>8.8973404974508998</v>
      </c>
      <c r="AI4" s="24">
        <v>237.55291868651901</v>
      </c>
      <c r="AJ4" s="24">
        <v>0</v>
      </c>
      <c r="AK4" s="24">
        <v>341.43851979246301</v>
      </c>
      <c r="AL4" s="24">
        <v>6.7625737824780296</v>
      </c>
      <c r="AM4" s="24">
        <v>16.5091694311715</v>
      </c>
      <c r="AN4" s="86">
        <v>0</v>
      </c>
      <c r="AO4" s="24">
        <v>16.6338983052629</v>
      </c>
      <c r="AP4" s="24">
        <v>2895.6459400232502</v>
      </c>
      <c r="AQ4" s="24">
        <v>12.622448076040699</v>
      </c>
      <c r="AS4" s="33"/>
      <c r="AU4" s="21"/>
      <c r="AV4" s="21"/>
    </row>
    <row r="5" spans="1:48" x14ac:dyDescent="0.3">
      <c r="A5" s="24" t="s">
        <v>3</v>
      </c>
      <c r="B5" s="24">
        <v>73710.043583000006</v>
      </c>
      <c r="C5" s="24">
        <v>4533.0754645999996</v>
      </c>
      <c r="D5" s="24">
        <v>3.2274903334</v>
      </c>
      <c r="E5" s="24">
        <v>20.184036468999999</v>
      </c>
      <c r="F5" s="24">
        <v>243.86589555</v>
      </c>
      <c r="G5" s="35"/>
      <c r="H5" s="24"/>
      <c r="I5" s="26" t="s">
        <v>3</v>
      </c>
      <c r="J5" s="85">
        <v>1025.5638971276701</v>
      </c>
      <c r="K5" s="24">
        <v>131.819388293641</v>
      </c>
      <c r="L5" s="24">
        <v>3.23254100611463</v>
      </c>
      <c r="M5" s="24">
        <v>3.23254100611463</v>
      </c>
      <c r="N5" s="24">
        <v>20.4236768397509</v>
      </c>
      <c r="O5" s="86">
        <v>3.8488231326233899</v>
      </c>
      <c r="P5" s="24">
        <v>20.217250848570199</v>
      </c>
      <c r="Q5" s="24">
        <v>36977.801833384699</v>
      </c>
      <c r="R5" s="24">
        <v>0</v>
      </c>
      <c r="S5" s="24">
        <v>9263.7880888763902</v>
      </c>
      <c r="T5" s="24">
        <v>0</v>
      </c>
      <c r="U5" s="24">
        <v>820.86689946053605</v>
      </c>
      <c r="V5" s="86">
        <v>0</v>
      </c>
      <c r="W5" s="24">
        <v>0</v>
      </c>
      <c r="X5" s="24">
        <v>0</v>
      </c>
      <c r="Y5" s="24">
        <v>0.70927014535801303</v>
      </c>
      <c r="Z5" s="24">
        <v>5.3492143932826597</v>
      </c>
      <c r="AA5" s="86">
        <v>277.12978999868602</v>
      </c>
      <c r="AB5" s="24">
        <v>768.219203804431</v>
      </c>
      <c r="AC5" s="24">
        <v>244.26912215604199</v>
      </c>
      <c r="AD5" s="24">
        <v>0</v>
      </c>
      <c r="AE5" s="24">
        <v>73842.6116199893</v>
      </c>
      <c r="AF5" s="24">
        <v>17089.283505095402</v>
      </c>
      <c r="AG5" s="24">
        <v>0</v>
      </c>
      <c r="AH5" s="24">
        <v>33.152827078830299</v>
      </c>
      <c r="AI5" s="24">
        <v>971.98429104248396</v>
      </c>
      <c r="AJ5" s="24">
        <v>0</v>
      </c>
      <c r="AK5" s="24">
        <v>382.60171801071198</v>
      </c>
      <c r="AL5" s="24">
        <v>17.502099967307402</v>
      </c>
      <c r="AM5" s="24">
        <v>22.3130217592736</v>
      </c>
      <c r="AN5" s="86">
        <v>0</v>
      </c>
      <c r="AO5" s="24">
        <v>155.26021379153801</v>
      </c>
      <c r="AP5" s="24">
        <v>4540.2672872864896</v>
      </c>
      <c r="AQ5" s="24">
        <v>3.2306685621437001</v>
      </c>
      <c r="AS5" s="33"/>
      <c r="AU5" s="21"/>
      <c r="AV5" s="21"/>
    </row>
    <row r="6" spans="1:48" x14ac:dyDescent="0.3">
      <c r="A6" s="24" t="s">
        <v>4</v>
      </c>
      <c r="B6" s="24">
        <v>345335.37226999999</v>
      </c>
      <c r="C6" s="24">
        <v>45515.991375999998</v>
      </c>
      <c r="D6" s="24">
        <v>163.65475685999999</v>
      </c>
      <c r="E6" s="24">
        <v>35.691987029000003</v>
      </c>
      <c r="F6" s="24">
        <v>4315.8968449000004</v>
      </c>
      <c r="G6" s="24"/>
      <c r="H6" s="24"/>
      <c r="I6" s="26" t="s">
        <v>4</v>
      </c>
      <c r="J6" s="85">
        <v>2429.86233710119</v>
      </c>
      <c r="K6" s="24">
        <v>1555.0713017630901</v>
      </c>
      <c r="L6" s="24">
        <v>164.536177258105</v>
      </c>
      <c r="M6" s="24">
        <v>164.536177258105</v>
      </c>
      <c r="N6" s="24">
        <v>719.41267610066302</v>
      </c>
      <c r="O6" s="86">
        <v>86.980429896848705</v>
      </c>
      <c r="P6" s="24">
        <v>36.000599221194101</v>
      </c>
      <c r="Q6" s="24">
        <v>1412611.3015020301</v>
      </c>
      <c r="R6" s="24">
        <v>0</v>
      </c>
      <c r="S6" s="24">
        <v>69690.745799141005</v>
      </c>
      <c r="T6" s="24">
        <v>0</v>
      </c>
      <c r="U6" s="24">
        <v>27906.835509738899</v>
      </c>
      <c r="V6" s="86">
        <v>0</v>
      </c>
      <c r="W6" s="24">
        <v>0</v>
      </c>
      <c r="X6" s="24">
        <v>0</v>
      </c>
      <c r="Y6" s="24">
        <v>35.251068717155903</v>
      </c>
      <c r="Z6" s="24">
        <v>103.27940322198999</v>
      </c>
      <c r="AA6" s="86">
        <v>1486.99527977817</v>
      </c>
      <c r="AB6" s="24">
        <v>1336.6360706998</v>
      </c>
      <c r="AC6" s="24">
        <v>4340.3838239900197</v>
      </c>
      <c r="AD6" s="24">
        <v>0</v>
      </c>
      <c r="AE6" s="24">
        <v>347975.80519852397</v>
      </c>
      <c r="AF6" s="24">
        <v>69013.755209597803</v>
      </c>
      <c r="AG6" s="24">
        <v>0</v>
      </c>
      <c r="AH6" s="24">
        <v>295.989290861119</v>
      </c>
      <c r="AI6" s="24">
        <v>4585.9948490383404</v>
      </c>
      <c r="AJ6" s="24">
        <v>0</v>
      </c>
      <c r="AK6" s="24">
        <v>2833.3657609485099</v>
      </c>
      <c r="AL6" s="24">
        <v>73.446244480166499</v>
      </c>
      <c r="AM6" s="24">
        <v>378.402950837746</v>
      </c>
      <c r="AN6" s="86">
        <v>0</v>
      </c>
      <c r="AO6" s="24">
        <v>395.78527241056202</v>
      </c>
      <c r="AP6" s="24">
        <v>45825.287217932397</v>
      </c>
      <c r="AQ6" s="24">
        <v>153.15880840929299</v>
      </c>
      <c r="AS6" s="33"/>
      <c r="AU6" s="21"/>
      <c r="AV6" s="21"/>
    </row>
    <row r="7" spans="1:48" x14ac:dyDescent="0.3">
      <c r="A7" s="24" t="s">
        <v>5</v>
      </c>
      <c r="B7" s="24">
        <v>68852.396808000005</v>
      </c>
      <c r="C7" s="24">
        <v>3988.2318304</v>
      </c>
      <c r="D7" s="24">
        <v>15.49596118</v>
      </c>
      <c r="E7" s="24">
        <v>2.5250557654999999</v>
      </c>
      <c r="F7" s="24">
        <v>203.79506512</v>
      </c>
      <c r="G7" s="35"/>
      <c r="H7" s="24"/>
      <c r="I7" s="26" t="s">
        <v>5</v>
      </c>
      <c r="J7" s="85">
        <v>65.035059922676396</v>
      </c>
      <c r="K7" s="24">
        <v>70.656898142555406</v>
      </c>
      <c r="L7" s="24">
        <v>15.527016420339599</v>
      </c>
      <c r="M7" s="24">
        <v>15.527016420339599</v>
      </c>
      <c r="N7" s="24">
        <v>89.685654291927904</v>
      </c>
      <c r="O7" s="86">
        <v>14.715981488813799</v>
      </c>
      <c r="P7" s="24">
        <v>2.5310166169091102</v>
      </c>
      <c r="Q7" s="24">
        <v>82428.668572112903</v>
      </c>
      <c r="R7" s="24">
        <v>0</v>
      </c>
      <c r="S7" s="24">
        <v>6884.5673010462197</v>
      </c>
      <c r="T7" s="24">
        <v>0</v>
      </c>
      <c r="U7" s="24">
        <v>2812.0633620384201</v>
      </c>
      <c r="V7" s="86">
        <v>0</v>
      </c>
      <c r="W7" s="24">
        <v>0</v>
      </c>
      <c r="X7" s="24">
        <v>0</v>
      </c>
      <c r="Y7" s="24">
        <v>3.5763168705282999</v>
      </c>
      <c r="Z7" s="24">
        <v>6.3876111426740403</v>
      </c>
      <c r="AA7" s="86">
        <v>195.601310364461</v>
      </c>
      <c r="AB7" s="24">
        <v>29.371907324043601</v>
      </c>
      <c r="AC7" s="24">
        <v>204.06776477631499</v>
      </c>
      <c r="AD7" s="24">
        <v>0</v>
      </c>
      <c r="AE7" s="24">
        <v>69071.712359712707</v>
      </c>
      <c r="AF7" s="24">
        <v>19098.7237780098</v>
      </c>
      <c r="AG7" s="24">
        <v>0</v>
      </c>
      <c r="AH7" s="24">
        <v>26.593527056966</v>
      </c>
      <c r="AI7" s="24">
        <v>357.22771922786399</v>
      </c>
      <c r="AJ7" s="24">
        <v>0</v>
      </c>
      <c r="AK7" s="24">
        <v>137.56081409794899</v>
      </c>
      <c r="AL7" s="24">
        <v>18.246000189427299</v>
      </c>
      <c r="AM7" s="24">
        <v>41.828222519240001</v>
      </c>
      <c r="AN7" s="86">
        <v>0</v>
      </c>
      <c r="AO7" s="24">
        <v>16.402509423280598</v>
      </c>
      <c r="AP7" s="24">
        <v>3997.8467902235998</v>
      </c>
      <c r="AQ7" s="24">
        <v>15.61972803275</v>
      </c>
      <c r="AS7" s="33"/>
      <c r="AU7" s="21"/>
      <c r="AV7" s="21"/>
    </row>
    <row r="8" spans="1:48" x14ac:dyDescent="0.3">
      <c r="A8" s="24" t="s">
        <v>6</v>
      </c>
      <c r="B8" s="24">
        <v>2911.9569965999999</v>
      </c>
      <c r="C8" s="24">
        <v>182.84456465</v>
      </c>
      <c r="D8" s="24">
        <v>0.95547787849999999</v>
      </c>
      <c r="E8" s="24">
        <v>0.32573064639999999</v>
      </c>
      <c r="F8" s="24">
        <v>26.897137995000001</v>
      </c>
      <c r="G8" s="35"/>
      <c r="H8" s="24"/>
      <c r="I8" s="26" t="s">
        <v>6</v>
      </c>
      <c r="J8" s="85">
        <v>20.979395751109202</v>
      </c>
      <c r="K8" s="24">
        <v>10.0072481171929</v>
      </c>
      <c r="L8" s="24">
        <v>0.96377097745975904</v>
      </c>
      <c r="M8" s="24">
        <v>0.96377097745975904</v>
      </c>
      <c r="N8" s="24">
        <v>1.46242563636964</v>
      </c>
      <c r="O8" s="86">
        <v>0.18669632213196999</v>
      </c>
      <c r="P8" s="24">
        <v>0.32823044300458099</v>
      </c>
      <c r="Q8" s="24">
        <v>7746.4198208961097</v>
      </c>
      <c r="R8" s="24">
        <v>0</v>
      </c>
      <c r="S8" s="24">
        <v>240.48248095989999</v>
      </c>
      <c r="T8" s="24">
        <v>0</v>
      </c>
      <c r="U8" s="24">
        <v>75.856616072379396</v>
      </c>
      <c r="V8" s="86">
        <v>0</v>
      </c>
      <c r="W8" s="24">
        <v>0</v>
      </c>
      <c r="X8" s="24">
        <v>0</v>
      </c>
      <c r="Y8" s="24">
        <v>6.9570271650071305E-2</v>
      </c>
      <c r="Z8" s="24">
        <v>0.57239796452728997</v>
      </c>
      <c r="AA8" s="86">
        <v>7.6403236510663302</v>
      </c>
      <c r="AB8" s="24">
        <v>12.5310610316903</v>
      </c>
      <c r="AC8" s="24">
        <v>27.1266464674876</v>
      </c>
      <c r="AD8" s="24">
        <v>0</v>
      </c>
      <c r="AE8" s="24">
        <v>2932.28851590359</v>
      </c>
      <c r="AF8" s="24">
        <v>629.449198134889</v>
      </c>
      <c r="AG8" s="24">
        <v>0</v>
      </c>
      <c r="AH8" s="24">
        <v>0.94614071052762105</v>
      </c>
      <c r="AI8" s="24">
        <v>23.577572318867698</v>
      </c>
      <c r="AJ8" s="24">
        <v>0</v>
      </c>
      <c r="AK8" s="24">
        <v>18.563568162936001</v>
      </c>
      <c r="AL8" s="24">
        <v>0.33137267516654201</v>
      </c>
      <c r="AM8" s="24">
        <v>1.02333173270633</v>
      </c>
      <c r="AN8" s="86">
        <v>0</v>
      </c>
      <c r="AO8" s="24">
        <v>2.9430402167826801</v>
      </c>
      <c r="AP8" s="24">
        <v>184.227155629777</v>
      </c>
      <c r="AQ8" s="24">
        <v>0.53114140080457595</v>
      </c>
      <c r="AS8" s="33"/>
      <c r="AU8" s="21"/>
      <c r="AV8" s="21"/>
    </row>
    <row r="9" spans="1:48" x14ac:dyDescent="0.3">
      <c r="A9" s="24" t="s">
        <v>7</v>
      </c>
      <c r="B9" s="24">
        <v>6728.3759712000001</v>
      </c>
      <c r="C9" s="24">
        <v>480.81853201000001</v>
      </c>
      <c r="D9" s="24">
        <v>0.31678823900000003</v>
      </c>
      <c r="E9" s="24">
        <v>2.2419563774000002</v>
      </c>
      <c r="F9" s="24">
        <v>32.869878929000002</v>
      </c>
      <c r="G9" s="35"/>
      <c r="H9" s="24"/>
      <c r="I9" s="26" t="s">
        <v>7</v>
      </c>
      <c r="J9" s="85">
        <v>119.655424200122</v>
      </c>
      <c r="K9" s="24">
        <v>16.910721484302599</v>
      </c>
      <c r="L9" s="24">
        <v>0.31903994933045199</v>
      </c>
      <c r="M9" s="24">
        <v>0.31903994933045199</v>
      </c>
      <c r="N9" s="24">
        <v>0.79837705588716701</v>
      </c>
      <c r="O9" s="86">
        <v>0.12305657399813701</v>
      </c>
      <c r="P9" s="24">
        <v>2.2590565851212898</v>
      </c>
      <c r="Q9" s="24">
        <v>5328.3304991550804</v>
      </c>
      <c r="R9" s="24">
        <v>0</v>
      </c>
      <c r="S9" s="24">
        <v>962.99164218690703</v>
      </c>
      <c r="T9" s="24">
        <v>0</v>
      </c>
      <c r="U9" s="24">
        <v>60.144954647586999</v>
      </c>
      <c r="V9" s="86">
        <v>0</v>
      </c>
      <c r="W9" s="24">
        <v>0</v>
      </c>
      <c r="X9" s="24">
        <v>0</v>
      </c>
      <c r="Y9" s="24">
        <v>3.3514592034039302E-2</v>
      </c>
      <c r="Z9" s="24">
        <v>0.67142255367303205</v>
      </c>
      <c r="AA9" s="86">
        <v>28.243194488890602</v>
      </c>
      <c r="AB9" s="24">
        <v>88.802536210894104</v>
      </c>
      <c r="AC9" s="24">
        <v>33.1165505990189</v>
      </c>
      <c r="AD9" s="24">
        <v>0</v>
      </c>
      <c r="AE9" s="24">
        <v>6777.8962052943898</v>
      </c>
      <c r="AF9" s="24">
        <v>679.17150432491701</v>
      </c>
      <c r="AG9" s="24">
        <v>0</v>
      </c>
      <c r="AH9" s="24">
        <v>3.4772471299293901</v>
      </c>
      <c r="AI9" s="24">
        <v>108.212206063294</v>
      </c>
      <c r="AJ9" s="24">
        <v>0</v>
      </c>
      <c r="AK9" s="24">
        <v>46.336735277183202</v>
      </c>
      <c r="AL9" s="24">
        <v>1.5233385520510501</v>
      </c>
      <c r="AM9" s="24">
        <v>1.928663022449</v>
      </c>
      <c r="AN9" s="86">
        <v>0</v>
      </c>
      <c r="AO9" s="24">
        <v>17.896314481958999</v>
      </c>
      <c r="AP9" s="24">
        <v>484.55756830194503</v>
      </c>
      <c r="AQ9" s="24">
        <v>0.20676281990961001</v>
      </c>
      <c r="AS9" s="33"/>
      <c r="AU9" s="21"/>
      <c r="AV9" s="21"/>
    </row>
    <row r="10" spans="1:48" x14ac:dyDescent="0.3">
      <c r="A10" s="24" t="s">
        <v>8</v>
      </c>
      <c r="B10" s="24">
        <v>6.2</v>
      </c>
      <c r="C10" s="24"/>
      <c r="D10" s="24"/>
      <c r="E10" s="24"/>
      <c r="F10" s="24"/>
      <c r="G10" s="35"/>
      <c r="H10" s="24"/>
      <c r="I10" s="26" t="s">
        <v>8</v>
      </c>
      <c r="J10" s="85">
        <v>0</v>
      </c>
      <c r="K10" s="24">
        <v>0</v>
      </c>
      <c r="L10" s="24">
        <v>0</v>
      </c>
      <c r="M10" s="24">
        <v>0</v>
      </c>
      <c r="N10" s="24">
        <v>0</v>
      </c>
      <c r="O10" s="86">
        <v>0</v>
      </c>
      <c r="P10" s="24">
        <v>0</v>
      </c>
      <c r="Q10" s="24">
        <v>0</v>
      </c>
      <c r="R10" s="24">
        <v>0</v>
      </c>
      <c r="S10" s="24">
        <v>0</v>
      </c>
      <c r="T10" s="24">
        <v>0</v>
      </c>
      <c r="U10" s="24">
        <v>0</v>
      </c>
      <c r="V10" s="86">
        <v>0</v>
      </c>
      <c r="W10" s="24">
        <v>0</v>
      </c>
      <c r="X10" s="24">
        <v>0</v>
      </c>
      <c r="Y10" s="24">
        <v>0</v>
      </c>
      <c r="Z10" s="24">
        <v>0</v>
      </c>
      <c r="AA10" s="86">
        <v>0</v>
      </c>
      <c r="AB10" s="24">
        <v>0</v>
      </c>
      <c r="AC10" s="24">
        <v>0</v>
      </c>
      <c r="AD10" s="24">
        <v>0</v>
      </c>
      <c r="AE10" s="24">
        <v>6.2696701598902003</v>
      </c>
      <c r="AF10" s="24">
        <v>6.2696701598902003</v>
      </c>
      <c r="AG10" s="24">
        <v>0</v>
      </c>
      <c r="AH10" s="24">
        <v>0</v>
      </c>
      <c r="AI10" s="24">
        <v>0</v>
      </c>
      <c r="AJ10" s="24">
        <v>0</v>
      </c>
      <c r="AK10" s="24">
        <v>0</v>
      </c>
      <c r="AL10" s="24">
        <v>0</v>
      </c>
      <c r="AM10" s="24">
        <v>0</v>
      </c>
      <c r="AN10" s="86">
        <v>0</v>
      </c>
      <c r="AO10" s="24">
        <v>0</v>
      </c>
      <c r="AP10" s="24">
        <v>0</v>
      </c>
      <c r="AQ10" s="24">
        <v>0</v>
      </c>
      <c r="AS10" s="33"/>
      <c r="AU10" s="21"/>
      <c r="AV10" s="21"/>
    </row>
    <row r="11" spans="1:48" x14ac:dyDescent="0.3">
      <c r="A11" s="24" t="s">
        <v>9</v>
      </c>
      <c r="B11" s="24">
        <v>45647.461471000002</v>
      </c>
      <c r="C11" s="24">
        <v>2437.7408252999999</v>
      </c>
      <c r="D11" s="24">
        <v>15.736680461000001</v>
      </c>
      <c r="E11" s="24">
        <v>2.7763974156</v>
      </c>
      <c r="F11" s="24">
        <v>415.31109918999999</v>
      </c>
      <c r="G11" s="35"/>
      <c r="H11" s="24"/>
      <c r="I11" s="26" t="s">
        <v>9</v>
      </c>
      <c r="J11" s="85">
        <v>210.38286459147201</v>
      </c>
      <c r="K11" s="24">
        <v>148.081690553447</v>
      </c>
      <c r="L11" s="24">
        <v>15.7795033076039</v>
      </c>
      <c r="M11" s="24">
        <v>15.7795033076039</v>
      </c>
      <c r="N11" s="24">
        <v>21.7498799241108</v>
      </c>
      <c r="O11" s="86">
        <v>2.7521238249826099</v>
      </c>
      <c r="P11" s="24">
        <v>2.79042293579875</v>
      </c>
      <c r="Q11" s="24">
        <v>123334.895626378</v>
      </c>
      <c r="R11" s="24">
        <v>0</v>
      </c>
      <c r="S11" s="24">
        <v>2749.7512719685801</v>
      </c>
      <c r="T11" s="24">
        <v>0</v>
      </c>
      <c r="U11" s="24">
        <v>1143.7192933564199</v>
      </c>
      <c r="V11" s="86">
        <v>0</v>
      </c>
      <c r="W11" s="24">
        <v>0</v>
      </c>
      <c r="X11" s="24">
        <v>0</v>
      </c>
      <c r="Y11" s="24">
        <v>1.0398639987965701</v>
      </c>
      <c r="Z11" s="24">
        <v>8.7756604959404196</v>
      </c>
      <c r="AA11" s="86">
        <v>92.692587135176893</v>
      </c>
      <c r="AB11" s="24">
        <v>104.851838206496</v>
      </c>
      <c r="AC11" s="24">
        <v>416.50346448120399</v>
      </c>
      <c r="AD11" s="24">
        <v>0</v>
      </c>
      <c r="AE11" s="24">
        <v>45795.776482415298</v>
      </c>
      <c r="AF11" s="24">
        <v>15214.551631640699</v>
      </c>
      <c r="AG11" s="24">
        <v>0</v>
      </c>
      <c r="AH11" s="24">
        <v>11.131608727918699</v>
      </c>
      <c r="AI11" s="24">
        <v>261.35264851310001</v>
      </c>
      <c r="AJ11" s="24">
        <v>0</v>
      </c>
      <c r="AK11" s="24">
        <v>256.50368666757299</v>
      </c>
      <c r="AL11" s="24">
        <v>3.5830464914562499</v>
      </c>
      <c r="AM11" s="24">
        <v>14.0377367429177</v>
      </c>
      <c r="AN11" s="86">
        <v>0</v>
      </c>
      <c r="AO11" s="24">
        <v>27.943473020873999</v>
      </c>
      <c r="AP11" s="24">
        <v>2446.4996031669298</v>
      </c>
      <c r="AQ11" s="24">
        <v>8.4250897395987394</v>
      </c>
      <c r="AS11" s="33"/>
      <c r="AU11" s="21"/>
      <c r="AV11" s="21"/>
    </row>
    <row r="12" spans="1:48" x14ac:dyDescent="0.3">
      <c r="A12" s="24" t="s">
        <v>10</v>
      </c>
      <c r="B12" s="24">
        <v>73155.467428000004</v>
      </c>
      <c r="C12" s="24">
        <v>5040.4693834</v>
      </c>
      <c r="D12" s="24">
        <v>9.0103745557000003</v>
      </c>
      <c r="E12" s="24">
        <v>21.378379562999999</v>
      </c>
      <c r="F12" s="24">
        <v>427.86005259000001</v>
      </c>
      <c r="G12" s="35"/>
      <c r="H12" s="24"/>
      <c r="I12" s="26" t="s">
        <v>10</v>
      </c>
      <c r="J12" s="85">
        <v>1139.12922029164</v>
      </c>
      <c r="K12" s="24">
        <v>199.182300742461</v>
      </c>
      <c r="L12" s="24">
        <v>9.0644226658676903</v>
      </c>
      <c r="M12" s="24">
        <v>9.0644226658676903</v>
      </c>
      <c r="N12" s="24">
        <v>13.8617854715355</v>
      </c>
      <c r="O12" s="86">
        <v>2.5907639697343599</v>
      </c>
      <c r="P12" s="24">
        <v>21.557452499271999</v>
      </c>
      <c r="Q12" s="24">
        <v>87175.323950475606</v>
      </c>
      <c r="R12" s="24">
        <v>0</v>
      </c>
      <c r="S12" s="24">
        <v>9415.1291532343002</v>
      </c>
      <c r="T12" s="24">
        <v>0</v>
      </c>
      <c r="U12" s="24">
        <v>848.17092562164999</v>
      </c>
      <c r="V12" s="86">
        <v>0</v>
      </c>
      <c r="W12" s="24">
        <v>0</v>
      </c>
      <c r="X12" s="24">
        <v>0</v>
      </c>
      <c r="Y12" s="24">
        <v>0.48592833858332002</v>
      </c>
      <c r="Z12" s="24">
        <v>8.8654241232197393</v>
      </c>
      <c r="AA12" s="86">
        <v>295.55504619227401</v>
      </c>
      <c r="AB12" s="24">
        <v>828.57893953278995</v>
      </c>
      <c r="AC12" s="24">
        <v>431.04290827699998</v>
      </c>
      <c r="AD12" s="24">
        <v>0</v>
      </c>
      <c r="AE12" s="24">
        <v>73710.0986872137</v>
      </c>
      <c r="AF12" s="24">
        <v>10196.2928016038</v>
      </c>
      <c r="AG12" s="24">
        <v>0</v>
      </c>
      <c r="AH12" s="24">
        <v>33.735351651876897</v>
      </c>
      <c r="AI12" s="24">
        <v>1051.70511790858</v>
      </c>
      <c r="AJ12" s="24">
        <v>0</v>
      </c>
      <c r="AK12" s="24">
        <v>498.42146132775002</v>
      </c>
      <c r="AL12" s="24">
        <v>16.6180095445653</v>
      </c>
      <c r="AM12" s="24">
        <v>21.440719813277099</v>
      </c>
      <c r="AN12" s="86">
        <v>0</v>
      </c>
      <c r="AO12" s="24">
        <v>168.82013362952901</v>
      </c>
      <c r="AP12" s="24">
        <v>5081.1047515787805</v>
      </c>
      <c r="AQ12" s="24">
        <v>4.6490623249987397</v>
      </c>
      <c r="AS12" s="33"/>
      <c r="AU12" s="21"/>
      <c r="AV12" s="21"/>
    </row>
    <row r="13" spans="1:48" x14ac:dyDescent="0.3">
      <c r="A13" s="24" t="s">
        <v>12</v>
      </c>
      <c r="B13" s="24">
        <v>86300.251050000006</v>
      </c>
      <c r="C13" s="24">
        <v>3744.9976449000001</v>
      </c>
      <c r="D13" s="24">
        <v>1.8592226191000001</v>
      </c>
      <c r="E13" s="24">
        <v>0.28307220420000001</v>
      </c>
      <c r="F13" s="24">
        <v>41.653226265000001</v>
      </c>
      <c r="G13" s="35"/>
      <c r="H13" s="24"/>
      <c r="I13" s="26" t="s">
        <v>12</v>
      </c>
      <c r="J13" s="85">
        <v>299.49284472813798</v>
      </c>
      <c r="K13" s="24">
        <v>520.94595136385999</v>
      </c>
      <c r="L13" s="24">
        <v>1.86612934356433</v>
      </c>
      <c r="M13" s="24">
        <v>1.86612934356433</v>
      </c>
      <c r="N13" s="24">
        <v>24.328283348391999</v>
      </c>
      <c r="O13" s="86">
        <v>2.9621288352608599</v>
      </c>
      <c r="P13" s="24">
        <v>0.28377179122847901</v>
      </c>
      <c r="Q13" s="24">
        <v>457756.526132548</v>
      </c>
      <c r="R13" s="24">
        <v>0</v>
      </c>
      <c r="S13" s="24">
        <v>1975.95691644453</v>
      </c>
      <c r="T13" s="24">
        <v>0</v>
      </c>
      <c r="U13" s="24">
        <v>2442.5872441650899</v>
      </c>
      <c r="V13" s="86">
        <v>0</v>
      </c>
      <c r="W13" s="24">
        <v>0</v>
      </c>
      <c r="X13" s="24">
        <v>0</v>
      </c>
      <c r="Y13" s="24">
        <v>1.18770650509335</v>
      </c>
      <c r="Z13" s="24">
        <v>30.932506843814899</v>
      </c>
      <c r="AA13" s="86">
        <v>176.93660278862799</v>
      </c>
      <c r="AB13" s="24">
        <v>7.9932249826937101</v>
      </c>
      <c r="AC13" s="24">
        <v>41.810824731194501</v>
      </c>
      <c r="AD13" s="24">
        <v>0</v>
      </c>
      <c r="AE13" s="24">
        <v>86533.315324095907</v>
      </c>
      <c r="AF13" s="24">
        <v>39730.389948922202</v>
      </c>
      <c r="AG13" s="24">
        <v>0</v>
      </c>
      <c r="AH13" s="24">
        <v>8.6237976909874998</v>
      </c>
      <c r="AI13" s="24">
        <v>357.48790616760198</v>
      </c>
      <c r="AJ13" s="24">
        <v>0</v>
      </c>
      <c r="AK13" s="24">
        <v>810.96799385433906</v>
      </c>
      <c r="AL13" s="24">
        <v>1.9622420266423</v>
      </c>
      <c r="AM13" s="24">
        <v>20.164630744882501</v>
      </c>
      <c r="AN13" s="86">
        <v>0</v>
      </c>
      <c r="AO13" s="24">
        <v>22.560326325375701</v>
      </c>
      <c r="AP13" s="24">
        <v>3758.0373967151099</v>
      </c>
      <c r="AQ13" s="24">
        <v>24.976296529477999</v>
      </c>
      <c r="AS13" s="33"/>
      <c r="AU13" s="21"/>
      <c r="AV13" s="21"/>
    </row>
    <row r="14" spans="1:48" x14ac:dyDescent="0.3">
      <c r="A14" s="24" t="s">
        <v>13</v>
      </c>
      <c r="B14" s="24">
        <v>62040.802812000002</v>
      </c>
      <c r="C14" s="24">
        <v>5911.8984705000003</v>
      </c>
      <c r="D14" s="24">
        <v>77.068283354000002</v>
      </c>
      <c r="E14" s="24">
        <v>17.027010689000001</v>
      </c>
      <c r="F14" s="24">
        <v>135.67768264</v>
      </c>
      <c r="G14" s="35"/>
      <c r="H14" s="24"/>
      <c r="I14" s="26" t="s">
        <v>13</v>
      </c>
      <c r="J14" s="85">
        <v>60.701006049738197</v>
      </c>
      <c r="K14" s="24">
        <v>47.882664940678097</v>
      </c>
      <c r="L14" s="24">
        <v>77.123488244080704</v>
      </c>
      <c r="M14" s="24">
        <v>77.123488244080704</v>
      </c>
      <c r="N14" s="24">
        <v>191.94520082959301</v>
      </c>
      <c r="O14" s="86">
        <v>63.112139635415602</v>
      </c>
      <c r="P14" s="24">
        <v>17.039332645229202</v>
      </c>
      <c r="Q14" s="24">
        <v>76539.803649025605</v>
      </c>
      <c r="R14" s="24">
        <v>0</v>
      </c>
      <c r="S14" s="24">
        <v>11123.088325291001</v>
      </c>
      <c r="T14" s="24">
        <v>0</v>
      </c>
      <c r="U14" s="24">
        <v>3235.8921616739699</v>
      </c>
      <c r="V14" s="86">
        <v>0</v>
      </c>
      <c r="W14" s="24">
        <v>0</v>
      </c>
      <c r="X14" s="24">
        <v>0</v>
      </c>
      <c r="Y14" s="24">
        <v>0.97345496180652002</v>
      </c>
      <c r="Z14" s="24">
        <v>9.1884277914841199</v>
      </c>
      <c r="AA14" s="86">
        <v>1033.9803407528</v>
      </c>
      <c r="AB14" s="24">
        <v>34.399139536347398</v>
      </c>
      <c r="AC14" s="24">
        <v>135.783252593622</v>
      </c>
      <c r="AD14" s="24">
        <v>0</v>
      </c>
      <c r="AE14" s="24">
        <v>62089.181161950401</v>
      </c>
      <c r="AF14" s="24">
        <v>10961.5446112383</v>
      </c>
      <c r="AG14" s="24">
        <v>0</v>
      </c>
      <c r="AH14" s="24">
        <v>12.6126559714146</v>
      </c>
      <c r="AI14" s="24">
        <v>673.05409606392595</v>
      </c>
      <c r="AJ14" s="24">
        <v>0</v>
      </c>
      <c r="AK14" s="24">
        <v>174.30660849079399</v>
      </c>
      <c r="AL14" s="24">
        <v>130.33438748299301</v>
      </c>
      <c r="AM14" s="24">
        <v>76.899887342896506</v>
      </c>
      <c r="AN14" s="86">
        <v>0</v>
      </c>
      <c r="AO14" s="24">
        <v>9.6683853411074896</v>
      </c>
      <c r="AP14" s="24">
        <v>5916.3727320259904</v>
      </c>
      <c r="AQ14" s="24">
        <v>35.192211819838398</v>
      </c>
      <c r="AS14" s="33"/>
      <c r="AU14" s="21"/>
      <c r="AV14" s="21"/>
    </row>
    <row r="15" spans="1:48" x14ac:dyDescent="0.3">
      <c r="A15" s="24" t="s">
        <v>14</v>
      </c>
      <c r="B15" s="24">
        <v>86448.099048000004</v>
      </c>
      <c r="C15" s="24">
        <v>5734.7999900000004</v>
      </c>
      <c r="D15" s="24">
        <v>62.517999451000001</v>
      </c>
      <c r="E15" s="24">
        <v>18.680001206</v>
      </c>
      <c r="F15" s="24">
        <v>310.25084806000001</v>
      </c>
      <c r="G15" s="35"/>
      <c r="H15" s="24"/>
      <c r="I15" s="26" t="s">
        <v>14</v>
      </c>
      <c r="J15" s="85">
        <v>391.079882058485</v>
      </c>
      <c r="K15" s="24">
        <v>122.121133448253</v>
      </c>
      <c r="L15" s="24">
        <v>62.601258364741199</v>
      </c>
      <c r="M15" s="24">
        <v>62.601258364741199</v>
      </c>
      <c r="N15" s="24">
        <v>136.959572860592</v>
      </c>
      <c r="O15" s="86">
        <v>46.121307498111797</v>
      </c>
      <c r="P15" s="24">
        <v>18.708263267811301</v>
      </c>
      <c r="Q15" s="24">
        <v>104601.498948248</v>
      </c>
      <c r="R15" s="24">
        <v>0</v>
      </c>
      <c r="S15" s="24">
        <v>10262.7519955717</v>
      </c>
      <c r="T15" s="24">
        <v>0</v>
      </c>
      <c r="U15" s="24">
        <v>2457.50659915816</v>
      </c>
      <c r="V15" s="86">
        <v>0</v>
      </c>
      <c r="W15" s="24">
        <v>0</v>
      </c>
      <c r="X15" s="24">
        <v>0</v>
      </c>
      <c r="Y15" s="24">
        <v>0.464571705090075</v>
      </c>
      <c r="Z15" s="24">
        <v>10.827183779264701</v>
      </c>
      <c r="AA15" s="86">
        <v>845.15891258641602</v>
      </c>
      <c r="AB15" s="24">
        <v>264.397910680113</v>
      </c>
      <c r="AC15" s="24">
        <v>310.65334937458499</v>
      </c>
      <c r="AD15" s="24">
        <v>0</v>
      </c>
      <c r="AE15" s="24">
        <v>86571.175160336599</v>
      </c>
      <c r="AF15" s="24">
        <v>14782.5794064253</v>
      </c>
      <c r="AG15" s="24">
        <v>0</v>
      </c>
      <c r="AH15" s="24">
        <v>16.258819240400701</v>
      </c>
      <c r="AI15" s="24">
        <v>787.28456433686404</v>
      </c>
      <c r="AJ15" s="24">
        <v>0</v>
      </c>
      <c r="AK15" s="24">
        <v>315.93175354751497</v>
      </c>
      <c r="AL15" s="24">
        <v>99.905729552836206</v>
      </c>
      <c r="AM15" s="24">
        <v>59.4601338433527</v>
      </c>
      <c r="AN15" s="86">
        <v>0</v>
      </c>
      <c r="AO15" s="24">
        <v>55.946996937573701</v>
      </c>
      <c r="AP15" s="24">
        <v>5743.0884335829996</v>
      </c>
      <c r="AQ15" s="24">
        <v>27.329761541816598</v>
      </c>
      <c r="AS15" s="33"/>
      <c r="AU15" s="21"/>
      <c r="AV15" s="21"/>
    </row>
    <row r="16" spans="1:48" x14ac:dyDescent="0.3">
      <c r="A16" s="24" t="s">
        <v>15</v>
      </c>
      <c r="B16" s="24">
        <v>328699.76101000002</v>
      </c>
      <c r="C16" s="24">
        <v>23455.541075000001</v>
      </c>
      <c r="D16" s="24">
        <v>292.42500195000002</v>
      </c>
      <c r="E16" s="24">
        <v>70.826343108000003</v>
      </c>
      <c r="F16" s="24">
        <v>423.52281908999998</v>
      </c>
      <c r="G16" s="35"/>
      <c r="H16" s="24"/>
      <c r="I16" s="26" t="s">
        <v>15</v>
      </c>
      <c r="J16" s="85">
        <v>457.21708836794897</v>
      </c>
      <c r="K16" s="24">
        <v>162.86631650954999</v>
      </c>
      <c r="L16" s="24">
        <v>292.83510503881399</v>
      </c>
      <c r="M16" s="24">
        <v>292.83510503881399</v>
      </c>
      <c r="N16" s="24">
        <v>746.07560977316098</v>
      </c>
      <c r="O16" s="86">
        <v>244.99201880616201</v>
      </c>
      <c r="P16" s="24">
        <v>70.929315884846105</v>
      </c>
      <c r="Q16" s="24">
        <v>257169.27531540999</v>
      </c>
      <c r="R16" s="24">
        <v>0</v>
      </c>
      <c r="S16" s="24">
        <v>45190.122708411996</v>
      </c>
      <c r="T16" s="24">
        <v>0</v>
      </c>
      <c r="U16" s="24">
        <v>12491.253958150401</v>
      </c>
      <c r="V16" s="86">
        <v>0</v>
      </c>
      <c r="W16" s="24">
        <v>0</v>
      </c>
      <c r="X16" s="24">
        <v>0</v>
      </c>
      <c r="Y16" s="24">
        <v>3.8513151774007799</v>
      </c>
      <c r="Z16" s="24">
        <v>33.632305272676803</v>
      </c>
      <c r="AA16" s="86">
        <v>4052.5223481558201</v>
      </c>
      <c r="AB16" s="24">
        <v>322.60521978878597</v>
      </c>
      <c r="AC16" s="24">
        <v>424.01078238572302</v>
      </c>
      <c r="AD16" s="24">
        <v>0</v>
      </c>
      <c r="AE16" s="24">
        <v>329131.51627524698</v>
      </c>
      <c r="AF16" s="24">
        <v>35520.979366447798</v>
      </c>
      <c r="AG16" s="24">
        <v>0</v>
      </c>
      <c r="AH16" s="24">
        <v>56.352304814613298</v>
      </c>
      <c r="AI16" s="24">
        <v>2810.16902503146</v>
      </c>
      <c r="AJ16" s="24">
        <v>0</v>
      </c>
      <c r="AK16" s="24">
        <v>683.74350647835695</v>
      </c>
      <c r="AL16" s="24">
        <v>508.62428009174101</v>
      </c>
      <c r="AM16" s="24">
        <v>301.34464864113602</v>
      </c>
      <c r="AN16" s="86">
        <v>0</v>
      </c>
      <c r="AO16" s="24">
        <v>73.574803482492698</v>
      </c>
      <c r="AP16" s="24">
        <v>23488.846339974702</v>
      </c>
      <c r="AQ16" s="24">
        <v>134.45873321663299</v>
      </c>
      <c r="AS16" s="33"/>
      <c r="AU16" s="21"/>
      <c r="AV16" s="21"/>
    </row>
    <row r="17" spans="1:48" x14ac:dyDescent="0.3">
      <c r="A17" s="24" t="s">
        <v>16</v>
      </c>
      <c r="B17" s="24">
        <v>152016.56331999999</v>
      </c>
      <c r="C17" s="24">
        <v>8735.0371995000005</v>
      </c>
      <c r="D17" s="24">
        <v>44.412513984999997</v>
      </c>
      <c r="E17" s="24">
        <v>8.6486695959999995</v>
      </c>
      <c r="F17" s="24">
        <v>266.18221775000001</v>
      </c>
      <c r="G17" s="35"/>
      <c r="H17" s="24"/>
      <c r="I17" s="26" t="s">
        <v>16</v>
      </c>
      <c r="J17" s="85">
        <v>70.865597207319396</v>
      </c>
      <c r="K17" s="24">
        <v>91.526439452132905</v>
      </c>
      <c r="L17" s="24">
        <v>44.437756271836498</v>
      </c>
      <c r="M17" s="24">
        <v>44.437756271836498</v>
      </c>
      <c r="N17" s="24">
        <v>225.21168803847601</v>
      </c>
      <c r="O17" s="86">
        <v>45.369773401263203</v>
      </c>
      <c r="P17" s="24">
        <v>8.6534575589334892</v>
      </c>
      <c r="Q17" s="24">
        <v>133136.86630665199</v>
      </c>
      <c r="R17" s="24">
        <v>0</v>
      </c>
      <c r="S17" s="24">
        <v>16009.5813512437</v>
      </c>
      <c r="T17" s="24">
        <v>0</v>
      </c>
      <c r="U17" s="24">
        <v>6140.7456402550697</v>
      </c>
      <c r="V17" s="86">
        <v>0</v>
      </c>
      <c r="W17" s="24">
        <v>0</v>
      </c>
      <c r="X17" s="24">
        <v>0</v>
      </c>
      <c r="Y17" s="24">
        <v>7.2022646928133804</v>
      </c>
      <c r="Z17" s="24">
        <v>11.560982461746701</v>
      </c>
      <c r="AA17" s="86">
        <v>630.36264701741698</v>
      </c>
      <c r="AB17" s="24">
        <v>35.007408231734402</v>
      </c>
      <c r="AC17" s="24">
        <v>266.36107263578299</v>
      </c>
      <c r="AD17" s="24">
        <v>0</v>
      </c>
      <c r="AE17" s="24">
        <v>152102.64089353301</v>
      </c>
      <c r="AF17" s="24">
        <v>42839.616059932603</v>
      </c>
      <c r="AG17" s="24">
        <v>0</v>
      </c>
      <c r="AH17" s="24">
        <v>53.849746504737098</v>
      </c>
      <c r="AI17" s="24">
        <v>808.39122677636203</v>
      </c>
      <c r="AJ17" s="24">
        <v>0</v>
      </c>
      <c r="AK17" s="24">
        <v>216.22326814445699</v>
      </c>
      <c r="AL17" s="24">
        <v>69.629765543617296</v>
      </c>
      <c r="AM17" s="24">
        <v>100.239870529416</v>
      </c>
      <c r="AN17" s="86">
        <v>0</v>
      </c>
      <c r="AO17" s="24">
        <v>26.3254159919952</v>
      </c>
      <c r="AP17" s="24">
        <v>8741.0470670260092</v>
      </c>
      <c r="AQ17" s="24">
        <v>37.471231841386</v>
      </c>
      <c r="AS17" s="33"/>
      <c r="AU17" s="21"/>
      <c r="AV17" s="21"/>
    </row>
    <row r="18" spans="1:48" x14ac:dyDescent="0.3">
      <c r="A18" s="24" t="s">
        <v>17</v>
      </c>
      <c r="B18" s="24">
        <v>42430.593539000001</v>
      </c>
      <c r="C18" s="24">
        <v>2217.4234889999998</v>
      </c>
      <c r="D18" s="24">
        <v>10.877367349</v>
      </c>
      <c r="E18" s="24">
        <v>5.3398635792000002</v>
      </c>
      <c r="F18" s="24">
        <v>161.36064167999999</v>
      </c>
      <c r="G18" s="35"/>
      <c r="H18" s="24"/>
      <c r="I18" s="26" t="s">
        <v>17</v>
      </c>
      <c r="J18" s="85">
        <v>224.437104522531</v>
      </c>
      <c r="K18" s="24">
        <v>64.694051534528697</v>
      </c>
      <c r="L18" s="24">
        <v>10.914105980619601</v>
      </c>
      <c r="M18" s="24">
        <v>10.914105980619601</v>
      </c>
      <c r="N18" s="24">
        <v>33.756738297009797</v>
      </c>
      <c r="O18" s="86">
        <v>7.4635029687781103</v>
      </c>
      <c r="P18" s="24">
        <v>5.3577218158429503</v>
      </c>
      <c r="Q18" s="24">
        <v>47851.925786674197</v>
      </c>
      <c r="R18" s="24">
        <v>0</v>
      </c>
      <c r="S18" s="24">
        <v>3844.7379991124299</v>
      </c>
      <c r="T18" s="24">
        <v>0</v>
      </c>
      <c r="U18" s="24">
        <v>1002.10188170131</v>
      </c>
      <c r="V18" s="86">
        <v>0</v>
      </c>
      <c r="W18" s="24">
        <v>0</v>
      </c>
      <c r="X18" s="24">
        <v>0</v>
      </c>
      <c r="Y18" s="24">
        <v>0.93943389814525002</v>
      </c>
      <c r="Z18" s="24">
        <v>4.1723468146939204</v>
      </c>
      <c r="AA18" s="86">
        <v>159.82593652530599</v>
      </c>
      <c r="AB18" s="24">
        <v>154.12190949007601</v>
      </c>
      <c r="AC18" s="24">
        <v>161.96491642183301</v>
      </c>
      <c r="AD18" s="24">
        <v>0</v>
      </c>
      <c r="AE18" s="24">
        <v>42578.753287940097</v>
      </c>
      <c r="AF18" s="24">
        <v>14763.5206119699</v>
      </c>
      <c r="AG18" s="24">
        <v>0</v>
      </c>
      <c r="AH18" s="24">
        <v>12.5945134857791</v>
      </c>
      <c r="AI18" s="24">
        <v>309.86979932333799</v>
      </c>
      <c r="AJ18" s="24">
        <v>0</v>
      </c>
      <c r="AK18" s="24">
        <v>145.700729006568</v>
      </c>
      <c r="AL18" s="24">
        <v>14.6875206879154</v>
      </c>
      <c r="AM18" s="24">
        <v>17.816475036579501</v>
      </c>
      <c r="AN18" s="86">
        <v>0</v>
      </c>
      <c r="AO18" s="24">
        <v>34.269530002248999</v>
      </c>
      <c r="AP18" s="24">
        <v>2225.2192070955698</v>
      </c>
      <c r="AQ18" s="24">
        <v>6.8405099485847796</v>
      </c>
      <c r="AS18" s="33"/>
      <c r="AU18" s="21"/>
      <c r="AV18" s="21"/>
    </row>
    <row r="19" spans="1:48" x14ac:dyDescent="0.3">
      <c r="A19" s="24" t="s">
        <v>18</v>
      </c>
      <c r="B19" s="24">
        <v>25663.653484999999</v>
      </c>
      <c r="C19" s="24">
        <v>957.44436530999997</v>
      </c>
      <c r="D19" s="24">
        <v>1.3477065827000001</v>
      </c>
      <c r="E19" s="24">
        <v>2.7099249957999998</v>
      </c>
      <c r="F19" s="24">
        <v>60.982313644000001</v>
      </c>
      <c r="G19" s="35"/>
      <c r="H19" s="24"/>
      <c r="I19" s="26" t="s">
        <v>18</v>
      </c>
      <c r="J19" s="85">
        <v>144.60896804241901</v>
      </c>
      <c r="K19" s="24">
        <v>27.5243661558623</v>
      </c>
      <c r="L19" s="24">
        <v>1.36216749083924</v>
      </c>
      <c r="M19" s="24">
        <v>1.36216749083924</v>
      </c>
      <c r="N19" s="24">
        <v>9.3329014128937295</v>
      </c>
      <c r="O19" s="86">
        <v>1.1649695803929201</v>
      </c>
      <c r="P19" s="24">
        <v>2.7257214065809499</v>
      </c>
      <c r="Q19" s="24">
        <v>15244.9238564036</v>
      </c>
      <c r="R19" s="24">
        <v>0</v>
      </c>
      <c r="S19" s="24">
        <v>1793.0407764812401</v>
      </c>
      <c r="T19" s="24">
        <v>0</v>
      </c>
      <c r="U19" s="24">
        <v>365.36683905915902</v>
      </c>
      <c r="V19" s="86">
        <v>0</v>
      </c>
      <c r="W19" s="24">
        <v>0</v>
      </c>
      <c r="X19" s="24">
        <v>0</v>
      </c>
      <c r="Y19" s="24">
        <v>0.44958132839552001</v>
      </c>
      <c r="Z19" s="24">
        <v>1.43885104713138</v>
      </c>
      <c r="AA19" s="86">
        <v>43.931313155864501</v>
      </c>
      <c r="AB19" s="24">
        <v>105.08678018427101</v>
      </c>
      <c r="AC19" s="24">
        <v>61.496433705386202</v>
      </c>
      <c r="AD19" s="24">
        <v>0</v>
      </c>
      <c r="AE19" s="24">
        <v>25790.675440103099</v>
      </c>
      <c r="AF19" s="24">
        <v>13738.954247083</v>
      </c>
      <c r="AG19" s="24">
        <v>0</v>
      </c>
      <c r="AH19" s="24">
        <v>6.9904705601641304</v>
      </c>
      <c r="AI19" s="24">
        <v>159.01621532354</v>
      </c>
      <c r="AJ19" s="24">
        <v>0</v>
      </c>
      <c r="AK19" s="24">
        <v>67.957899703345802</v>
      </c>
      <c r="AL19" s="24">
        <v>2.43048148397168</v>
      </c>
      <c r="AM19" s="24">
        <v>6.2882292955714503</v>
      </c>
      <c r="AN19" s="86">
        <v>0</v>
      </c>
      <c r="AO19" s="24">
        <v>22.394945676737098</v>
      </c>
      <c r="AP19" s="24">
        <v>964.13891469656096</v>
      </c>
      <c r="AQ19" s="24">
        <v>1.69583890566419</v>
      </c>
      <c r="AS19" s="33"/>
      <c r="AU19" s="21"/>
      <c r="AV19" s="21"/>
    </row>
    <row r="20" spans="1:48" x14ac:dyDescent="0.3">
      <c r="A20" s="24" t="s">
        <v>19</v>
      </c>
      <c r="B20" s="24">
        <v>4176.9134344000004</v>
      </c>
      <c r="C20" s="24">
        <v>169.88108847999999</v>
      </c>
      <c r="D20" s="24">
        <v>1.1989334622000001</v>
      </c>
      <c r="E20" s="24">
        <v>0.3477575316</v>
      </c>
      <c r="F20" s="24">
        <v>33.122729761999999</v>
      </c>
      <c r="G20" s="35"/>
      <c r="H20" s="24"/>
      <c r="I20" s="26" t="s">
        <v>19</v>
      </c>
      <c r="J20" s="85">
        <v>23.542757225172299</v>
      </c>
      <c r="K20" s="24">
        <v>12.2362653159076</v>
      </c>
      <c r="L20" s="24">
        <v>1.21141742829955</v>
      </c>
      <c r="M20" s="24">
        <v>1.21141742829955</v>
      </c>
      <c r="N20" s="24">
        <v>0.60257598309826499</v>
      </c>
      <c r="O20" s="86">
        <v>9.1197360016340406E-2</v>
      </c>
      <c r="P20" s="24">
        <v>0.35324348174811399</v>
      </c>
      <c r="Q20" s="24">
        <v>9323.7540992275608</v>
      </c>
      <c r="R20" s="24">
        <v>0</v>
      </c>
      <c r="S20" s="24">
        <v>182.227955844631</v>
      </c>
      <c r="T20" s="24">
        <v>0</v>
      </c>
      <c r="U20" s="24">
        <v>54.374792182086203</v>
      </c>
      <c r="V20" s="86">
        <v>0</v>
      </c>
      <c r="W20" s="24">
        <v>0</v>
      </c>
      <c r="X20" s="24">
        <v>0</v>
      </c>
      <c r="Y20" s="24">
        <v>2.5650256455384501E-2</v>
      </c>
      <c r="Z20" s="24">
        <v>0.67797816345710005</v>
      </c>
      <c r="AA20" s="86">
        <v>7.8517524867128303</v>
      </c>
      <c r="AB20" s="24">
        <v>13.481957531398701</v>
      </c>
      <c r="AC20" s="24">
        <v>33.487167796802602</v>
      </c>
      <c r="AD20" s="24">
        <v>0</v>
      </c>
      <c r="AE20" s="24">
        <v>4207.0263598383999</v>
      </c>
      <c r="AF20" s="24">
        <v>2057.3006768994101</v>
      </c>
      <c r="AG20" s="24">
        <v>0</v>
      </c>
      <c r="AH20" s="24">
        <v>0.67375171405766099</v>
      </c>
      <c r="AI20" s="24">
        <v>22.9952114964169</v>
      </c>
      <c r="AJ20" s="24">
        <v>0</v>
      </c>
      <c r="AK20" s="24">
        <v>22.078862941902599</v>
      </c>
      <c r="AL20" s="24">
        <v>0.30796862275473003</v>
      </c>
      <c r="AM20" s="24">
        <v>0.67411935270390899</v>
      </c>
      <c r="AN20" s="86">
        <v>0</v>
      </c>
      <c r="AO20" s="24">
        <v>3.1031720218872598</v>
      </c>
      <c r="AP20" s="24">
        <v>171.97857397333499</v>
      </c>
      <c r="AQ20" s="24">
        <v>0.50261007639046595</v>
      </c>
      <c r="AS20" s="33"/>
      <c r="AU20" s="21"/>
      <c r="AV20" s="21"/>
    </row>
    <row r="21" spans="1:48" x14ac:dyDescent="0.3">
      <c r="A21" s="24" t="s">
        <v>20</v>
      </c>
      <c r="B21" s="24">
        <v>2715.5110834000002</v>
      </c>
      <c r="C21" s="24">
        <v>42.272888078999998</v>
      </c>
      <c r="D21" s="24">
        <v>0.1055019457</v>
      </c>
      <c r="E21" s="24">
        <v>2.8290110399999999E-2</v>
      </c>
      <c r="F21" s="24">
        <v>2.9460554756000001</v>
      </c>
      <c r="G21" s="35"/>
      <c r="H21" s="24"/>
      <c r="I21" s="26" t="s">
        <v>20</v>
      </c>
      <c r="J21" s="85">
        <v>1.84495799411263</v>
      </c>
      <c r="K21" s="24">
        <v>1.0719948027277</v>
      </c>
      <c r="L21" s="24">
        <v>0.10620395915879299</v>
      </c>
      <c r="M21" s="24">
        <v>0.10620395915879299</v>
      </c>
      <c r="N21" s="24">
        <v>0.755645666801534</v>
      </c>
      <c r="O21" s="86">
        <v>8.74101969693791E-2</v>
      </c>
      <c r="P21" s="24">
        <v>2.8556621016162399E-2</v>
      </c>
      <c r="Q21" s="24">
        <v>1032.5319472948599</v>
      </c>
      <c r="R21" s="24">
        <v>0</v>
      </c>
      <c r="S21" s="24">
        <v>70.423139727952801</v>
      </c>
      <c r="T21" s="24">
        <v>0</v>
      </c>
      <c r="U21" s="24">
        <v>27.891599242402599</v>
      </c>
      <c r="V21" s="86">
        <v>0</v>
      </c>
      <c r="W21" s="24">
        <v>0</v>
      </c>
      <c r="X21" s="24">
        <v>0</v>
      </c>
      <c r="Y21" s="24">
        <v>3.7861358662788697E-2</v>
      </c>
      <c r="Z21" s="24">
        <v>7.6764572780957593E-2</v>
      </c>
      <c r="AA21" s="86">
        <v>1.2401976984666701</v>
      </c>
      <c r="AB21" s="24">
        <v>1.0901622773813</v>
      </c>
      <c r="AC21" s="24">
        <v>2.9665764478230301</v>
      </c>
      <c r="AD21" s="24">
        <v>0</v>
      </c>
      <c r="AE21" s="24">
        <v>2732.1588220836902</v>
      </c>
      <c r="AF21" s="24">
        <v>2200.0314702392502</v>
      </c>
      <c r="AG21" s="24">
        <v>0</v>
      </c>
      <c r="AH21" s="24">
        <v>0.30485791686778302</v>
      </c>
      <c r="AI21" s="24">
        <v>4.1842628935663599</v>
      </c>
      <c r="AJ21" s="24">
        <v>0</v>
      </c>
      <c r="AK21" s="24">
        <v>2.0323007361046499</v>
      </c>
      <c r="AL21" s="24">
        <v>6.0777317874800403E-2</v>
      </c>
      <c r="AM21" s="24">
        <v>0.38475425297302701</v>
      </c>
      <c r="AN21" s="86">
        <v>0</v>
      </c>
      <c r="AO21" s="24">
        <v>0.33722012557502501</v>
      </c>
      <c r="AP21" s="24">
        <v>42.570204415857802</v>
      </c>
      <c r="AQ21" s="24">
        <v>0.13888240643785901</v>
      </c>
      <c r="AS21" s="33"/>
      <c r="AU21" s="21"/>
      <c r="AV21" s="21"/>
    </row>
    <row r="22" spans="1:48" x14ac:dyDescent="0.3">
      <c r="A22" s="24" t="s">
        <v>128</v>
      </c>
      <c r="B22" s="24">
        <v>1699.4153013</v>
      </c>
      <c r="C22" s="24">
        <v>74.889225722999996</v>
      </c>
      <c r="D22" s="24">
        <v>0.63666584079999999</v>
      </c>
      <c r="E22" s="24">
        <v>3.33066349E-2</v>
      </c>
      <c r="F22" s="24">
        <v>14.381505309</v>
      </c>
      <c r="G22" s="35"/>
      <c r="H22" s="24"/>
      <c r="I22" s="26" t="s">
        <v>128</v>
      </c>
      <c r="J22" s="85">
        <v>3.51480848804594</v>
      </c>
      <c r="K22" s="24">
        <v>4.97631008399952</v>
      </c>
      <c r="L22" s="24">
        <v>0.64346354627632896</v>
      </c>
      <c r="M22" s="24">
        <v>0.64346354627632896</v>
      </c>
      <c r="N22" s="24">
        <v>0.86568526783511601</v>
      </c>
      <c r="O22" s="86">
        <v>0.140897081298341</v>
      </c>
      <c r="P22" s="24">
        <v>3.3682319796272203E-2</v>
      </c>
      <c r="Q22" s="24">
        <v>4477.76559664662</v>
      </c>
      <c r="R22" s="24">
        <v>0</v>
      </c>
      <c r="S22" s="24">
        <v>70.4385093720215</v>
      </c>
      <c r="T22" s="24">
        <v>0</v>
      </c>
      <c r="U22" s="24">
        <v>40.8485186592237</v>
      </c>
      <c r="V22" s="86">
        <v>0</v>
      </c>
      <c r="W22" s="24">
        <v>0</v>
      </c>
      <c r="X22" s="24">
        <v>0</v>
      </c>
      <c r="Y22" s="24">
        <v>3.4762481272985098E-2</v>
      </c>
      <c r="Z22" s="24">
        <v>0.31046832807594399</v>
      </c>
      <c r="AA22" s="86">
        <v>3.2004872791425898</v>
      </c>
      <c r="AB22" s="24">
        <v>0.66336967708640404</v>
      </c>
      <c r="AC22" s="24">
        <v>14.533116374530801</v>
      </c>
      <c r="AD22" s="24">
        <v>0</v>
      </c>
      <c r="AE22" s="24">
        <v>1715.10047653268</v>
      </c>
      <c r="AF22" s="24">
        <v>769.29273524363805</v>
      </c>
      <c r="AG22" s="24">
        <v>0</v>
      </c>
      <c r="AH22" s="24">
        <v>0.272119282040584</v>
      </c>
      <c r="AI22" s="24">
        <v>6.0907390427764998</v>
      </c>
      <c r="AJ22" s="24">
        <v>0</v>
      </c>
      <c r="AK22" s="24">
        <v>8.0456442731624591</v>
      </c>
      <c r="AL22" s="24">
        <v>0.17872637402479399</v>
      </c>
      <c r="AM22" s="24">
        <v>0.482160004042191</v>
      </c>
      <c r="AN22" s="86">
        <v>0</v>
      </c>
      <c r="AO22" s="24">
        <v>0.38301524843029799</v>
      </c>
      <c r="AP22" s="24">
        <v>75.664635491107006</v>
      </c>
      <c r="AQ22" s="24">
        <v>0.32706660330627102</v>
      </c>
      <c r="AS22" s="33"/>
      <c r="AU22" s="21"/>
      <c r="AV22" s="21"/>
    </row>
    <row r="23" spans="1:48" x14ac:dyDescent="0.3">
      <c r="A23" s="24" t="s">
        <v>22</v>
      </c>
      <c r="B23" s="24">
        <v>44344.042599</v>
      </c>
      <c r="C23" s="24">
        <v>2617.8753385</v>
      </c>
      <c r="D23" s="24">
        <v>27.770119396999998</v>
      </c>
      <c r="E23" s="24">
        <v>4.6826750613000003</v>
      </c>
      <c r="F23" s="24">
        <v>428.31041519000001</v>
      </c>
      <c r="G23" s="35"/>
      <c r="H23" s="24"/>
      <c r="I23" s="26" t="s">
        <v>22</v>
      </c>
      <c r="J23" s="85">
        <v>183.370025864827</v>
      </c>
      <c r="K23" s="24">
        <v>151.04977563516101</v>
      </c>
      <c r="L23" s="24">
        <v>27.846817258415399</v>
      </c>
      <c r="M23" s="24">
        <v>27.846817258415399</v>
      </c>
      <c r="N23" s="24">
        <v>36.4249315260288</v>
      </c>
      <c r="O23" s="86">
        <v>10.8509158060681</v>
      </c>
      <c r="P23" s="24">
        <v>4.6967870090856803</v>
      </c>
      <c r="Q23" s="24">
        <v>130046.015855594</v>
      </c>
      <c r="R23" s="24">
        <v>0</v>
      </c>
      <c r="S23" s="24">
        <v>2987.2857486856901</v>
      </c>
      <c r="T23" s="24">
        <v>0</v>
      </c>
      <c r="U23" s="24">
        <v>1139.5423600942499</v>
      </c>
      <c r="V23" s="86">
        <v>0</v>
      </c>
      <c r="W23" s="24">
        <v>0</v>
      </c>
      <c r="X23" s="24">
        <v>0</v>
      </c>
      <c r="Y23" s="24">
        <v>0.42258733442507801</v>
      </c>
      <c r="Z23" s="24">
        <v>9.6859270840162495</v>
      </c>
      <c r="AA23" s="86">
        <v>232.528052383708</v>
      </c>
      <c r="AB23" s="24">
        <v>81.048557163526198</v>
      </c>
      <c r="AC23" s="24">
        <v>429.56414415613199</v>
      </c>
      <c r="AD23" s="24">
        <v>0</v>
      </c>
      <c r="AE23" s="24">
        <v>44472.785605851001</v>
      </c>
      <c r="AF23" s="24">
        <v>11653.9339078137</v>
      </c>
      <c r="AG23" s="24">
        <v>0</v>
      </c>
      <c r="AH23" s="24">
        <v>6.6521167750435701</v>
      </c>
      <c r="AI23" s="24">
        <v>282.91048249462102</v>
      </c>
      <c r="AJ23" s="24">
        <v>0</v>
      </c>
      <c r="AK23" s="24">
        <v>267.55586523882499</v>
      </c>
      <c r="AL23" s="24">
        <v>22.6320945816204</v>
      </c>
      <c r="AM23" s="24">
        <v>18.4401917635114</v>
      </c>
      <c r="AN23" s="86">
        <v>0</v>
      </c>
      <c r="AO23" s="24">
        <v>21.843442934442098</v>
      </c>
      <c r="AP23" s="24">
        <v>2625.50867467936</v>
      </c>
      <c r="AQ23" s="24">
        <v>11.8774219591823</v>
      </c>
      <c r="AS23" s="33"/>
      <c r="AU23" s="21"/>
      <c r="AV23" s="21"/>
    </row>
    <row r="24" spans="1:48" x14ac:dyDescent="0.3">
      <c r="A24" s="24" t="s">
        <v>23</v>
      </c>
      <c r="B24" s="24">
        <v>187387.09516</v>
      </c>
      <c r="C24" s="24">
        <v>10334.143719</v>
      </c>
      <c r="D24" s="24">
        <v>121.03923398000001</v>
      </c>
      <c r="E24" s="24">
        <v>31.449589168999999</v>
      </c>
      <c r="F24" s="24">
        <v>501.92029836</v>
      </c>
      <c r="G24" s="35"/>
      <c r="H24" s="24"/>
      <c r="I24" s="26" t="s">
        <v>23</v>
      </c>
      <c r="J24" s="85">
        <v>485.30571582746001</v>
      </c>
      <c r="K24" s="24">
        <v>190.720181838022</v>
      </c>
      <c r="L24" s="24">
        <v>121.421417899593</v>
      </c>
      <c r="M24" s="24">
        <v>121.421417899593</v>
      </c>
      <c r="N24" s="24">
        <v>274.90310114385602</v>
      </c>
      <c r="O24" s="86">
        <v>91.408933005300497</v>
      </c>
      <c r="P24" s="24">
        <v>31.572860373115699</v>
      </c>
      <c r="Q24" s="24">
        <v>186551.718071493</v>
      </c>
      <c r="R24" s="24">
        <v>0</v>
      </c>
      <c r="S24" s="24">
        <v>18521.029602497099</v>
      </c>
      <c r="T24" s="24">
        <v>0</v>
      </c>
      <c r="U24" s="24">
        <v>4892.3634349946597</v>
      </c>
      <c r="V24" s="86">
        <v>0</v>
      </c>
      <c r="W24" s="24">
        <v>0</v>
      </c>
      <c r="X24" s="24">
        <v>0</v>
      </c>
      <c r="Y24" s="24">
        <v>1.1786443518746299</v>
      </c>
      <c r="Z24" s="24">
        <v>19.324657279183199</v>
      </c>
      <c r="AA24" s="86">
        <v>1602.9838793271799</v>
      </c>
      <c r="AB24" s="24">
        <v>314.41236135174597</v>
      </c>
      <c r="AC24" s="24">
        <v>504.08682537847</v>
      </c>
      <c r="AD24" s="24">
        <v>0</v>
      </c>
      <c r="AE24" s="24">
        <v>188725.600036085</v>
      </c>
      <c r="AF24" s="24">
        <v>59074.704366404803</v>
      </c>
      <c r="AG24" s="24">
        <v>0</v>
      </c>
      <c r="AH24" s="24">
        <v>26.339472668313999</v>
      </c>
      <c r="AI24" s="24">
        <v>1316.3248269538699</v>
      </c>
      <c r="AJ24" s="24">
        <v>0</v>
      </c>
      <c r="AK24" s="24">
        <v>499.61754025274001</v>
      </c>
      <c r="AL24" s="24">
        <v>193.768163488526</v>
      </c>
      <c r="AM24" s="24">
        <v>115.69048804240499</v>
      </c>
      <c r="AN24" s="86">
        <v>0</v>
      </c>
      <c r="AO24" s="24">
        <v>69.034651980522298</v>
      </c>
      <c r="AP24" s="24">
        <v>10372.085220926199</v>
      </c>
      <c r="AQ24" s="24">
        <v>53.860089391098199</v>
      </c>
      <c r="AS24" s="33"/>
      <c r="AU24" s="21"/>
      <c r="AV24" s="21"/>
    </row>
    <row r="25" spans="1:48" x14ac:dyDescent="0.3">
      <c r="A25" s="24" t="s">
        <v>24</v>
      </c>
      <c r="B25" s="24">
        <v>51810.633780999997</v>
      </c>
      <c r="C25" s="24">
        <v>3415.8826310999998</v>
      </c>
      <c r="D25" s="24">
        <v>14.722061834</v>
      </c>
      <c r="E25" s="24">
        <v>13.843756871</v>
      </c>
      <c r="F25" s="24">
        <v>152.87451229999999</v>
      </c>
      <c r="G25" s="35"/>
      <c r="H25" s="24"/>
      <c r="I25" s="26" t="s">
        <v>24</v>
      </c>
      <c r="J25" s="85">
        <v>574.72576828173305</v>
      </c>
      <c r="K25" s="24">
        <v>79.912469611094096</v>
      </c>
      <c r="L25" s="24">
        <v>14.8747894030375</v>
      </c>
      <c r="M25" s="24">
        <v>14.8747894030375</v>
      </c>
      <c r="N25" s="24">
        <v>43.024033553390197</v>
      </c>
      <c r="O25" s="86">
        <v>12.795903645364501</v>
      </c>
      <c r="P25" s="24">
        <v>14.0463283951553</v>
      </c>
      <c r="Q25" s="24">
        <v>32400.492704135198</v>
      </c>
      <c r="R25" s="24">
        <v>0</v>
      </c>
      <c r="S25" s="24">
        <v>6920.1292728307699</v>
      </c>
      <c r="T25" s="24">
        <v>0</v>
      </c>
      <c r="U25" s="24">
        <v>968.06254269434805</v>
      </c>
      <c r="V25" s="86">
        <v>0</v>
      </c>
      <c r="W25" s="24">
        <v>0</v>
      </c>
      <c r="X25" s="24">
        <v>0</v>
      </c>
      <c r="Y25" s="24">
        <v>0.50355889499332496</v>
      </c>
      <c r="Z25" s="24">
        <v>4.4414963471399096</v>
      </c>
      <c r="AA25" s="86">
        <v>328.34818844875502</v>
      </c>
      <c r="AB25" s="24">
        <v>428.85970876747598</v>
      </c>
      <c r="AC25" s="24">
        <v>155.17449804302501</v>
      </c>
      <c r="AD25" s="24">
        <v>0</v>
      </c>
      <c r="AE25" s="24">
        <v>52461.011528662799</v>
      </c>
      <c r="AF25" s="24">
        <v>9173.5998873504304</v>
      </c>
      <c r="AG25" s="24">
        <v>0</v>
      </c>
      <c r="AH25" s="24">
        <v>20.0370842119423</v>
      </c>
      <c r="AI25" s="24">
        <v>646.44858460335297</v>
      </c>
      <c r="AJ25" s="24">
        <v>0</v>
      </c>
      <c r="AK25" s="24">
        <v>238.972476342742</v>
      </c>
      <c r="AL25" s="24">
        <v>31.878808321373601</v>
      </c>
      <c r="AM25" s="24">
        <v>24.934421823483799</v>
      </c>
      <c r="AN25" s="86">
        <v>0</v>
      </c>
      <c r="AO25" s="24">
        <v>86.984276153908596</v>
      </c>
      <c r="AP25" s="24">
        <v>3462.9934126490102</v>
      </c>
      <c r="AQ25" s="24">
        <v>7.6215560255297596</v>
      </c>
      <c r="AS25" s="33"/>
      <c r="AU25" s="21"/>
      <c r="AV25" s="21"/>
    </row>
    <row r="26" spans="1:48" x14ac:dyDescent="0.3">
      <c r="A26" s="24" t="s">
        <v>25</v>
      </c>
      <c r="B26" s="24">
        <v>117432.65694</v>
      </c>
      <c r="C26" s="24">
        <v>7423.6846143000002</v>
      </c>
      <c r="D26" s="24">
        <v>70.001989808999994</v>
      </c>
      <c r="E26" s="24">
        <v>21.224770117999999</v>
      </c>
      <c r="F26" s="24">
        <v>262.66840222000002</v>
      </c>
      <c r="G26" s="35"/>
      <c r="H26" s="24"/>
      <c r="I26" s="26" t="s">
        <v>25</v>
      </c>
      <c r="J26" s="85">
        <v>395.90432044294602</v>
      </c>
      <c r="K26" s="24">
        <v>106.589902607529</v>
      </c>
      <c r="L26" s="24">
        <v>70.041099191490702</v>
      </c>
      <c r="M26" s="24">
        <v>70.041099191490702</v>
      </c>
      <c r="N26" s="24">
        <v>188.86786286958201</v>
      </c>
      <c r="O26" s="86">
        <v>57.503507784398799</v>
      </c>
      <c r="P26" s="24">
        <v>21.2422031572126</v>
      </c>
      <c r="Q26" s="24">
        <v>102396.90148181601</v>
      </c>
      <c r="R26" s="24">
        <v>0</v>
      </c>
      <c r="S26" s="24">
        <v>13926.524505790399</v>
      </c>
      <c r="T26" s="24">
        <v>0</v>
      </c>
      <c r="U26" s="24">
        <v>3682.78733823732</v>
      </c>
      <c r="V26" s="86">
        <v>0</v>
      </c>
      <c r="W26" s="24">
        <v>0</v>
      </c>
      <c r="X26" s="24">
        <v>0</v>
      </c>
      <c r="Y26" s="24">
        <v>1.9291352066202501</v>
      </c>
      <c r="Z26" s="24">
        <v>11.3726185484149</v>
      </c>
      <c r="AA26" s="86">
        <v>1000.67058266883</v>
      </c>
      <c r="AB26" s="24">
        <v>279.44147997361898</v>
      </c>
      <c r="AC26" s="24">
        <v>262.91167900874302</v>
      </c>
      <c r="AD26" s="24">
        <v>0</v>
      </c>
      <c r="AE26" s="24">
        <v>117545.709052815</v>
      </c>
      <c r="AF26" s="24">
        <v>24682.577579510202</v>
      </c>
      <c r="AG26" s="24">
        <v>0</v>
      </c>
      <c r="AH26" s="24">
        <v>27.6590433255482</v>
      </c>
      <c r="AI26" s="24">
        <v>962.01356221806896</v>
      </c>
      <c r="AJ26" s="24">
        <v>0</v>
      </c>
      <c r="AK26" s="24">
        <v>312.10481760634599</v>
      </c>
      <c r="AL26" s="24">
        <v>118.74721648603</v>
      </c>
      <c r="AM26" s="24">
        <v>81.739825835790398</v>
      </c>
      <c r="AN26" s="86">
        <v>0</v>
      </c>
      <c r="AO26" s="24">
        <v>61.608031264328403</v>
      </c>
      <c r="AP26" s="24">
        <v>7429.0518608133898</v>
      </c>
      <c r="AQ26" s="24">
        <v>34.5624610370349</v>
      </c>
      <c r="AS26" s="33"/>
      <c r="AU26" s="21"/>
      <c r="AV26" s="21"/>
    </row>
    <row r="27" spans="1:48" x14ac:dyDescent="0.3">
      <c r="A27" s="24" t="s">
        <v>26</v>
      </c>
      <c r="B27" s="24">
        <v>58584.811536000001</v>
      </c>
      <c r="C27" s="24">
        <v>926.76890357000002</v>
      </c>
      <c r="D27" s="24">
        <v>3.1043941636999999</v>
      </c>
      <c r="E27" s="24">
        <v>0.47180932380000001</v>
      </c>
      <c r="F27" s="24">
        <v>43.506345908</v>
      </c>
      <c r="G27" s="35"/>
      <c r="H27" s="24"/>
      <c r="I27" s="26" t="s">
        <v>26</v>
      </c>
      <c r="J27" s="85">
        <v>12.523430536069901</v>
      </c>
      <c r="K27" s="24">
        <v>15.044632714710801</v>
      </c>
      <c r="L27" s="24">
        <v>3.1148701620955901</v>
      </c>
      <c r="M27" s="24">
        <v>3.1148701620955901</v>
      </c>
      <c r="N27" s="24">
        <v>20.9833749253029</v>
      </c>
      <c r="O27" s="86">
        <v>3.2313904066619901</v>
      </c>
      <c r="P27" s="24">
        <v>0.47338911665364602</v>
      </c>
      <c r="Q27" s="24">
        <v>18238.3016438778</v>
      </c>
      <c r="R27" s="24">
        <v>0</v>
      </c>
      <c r="S27" s="24">
        <v>1618.6019227127099</v>
      </c>
      <c r="T27" s="24">
        <v>0</v>
      </c>
      <c r="U27" s="24">
        <v>669.92335671411297</v>
      </c>
      <c r="V27" s="86">
        <v>0</v>
      </c>
      <c r="W27" s="24">
        <v>0</v>
      </c>
      <c r="X27" s="24">
        <v>0</v>
      </c>
      <c r="Y27" s="24">
        <v>0.88145571777869003</v>
      </c>
      <c r="Z27" s="24">
        <v>1.403573698475</v>
      </c>
      <c r="AA27" s="86">
        <v>40.616866760358803</v>
      </c>
      <c r="AB27" s="24">
        <v>5.4577215232514602</v>
      </c>
      <c r="AC27" s="24">
        <v>43.650977859541101</v>
      </c>
      <c r="AD27" s="24">
        <v>0</v>
      </c>
      <c r="AE27" s="24">
        <v>58647.9317332848</v>
      </c>
      <c r="AF27" s="24">
        <v>47032.480810069603</v>
      </c>
      <c r="AG27" s="24">
        <v>0</v>
      </c>
      <c r="AH27" s="24">
        <v>6.4600135997541202</v>
      </c>
      <c r="AI27" s="24">
        <v>81.310748936847403</v>
      </c>
      <c r="AJ27" s="24">
        <v>0</v>
      </c>
      <c r="AK27" s="24">
        <v>29.261283287635202</v>
      </c>
      <c r="AL27" s="24">
        <v>3.6327999765312202</v>
      </c>
      <c r="AM27" s="24">
        <v>9.8108977886204194</v>
      </c>
      <c r="AN27" s="86">
        <v>0</v>
      </c>
      <c r="AO27" s="24">
        <v>3.6202798194399999</v>
      </c>
      <c r="AP27" s="24">
        <v>929.25809142787796</v>
      </c>
      <c r="AQ27" s="24">
        <v>3.5628666767078601</v>
      </c>
      <c r="AS27" s="33"/>
      <c r="AU27" s="21"/>
      <c r="AV27" s="21"/>
    </row>
    <row r="28" spans="1:48" x14ac:dyDescent="0.3">
      <c r="A28" s="24" t="s">
        <v>27</v>
      </c>
      <c r="B28" s="24">
        <v>147499.73128000001</v>
      </c>
      <c r="C28" s="24">
        <v>9445.1786795999997</v>
      </c>
      <c r="D28" s="24">
        <v>49.256393739000004</v>
      </c>
      <c r="E28" s="24">
        <v>11.798942643</v>
      </c>
      <c r="F28" s="24">
        <v>80.294645916999997</v>
      </c>
      <c r="G28" s="35"/>
      <c r="H28" s="24"/>
      <c r="I28" s="26" t="s">
        <v>27</v>
      </c>
      <c r="J28" s="85">
        <v>51.039695286385196</v>
      </c>
      <c r="K28" s="24">
        <v>29.1091953121689</v>
      </c>
      <c r="L28" s="24">
        <v>49.334084511670298</v>
      </c>
      <c r="M28" s="24">
        <v>49.334084511670298</v>
      </c>
      <c r="N28" s="24">
        <v>264.85747915274698</v>
      </c>
      <c r="O28" s="86">
        <v>57.022667953412501</v>
      </c>
      <c r="P28" s="24">
        <v>11.8173697149681</v>
      </c>
      <c r="Q28" s="24">
        <v>86073.425747371701</v>
      </c>
      <c r="R28" s="24">
        <v>0</v>
      </c>
      <c r="S28" s="24">
        <v>18525.823913687698</v>
      </c>
      <c r="T28" s="24">
        <v>0</v>
      </c>
      <c r="U28" s="24">
        <v>6684.6835488207398</v>
      </c>
      <c r="V28" s="86">
        <v>0</v>
      </c>
      <c r="W28" s="24">
        <v>0</v>
      </c>
      <c r="X28" s="24">
        <v>0</v>
      </c>
      <c r="Y28" s="24">
        <v>7.6954969688443899</v>
      </c>
      <c r="Z28" s="24">
        <v>9.1543605998304702</v>
      </c>
      <c r="AA28" s="86">
        <v>796.281407854745</v>
      </c>
      <c r="AB28" s="24">
        <v>49.340208499591299</v>
      </c>
      <c r="AC28" s="24">
        <v>80.413053150301906</v>
      </c>
      <c r="AD28" s="24">
        <v>0</v>
      </c>
      <c r="AE28" s="24">
        <v>147753.032650187</v>
      </c>
      <c r="AF28" s="24">
        <v>29484.099328355202</v>
      </c>
      <c r="AG28" s="24">
        <v>0</v>
      </c>
      <c r="AH28" s="24">
        <v>58.6105998482834</v>
      </c>
      <c r="AI28" s="24">
        <v>918.07569037905</v>
      </c>
      <c r="AJ28" s="24">
        <v>0</v>
      </c>
      <c r="AK28" s="24">
        <v>140.145955528999</v>
      </c>
      <c r="AL28" s="24">
        <v>92.651211272566698</v>
      </c>
      <c r="AM28" s="24">
        <v>115.463640215589</v>
      </c>
      <c r="AN28" s="86">
        <v>0</v>
      </c>
      <c r="AO28" s="24">
        <v>27.904527587780201</v>
      </c>
      <c r="AP28" s="24">
        <v>9461.5199429664208</v>
      </c>
      <c r="AQ28" s="24">
        <v>41.417101248736401</v>
      </c>
      <c r="AS28" s="33"/>
      <c r="AU28" s="21"/>
      <c r="AV28" s="21"/>
    </row>
    <row r="29" spans="1:48" x14ac:dyDescent="0.3">
      <c r="A29" s="24" t="s">
        <v>28</v>
      </c>
      <c r="B29" s="24">
        <v>29306.22496</v>
      </c>
      <c r="C29" s="24">
        <v>1389.8900005</v>
      </c>
      <c r="D29" s="24">
        <v>1.7075538397000001</v>
      </c>
      <c r="E29" s="24">
        <v>0.13377137629999999</v>
      </c>
      <c r="F29" s="24">
        <v>42.775178949000001</v>
      </c>
      <c r="G29" s="35"/>
      <c r="H29" s="24"/>
      <c r="I29" s="26" t="s">
        <v>28</v>
      </c>
      <c r="J29" s="85">
        <v>8.4624021788474799</v>
      </c>
      <c r="K29" s="24">
        <v>14.577806765464899</v>
      </c>
      <c r="L29" s="24">
        <v>1.71057065244352</v>
      </c>
      <c r="M29" s="24">
        <v>1.71057065244352</v>
      </c>
      <c r="N29" s="24">
        <v>31.850688362158699</v>
      </c>
      <c r="O29" s="86">
        <v>3.6884890198834999</v>
      </c>
      <c r="P29" s="24">
        <v>0.133915190913833</v>
      </c>
      <c r="Q29" s="24">
        <v>21500.2728681853</v>
      </c>
      <c r="R29" s="24">
        <v>0</v>
      </c>
      <c r="S29" s="24">
        <v>2541.0378651126598</v>
      </c>
      <c r="T29" s="24">
        <v>0</v>
      </c>
      <c r="U29" s="24">
        <v>1085.9857468958101</v>
      </c>
      <c r="V29" s="86">
        <v>0</v>
      </c>
      <c r="W29" s="24">
        <v>0</v>
      </c>
      <c r="X29" s="24">
        <v>0</v>
      </c>
      <c r="Y29" s="24">
        <v>1.5949958882251101</v>
      </c>
      <c r="Z29" s="24">
        <v>1.61016305225094</v>
      </c>
      <c r="AA29" s="86">
        <v>33.103664333444399</v>
      </c>
      <c r="AB29" s="24">
        <v>3.99576843816729</v>
      </c>
      <c r="AC29" s="24">
        <v>42.850658736506901</v>
      </c>
      <c r="AD29" s="24">
        <v>0</v>
      </c>
      <c r="AE29" s="24">
        <v>29343.865410186401</v>
      </c>
      <c r="AF29" s="24">
        <v>11951.363881478401</v>
      </c>
      <c r="AG29" s="24">
        <v>0</v>
      </c>
      <c r="AH29" s="24">
        <v>11.313789770024799</v>
      </c>
      <c r="AI29" s="24">
        <v>114.721083674412</v>
      </c>
      <c r="AJ29" s="24">
        <v>0</v>
      </c>
      <c r="AK29" s="24">
        <v>28.922593881508401</v>
      </c>
      <c r="AL29" s="24">
        <v>1.91796641789338</v>
      </c>
      <c r="AM29" s="24">
        <v>15.0930764916519</v>
      </c>
      <c r="AN29" s="86">
        <v>0</v>
      </c>
      <c r="AO29" s="24">
        <v>5.0009926190843004</v>
      </c>
      <c r="AP29" s="24">
        <v>1391.4082606193799</v>
      </c>
      <c r="AQ29" s="24">
        <v>4.8670113461098303</v>
      </c>
      <c r="AS29" s="33"/>
      <c r="AU29" s="21"/>
      <c r="AV29" s="21"/>
    </row>
    <row r="30" spans="1:48" x14ac:dyDescent="0.3">
      <c r="A30" s="24" t="s">
        <v>29</v>
      </c>
      <c r="B30" s="24">
        <v>1263.3438521</v>
      </c>
      <c r="C30" s="24">
        <v>47.619506725999997</v>
      </c>
      <c r="D30" s="24">
        <v>0.42063873680000002</v>
      </c>
      <c r="E30" s="24">
        <v>3.6964032399999999E-2</v>
      </c>
      <c r="F30" s="24">
        <v>10.355696498</v>
      </c>
      <c r="G30" s="35"/>
      <c r="H30" s="24"/>
      <c r="I30" s="26" t="s">
        <v>29</v>
      </c>
      <c r="J30" s="85">
        <v>3.5525722466804401</v>
      </c>
      <c r="K30" s="24">
        <v>3.63945068635724</v>
      </c>
      <c r="L30" s="24">
        <v>0.42577301086367803</v>
      </c>
      <c r="M30" s="24">
        <v>0.42577301086367803</v>
      </c>
      <c r="N30" s="24">
        <v>0.36014508695745601</v>
      </c>
      <c r="O30" s="86">
        <v>5.4701838733934097E-2</v>
      </c>
      <c r="P30" s="24">
        <v>3.7358938677824298E-2</v>
      </c>
      <c r="Q30" s="24">
        <v>3119.98993652529</v>
      </c>
      <c r="R30" s="24">
        <v>0</v>
      </c>
      <c r="S30" s="24">
        <v>39.626729055291896</v>
      </c>
      <c r="T30" s="24">
        <v>0</v>
      </c>
      <c r="U30" s="24">
        <v>22.1095083476398</v>
      </c>
      <c r="V30" s="86">
        <v>0</v>
      </c>
      <c r="W30" s="24">
        <v>0</v>
      </c>
      <c r="X30" s="24">
        <v>0</v>
      </c>
      <c r="Y30" s="24">
        <v>1.5289207897066099E-2</v>
      </c>
      <c r="Z30" s="24">
        <v>0.21677105012453701</v>
      </c>
      <c r="AA30" s="86">
        <v>1.9461023168254801</v>
      </c>
      <c r="AB30" s="24">
        <v>1.25010620035318</v>
      </c>
      <c r="AC30" s="24">
        <v>10.480703069571</v>
      </c>
      <c r="AD30" s="24">
        <v>0</v>
      </c>
      <c r="AE30" s="24">
        <v>1275.0717581639899</v>
      </c>
      <c r="AF30" s="24">
        <v>672.970373275572</v>
      </c>
      <c r="AG30" s="24">
        <v>0</v>
      </c>
      <c r="AH30" s="24">
        <v>0.15409755535530201</v>
      </c>
      <c r="AI30" s="24">
        <v>4.4114799448337401</v>
      </c>
      <c r="AJ30" s="24">
        <v>0</v>
      </c>
      <c r="AK30" s="24">
        <v>5.9853056214066296</v>
      </c>
      <c r="AL30" s="24">
        <v>7.8223298953540799E-2</v>
      </c>
      <c r="AM30" s="24">
        <v>0.24246332815336799</v>
      </c>
      <c r="AN30" s="86">
        <v>0</v>
      </c>
      <c r="AO30" s="24">
        <v>0.40529271586236498</v>
      </c>
      <c r="AP30" s="24">
        <v>48.168121199093903</v>
      </c>
      <c r="AQ30" s="24">
        <v>0.194084855725182</v>
      </c>
      <c r="AS30" s="33"/>
      <c r="AU30" s="21"/>
      <c r="AV30" s="21"/>
    </row>
    <row r="31" spans="1:48" x14ac:dyDescent="0.3">
      <c r="A31" s="24" t="s">
        <v>30</v>
      </c>
      <c r="B31" s="24">
        <v>2475.8439284999999</v>
      </c>
      <c r="C31" s="24">
        <v>115.20349406</v>
      </c>
      <c r="D31" s="24">
        <v>0.62425658279999996</v>
      </c>
      <c r="E31" s="24">
        <v>0.24922474529999999</v>
      </c>
      <c r="F31" s="24">
        <v>13.964810456</v>
      </c>
      <c r="G31" s="35"/>
      <c r="H31" s="24"/>
      <c r="I31" s="26" t="s">
        <v>30</v>
      </c>
      <c r="J31" s="85">
        <v>13.224497606897501</v>
      </c>
      <c r="K31" s="24">
        <v>5.3122228021693303</v>
      </c>
      <c r="L31" s="24">
        <v>0.62961841344399905</v>
      </c>
      <c r="M31" s="24">
        <v>0.62961841344399905</v>
      </c>
      <c r="N31" s="24">
        <v>1.20550662316225</v>
      </c>
      <c r="O31" s="86">
        <v>0.234239319811611</v>
      </c>
      <c r="P31" s="24">
        <v>0.251450020605819</v>
      </c>
      <c r="Q31" s="24">
        <v>4018.37444313783</v>
      </c>
      <c r="R31" s="24">
        <v>0</v>
      </c>
      <c r="S31" s="24">
        <v>169.67378851497</v>
      </c>
      <c r="T31" s="24">
        <v>0</v>
      </c>
      <c r="U31" s="24">
        <v>47.308180753661198</v>
      </c>
      <c r="V31" s="86">
        <v>0</v>
      </c>
      <c r="W31" s="24">
        <v>0</v>
      </c>
      <c r="X31" s="24">
        <v>0</v>
      </c>
      <c r="Y31" s="24">
        <v>4.0372415431315499E-2</v>
      </c>
      <c r="Z31" s="24">
        <v>0.31175873955442002</v>
      </c>
      <c r="AA31" s="86">
        <v>6.6158404508273501</v>
      </c>
      <c r="AB31" s="24">
        <v>8.3521233677560502</v>
      </c>
      <c r="AC31" s="24">
        <v>14.084796594735</v>
      </c>
      <c r="AD31" s="24">
        <v>0</v>
      </c>
      <c r="AE31" s="24">
        <v>2503.1512870526899</v>
      </c>
      <c r="AF31" s="24">
        <v>1050.68303743448</v>
      </c>
      <c r="AG31" s="24">
        <v>0</v>
      </c>
      <c r="AH31" s="24">
        <v>0.59785301603052299</v>
      </c>
      <c r="AI31" s="24">
        <v>15.737257915988</v>
      </c>
      <c r="AJ31" s="24">
        <v>0</v>
      </c>
      <c r="AK31" s="24">
        <v>10.436045155349801</v>
      </c>
      <c r="AL31" s="24">
        <v>0.47533882399109101</v>
      </c>
      <c r="AM31" s="24">
        <v>0.73878799863454403</v>
      </c>
      <c r="AN31" s="86">
        <v>0</v>
      </c>
      <c r="AO31" s="24">
        <v>1.8981224678342601</v>
      </c>
      <c r="AP31" s="24">
        <v>116.19746842595499</v>
      </c>
      <c r="AQ31" s="24">
        <v>0.34387882392959301</v>
      </c>
      <c r="AS31" s="33"/>
      <c r="AU31" s="21"/>
      <c r="AV31" s="21"/>
    </row>
    <row r="32" spans="1:48" x14ac:dyDescent="0.3">
      <c r="A32" s="24" t="s">
        <v>31</v>
      </c>
      <c r="B32" s="24">
        <v>33999.784447999999</v>
      </c>
      <c r="C32" s="24">
        <v>1667.7746468</v>
      </c>
      <c r="D32" s="24">
        <v>17.699360631000001</v>
      </c>
      <c r="E32" s="24">
        <v>6.0441519399999998E-2</v>
      </c>
      <c r="F32" s="24">
        <v>444.12059721000003</v>
      </c>
      <c r="G32" s="35"/>
      <c r="H32" s="24"/>
      <c r="I32" s="26" t="s">
        <v>31</v>
      </c>
      <c r="J32" s="85">
        <v>85.812339424232903</v>
      </c>
      <c r="K32" s="24">
        <v>151.35058636822501</v>
      </c>
      <c r="L32" s="24">
        <v>17.742192328739801</v>
      </c>
      <c r="M32" s="24">
        <v>17.742192328739801</v>
      </c>
      <c r="N32" s="24">
        <v>10.380001733862899</v>
      </c>
      <c r="O32" s="86">
        <v>1.21558227899522</v>
      </c>
      <c r="P32" s="24">
        <v>6.0629706300786498E-2</v>
      </c>
      <c r="Q32" s="24">
        <v>134031.21077620401</v>
      </c>
      <c r="R32" s="24">
        <v>0</v>
      </c>
      <c r="S32" s="24">
        <v>831.36018419899403</v>
      </c>
      <c r="T32" s="24">
        <v>0</v>
      </c>
      <c r="U32" s="24">
        <v>820.15175079533901</v>
      </c>
      <c r="V32" s="86">
        <v>0</v>
      </c>
      <c r="W32" s="24">
        <v>0</v>
      </c>
      <c r="X32" s="24">
        <v>0</v>
      </c>
      <c r="Y32" s="24">
        <v>0.51694504288318199</v>
      </c>
      <c r="Z32" s="24">
        <v>9.0683366637665408</v>
      </c>
      <c r="AA32" s="86">
        <v>53.578361039011597</v>
      </c>
      <c r="AB32" s="24">
        <v>1.7606315927684799</v>
      </c>
      <c r="AC32" s="24">
        <v>445.19559851908002</v>
      </c>
      <c r="AD32" s="24">
        <v>0</v>
      </c>
      <c r="AE32" s="24">
        <v>34076.148897722</v>
      </c>
      <c r="AF32" s="24">
        <v>13175.2008502069</v>
      </c>
      <c r="AG32" s="24">
        <v>0</v>
      </c>
      <c r="AH32" s="24">
        <v>3.6853506801583999</v>
      </c>
      <c r="AI32" s="24">
        <v>113.94457583552899</v>
      </c>
      <c r="AJ32" s="24">
        <v>0</v>
      </c>
      <c r="AK32" s="24">
        <v>236.01609541198999</v>
      </c>
      <c r="AL32" s="24">
        <v>0.67145000991824999</v>
      </c>
      <c r="AM32" s="24">
        <v>7.3976334116414302</v>
      </c>
      <c r="AN32" s="86">
        <v>0</v>
      </c>
      <c r="AO32" s="24">
        <v>6.8465477742555203</v>
      </c>
      <c r="AP32" s="24">
        <v>1672.0787360350901</v>
      </c>
      <c r="AQ32" s="24">
        <v>7.7006313356487803</v>
      </c>
      <c r="AS32" s="33"/>
      <c r="AU32" s="21"/>
      <c r="AV32" s="21"/>
    </row>
    <row r="33" spans="1:48" x14ac:dyDescent="0.3">
      <c r="A33" s="24" t="s">
        <v>32</v>
      </c>
      <c r="B33" s="24">
        <v>36455.301115000002</v>
      </c>
      <c r="C33" s="24">
        <v>2307.7441179000002</v>
      </c>
      <c r="D33" s="24">
        <v>28.373759768999999</v>
      </c>
      <c r="E33" s="24">
        <v>0.71749540339999995</v>
      </c>
      <c r="F33" s="24">
        <v>706.49667625999996</v>
      </c>
      <c r="G33" s="35"/>
      <c r="H33" s="24"/>
      <c r="I33" s="26" t="s">
        <v>32</v>
      </c>
      <c r="J33" s="85">
        <v>165.460634706608</v>
      </c>
      <c r="K33" s="24">
        <v>243.42666752291501</v>
      </c>
      <c r="L33" s="24">
        <v>28.590426608207</v>
      </c>
      <c r="M33" s="24">
        <v>28.590426608207</v>
      </c>
      <c r="N33" s="24">
        <v>5.9759348921060198</v>
      </c>
      <c r="O33" s="86">
        <v>0.98896735782342504</v>
      </c>
      <c r="P33" s="24">
        <v>0.72354442603458602</v>
      </c>
      <c r="Q33" s="24">
        <v>210097.92883846301</v>
      </c>
      <c r="R33" s="24">
        <v>0</v>
      </c>
      <c r="S33" s="24">
        <v>677.63511722126304</v>
      </c>
      <c r="T33" s="24">
        <v>0</v>
      </c>
      <c r="U33" s="24">
        <v>943.53012298508895</v>
      </c>
      <c r="V33" s="86">
        <v>0</v>
      </c>
      <c r="W33" s="24">
        <v>0</v>
      </c>
      <c r="X33" s="24">
        <v>0</v>
      </c>
      <c r="Y33" s="24">
        <v>0.23651981845970199</v>
      </c>
      <c r="Z33" s="24">
        <v>14.258456331789599</v>
      </c>
      <c r="AA33" s="86">
        <v>87.602408947385499</v>
      </c>
      <c r="AB33" s="24">
        <v>23.558398146814401</v>
      </c>
      <c r="AC33" s="24">
        <v>711.89498221828899</v>
      </c>
      <c r="AD33" s="24">
        <v>0</v>
      </c>
      <c r="AE33" s="24">
        <v>36804.047018511097</v>
      </c>
      <c r="AF33" s="24">
        <v>7738.0141737859403</v>
      </c>
      <c r="AG33" s="24">
        <v>0</v>
      </c>
      <c r="AH33" s="24">
        <v>2.5484092311533</v>
      </c>
      <c r="AI33" s="24">
        <v>171.21842095990999</v>
      </c>
      <c r="AJ33" s="24">
        <v>0</v>
      </c>
      <c r="AK33" s="24">
        <v>382.82353998574598</v>
      </c>
      <c r="AL33" s="24">
        <v>1.5778190228858999</v>
      </c>
      <c r="AM33" s="24">
        <v>7.1292449525891097</v>
      </c>
      <c r="AN33" s="86">
        <v>0</v>
      </c>
      <c r="AO33" s="24">
        <v>13.6403176907169</v>
      </c>
      <c r="AP33" s="24">
        <v>2325.2836648798202</v>
      </c>
      <c r="AQ33" s="24">
        <v>10.8512275574992</v>
      </c>
      <c r="AS33" s="33"/>
      <c r="AU33" s="21"/>
      <c r="AV33" s="21"/>
    </row>
    <row r="34" spans="1:48" x14ac:dyDescent="0.3">
      <c r="A34" s="24" t="s">
        <v>33</v>
      </c>
      <c r="B34" s="24">
        <v>191217.41317000001</v>
      </c>
      <c r="C34" s="24">
        <v>14578.632543</v>
      </c>
      <c r="D34" s="24">
        <v>167.29511398</v>
      </c>
      <c r="E34" s="24">
        <v>55.045701931000004</v>
      </c>
      <c r="F34" s="24">
        <v>305.08240074999998</v>
      </c>
      <c r="G34" s="35"/>
      <c r="H34" s="24"/>
      <c r="I34" s="26" t="s">
        <v>33</v>
      </c>
      <c r="J34" s="85">
        <v>968.65337144657997</v>
      </c>
      <c r="K34" s="24">
        <v>149.64735287598199</v>
      </c>
      <c r="L34" s="24">
        <v>167.981410588388</v>
      </c>
      <c r="M34" s="24">
        <v>167.981410588388</v>
      </c>
      <c r="N34" s="24">
        <v>400.456364485427</v>
      </c>
      <c r="O34" s="86">
        <v>139.58410103742901</v>
      </c>
      <c r="P34" s="24">
        <v>55.306777955415697</v>
      </c>
      <c r="Q34" s="24">
        <v>129272.25692710299</v>
      </c>
      <c r="R34" s="24">
        <v>0</v>
      </c>
      <c r="S34" s="24">
        <v>29015.589442488101</v>
      </c>
      <c r="T34" s="24">
        <v>0</v>
      </c>
      <c r="U34" s="24">
        <v>6165.9754126420003</v>
      </c>
      <c r="V34" s="86">
        <v>0</v>
      </c>
      <c r="W34" s="24">
        <v>0</v>
      </c>
      <c r="X34" s="24">
        <v>0</v>
      </c>
      <c r="Y34" s="24">
        <v>0.35895669251388501</v>
      </c>
      <c r="Z34" s="24">
        <v>19.965669935645199</v>
      </c>
      <c r="AA34" s="86">
        <v>2496.6932386111398</v>
      </c>
      <c r="AB34" s="24">
        <v>724.44543101193597</v>
      </c>
      <c r="AC34" s="24">
        <v>306.82282896025202</v>
      </c>
      <c r="AD34" s="24">
        <v>0</v>
      </c>
      <c r="AE34" s="24">
        <v>192097.743178954</v>
      </c>
      <c r="AF34" s="24">
        <v>9025.9051542386605</v>
      </c>
      <c r="AG34" s="24">
        <v>0</v>
      </c>
      <c r="AH34" s="24">
        <v>39.293068910577702</v>
      </c>
      <c r="AI34" s="24">
        <v>2140.25845439673</v>
      </c>
      <c r="AJ34" s="24">
        <v>0</v>
      </c>
      <c r="AK34" s="24">
        <v>599.23192287727204</v>
      </c>
      <c r="AL34" s="24">
        <v>305.076789947267</v>
      </c>
      <c r="AM34" s="24">
        <v>168.08339867455601</v>
      </c>
      <c r="AN34" s="86">
        <v>0</v>
      </c>
      <c r="AO34" s="24">
        <v>144.44730555274501</v>
      </c>
      <c r="AP34" s="24">
        <v>14645.7474766668</v>
      </c>
      <c r="AQ34" s="24">
        <v>72.471440318020996</v>
      </c>
      <c r="AS34" s="33"/>
      <c r="AU34" s="21"/>
      <c r="AV34" s="21"/>
    </row>
    <row r="35" spans="1:48" x14ac:dyDescent="0.3">
      <c r="A35" s="24" t="s">
        <v>34</v>
      </c>
      <c r="B35" s="24">
        <v>51035.847392000003</v>
      </c>
      <c r="C35" s="24">
        <v>628.23576385000001</v>
      </c>
      <c r="D35" s="24">
        <v>2.0041932862</v>
      </c>
      <c r="E35" s="24">
        <v>0.47854357679999998</v>
      </c>
      <c r="F35" s="24">
        <v>20.345474224</v>
      </c>
      <c r="G35" s="35"/>
      <c r="H35" s="24"/>
      <c r="I35" s="26" t="s">
        <v>34</v>
      </c>
      <c r="J35" s="85">
        <v>11.305009393557301</v>
      </c>
      <c r="K35" s="24">
        <v>7.3132829717528498</v>
      </c>
      <c r="L35" s="24">
        <v>2.0148492887340601</v>
      </c>
      <c r="M35" s="24">
        <v>2.0148492887340601</v>
      </c>
      <c r="N35" s="24">
        <v>14.754429600354101</v>
      </c>
      <c r="O35" s="86">
        <v>2.4280990197821</v>
      </c>
      <c r="P35" s="24">
        <v>0.481450889740346</v>
      </c>
      <c r="Q35" s="24">
        <v>9558.5664791431791</v>
      </c>
      <c r="R35" s="24">
        <v>0</v>
      </c>
      <c r="S35" s="24">
        <v>1156.66781572486</v>
      </c>
      <c r="T35" s="24">
        <v>0</v>
      </c>
      <c r="U35" s="24">
        <v>447.843689933299</v>
      </c>
      <c r="V35" s="86">
        <v>0</v>
      </c>
      <c r="W35" s="24">
        <v>0</v>
      </c>
      <c r="X35" s="24">
        <v>0</v>
      </c>
      <c r="Y35" s="24">
        <v>0.58684235306159505</v>
      </c>
      <c r="Z35" s="24">
        <v>0.79071310115619697</v>
      </c>
      <c r="AA35" s="86">
        <v>31.684265384702702</v>
      </c>
      <c r="AB35" s="24">
        <v>7.2709515730929599</v>
      </c>
      <c r="AC35" s="24">
        <v>20.431728353737</v>
      </c>
      <c r="AD35" s="24">
        <v>0</v>
      </c>
      <c r="AE35" s="24">
        <v>51315.900305788702</v>
      </c>
      <c r="AF35" s="24">
        <v>43439.251387494201</v>
      </c>
      <c r="AG35" s="24">
        <v>0</v>
      </c>
      <c r="AH35" s="24">
        <v>4.4541894634927202</v>
      </c>
      <c r="AI35" s="24">
        <v>59.190988246254001</v>
      </c>
      <c r="AJ35" s="24">
        <v>0</v>
      </c>
      <c r="AK35" s="24">
        <v>16.5318626059371</v>
      </c>
      <c r="AL35" s="24">
        <v>3.0605191812481101</v>
      </c>
      <c r="AM35" s="24">
        <v>6.8413313581448101</v>
      </c>
      <c r="AN35" s="86">
        <v>0</v>
      </c>
      <c r="AO35" s="24">
        <v>3.01687928848995</v>
      </c>
      <c r="AP35" s="24">
        <v>630.14427390333799</v>
      </c>
      <c r="AQ35" s="24">
        <v>2.3743546691335999</v>
      </c>
      <c r="AS35" s="33"/>
      <c r="AU35" s="21"/>
      <c r="AV35" s="21"/>
    </row>
    <row r="36" spans="1:48" x14ac:dyDescent="0.3">
      <c r="A36" s="24" t="s">
        <v>35</v>
      </c>
      <c r="B36" s="24">
        <v>80635.781172999996</v>
      </c>
      <c r="C36" s="24">
        <v>5253.7105048000003</v>
      </c>
      <c r="D36" s="24">
        <v>54.334429499999999</v>
      </c>
      <c r="E36" s="24">
        <v>14.512189344999999</v>
      </c>
      <c r="F36" s="24">
        <v>431.17183815999999</v>
      </c>
      <c r="G36" s="35"/>
      <c r="H36" s="24"/>
      <c r="I36" s="26" t="s">
        <v>35</v>
      </c>
      <c r="J36" s="85">
        <v>357.65691997706602</v>
      </c>
      <c r="K36" s="24">
        <v>160.688991901908</v>
      </c>
      <c r="L36" s="24">
        <v>54.483150654798699</v>
      </c>
      <c r="M36" s="24">
        <v>54.483150654798699</v>
      </c>
      <c r="N36" s="24">
        <v>110.491085607022</v>
      </c>
      <c r="O36" s="86">
        <v>35.396960542685001</v>
      </c>
      <c r="P36" s="24">
        <v>14.5506981043126</v>
      </c>
      <c r="Q36" s="24">
        <v>138346.01789208301</v>
      </c>
      <c r="R36" s="24">
        <v>0</v>
      </c>
      <c r="S36" s="24">
        <v>8535.5420659882202</v>
      </c>
      <c r="T36" s="24">
        <v>0</v>
      </c>
      <c r="U36" s="24">
        <v>2320.3352856012498</v>
      </c>
      <c r="V36" s="86">
        <v>0</v>
      </c>
      <c r="W36" s="24">
        <v>0</v>
      </c>
      <c r="X36" s="24">
        <v>0</v>
      </c>
      <c r="Y36" s="24">
        <v>0.75745981749973801</v>
      </c>
      <c r="Z36" s="24">
        <v>12.2517775482613</v>
      </c>
      <c r="AA36" s="86">
        <v>664.04618174827897</v>
      </c>
      <c r="AB36" s="24">
        <v>219.77547614834501</v>
      </c>
      <c r="AC36" s="24">
        <v>432.44311732456202</v>
      </c>
      <c r="AD36" s="24">
        <v>0</v>
      </c>
      <c r="AE36" s="24">
        <v>80891.525144011393</v>
      </c>
      <c r="AF36" s="24">
        <v>15031.785372254801</v>
      </c>
      <c r="AG36" s="24">
        <v>0</v>
      </c>
      <c r="AH36" s="24">
        <v>15.83109090124</v>
      </c>
      <c r="AI36" s="24">
        <v>674.84407882098901</v>
      </c>
      <c r="AJ36" s="24">
        <v>0</v>
      </c>
      <c r="AK36" s="24">
        <v>349.74179288001898</v>
      </c>
      <c r="AL36" s="24">
        <v>75.444993842080905</v>
      </c>
      <c r="AM36" s="24">
        <v>49.712208066258697</v>
      </c>
      <c r="AN36" s="86">
        <v>0</v>
      </c>
      <c r="AO36" s="24">
        <v>49.501722859538603</v>
      </c>
      <c r="AP36" s="24">
        <v>5268.7799220114903</v>
      </c>
      <c r="AQ36" s="24">
        <v>24.2600479040591</v>
      </c>
      <c r="AS36" s="33"/>
      <c r="AU36" s="21"/>
      <c r="AV36" s="21"/>
    </row>
    <row r="37" spans="1:48" x14ac:dyDescent="0.3">
      <c r="A37" s="24" t="s">
        <v>36</v>
      </c>
      <c r="B37" s="24">
        <v>106226.28487</v>
      </c>
      <c r="C37" s="24">
        <v>5862.6386392000004</v>
      </c>
      <c r="D37" s="24">
        <v>45.074667621000003</v>
      </c>
      <c r="E37" s="24">
        <v>12.774475674</v>
      </c>
      <c r="F37" s="24">
        <v>109.9467777</v>
      </c>
      <c r="G37" s="35"/>
      <c r="H37" s="24"/>
      <c r="I37" s="26" t="s">
        <v>36</v>
      </c>
      <c r="J37" s="85">
        <v>172.80363047328399</v>
      </c>
      <c r="K37" s="24">
        <v>44.973807450359203</v>
      </c>
      <c r="L37" s="24">
        <v>45.100072536438901</v>
      </c>
      <c r="M37" s="24">
        <v>45.100072536438901</v>
      </c>
      <c r="N37" s="24">
        <v>159.985041692322</v>
      </c>
      <c r="O37" s="86">
        <v>42.4304606623935</v>
      </c>
      <c r="P37" s="24">
        <v>12.7830378146108</v>
      </c>
      <c r="Q37" s="24">
        <v>61724.8772877878</v>
      </c>
      <c r="R37" s="24">
        <v>0</v>
      </c>
      <c r="S37" s="24">
        <v>11357.577918290201</v>
      </c>
      <c r="T37" s="24">
        <v>0</v>
      </c>
      <c r="U37" s="24">
        <v>3484.6536149576</v>
      </c>
      <c r="V37" s="86">
        <v>0</v>
      </c>
      <c r="W37" s="24">
        <v>0</v>
      </c>
      <c r="X37" s="24">
        <v>0</v>
      </c>
      <c r="Y37" s="24">
        <v>2.9609081598938398</v>
      </c>
      <c r="Z37" s="24">
        <v>7.11501987074098</v>
      </c>
      <c r="AA37" s="86">
        <v>678.20125734171495</v>
      </c>
      <c r="AB37" s="24">
        <v>128.70142039048201</v>
      </c>
      <c r="AC37" s="24">
        <v>110.062215481165</v>
      </c>
      <c r="AD37" s="24">
        <v>0</v>
      </c>
      <c r="AE37" s="24">
        <v>106307.825980147</v>
      </c>
      <c r="AF37" s="24">
        <v>32956.477078346703</v>
      </c>
      <c r="AG37" s="24">
        <v>0</v>
      </c>
      <c r="AH37" s="24">
        <v>28.082144243660299</v>
      </c>
      <c r="AI37" s="24">
        <v>674.92353414041202</v>
      </c>
      <c r="AJ37" s="24">
        <v>0</v>
      </c>
      <c r="AK37" s="24">
        <v>160.88289823235999</v>
      </c>
      <c r="AL37" s="24">
        <v>80.681492559986907</v>
      </c>
      <c r="AM37" s="24">
        <v>68.992578070299601</v>
      </c>
      <c r="AN37" s="86">
        <v>0</v>
      </c>
      <c r="AO37" s="24">
        <v>32.883734750951497</v>
      </c>
      <c r="AP37" s="24">
        <v>5868.1127688398701</v>
      </c>
      <c r="AQ37" s="24">
        <v>26.963452575479401</v>
      </c>
      <c r="AS37" s="33"/>
      <c r="AU37" s="21"/>
      <c r="AV37" s="21"/>
    </row>
    <row r="38" spans="1:48" x14ac:dyDescent="0.3">
      <c r="A38" s="24" t="s">
        <v>37</v>
      </c>
      <c r="B38" s="24">
        <v>26112.597658999999</v>
      </c>
      <c r="C38" s="24">
        <v>991.70376136000004</v>
      </c>
      <c r="D38" s="24">
        <v>5.5397960212999999</v>
      </c>
      <c r="E38" s="24">
        <v>0.56941411590000002</v>
      </c>
      <c r="F38" s="24">
        <v>142.76605755</v>
      </c>
      <c r="G38" s="35"/>
      <c r="H38" s="24"/>
      <c r="I38" s="26" t="s">
        <v>37</v>
      </c>
      <c r="J38" s="85">
        <v>53.074272017665102</v>
      </c>
      <c r="K38" s="24">
        <v>50.5895153007964</v>
      </c>
      <c r="L38" s="24">
        <v>5.63189059164766</v>
      </c>
      <c r="M38" s="24">
        <v>5.63189059164766</v>
      </c>
      <c r="N38" s="24">
        <v>12.9722625907505</v>
      </c>
      <c r="O38" s="86">
        <v>1.5518436486712399</v>
      </c>
      <c r="P38" s="24">
        <v>0.57749452757351905</v>
      </c>
      <c r="Q38" s="24">
        <v>45321.392587223098</v>
      </c>
      <c r="R38" s="24">
        <v>0</v>
      </c>
      <c r="S38" s="24">
        <v>1230.3631095513799</v>
      </c>
      <c r="T38" s="24">
        <v>0</v>
      </c>
      <c r="U38" s="24">
        <v>576.92524878876804</v>
      </c>
      <c r="V38" s="86">
        <v>0</v>
      </c>
      <c r="W38" s="24">
        <v>0</v>
      </c>
      <c r="X38" s="24">
        <v>0</v>
      </c>
      <c r="Y38" s="24">
        <v>0.63913800688952005</v>
      </c>
      <c r="Z38" s="24">
        <v>3.18623036704337</v>
      </c>
      <c r="AA38" s="86">
        <v>32.309649175688399</v>
      </c>
      <c r="AB38" s="24">
        <v>21.3479862271091</v>
      </c>
      <c r="AC38" s="24">
        <v>145.12778203112501</v>
      </c>
      <c r="AD38" s="24">
        <v>0</v>
      </c>
      <c r="AE38" s="24">
        <v>26325.4414411613</v>
      </c>
      <c r="AF38" s="24">
        <v>13766.1334727095</v>
      </c>
      <c r="AG38" s="24">
        <v>0</v>
      </c>
      <c r="AH38" s="24">
        <v>5.2594060517038903</v>
      </c>
      <c r="AI38" s="24">
        <v>91.391930006236805</v>
      </c>
      <c r="AJ38" s="24">
        <v>0</v>
      </c>
      <c r="AK38" s="24">
        <v>85.278764370546298</v>
      </c>
      <c r="AL38" s="24">
        <v>1.23325776532897</v>
      </c>
      <c r="AM38" s="24">
        <v>7.1699081456888898</v>
      </c>
      <c r="AN38" s="86">
        <v>0</v>
      </c>
      <c r="AO38" s="24">
        <v>7.4008100952853004</v>
      </c>
      <c r="AP38" s="24">
        <v>1004.75254077172</v>
      </c>
      <c r="AQ38" s="24">
        <v>3.7181980759707201</v>
      </c>
      <c r="AS38" s="33"/>
      <c r="AU38" s="21"/>
      <c r="AV38" s="21"/>
    </row>
    <row r="39" spans="1:48" x14ac:dyDescent="0.3">
      <c r="A39" s="24" t="s">
        <v>129</v>
      </c>
      <c r="B39" s="24">
        <v>58148.347781999997</v>
      </c>
      <c r="C39" s="24">
        <v>3975.5879635000001</v>
      </c>
      <c r="D39" s="24">
        <v>39.607013262999999</v>
      </c>
      <c r="E39" s="24">
        <v>7.7316347178999996</v>
      </c>
      <c r="F39" s="24">
        <v>695.45045016999995</v>
      </c>
      <c r="G39" s="35"/>
      <c r="H39" s="24"/>
      <c r="I39" s="26" t="s">
        <v>129</v>
      </c>
      <c r="J39" s="85">
        <v>362.39986060765102</v>
      </c>
      <c r="K39" s="24">
        <v>249.50668619603701</v>
      </c>
      <c r="L39" s="24">
        <v>39.904890582382997</v>
      </c>
      <c r="M39" s="24">
        <v>39.904890582382997</v>
      </c>
      <c r="N39" s="24">
        <v>43.628844631037197</v>
      </c>
      <c r="O39" s="86">
        <v>13.077229264697801</v>
      </c>
      <c r="P39" s="24">
        <v>7.7991565617824996</v>
      </c>
      <c r="Q39" s="24">
        <v>206161.08237231299</v>
      </c>
      <c r="R39" s="24">
        <v>0</v>
      </c>
      <c r="S39" s="24">
        <v>4423.1594189481102</v>
      </c>
      <c r="T39" s="24">
        <v>0</v>
      </c>
      <c r="U39" s="24">
        <v>1560.82282112609</v>
      </c>
      <c r="V39" s="86">
        <v>0</v>
      </c>
      <c r="W39" s="24">
        <v>0</v>
      </c>
      <c r="X39" s="24">
        <v>0</v>
      </c>
      <c r="Y39" s="24">
        <v>0.48919839368929902</v>
      </c>
      <c r="Z39" s="24">
        <v>15.2861227167745</v>
      </c>
      <c r="AA39" s="86">
        <v>320.80970502790501</v>
      </c>
      <c r="AB39" s="24">
        <v>180.96336573465001</v>
      </c>
      <c r="AC39" s="24">
        <v>700.58227729654504</v>
      </c>
      <c r="AD39" s="24">
        <v>0</v>
      </c>
      <c r="AE39" s="24">
        <v>58580.8475407882</v>
      </c>
      <c r="AF39" s="24">
        <v>8492.7985124268998</v>
      </c>
      <c r="AG39" s="24">
        <v>0</v>
      </c>
      <c r="AH39" s="24">
        <v>10.9176848318269</v>
      </c>
      <c r="AI39" s="24">
        <v>465.93305748880698</v>
      </c>
      <c r="AJ39" s="24">
        <v>0</v>
      </c>
      <c r="AK39" s="24">
        <v>445.45679564473699</v>
      </c>
      <c r="AL39" s="24">
        <v>28.652273976629001</v>
      </c>
      <c r="AM39" s="24">
        <v>24.4306455187991</v>
      </c>
      <c r="AN39" s="86">
        <v>0</v>
      </c>
      <c r="AO39" s="24">
        <v>44.797096433289603</v>
      </c>
      <c r="AP39" s="24">
        <v>4007.04460245264</v>
      </c>
      <c r="AQ39" s="24">
        <v>16.524316995544702</v>
      </c>
      <c r="AS39" s="33"/>
      <c r="AU39" s="21"/>
      <c r="AV39" s="21"/>
    </row>
    <row r="40" spans="1:48" x14ac:dyDescent="0.3">
      <c r="A40" s="24" t="s">
        <v>39</v>
      </c>
      <c r="B40" s="24">
        <v>264.37381797</v>
      </c>
      <c r="C40" s="24">
        <v>10.557906276000001</v>
      </c>
      <c r="D40" s="24">
        <v>7.5828182100000002E-2</v>
      </c>
      <c r="E40" s="24">
        <v>1.6887495999999998E-2</v>
      </c>
      <c r="F40" s="24">
        <v>1.4719989895000001</v>
      </c>
      <c r="G40" s="35"/>
      <c r="H40" s="24"/>
      <c r="I40" s="26" t="s">
        <v>39</v>
      </c>
      <c r="J40" s="85">
        <v>0.86491702185776798</v>
      </c>
      <c r="K40" s="24">
        <v>0.53466514585877201</v>
      </c>
      <c r="L40" s="24">
        <v>7.6648802862033405E-2</v>
      </c>
      <c r="M40" s="24">
        <v>7.6648802862033405E-2</v>
      </c>
      <c r="N40" s="24">
        <v>0.13336079361150099</v>
      </c>
      <c r="O40" s="86">
        <v>2.83836649172894E-2</v>
      </c>
      <c r="P40" s="24">
        <v>1.70696851501227E-2</v>
      </c>
      <c r="Q40" s="24">
        <v>446.87444280035498</v>
      </c>
      <c r="R40" s="24">
        <v>0</v>
      </c>
      <c r="S40" s="24">
        <v>13.8441025242153</v>
      </c>
      <c r="T40" s="24">
        <v>0</v>
      </c>
      <c r="U40" s="24">
        <v>4.9626198620686601</v>
      </c>
      <c r="V40" s="86">
        <v>0</v>
      </c>
      <c r="W40" s="24">
        <v>0</v>
      </c>
      <c r="X40" s="24">
        <v>0</v>
      </c>
      <c r="Y40" s="24">
        <v>3.9441785585509004E-3</v>
      </c>
      <c r="Z40" s="24">
        <v>3.3241869311929698E-2</v>
      </c>
      <c r="AA40" s="86">
        <v>0.65378751454380002</v>
      </c>
      <c r="AB40" s="24">
        <v>0.46530251701427999</v>
      </c>
      <c r="AC40" s="24">
        <v>1.48793956567932</v>
      </c>
      <c r="AD40" s="24">
        <v>0</v>
      </c>
      <c r="AE40" s="24">
        <v>266.01309186880297</v>
      </c>
      <c r="AF40" s="24">
        <v>132.76708613458101</v>
      </c>
      <c r="AG40" s="24">
        <v>0</v>
      </c>
      <c r="AH40" s="24">
        <v>4.60271428922987E-2</v>
      </c>
      <c r="AI40" s="24">
        <v>1.2125989783032101</v>
      </c>
      <c r="AJ40" s="24">
        <v>0</v>
      </c>
      <c r="AK40" s="24">
        <v>0.97274915942181595</v>
      </c>
      <c r="AL40" s="24">
        <v>5.2584058651818498E-2</v>
      </c>
      <c r="AM40" s="24">
        <v>7.3392805767518193E-2</v>
      </c>
      <c r="AN40" s="86">
        <v>0</v>
      </c>
      <c r="AO40" s="24">
        <v>0.11787724060788</v>
      </c>
      <c r="AP40" s="24">
        <v>10.6596829786647</v>
      </c>
      <c r="AQ40" s="24">
        <v>3.9449963742004102E-2</v>
      </c>
      <c r="AS40" s="33"/>
      <c r="AU40" s="21"/>
      <c r="AV40" s="21"/>
    </row>
    <row r="41" spans="1:48" x14ac:dyDescent="0.3">
      <c r="A41" s="24" t="s">
        <v>40</v>
      </c>
      <c r="B41" s="24">
        <v>28659.175028000001</v>
      </c>
      <c r="C41" s="24">
        <v>1855.3899467000001</v>
      </c>
      <c r="D41" s="24">
        <v>6.3727248554999996</v>
      </c>
      <c r="E41" s="24">
        <v>7.5683628891000003</v>
      </c>
      <c r="F41" s="24">
        <v>120.75655218999999</v>
      </c>
      <c r="G41" s="35"/>
      <c r="H41" s="24"/>
      <c r="I41" s="26" t="s">
        <v>40</v>
      </c>
      <c r="J41" s="85">
        <v>350.95837060206298</v>
      </c>
      <c r="K41" s="24">
        <v>57.606089646608503</v>
      </c>
      <c r="L41" s="24">
        <v>6.3954070032924699</v>
      </c>
      <c r="M41" s="24">
        <v>6.3954070032924699</v>
      </c>
      <c r="N41" s="24">
        <v>15.5954816841713</v>
      </c>
      <c r="O41" s="86">
        <v>4.4228345255799404</v>
      </c>
      <c r="P41" s="24">
        <v>7.6118866532799503</v>
      </c>
      <c r="Q41" s="24">
        <v>25692.163769657</v>
      </c>
      <c r="R41" s="24">
        <v>0</v>
      </c>
      <c r="S41" s="24">
        <v>3568.8015478049902</v>
      </c>
      <c r="T41" s="24">
        <v>0</v>
      </c>
      <c r="U41" s="24">
        <v>438.90716920092899</v>
      </c>
      <c r="V41" s="86">
        <v>0</v>
      </c>
      <c r="W41" s="24">
        <v>0</v>
      </c>
      <c r="X41" s="24">
        <v>0</v>
      </c>
      <c r="Y41" s="24">
        <v>0.22805867555968101</v>
      </c>
      <c r="Z41" s="24">
        <v>2.8846313447341898</v>
      </c>
      <c r="AA41" s="86">
        <v>148.15093809781999</v>
      </c>
      <c r="AB41" s="24">
        <v>257.44703482240999</v>
      </c>
      <c r="AC41" s="24">
        <v>121.41779448995599</v>
      </c>
      <c r="AD41" s="24">
        <v>0</v>
      </c>
      <c r="AE41" s="24">
        <v>28811.7435335681</v>
      </c>
      <c r="AF41" s="24">
        <v>5492.172860486</v>
      </c>
      <c r="AG41" s="24">
        <v>0</v>
      </c>
      <c r="AH41" s="24">
        <v>11.278251850162301</v>
      </c>
      <c r="AI41" s="24">
        <v>360.48831979779402</v>
      </c>
      <c r="AJ41" s="24">
        <v>0</v>
      </c>
      <c r="AK41" s="24">
        <v>153.55802038161801</v>
      </c>
      <c r="AL41" s="24">
        <v>12.5246323373538</v>
      </c>
      <c r="AM41" s="24">
        <v>11.066323424648401</v>
      </c>
      <c r="AN41" s="86">
        <v>0</v>
      </c>
      <c r="AO41" s="24">
        <v>52.429861244103897</v>
      </c>
      <c r="AP41" s="24">
        <v>1865.5658708201699</v>
      </c>
      <c r="AQ41" s="24">
        <v>3.2146244823256001</v>
      </c>
      <c r="AS41" s="33"/>
      <c r="AU41" s="21"/>
      <c r="AV41" s="21"/>
    </row>
    <row r="42" spans="1:48" x14ac:dyDescent="0.3">
      <c r="A42" s="24" t="s">
        <v>41</v>
      </c>
      <c r="B42" s="24">
        <v>81470.140465999997</v>
      </c>
      <c r="C42" s="24">
        <v>3261.5711204999998</v>
      </c>
      <c r="D42" s="24">
        <v>21.921189978000001</v>
      </c>
      <c r="E42" s="24">
        <v>5.0207921233999997</v>
      </c>
      <c r="F42" s="24">
        <v>121.68570552</v>
      </c>
      <c r="G42" s="35"/>
      <c r="H42" s="24"/>
      <c r="I42" s="26" t="s">
        <v>41</v>
      </c>
      <c r="J42" s="85">
        <v>68.808694361703203</v>
      </c>
      <c r="K42" s="24">
        <v>43.785032361061901</v>
      </c>
      <c r="L42" s="24">
        <v>21.9992503923919</v>
      </c>
      <c r="M42" s="24">
        <v>21.9992503923919</v>
      </c>
      <c r="N42" s="24">
        <v>83.400599422609503</v>
      </c>
      <c r="O42" s="86">
        <v>19.618532739576398</v>
      </c>
      <c r="P42" s="24">
        <v>5.0385304699641198</v>
      </c>
      <c r="Q42" s="24">
        <v>53597.248327468304</v>
      </c>
      <c r="R42" s="24">
        <v>0</v>
      </c>
      <c r="S42" s="24">
        <v>5925.0157540031696</v>
      </c>
      <c r="T42" s="24">
        <v>0</v>
      </c>
      <c r="U42" s="24">
        <v>2080.8560775608598</v>
      </c>
      <c r="V42" s="86">
        <v>0</v>
      </c>
      <c r="W42" s="24">
        <v>0</v>
      </c>
      <c r="X42" s="24">
        <v>0</v>
      </c>
      <c r="Y42" s="24">
        <v>2.0718925551591099</v>
      </c>
      <c r="Z42" s="24">
        <v>4.87709432474841</v>
      </c>
      <c r="AA42" s="86">
        <v>301.54302304872198</v>
      </c>
      <c r="AB42" s="24">
        <v>41.692790587787698</v>
      </c>
      <c r="AC42" s="24">
        <v>122.15615170158</v>
      </c>
      <c r="AD42" s="24">
        <v>0</v>
      </c>
      <c r="AE42" s="24">
        <v>81879.590509322807</v>
      </c>
      <c r="AF42" s="24">
        <v>40991.3810616357</v>
      </c>
      <c r="AG42" s="24">
        <v>0</v>
      </c>
      <c r="AH42" s="24">
        <v>17.134606063969802</v>
      </c>
      <c r="AI42" s="24">
        <v>335.22605927475598</v>
      </c>
      <c r="AJ42" s="24">
        <v>0</v>
      </c>
      <c r="AK42" s="24">
        <v>105.926294531013</v>
      </c>
      <c r="AL42" s="24">
        <v>34.407737261833901</v>
      </c>
      <c r="AM42" s="24">
        <v>36.770497204534102</v>
      </c>
      <c r="AN42" s="86">
        <v>0</v>
      </c>
      <c r="AO42" s="24">
        <v>14.216372680011199</v>
      </c>
      <c r="AP42" s="24">
        <v>3271.0613288028298</v>
      </c>
      <c r="AQ42" s="24">
        <v>14.6147321354846</v>
      </c>
      <c r="AS42" s="33"/>
      <c r="AU42" s="21"/>
      <c r="AV42" s="21"/>
    </row>
    <row r="43" spans="1:48" x14ac:dyDescent="0.3">
      <c r="A43" s="24" t="s">
        <v>42</v>
      </c>
      <c r="B43" s="24">
        <v>27756.832632000001</v>
      </c>
      <c r="C43" s="24">
        <v>1360.8345867</v>
      </c>
      <c r="D43" s="24">
        <v>6.6751224013000003</v>
      </c>
      <c r="E43" s="24">
        <v>2.8331824174000002</v>
      </c>
      <c r="F43" s="24">
        <v>106.5899695</v>
      </c>
      <c r="G43" s="35"/>
      <c r="H43" s="24"/>
      <c r="I43" s="26" t="s">
        <v>42</v>
      </c>
      <c r="J43" s="85">
        <v>122.428872949062</v>
      </c>
      <c r="K43" s="24">
        <v>41.577932583525602</v>
      </c>
      <c r="L43" s="24">
        <v>6.7151967182746803</v>
      </c>
      <c r="M43" s="24">
        <v>6.7151967182746803</v>
      </c>
      <c r="N43" s="24">
        <v>21.245005549058298</v>
      </c>
      <c r="O43" s="86">
        <v>4.38177102251107</v>
      </c>
      <c r="P43" s="24">
        <v>2.8546525126711102</v>
      </c>
      <c r="Q43" s="24">
        <v>32656.322664694799</v>
      </c>
      <c r="R43" s="24">
        <v>0</v>
      </c>
      <c r="S43" s="24">
        <v>2295.8389463507001</v>
      </c>
      <c r="T43" s="24">
        <v>0</v>
      </c>
      <c r="U43" s="24">
        <v>660.99166048228199</v>
      </c>
      <c r="V43" s="86">
        <v>0</v>
      </c>
      <c r="W43" s="24">
        <v>0</v>
      </c>
      <c r="X43" s="24">
        <v>0</v>
      </c>
      <c r="Y43" s="24">
        <v>0.65788719937733298</v>
      </c>
      <c r="Z43" s="24">
        <v>2.7200789002647801</v>
      </c>
      <c r="AA43" s="86">
        <v>90.502285580706399</v>
      </c>
      <c r="AB43" s="24">
        <v>81.566077965770504</v>
      </c>
      <c r="AC43" s="24">
        <v>107.384061041313</v>
      </c>
      <c r="AD43" s="24">
        <v>0</v>
      </c>
      <c r="AE43" s="24">
        <v>27907.204298230201</v>
      </c>
      <c r="AF43" s="24">
        <v>10785.0233514994</v>
      </c>
      <c r="AG43" s="24">
        <v>0</v>
      </c>
      <c r="AH43" s="24">
        <v>7.7951828947719504</v>
      </c>
      <c r="AI43" s="24">
        <v>178.70085578252201</v>
      </c>
      <c r="AJ43" s="24">
        <v>0</v>
      </c>
      <c r="AK43" s="24">
        <v>89.090477141475901</v>
      </c>
      <c r="AL43" s="24">
        <v>8.0873297229593497</v>
      </c>
      <c r="AM43" s="24">
        <v>11.1090274533988</v>
      </c>
      <c r="AN43" s="86">
        <v>0</v>
      </c>
      <c r="AO43" s="24">
        <v>18.766988703201399</v>
      </c>
      <c r="AP43" s="24">
        <v>1369.7748700893401</v>
      </c>
      <c r="AQ43" s="24">
        <v>4.3887588500278296</v>
      </c>
      <c r="AS43" s="33"/>
      <c r="AU43" s="21"/>
      <c r="AV43" s="21"/>
    </row>
    <row r="44" spans="1:48" x14ac:dyDescent="0.3">
      <c r="A44" s="24" t="s">
        <v>43</v>
      </c>
      <c r="B44" s="24">
        <v>367855.90405000001</v>
      </c>
      <c r="C44" s="24">
        <v>19874.576839000001</v>
      </c>
      <c r="D44" s="24">
        <v>74.977590793999994</v>
      </c>
      <c r="E44" s="24">
        <v>20.878611620000001</v>
      </c>
      <c r="F44" s="24">
        <v>1410.5619698999999</v>
      </c>
      <c r="G44" s="35"/>
      <c r="H44" s="24"/>
      <c r="I44" s="26" t="s">
        <v>43</v>
      </c>
      <c r="J44" s="85">
        <v>970.71413063498801</v>
      </c>
      <c r="K44" s="24">
        <v>515.306552416557</v>
      </c>
      <c r="L44" s="24">
        <v>75.109078707499805</v>
      </c>
      <c r="M44" s="24">
        <v>75.109078707499805</v>
      </c>
      <c r="N44" s="24">
        <v>363.57987278918301</v>
      </c>
      <c r="O44" s="86">
        <v>56.460067561202898</v>
      </c>
      <c r="P44" s="24">
        <v>20.938178866465499</v>
      </c>
      <c r="Q44" s="24">
        <v>483674.53443551302</v>
      </c>
      <c r="R44" s="24">
        <v>0</v>
      </c>
      <c r="S44" s="24">
        <v>32997.637651243604</v>
      </c>
      <c r="T44" s="24">
        <v>0</v>
      </c>
      <c r="U44" s="24">
        <v>12286.4052835482</v>
      </c>
      <c r="V44" s="86">
        <v>0</v>
      </c>
      <c r="W44" s="24">
        <v>0</v>
      </c>
      <c r="X44" s="24">
        <v>0</v>
      </c>
      <c r="Y44" s="24">
        <v>15.173800301564</v>
      </c>
      <c r="Z44" s="24">
        <v>37.327609978131498</v>
      </c>
      <c r="AA44" s="86">
        <v>908.99808518483599</v>
      </c>
      <c r="AB44" s="24">
        <v>586.11817065878802</v>
      </c>
      <c r="AC44" s="24">
        <v>1413.3767379595599</v>
      </c>
      <c r="AD44" s="24">
        <v>0</v>
      </c>
      <c r="AE44" s="24">
        <v>368753.17662637698</v>
      </c>
      <c r="AF44" s="24">
        <v>119616.218153518</v>
      </c>
      <c r="AG44" s="24">
        <v>0</v>
      </c>
      <c r="AH44" s="24">
        <v>129.22047928689801</v>
      </c>
      <c r="AI44" s="24">
        <v>2077.0815916071001</v>
      </c>
      <c r="AJ44" s="24">
        <v>0</v>
      </c>
      <c r="AK44" s="24">
        <v>1011.91947146428</v>
      </c>
      <c r="AL44" s="24">
        <v>71.991509696551702</v>
      </c>
      <c r="AM44" s="24">
        <v>181.239003477344</v>
      </c>
      <c r="AN44" s="86">
        <v>0</v>
      </c>
      <c r="AO44" s="24">
        <v>166.760544758289</v>
      </c>
      <c r="AP44" s="24">
        <v>19930.971955499699</v>
      </c>
      <c r="AQ44" s="24">
        <v>69.056214929120102</v>
      </c>
      <c r="AS44" s="33"/>
      <c r="AU44" s="21"/>
      <c r="AV44" s="21"/>
    </row>
    <row r="45" spans="1:48" x14ac:dyDescent="0.3">
      <c r="A45" s="24" t="s">
        <v>44</v>
      </c>
      <c r="B45" s="24">
        <v>29793.037242999999</v>
      </c>
      <c r="C45" s="24">
        <v>1250.4190157</v>
      </c>
      <c r="D45" s="24">
        <v>11.003121643</v>
      </c>
      <c r="E45" s="24">
        <v>2.6347470261999999</v>
      </c>
      <c r="F45" s="24">
        <v>144.11995734999999</v>
      </c>
      <c r="G45" s="35"/>
      <c r="H45" s="24"/>
      <c r="I45" s="26" t="s">
        <v>44</v>
      </c>
      <c r="J45" s="85">
        <v>91.965363420416196</v>
      </c>
      <c r="K45" s="24">
        <v>52.277757757964302</v>
      </c>
      <c r="L45" s="24">
        <v>11.0186331986199</v>
      </c>
      <c r="M45" s="24">
        <v>11.0186331986199</v>
      </c>
      <c r="N45" s="24">
        <v>20.604771831858901</v>
      </c>
      <c r="O45" s="86">
        <v>5.7170083257014301</v>
      </c>
      <c r="P45" s="24">
        <v>2.63836729175791</v>
      </c>
      <c r="Q45" s="24">
        <v>44375.851214136899</v>
      </c>
      <c r="R45" s="24">
        <v>0</v>
      </c>
      <c r="S45" s="24">
        <v>1792.2477353756101</v>
      </c>
      <c r="T45" s="24">
        <v>0</v>
      </c>
      <c r="U45" s="24">
        <v>570.49402814031203</v>
      </c>
      <c r="V45" s="86">
        <v>0</v>
      </c>
      <c r="W45" s="24">
        <v>0</v>
      </c>
      <c r="X45" s="24">
        <v>0</v>
      </c>
      <c r="Y45" s="24">
        <v>0.32802811277330401</v>
      </c>
      <c r="Z45" s="24">
        <v>3.5052325600360299</v>
      </c>
      <c r="AA45" s="86">
        <v>114.673016404278</v>
      </c>
      <c r="AB45" s="24">
        <v>51.564162082111302</v>
      </c>
      <c r="AC45" s="24">
        <v>144.369754863395</v>
      </c>
      <c r="AD45" s="24">
        <v>0</v>
      </c>
      <c r="AE45" s="24">
        <v>29840.834701477601</v>
      </c>
      <c r="AF45" s="24">
        <v>14187.1141372156</v>
      </c>
      <c r="AG45" s="24">
        <v>0</v>
      </c>
      <c r="AH45" s="24">
        <v>4.5477305352381201</v>
      </c>
      <c r="AI45" s="24">
        <v>149.15461532642999</v>
      </c>
      <c r="AJ45" s="24">
        <v>0</v>
      </c>
      <c r="AK45" s="24">
        <v>100.790115502253</v>
      </c>
      <c r="AL45" s="24">
        <v>11.670054573033401</v>
      </c>
      <c r="AM45" s="24">
        <v>10.092766810284999</v>
      </c>
      <c r="AN45" s="86">
        <v>0</v>
      </c>
      <c r="AO45" s="24">
        <v>12.520669848635</v>
      </c>
      <c r="AP45" s="24">
        <v>1252.3023976586901</v>
      </c>
      <c r="AQ45" s="24">
        <v>5.2175958474588304</v>
      </c>
      <c r="AS45" s="33"/>
      <c r="AU45" s="21"/>
      <c r="AV45" s="21"/>
    </row>
    <row r="46" spans="1:48" x14ac:dyDescent="0.3">
      <c r="A46" s="24" t="s">
        <v>45</v>
      </c>
      <c r="B46" s="24">
        <v>5882.5794753</v>
      </c>
      <c r="C46" s="24">
        <v>398.07034299999998</v>
      </c>
      <c r="D46" s="24">
        <v>5.2712673868</v>
      </c>
      <c r="E46" s="24">
        <v>2.6711966E-2</v>
      </c>
      <c r="F46" s="24">
        <v>131.70688082000001</v>
      </c>
      <c r="G46" s="35"/>
      <c r="H46" s="24"/>
      <c r="I46" s="26" t="s">
        <v>45</v>
      </c>
      <c r="J46" s="85">
        <v>26.2599601688154</v>
      </c>
      <c r="K46" s="24">
        <v>45.236078743035101</v>
      </c>
      <c r="L46" s="24">
        <v>5.3218453559261896</v>
      </c>
      <c r="M46" s="24">
        <v>5.3218453559261896</v>
      </c>
      <c r="N46" s="24">
        <v>0.62466699854527896</v>
      </c>
      <c r="O46" s="86">
        <v>9.2914412364330304E-2</v>
      </c>
      <c r="P46" s="24">
        <v>2.7009120202764299E-2</v>
      </c>
      <c r="Q46" s="24">
        <v>39309.035443211898</v>
      </c>
      <c r="R46" s="24">
        <v>0</v>
      </c>
      <c r="S46" s="24">
        <v>54.187351956653302</v>
      </c>
      <c r="T46" s="24">
        <v>0</v>
      </c>
      <c r="U46" s="24">
        <v>162.878580774943</v>
      </c>
      <c r="V46" s="86">
        <v>0</v>
      </c>
      <c r="W46" s="24">
        <v>0</v>
      </c>
      <c r="X46" s="24">
        <v>0</v>
      </c>
      <c r="Y46" s="24">
        <v>2.6934196757597801E-2</v>
      </c>
      <c r="Z46" s="24">
        <v>2.65006183215668</v>
      </c>
      <c r="AA46" s="86">
        <v>14.232291894351899</v>
      </c>
      <c r="AB46" s="24">
        <v>0.71849512191250897</v>
      </c>
      <c r="AC46" s="24">
        <v>132.96893242768999</v>
      </c>
      <c r="AD46" s="24">
        <v>0</v>
      </c>
      <c r="AE46" s="24">
        <v>5932.2761037825703</v>
      </c>
      <c r="AF46" s="24">
        <v>909.32607466283002</v>
      </c>
      <c r="AG46" s="24">
        <v>0</v>
      </c>
      <c r="AH46" s="24">
        <v>0.217085881709353</v>
      </c>
      <c r="AI46" s="24">
        <v>26.2652501565832</v>
      </c>
      <c r="AJ46" s="24">
        <v>0</v>
      </c>
      <c r="AK46" s="24">
        <v>70.1806053316418</v>
      </c>
      <c r="AL46" s="24">
        <v>0.107314491455968</v>
      </c>
      <c r="AM46" s="24">
        <v>1.05784737410867</v>
      </c>
      <c r="AN46" s="86">
        <v>0</v>
      </c>
      <c r="AO46" s="24">
        <v>1.78607300607615</v>
      </c>
      <c r="AP46" s="24">
        <v>401.83608453622998</v>
      </c>
      <c r="AQ46" s="24">
        <v>1.9698822953561801</v>
      </c>
      <c r="AS46" s="33"/>
      <c r="AU46" s="21"/>
      <c r="AV46" s="21"/>
    </row>
    <row r="47" spans="1:48" x14ac:dyDescent="0.3">
      <c r="A47" s="24" t="s">
        <v>46</v>
      </c>
      <c r="B47" s="24">
        <v>37947.794585000003</v>
      </c>
      <c r="C47" s="24">
        <v>2373.1515645999998</v>
      </c>
      <c r="D47" s="24">
        <v>10.337664137000001</v>
      </c>
      <c r="E47" s="24">
        <v>7.0473119878999997</v>
      </c>
      <c r="F47" s="24">
        <v>229.89509114000001</v>
      </c>
      <c r="G47" s="35"/>
      <c r="H47" s="24"/>
      <c r="I47" s="26" t="s">
        <v>46</v>
      </c>
      <c r="J47" s="85">
        <v>350.85642687602501</v>
      </c>
      <c r="K47" s="24">
        <v>93.860313078670004</v>
      </c>
      <c r="L47" s="24">
        <v>10.397443544334701</v>
      </c>
      <c r="M47" s="24">
        <v>10.397443544334701</v>
      </c>
      <c r="N47" s="24">
        <v>22.1720684596674</v>
      </c>
      <c r="O47" s="86">
        <v>4.8636152878718901</v>
      </c>
      <c r="P47" s="24">
        <v>7.0945934622834601</v>
      </c>
      <c r="Q47" s="24">
        <v>60852.099567687801</v>
      </c>
      <c r="R47" s="24">
        <v>0</v>
      </c>
      <c r="S47" s="24">
        <v>3959.98814552148</v>
      </c>
      <c r="T47" s="24">
        <v>0</v>
      </c>
      <c r="U47" s="24">
        <v>797.310430914054</v>
      </c>
      <c r="V47" s="86">
        <v>0</v>
      </c>
      <c r="W47" s="24">
        <v>0</v>
      </c>
      <c r="X47" s="24">
        <v>0</v>
      </c>
      <c r="Y47" s="24">
        <v>0.62518497209635804</v>
      </c>
      <c r="Z47" s="24">
        <v>5.2022324914846303</v>
      </c>
      <c r="AA47" s="86">
        <v>153.90642456966501</v>
      </c>
      <c r="AB47" s="24">
        <v>241.83908342836699</v>
      </c>
      <c r="AC47" s="24">
        <v>231.17622371033201</v>
      </c>
      <c r="AD47" s="24">
        <v>0</v>
      </c>
      <c r="AE47" s="24">
        <v>38162.591565446397</v>
      </c>
      <c r="AF47" s="24">
        <v>8313.7550424020392</v>
      </c>
      <c r="AG47" s="24">
        <v>0</v>
      </c>
      <c r="AH47" s="24">
        <v>13.453951416366801</v>
      </c>
      <c r="AI47" s="24">
        <v>383.56791690936501</v>
      </c>
      <c r="AJ47" s="24">
        <v>0</v>
      </c>
      <c r="AK47" s="24">
        <v>206.71258586012999</v>
      </c>
      <c r="AL47" s="24">
        <v>11.7330038313582</v>
      </c>
      <c r="AM47" s="24">
        <v>14.613306877201801</v>
      </c>
      <c r="AN47" s="86">
        <v>0</v>
      </c>
      <c r="AO47" s="24">
        <v>51.604416207092697</v>
      </c>
      <c r="AP47" s="24">
        <v>2387.90730074571</v>
      </c>
      <c r="AQ47" s="24">
        <v>5.6598610066655599</v>
      </c>
      <c r="AS47" s="33"/>
      <c r="AU47" s="21"/>
      <c r="AV47" s="21"/>
    </row>
    <row r="48" spans="1:48" x14ac:dyDescent="0.3">
      <c r="A48" s="24" t="s">
        <v>47</v>
      </c>
      <c r="B48" s="24">
        <v>34570.485525999997</v>
      </c>
      <c r="C48" s="24">
        <v>1634.8708584000001</v>
      </c>
      <c r="D48" s="24">
        <v>15.029692019000001</v>
      </c>
      <c r="E48" s="24">
        <v>1.7375378946</v>
      </c>
      <c r="F48" s="24">
        <v>385.14414549999998</v>
      </c>
      <c r="G48" s="35"/>
      <c r="H48" s="24"/>
      <c r="I48" s="26" t="s">
        <v>47</v>
      </c>
      <c r="J48" s="85">
        <v>156.39650650366701</v>
      </c>
      <c r="K48" s="24">
        <v>136.34110612234701</v>
      </c>
      <c r="L48" s="24">
        <v>15.1786960710775</v>
      </c>
      <c r="M48" s="24">
        <v>15.1786960710775</v>
      </c>
      <c r="N48" s="24">
        <v>7.7213322403875697</v>
      </c>
      <c r="O48" s="86">
        <v>1.1497941365170501</v>
      </c>
      <c r="P48" s="24">
        <v>1.76767633801579</v>
      </c>
      <c r="Q48" s="24">
        <v>113339.88921857299</v>
      </c>
      <c r="R48" s="24">
        <v>0</v>
      </c>
      <c r="S48" s="24">
        <v>1240.7487126195599</v>
      </c>
      <c r="T48" s="24">
        <v>0</v>
      </c>
      <c r="U48" s="24">
        <v>654.19740031586105</v>
      </c>
      <c r="V48" s="86">
        <v>0</v>
      </c>
      <c r="W48" s="24">
        <v>0</v>
      </c>
      <c r="X48" s="24">
        <v>0</v>
      </c>
      <c r="Y48" s="24">
        <v>0.33265057466874998</v>
      </c>
      <c r="Z48" s="24">
        <v>7.9010915241558699</v>
      </c>
      <c r="AA48" s="86">
        <v>67.588912836791707</v>
      </c>
      <c r="AB48" s="24">
        <v>65.010121039269293</v>
      </c>
      <c r="AC48" s="24">
        <v>389.11063944004297</v>
      </c>
      <c r="AD48" s="24">
        <v>0</v>
      </c>
      <c r="AE48" s="24">
        <v>34838.332241604498</v>
      </c>
      <c r="AF48" s="24">
        <v>14169.4835597987</v>
      </c>
      <c r="AG48" s="24">
        <v>0</v>
      </c>
      <c r="AH48" s="24">
        <v>4.7289271274982401</v>
      </c>
      <c r="AI48" s="24">
        <v>166.51837276573599</v>
      </c>
      <c r="AJ48" s="24">
        <v>0</v>
      </c>
      <c r="AK48" s="24">
        <v>226.98888680015099</v>
      </c>
      <c r="AL48" s="24">
        <v>2.2076012992460301</v>
      </c>
      <c r="AM48" s="24">
        <v>6.7428132387032402</v>
      </c>
      <c r="AN48" s="86">
        <v>0</v>
      </c>
      <c r="AO48" s="24">
        <v>18.155586849653599</v>
      </c>
      <c r="AP48" s="24">
        <v>1653.51338032485</v>
      </c>
      <c r="AQ48" s="24">
        <v>6.3260136767578201</v>
      </c>
      <c r="AS48" s="33"/>
      <c r="AU48" s="21"/>
      <c r="AV48" s="21"/>
    </row>
    <row r="49" spans="1:48" x14ac:dyDescent="0.3">
      <c r="A49" s="24" t="s">
        <v>48</v>
      </c>
      <c r="B49" s="24">
        <v>10067.010415000001</v>
      </c>
      <c r="C49" s="24">
        <v>438.88881942</v>
      </c>
      <c r="D49" s="24">
        <v>0.64065216830000005</v>
      </c>
      <c r="E49" s="24">
        <v>1.4944848955000001</v>
      </c>
      <c r="F49" s="24">
        <v>31.831745690000002</v>
      </c>
      <c r="G49" s="35"/>
      <c r="H49" s="24"/>
      <c r="I49" s="26" t="s">
        <v>48</v>
      </c>
      <c r="J49" s="85">
        <v>80.009206953743004</v>
      </c>
      <c r="K49" s="24">
        <v>14.5526368268157</v>
      </c>
      <c r="L49" s="24">
        <v>0.64351689042837401</v>
      </c>
      <c r="M49" s="24">
        <v>0.64351689042837401</v>
      </c>
      <c r="N49" s="24">
        <v>2.9339422225349101</v>
      </c>
      <c r="O49" s="86">
        <v>0.37240396896233102</v>
      </c>
      <c r="P49" s="24">
        <v>1.50160068081551</v>
      </c>
      <c r="Q49" s="24">
        <v>7198.9787420867697</v>
      </c>
      <c r="R49" s="24">
        <v>0</v>
      </c>
      <c r="S49" s="24">
        <v>818.94564832823505</v>
      </c>
      <c r="T49" s="24">
        <v>0</v>
      </c>
      <c r="U49" s="24">
        <v>128.241016683483</v>
      </c>
      <c r="V49" s="86">
        <v>0</v>
      </c>
      <c r="W49" s="24">
        <v>0</v>
      </c>
      <c r="X49" s="24">
        <v>0</v>
      </c>
      <c r="Y49" s="24">
        <v>0.14002760551673199</v>
      </c>
      <c r="Z49" s="24">
        <v>0.70158220263847404</v>
      </c>
      <c r="AA49" s="86">
        <v>21.881935429414899</v>
      </c>
      <c r="AB49" s="24">
        <v>58.188933457167103</v>
      </c>
      <c r="AC49" s="24">
        <v>31.978379458884302</v>
      </c>
      <c r="AD49" s="24">
        <v>0</v>
      </c>
      <c r="AE49" s="24">
        <v>10104.806266604901</v>
      </c>
      <c r="AF49" s="24">
        <v>4594.9717667598097</v>
      </c>
      <c r="AG49" s="24">
        <v>0</v>
      </c>
      <c r="AH49" s="24">
        <v>3.1066037384213399</v>
      </c>
      <c r="AI49" s="24">
        <v>80.486815078069</v>
      </c>
      <c r="AJ49" s="24">
        <v>0</v>
      </c>
      <c r="AK49" s="24">
        <v>36.1604839320566</v>
      </c>
      <c r="AL49" s="24">
        <v>1.1751458657940701</v>
      </c>
      <c r="AM49" s="24">
        <v>2.4376691315070098</v>
      </c>
      <c r="AN49" s="86">
        <v>0</v>
      </c>
      <c r="AO49" s="24">
        <v>12.1230951655137</v>
      </c>
      <c r="AP49" s="24">
        <v>440.78690426517102</v>
      </c>
      <c r="AQ49" s="24">
        <v>0.60708182643637998</v>
      </c>
      <c r="AS49" s="33"/>
      <c r="AU49" s="21"/>
      <c r="AV49" s="21"/>
    </row>
    <row r="50" spans="1:48" x14ac:dyDescent="0.3">
      <c r="A50" s="24" t="s">
        <v>49</v>
      </c>
      <c r="B50" s="24">
        <v>60554.382053000001</v>
      </c>
      <c r="C50" s="24">
        <v>3920.0786873000002</v>
      </c>
      <c r="D50" s="24">
        <v>44.977851108999999</v>
      </c>
      <c r="E50" s="24">
        <v>2.6910807973000002</v>
      </c>
      <c r="F50" s="24">
        <v>1084.9469658</v>
      </c>
      <c r="G50" s="35"/>
      <c r="H50" s="24"/>
      <c r="I50" s="26" t="s">
        <v>49</v>
      </c>
      <c r="J50" s="85">
        <v>310.14419147934501</v>
      </c>
      <c r="K50" s="24">
        <v>374.63645044745601</v>
      </c>
      <c r="L50" s="24">
        <v>45.071117657389301</v>
      </c>
      <c r="M50" s="24">
        <v>45.071117657389301</v>
      </c>
      <c r="N50" s="24">
        <v>15.5117876286258</v>
      </c>
      <c r="O50" s="86">
        <v>3.3512138133389802</v>
      </c>
      <c r="P50" s="24">
        <v>2.69872528781235</v>
      </c>
      <c r="Q50" s="24">
        <v>319878.23303917301</v>
      </c>
      <c r="R50" s="24">
        <v>0</v>
      </c>
      <c r="S50" s="24">
        <v>1881.4935022511099</v>
      </c>
      <c r="T50" s="24">
        <v>0</v>
      </c>
      <c r="U50" s="24">
        <v>1564.1211283530599</v>
      </c>
      <c r="V50" s="86">
        <v>0</v>
      </c>
      <c r="W50" s="24">
        <v>0</v>
      </c>
      <c r="X50" s="24">
        <v>0</v>
      </c>
      <c r="Y50" s="24">
        <v>0.44825003633000898</v>
      </c>
      <c r="Z50" s="24">
        <v>21.977536890062002</v>
      </c>
      <c r="AA50" s="86">
        <v>174.17125985154701</v>
      </c>
      <c r="AB50" s="24">
        <v>81.292310533032705</v>
      </c>
      <c r="AC50" s="24">
        <v>1087.2399661675299</v>
      </c>
      <c r="AD50" s="24">
        <v>0</v>
      </c>
      <c r="AE50" s="24">
        <v>60688.667418668701</v>
      </c>
      <c r="AF50" s="24">
        <v>11579.8652321345</v>
      </c>
      <c r="AG50" s="24">
        <v>0</v>
      </c>
      <c r="AH50" s="24">
        <v>6.27659462119958</v>
      </c>
      <c r="AI50" s="24">
        <v>332.777520555151</v>
      </c>
      <c r="AJ50" s="24">
        <v>0</v>
      </c>
      <c r="AK50" s="24">
        <v>602.01467507182201</v>
      </c>
      <c r="AL50" s="24">
        <v>6.6853934788104796</v>
      </c>
      <c r="AM50" s="24">
        <v>14.191097664243401</v>
      </c>
      <c r="AN50" s="86">
        <v>0</v>
      </c>
      <c r="AO50" s="24">
        <v>29.8997254303736</v>
      </c>
      <c r="AP50" s="24">
        <v>3928.70514251337</v>
      </c>
      <c r="AQ50" s="24">
        <v>17.443826656367101</v>
      </c>
      <c r="AS50" s="33"/>
      <c r="AU50" s="21"/>
      <c r="AV50" s="21"/>
    </row>
    <row r="51" spans="1:48" x14ac:dyDescent="0.3">
      <c r="A51" s="24" t="s">
        <v>50</v>
      </c>
      <c r="B51" s="24">
        <v>18274.780283</v>
      </c>
      <c r="C51" s="24">
        <v>642.50244264000003</v>
      </c>
      <c r="D51" s="24">
        <v>2.4759393962999998</v>
      </c>
      <c r="E51" s="24">
        <v>0.21450071109999999</v>
      </c>
      <c r="F51" s="24">
        <v>43.965554476999998</v>
      </c>
      <c r="G51" s="35"/>
      <c r="H51" s="24"/>
      <c r="I51" s="26" t="s">
        <v>50</v>
      </c>
      <c r="J51" s="85">
        <v>8.5966799164264796</v>
      </c>
      <c r="K51" s="24">
        <v>15.003331308571299</v>
      </c>
      <c r="L51" s="24">
        <v>2.48442878736524</v>
      </c>
      <c r="M51" s="24">
        <v>2.48442878736524</v>
      </c>
      <c r="N51" s="24">
        <v>13.5815808310322</v>
      </c>
      <c r="O51" s="86">
        <v>1.9853932723991701</v>
      </c>
      <c r="P51" s="24">
        <v>0.215140274410306</v>
      </c>
      <c r="Q51" s="24">
        <v>16623.925293835899</v>
      </c>
      <c r="R51" s="24">
        <v>0</v>
      </c>
      <c r="S51" s="24">
        <v>1038.9524444829699</v>
      </c>
      <c r="T51" s="24">
        <v>0</v>
      </c>
      <c r="U51" s="24">
        <v>459.03550908013102</v>
      </c>
      <c r="V51" s="86">
        <v>0</v>
      </c>
      <c r="W51" s="24">
        <v>0</v>
      </c>
      <c r="X51" s="24">
        <v>0</v>
      </c>
      <c r="Y51" s="24">
        <v>0.59295248955748803</v>
      </c>
      <c r="Z51" s="24">
        <v>1.217928490721</v>
      </c>
      <c r="AA51" s="86">
        <v>25.138813559325499</v>
      </c>
      <c r="AB51" s="24">
        <v>1.5821020881224801</v>
      </c>
      <c r="AC51" s="24">
        <v>44.118495519477698</v>
      </c>
      <c r="AD51" s="24">
        <v>0</v>
      </c>
      <c r="AE51" s="24">
        <v>18354.831134619701</v>
      </c>
      <c r="AF51" s="24">
        <v>10305.5720084767</v>
      </c>
      <c r="AG51" s="24">
        <v>0</v>
      </c>
      <c r="AH51" s="24">
        <v>4.2553682159041397</v>
      </c>
      <c r="AI51" s="24">
        <v>53.256007225532798</v>
      </c>
      <c r="AJ51" s="24">
        <v>0</v>
      </c>
      <c r="AK51" s="24">
        <v>26.4796531951155</v>
      </c>
      <c r="AL51" s="24">
        <v>2.01291982134987</v>
      </c>
      <c r="AM51" s="24">
        <v>6.4460676900157301</v>
      </c>
      <c r="AN51" s="86">
        <v>0</v>
      </c>
      <c r="AO51" s="24">
        <v>2.20401858779146</v>
      </c>
      <c r="AP51" s="24">
        <v>643.94439124324094</v>
      </c>
      <c r="AQ51" s="24">
        <v>2.5194347423746501</v>
      </c>
      <c r="AS51" s="33"/>
      <c r="AU51" s="21"/>
      <c r="AV51" s="21"/>
    </row>
    <row r="52" spans="1:48" x14ac:dyDescent="0.3">
      <c r="A52" s="24"/>
      <c r="B52" s="24"/>
      <c r="C52" s="24"/>
      <c r="D52" s="24"/>
      <c r="E52" s="24"/>
      <c r="F52" s="24"/>
      <c r="G52" s="35"/>
      <c r="H52" s="24"/>
      <c r="K52" s="24"/>
      <c r="AS52" s="33"/>
      <c r="AU52" s="21"/>
      <c r="AV52" s="21"/>
    </row>
    <row r="53" spans="1:48" x14ac:dyDescent="0.3">
      <c r="B53" s="24"/>
      <c r="C53" s="24"/>
      <c r="D53" s="24"/>
      <c r="E53" s="24"/>
      <c r="F53" s="24"/>
      <c r="G53" s="35"/>
      <c r="K53" s="24"/>
      <c r="AU53" s="21"/>
      <c r="AV53" s="21"/>
    </row>
    <row r="54" spans="1:48" x14ac:dyDescent="0.3">
      <c r="A54" s="24" t="s">
        <v>227</v>
      </c>
      <c r="B54" s="24">
        <v>1334.8752294999999</v>
      </c>
      <c r="C54" s="24">
        <v>15.092487867999999</v>
      </c>
      <c r="D54" s="24">
        <v>9.1711077999999998E-3</v>
      </c>
      <c r="E54" s="24">
        <v>3.8913152999999999E-3</v>
      </c>
      <c r="F54" s="24">
        <v>4.9726351500000002E-2</v>
      </c>
      <c r="G54" s="35"/>
      <c r="H54" s="24"/>
      <c r="I54" s="26" t="s">
        <v>51</v>
      </c>
      <c r="J54" s="85">
        <v>0</v>
      </c>
      <c r="K54" s="24">
        <v>0</v>
      </c>
      <c r="L54" s="24">
        <v>0</v>
      </c>
      <c r="M54" s="24">
        <v>0</v>
      </c>
      <c r="N54" s="24">
        <v>0</v>
      </c>
      <c r="O54" s="86">
        <v>0</v>
      </c>
      <c r="P54" s="24">
        <v>0</v>
      </c>
      <c r="Q54" s="24">
        <v>0</v>
      </c>
      <c r="R54" s="24">
        <v>0</v>
      </c>
      <c r="S54" s="24">
        <v>0</v>
      </c>
      <c r="T54" s="24">
        <v>0</v>
      </c>
      <c r="U54" s="24">
        <v>0</v>
      </c>
      <c r="V54" s="86">
        <v>0</v>
      </c>
      <c r="W54" s="24">
        <v>0</v>
      </c>
      <c r="X54" s="24">
        <v>0</v>
      </c>
      <c r="Y54" s="24">
        <v>0</v>
      </c>
      <c r="Z54" s="24">
        <v>0</v>
      </c>
      <c r="AA54" s="86">
        <v>0</v>
      </c>
      <c r="AB54" s="24">
        <v>0</v>
      </c>
      <c r="AC54" s="24">
        <v>0</v>
      </c>
      <c r="AD54" s="24">
        <v>0</v>
      </c>
      <c r="AE54" s="24">
        <v>0</v>
      </c>
      <c r="AF54" s="24">
        <v>0</v>
      </c>
      <c r="AG54" s="24">
        <v>0</v>
      </c>
      <c r="AH54" s="24">
        <v>0</v>
      </c>
      <c r="AI54" s="24">
        <v>0</v>
      </c>
      <c r="AJ54" s="24">
        <v>0</v>
      </c>
      <c r="AK54" s="24">
        <v>0</v>
      </c>
      <c r="AL54" s="24">
        <v>0</v>
      </c>
      <c r="AM54" s="24">
        <v>0</v>
      </c>
      <c r="AN54" s="86">
        <v>0</v>
      </c>
      <c r="AO54" s="24">
        <v>0</v>
      </c>
      <c r="AP54" s="24">
        <v>0</v>
      </c>
      <c r="AQ54" s="24">
        <v>0</v>
      </c>
      <c r="AS54" s="33"/>
      <c r="AU54" s="21"/>
      <c r="AV54" s="21"/>
    </row>
    <row r="55" spans="1:48" x14ac:dyDescent="0.3">
      <c r="A55" s="24" t="s">
        <v>1</v>
      </c>
      <c r="B55" s="24">
        <v>119.11584176</v>
      </c>
      <c r="C55" s="24">
        <v>9.5292674393999999</v>
      </c>
      <c r="D55" s="24">
        <v>4.0074189099999998E-2</v>
      </c>
      <c r="E55" s="24">
        <v>8.3294630000000005E-3</v>
      </c>
      <c r="F55" s="24">
        <v>0.4880380037</v>
      </c>
      <c r="G55" s="35"/>
      <c r="H55" s="24"/>
      <c r="I55" s="26" t="s">
        <v>1</v>
      </c>
      <c r="J55" s="85">
        <v>0</v>
      </c>
      <c r="K55" s="24">
        <v>0</v>
      </c>
      <c r="L55" s="24">
        <v>0</v>
      </c>
      <c r="M55" s="24">
        <v>0</v>
      </c>
      <c r="N55" s="24">
        <v>0</v>
      </c>
      <c r="O55" s="86">
        <v>0</v>
      </c>
      <c r="P55" s="24">
        <v>0</v>
      </c>
      <c r="Q55" s="24">
        <v>0</v>
      </c>
      <c r="R55" s="24">
        <v>0</v>
      </c>
      <c r="S55" s="24">
        <v>0</v>
      </c>
      <c r="T55" s="24">
        <v>0</v>
      </c>
      <c r="U55" s="24">
        <v>0</v>
      </c>
      <c r="V55" s="86">
        <v>0</v>
      </c>
      <c r="W55" s="24">
        <v>0</v>
      </c>
      <c r="X55" s="24">
        <v>0</v>
      </c>
      <c r="Y55" s="24">
        <v>0</v>
      </c>
      <c r="Z55" s="24">
        <v>0</v>
      </c>
      <c r="AA55" s="86">
        <v>0</v>
      </c>
      <c r="AB55" s="24">
        <v>0</v>
      </c>
      <c r="AC55" s="24">
        <v>0</v>
      </c>
      <c r="AD55" s="24">
        <v>0</v>
      </c>
      <c r="AE55" s="24">
        <v>0</v>
      </c>
      <c r="AF55" s="24">
        <v>0</v>
      </c>
      <c r="AG55" s="24">
        <v>0</v>
      </c>
      <c r="AH55" s="24">
        <v>0</v>
      </c>
      <c r="AI55" s="24">
        <v>0</v>
      </c>
      <c r="AJ55" s="24">
        <v>0</v>
      </c>
      <c r="AK55" s="24">
        <v>0</v>
      </c>
      <c r="AL55" s="24">
        <v>0</v>
      </c>
      <c r="AM55" s="24">
        <v>0</v>
      </c>
      <c r="AN55" s="86">
        <v>0</v>
      </c>
      <c r="AO55" s="24">
        <v>0</v>
      </c>
      <c r="AP55" s="24">
        <v>0</v>
      </c>
      <c r="AQ55" s="24">
        <v>0</v>
      </c>
      <c r="AS55" s="33"/>
      <c r="AU55" s="21"/>
      <c r="AV55" s="21"/>
    </row>
    <row r="56" spans="1:48" x14ac:dyDescent="0.3">
      <c r="A56" s="24" t="s">
        <v>11</v>
      </c>
      <c r="B56" s="24">
        <v>1514.4099633999999</v>
      </c>
      <c r="C56" s="24">
        <v>121.15280199999999</v>
      </c>
      <c r="D56" s="24">
        <v>0.66440558000000005</v>
      </c>
      <c r="E56" s="24">
        <v>0.1015722666</v>
      </c>
      <c r="F56" s="24">
        <v>13.970683845</v>
      </c>
      <c r="G56" s="35"/>
      <c r="H56" s="24"/>
      <c r="I56" s="26" t="s">
        <v>11</v>
      </c>
      <c r="J56" s="85">
        <v>0</v>
      </c>
      <c r="K56" s="24">
        <v>0</v>
      </c>
      <c r="L56" s="24">
        <v>0</v>
      </c>
      <c r="M56" s="24">
        <v>0</v>
      </c>
      <c r="N56" s="24">
        <v>0</v>
      </c>
      <c r="O56" s="86">
        <v>0</v>
      </c>
      <c r="P56" s="24">
        <v>0</v>
      </c>
      <c r="Q56" s="24">
        <v>0</v>
      </c>
      <c r="R56" s="24">
        <v>0</v>
      </c>
      <c r="S56" s="24">
        <v>0</v>
      </c>
      <c r="T56" s="24">
        <v>0</v>
      </c>
      <c r="U56" s="24">
        <v>0</v>
      </c>
      <c r="V56" s="86">
        <v>0</v>
      </c>
      <c r="W56" s="24">
        <v>0</v>
      </c>
      <c r="X56" s="24">
        <v>0</v>
      </c>
      <c r="Y56" s="24">
        <v>0</v>
      </c>
      <c r="Z56" s="24">
        <v>0</v>
      </c>
      <c r="AA56" s="86">
        <v>0</v>
      </c>
      <c r="AB56" s="24">
        <v>0</v>
      </c>
      <c r="AC56" s="24">
        <v>0</v>
      </c>
      <c r="AD56" s="24">
        <v>0</v>
      </c>
      <c r="AE56" s="24">
        <v>0</v>
      </c>
      <c r="AF56" s="24">
        <v>0</v>
      </c>
      <c r="AG56" s="24">
        <v>0</v>
      </c>
      <c r="AH56" s="24">
        <v>0</v>
      </c>
      <c r="AI56" s="24">
        <v>0</v>
      </c>
      <c r="AJ56" s="24">
        <v>0</v>
      </c>
      <c r="AK56" s="24">
        <v>0</v>
      </c>
      <c r="AL56" s="24">
        <v>0</v>
      </c>
      <c r="AM56" s="24">
        <v>0</v>
      </c>
      <c r="AN56" s="86">
        <v>0</v>
      </c>
      <c r="AO56" s="24">
        <v>0</v>
      </c>
      <c r="AP56" s="24">
        <v>0</v>
      </c>
      <c r="AQ56" s="24">
        <v>0</v>
      </c>
      <c r="AS56" s="33"/>
      <c r="AU56" s="21"/>
      <c r="AV56" s="21"/>
    </row>
    <row r="57" spans="1:48" x14ac:dyDescent="0.3">
      <c r="A57" s="24" t="s">
        <v>58</v>
      </c>
      <c r="B57" s="24"/>
      <c r="C57" s="24"/>
      <c r="D57" s="24"/>
      <c r="E57" s="24"/>
      <c r="F57" s="24"/>
      <c r="H57" s="24"/>
      <c r="K57" s="24"/>
      <c r="AS57" s="33"/>
      <c r="AU57" s="21"/>
      <c r="AV57" s="21"/>
    </row>
    <row r="58" spans="1:48" x14ac:dyDescent="0.3">
      <c r="A58" s="24" t="s">
        <v>175</v>
      </c>
      <c r="B58" s="24"/>
      <c r="C58" s="24"/>
      <c r="D58" s="24"/>
      <c r="E58" s="24"/>
      <c r="F58" s="24"/>
      <c r="H58" s="24"/>
      <c r="K58" s="24"/>
      <c r="AS58" s="33"/>
      <c r="AU58" s="21"/>
      <c r="AV58" s="21"/>
    </row>
    <row r="59" spans="1:48" x14ac:dyDescent="0.3">
      <c r="A59" s="24"/>
      <c r="B59" s="24"/>
      <c r="C59" s="24"/>
      <c r="D59" s="24"/>
      <c r="E59" s="24"/>
      <c r="F59" s="24"/>
      <c r="H59" s="24"/>
      <c r="K59" s="24"/>
      <c r="AS59" s="33"/>
      <c r="AU59" s="21"/>
      <c r="AV59" s="21"/>
    </row>
    <row r="60" spans="1:48" x14ac:dyDescent="0.3">
      <c r="A60" s="24"/>
      <c r="B60" s="24"/>
      <c r="C60" s="24"/>
      <c r="D60" s="24"/>
      <c r="E60" s="24"/>
      <c r="F60" s="24"/>
      <c r="H60" s="24"/>
      <c r="K60" s="24"/>
      <c r="AS60" s="33"/>
    </row>
    <row r="61" spans="1:48" x14ac:dyDescent="0.3">
      <c r="A61" s="1" t="s">
        <v>55</v>
      </c>
      <c r="B61" s="71">
        <f>SUM(B3:B59)</f>
        <v>3460932.3610344296</v>
      </c>
      <c r="C61" s="71">
        <f>SUM(C3:C59)</f>
        <v>227998.71925116141</v>
      </c>
      <c r="D61" s="71">
        <f>SUM(D3:D59)</f>
        <v>1578.9514418692002</v>
      </c>
      <c r="E61" s="71">
        <f>SUM(E3:E59)</f>
        <v>455.05746237159991</v>
      </c>
      <c r="F61" s="71">
        <f>SUM(F3:F59)</f>
        <v>16161.008285068301</v>
      </c>
      <c r="G61" s="70">
        <f>SUM(G3:G54)</f>
        <v>0</v>
      </c>
      <c r="H61" s="1"/>
      <c r="I61" s="1"/>
      <c r="J61" s="1"/>
      <c r="K61" s="71">
        <f t="shared" ref="K61:AQ61" si="0">SUM(K3:K59)</f>
        <v>6556.6157268923616</v>
      </c>
      <c r="L61" s="71">
        <f t="shared" si="0"/>
        <v>1582.9430476313767</v>
      </c>
      <c r="M61" s="71">
        <f t="shared" si="0"/>
        <v>1582.9430476313767</v>
      </c>
      <c r="N61" s="71">
        <f t="shared" si="0"/>
        <v>4469.1754765927599</v>
      </c>
      <c r="O61" s="71"/>
      <c r="P61" s="71">
        <f t="shared" si="0"/>
        <v>456.9641770230204</v>
      </c>
      <c r="Q61" s="71">
        <f t="shared" si="0"/>
        <v>5799935.5628532832</v>
      </c>
      <c r="R61" s="71">
        <f t="shared" si="0"/>
        <v>0</v>
      </c>
      <c r="S61" s="71">
        <f t="shared" si="0"/>
        <v>377861.56430844928</v>
      </c>
      <c r="T61" s="71">
        <f t="shared" si="0"/>
        <v>0</v>
      </c>
      <c r="U61" s="71">
        <f t="shared" si="0"/>
        <v>119398.33944319673</v>
      </c>
      <c r="V61" s="71"/>
      <c r="W61" s="71">
        <f t="shared" si="0"/>
        <v>0</v>
      </c>
      <c r="X61" s="71">
        <f t="shared" si="0"/>
        <v>0</v>
      </c>
      <c r="Y61" s="71">
        <f t="shared" si="0"/>
        <v>99.469355381381476</v>
      </c>
      <c r="Z61" s="71">
        <f t="shared" si="0"/>
        <v>484.71550390046264</v>
      </c>
      <c r="AA61" s="71"/>
      <c r="AB61" s="71">
        <f t="shared" si="0"/>
        <v>8731.2451122308339</v>
      </c>
      <c r="AC61" s="71">
        <f t="shared" si="0"/>
        <v>16222.18758218495</v>
      </c>
      <c r="AD61" s="71">
        <f t="shared" si="0"/>
        <v>0</v>
      </c>
      <c r="AE61" s="71">
        <f t="shared" si="0"/>
        <v>3471899.2077557035</v>
      </c>
      <c r="AF61" s="71">
        <f t="shared" si="0"/>
        <v>928789.80294243002</v>
      </c>
      <c r="AG61" s="71">
        <f t="shared" si="0"/>
        <v>0</v>
      </c>
      <c r="AH61" s="71">
        <f t="shared" si="0"/>
        <v>1080.3323428511897</v>
      </c>
      <c r="AI61" s="71">
        <f t="shared" si="0"/>
        <v>27223.491442649985</v>
      </c>
      <c r="AJ61" s="71">
        <f t="shared" si="0"/>
        <v>0</v>
      </c>
      <c r="AK61" s="71">
        <f t="shared" si="0"/>
        <v>13725.346923166762</v>
      </c>
      <c r="AL61" s="71">
        <f t="shared" si="0"/>
        <v>2104.0392431106898</v>
      </c>
      <c r="AM61" s="71">
        <f t="shared" si="0"/>
        <v>2117.2643524542555</v>
      </c>
      <c r="AN61" s="71"/>
      <c r="AO61" s="71">
        <f t="shared" si="0"/>
        <v>2141.4437122982972</v>
      </c>
      <c r="AP61" s="71">
        <f t="shared" si="0"/>
        <v>228793.85467461823</v>
      </c>
      <c r="AQ61" s="71">
        <f t="shared" si="0"/>
        <v>924.19131023807097</v>
      </c>
    </row>
    <row r="62" spans="1:48" x14ac:dyDescent="0.3">
      <c r="A62" s="24" t="s">
        <v>56</v>
      </c>
      <c r="B62" s="24">
        <f>SUM(B3:B51)</f>
        <v>3457963.9599997699</v>
      </c>
      <c r="C62" s="24">
        <f>SUM(C3:C51)</f>
        <v>227852.94469385402</v>
      </c>
      <c r="D62" s="24">
        <f>SUM(D3:D51)</f>
        <v>1578.2377909923</v>
      </c>
      <c r="E62" s="24">
        <f>SUM(E3:E51)</f>
        <v>454.94366932669993</v>
      </c>
      <c r="F62" s="24">
        <f>SUM(F3:F51)</f>
        <v>16146.499836868101</v>
      </c>
      <c r="G62" s="70">
        <f>SUM(G2:G51)</f>
        <v>0</v>
      </c>
      <c r="K62" s="24">
        <f t="shared" ref="K62:AQ62" si="1">SUM(K3:K51)</f>
        <v>6556.6157268923616</v>
      </c>
      <c r="L62" s="24">
        <f t="shared" si="1"/>
        <v>1582.9430476313767</v>
      </c>
      <c r="M62" s="24">
        <f t="shared" si="1"/>
        <v>1582.9430476313767</v>
      </c>
      <c r="N62" s="24">
        <f t="shared" si="1"/>
        <v>4469.1754765927599</v>
      </c>
      <c r="P62" s="24">
        <f t="shared" si="1"/>
        <v>456.9641770230204</v>
      </c>
      <c r="Q62" s="24">
        <f t="shared" si="1"/>
        <v>5799935.5628532832</v>
      </c>
      <c r="R62" s="24">
        <f t="shared" si="1"/>
        <v>0</v>
      </c>
      <c r="S62" s="24">
        <f t="shared" si="1"/>
        <v>377861.56430844928</v>
      </c>
      <c r="T62" s="24">
        <f t="shared" si="1"/>
        <v>0</v>
      </c>
      <c r="U62" s="24">
        <f t="shared" si="1"/>
        <v>119398.33944319673</v>
      </c>
      <c r="W62" s="24">
        <f t="shared" si="1"/>
        <v>0</v>
      </c>
      <c r="X62" s="24">
        <f t="shared" si="1"/>
        <v>0</v>
      </c>
      <c r="Y62" s="24">
        <f t="shared" si="1"/>
        <v>99.469355381381476</v>
      </c>
      <c r="Z62" s="24">
        <f t="shared" si="1"/>
        <v>484.71550390046264</v>
      </c>
      <c r="AB62" s="24">
        <f t="shared" si="1"/>
        <v>8731.2451122308339</v>
      </c>
      <c r="AC62" s="24">
        <f t="shared" si="1"/>
        <v>16222.18758218495</v>
      </c>
      <c r="AD62" s="24">
        <f t="shared" si="1"/>
        <v>0</v>
      </c>
      <c r="AE62" s="24">
        <f t="shared" si="1"/>
        <v>3471899.2077557035</v>
      </c>
      <c r="AF62" s="24">
        <f t="shared" si="1"/>
        <v>928789.80294243002</v>
      </c>
      <c r="AG62" s="24">
        <f t="shared" si="1"/>
        <v>0</v>
      </c>
      <c r="AH62" s="24">
        <f t="shared" si="1"/>
        <v>1080.3323428511897</v>
      </c>
      <c r="AI62" s="24">
        <f t="shared" si="1"/>
        <v>27223.491442649985</v>
      </c>
      <c r="AJ62" s="24">
        <f t="shared" si="1"/>
        <v>0</v>
      </c>
      <c r="AK62" s="24">
        <f t="shared" si="1"/>
        <v>13725.346923166762</v>
      </c>
      <c r="AL62" s="24">
        <f t="shared" si="1"/>
        <v>2104.0392431106898</v>
      </c>
      <c r="AM62" s="24">
        <f t="shared" si="1"/>
        <v>2117.2643524542555</v>
      </c>
      <c r="AO62" s="24">
        <f t="shared" si="1"/>
        <v>2141.4437122982972</v>
      </c>
      <c r="AP62" s="24">
        <f t="shared" si="1"/>
        <v>228793.85467461823</v>
      </c>
      <c r="AQ62" s="24">
        <f t="shared" si="1"/>
        <v>924.19131023807097</v>
      </c>
    </row>
    <row r="63" spans="1:48" x14ac:dyDescent="0.3">
      <c r="A63" s="26" t="s">
        <v>236</v>
      </c>
      <c r="B63" s="24">
        <f>+B3+B5+B8+B9+B11+B12+B14+B15+B16+B17+B18+B19+B20+B21+B22+B23+B24+B25+B26+B28+B30+B31+B33+B34+B35+B36+B37+B39+B40+B41+B42+B43+B44+B46+B47+B49+B50+B10</f>
        <v>2659717.8287307699</v>
      </c>
      <c r="C63" s="24">
        <f>+C3+C5+C8+C9+C11+C12+C14+C15+C16+C17+C18+C19+C20+C21+C22+C23+C24+C25+C26+C28+C30+C31+C33+C34+C35+C36+C37+C39+C40+C41+C42+C43+C44+C46+C47+C49+C50+C10</f>
        <v>163213.57751528398</v>
      </c>
      <c r="D63" s="24">
        <f>+D3+D5+D8+D9+D11+D12+D14+D15+D16+D17+D18+D19+D20+D21+D22+D23+D24+D25+D26+D28+D30+D31+D33+D34+D35+D36+D37+D39+D40+D41+D42+D43+D44+D46+D47+D49+D50+D10</f>
        <v>1313.8147219882001</v>
      </c>
      <c r="E63" s="24">
        <f>+E3+E5+E8+E9+E11+E12+E14+E15+E16+E17+E18+E19+E20+E21+E22+E23+E24+E25+E26+E28+E30+E31+E33+E34+E35+E36+E37+E39+E40+E41+E42+E43+E44+E46+E47+E49+E50+E10</f>
        <v>409.086909612</v>
      </c>
      <c r="F63" s="24">
        <f>+F3+F5+F8+F9+F11+F12+F14+F15+F16+F17+F18+F19+F20+F21+F22+F23+F24+F25+F26+F28+F30+F31+F33+F34+F35+F36+F37+F39+F40+F41+F42+F43+F44+F46+F47+F49+F50+F10</f>
        <v>9724.7334552490993</v>
      </c>
      <c r="G63" s="35">
        <f>+G3+G5+G8+G9+G11+G12+G14+G15+G16+G17+G18+G19+G20+G21+G22+G23+G24+G25+G26+G28+G30+G31+G33+G34+G35+G36+G37+G39+G40+G41+G42+G43+G44+G46+G47+G49+G50</f>
        <v>0</v>
      </c>
      <c r="K63" s="24">
        <f t="shared" ref="K63:AQ63" si="2">+K3+K5+K8+K9+K11+K12+K14+K15+K16+K17+K18+K19+K20+K21+K22+K23+K24+K25+K26+K28+K30+K31+K33+K34+K35+K36+K37+K39+K40+K41+K42+K43+K44+K46+K47+K49+K50+K10</f>
        <v>3763.4538438729646</v>
      </c>
      <c r="L63" s="24">
        <f t="shared" si="2"/>
        <v>1317.2030401253678</v>
      </c>
      <c r="M63" s="24">
        <f t="shared" si="2"/>
        <v>1317.2030401253678</v>
      </c>
      <c r="N63" s="24">
        <f t="shared" si="2"/>
        <v>3489.7494407352715</v>
      </c>
      <c r="P63" s="24">
        <f t="shared" si="2"/>
        <v>410.74214745813896</v>
      </c>
      <c r="Q63" s="24">
        <f t="shared" si="2"/>
        <v>3266833.3233471755</v>
      </c>
      <c r="R63" s="24">
        <f t="shared" si="2"/>
        <v>0</v>
      </c>
      <c r="S63" s="24">
        <f t="shared" si="2"/>
        <v>286636.21438167535</v>
      </c>
      <c r="T63" s="24">
        <f t="shared" si="2"/>
        <v>0</v>
      </c>
      <c r="U63" s="24">
        <f t="shared" si="2"/>
        <v>79944.949226113735</v>
      </c>
      <c r="W63" s="24">
        <f t="shared" si="2"/>
        <v>0</v>
      </c>
      <c r="X63" s="24">
        <f t="shared" si="2"/>
        <v>0</v>
      </c>
      <c r="Y63" s="24">
        <f t="shared" si="2"/>
        <v>53.50492648582506</v>
      </c>
      <c r="Z63" s="24">
        <f t="shared" si="2"/>
        <v>303.28834599815235</v>
      </c>
      <c r="AB63" s="24">
        <f t="shared" si="2"/>
        <v>7171.5073827637943</v>
      </c>
      <c r="AC63" s="24">
        <f t="shared" si="2"/>
        <v>9765.8208453289026</v>
      </c>
      <c r="AD63" s="24">
        <f t="shared" si="2"/>
        <v>0</v>
      </c>
      <c r="AE63" s="24">
        <f t="shared" si="2"/>
        <v>2669273.8900754531</v>
      </c>
      <c r="AF63" s="24">
        <f t="shared" si="2"/>
        <v>644937.89623257669</v>
      </c>
      <c r="AG63" s="24">
        <f t="shared" si="2"/>
        <v>0</v>
      </c>
      <c r="AH63" s="24">
        <f t="shared" si="2"/>
        <v>699.97780076438426</v>
      </c>
      <c r="AI63" s="24">
        <f t="shared" si="2"/>
        <v>20914.930715758936</v>
      </c>
      <c r="AJ63" s="24">
        <f t="shared" si="2"/>
        <v>0</v>
      </c>
      <c r="AK63" s="24">
        <f t="shared" si="2"/>
        <v>8868.276442024302</v>
      </c>
      <c r="AL63" s="24">
        <f t="shared" si="2"/>
        <v>1980.2761327686746</v>
      </c>
      <c r="AM63" s="24">
        <f t="shared" si="2"/>
        <v>1597.6062153446087</v>
      </c>
      <c r="AO63" s="24">
        <f t="shared" si="2"/>
        <v>1634.3128002396707</v>
      </c>
      <c r="AP63" s="24">
        <f t="shared" si="2"/>
        <v>163769.77953164303</v>
      </c>
      <c r="AQ63" s="24">
        <f t="shared" si="2"/>
        <v>683.90227748948064</v>
      </c>
    </row>
    <row r="64" spans="1:48" x14ac:dyDescent="0.3">
      <c r="K64" s="24"/>
    </row>
    <row r="65" spans="2:11" x14ac:dyDescent="0.3">
      <c r="K65" s="24"/>
    </row>
    <row r="66" spans="2:11" x14ac:dyDescent="0.3">
      <c r="B66" s="24"/>
      <c r="C66" s="24"/>
      <c r="K66" s="24"/>
    </row>
    <row r="67" spans="2:11" x14ac:dyDescent="0.3">
      <c r="B67" s="24"/>
      <c r="C67" s="24"/>
    </row>
    <row r="68" spans="2:11" x14ac:dyDescent="0.3">
      <c r="B68" s="24"/>
      <c r="C68" s="24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ACCB-FD43-47CE-815C-F01D2EB44CE7}">
  <sheetPr codeName="Sheet6"/>
  <dimension ref="A1:CB69"/>
  <sheetViews>
    <sheetView zoomScale="85" zoomScaleNormal="85" workbookViewId="0">
      <pane xSplit="1" ySplit="2" topLeftCell="BP3" activePane="bottomRight" state="frozen"/>
      <selection pane="topRight" activeCell="B1" sqref="B1"/>
      <selection pane="bottomLeft" activeCell="A3" sqref="A3"/>
      <selection pane="bottomRight" activeCell="CD1" sqref="CD1:FI1048576"/>
    </sheetView>
  </sheetViews>
  <sheetFormatPr defaultColWidth="8.88671875" defaultRowHeight="14.4" x14ac:dyDescent="0.3"/>
  <cols>
    <col min="1" max="1" width="19" style="85" customWidth="1"/>
    <col min="2" max="2" width="9.44140625" style="85" bestFit="1" customWidth="1"/>
    <col min="3" max="5" width="9.33203125" style="85" bestFit="1" customWidth="1"/>
    <col min="6" max="6" width="9.6640625" style="85" customWidth="1"/>
    <col min="7" max="7" width="10.5546875" style="85" customWidth="1"/>
    <col min="8" max="8" width="9.33203125" style="85" bestFit="1" customWidth="1"/>
    <col min="9" max="9" width="10.44140625" style="79" customWidth="1"/>
    <col min="10" max="10" width="9.6640625" style="79" customWidth="1"/>
    <col min="11" max="11" width="11.44140625" style="79" customWidth="1"/>
    <col min="12" max="12" width="11.5546875" style="79" customWidth="1"/>
    <col min="13" max="14" width="9" style="81" customWidth="1"/>
    <col min="15" max="15" width="9" style="79" customWidth="1"/>
    <col min="16" max="16" width="8.88671875" style="85"/>
    <col min="17" max="17" width="19.6640625" style="85" customWidth="1"/>
    <col min="18" max="18" width="6" style="85" bestFit="1" customWidth="1"/>
    <col min="19" max="19" width="6.6640625" style="85" bestFit="1" customWidth="1"/>
    <col min="20" max="20" width="9.6640625" style="85" bestFit="1" customWidth="1"/>
    <col min="21" max="21" width="5.6640625" style="86" bestFit="1" customWidth="1"/>
    <col min="22" max="22" width="14.5546875" style="86" bestFit="1" customWidth="1"/>
    <col min="23" max="23" width="5.6640625" style="86" bestFit="1" customWidth="1"/>
    <col min="24" max="24" width="5.6640625" style="86" customWidth="1"/>
    <col min="25" max="25" width="6.6640625" style="86" bestFit="1" customWidth="1"/>
    <col min="26" max="26" width="12.88671875" style="86" bestFit="1" customWidth="1"/>
    <col min="27" max="27" width="7.6640625" style="86" bestFit="1" customWidth="1"/>
    <col min="28" max="28" width="9.33203125" style="86" bestFit="1" customWidth="1"/>
    <col min="29" max="30" width="6.6640625" style="86" bestFit="1" customWidth="1"/>
    <col min="31" max="31" width="5.6640625" style="86" bestFit="1" customWidth="1"/>
    <col min="32" max="32" width="6.6640625" style="86" bestFit="1" customWidth="1"/>
    <col min="33" max="33" width="6.6640625" style="86" customWidth="1"/>
    <col min="34" max="34" width="6.6640625" style="86" bestFit="1" customWidth="1"/>
    <col min="35" max="35" width="15.44140625" style="86" bestFit="1" customWidth="1"/>
    <col min="36" max="36" width="6.5546875" style="86" bestFit="1" customWidth="1"/>
    <col min="37" max="37" width="6.6640625" style="86" bestFit="1" customWidth="1"/>
    <col min="38" max="38" width="5.109375" style="86" bestFit="1" customWidth="1"/>
    <col min="39" max="39" width="5.109375" style="86" customWidth="1"/>
    <col min="40" max="40" width="5.6640625" style="86" bestFit="1" customWidth="1"/>
    <col min="41" max="41" width="6.6640625" style="86" bestFit="1" customWidth="1"/>
    <col min="42" max="42" width="6.109375" style="86" bestFit="1" customWidth="1"/>
    <col min="43" max="43" width="9.33203125" style="86" bestFit="1" customWidth="1"/>
    <col min="44" max="44" width="7.6640625" style="86" bestFit="1" customWidth="1"/>
    <col min="45" max="45" width="9.33203125" style="86" bestFit="1" customWidth="1"/>
    <col min="46" max="46" width="6" style="86" bestFit="1" customWidth="1"/>
    <col min="47" max="47" width="6.6640625" style="86" bestFit="1" customWidth="1"/>
    <col min="48" max="48" width="5.6640625" style="86" bestFit="1" customWidth="1"/>
    <col min="49" max="49" width="7.6640625" style="86" bestFit="1" customWidth="1"/>
    <col min="50" max="51" width="5.6640625" style="86" bestFit="1" customWidth="1"/>
    <col min="52" max="52" width="6.6640625" style="86" bestFit="1" customWidth="1"/>
    <col min="53" max="53" width="5.6640625" style="86" bestFit="1" customWidth="1"/>
    <col min="54" max="54" width="5.88671875" style="86" bestFit="1" customWidth="1"/>
    <col min="55" max="55" width="5.6640625" style="86" bestFit="1" customWidth="1"/>
    <col min="56" max="58" width="7.6640625" style="86" bestFit="1" customWidth="1"/>
    <col min="59" max="59" width="5.109375" style="86" bestFit="1" customWidth="1"/>
    <col min="60" max="60" width="5.33203125" style="86" bestFit="1" customWidth="1"/>
    <col min="61" max="61" width="8.6640625" style="86" bestFit="1" customWidth="1"/>
    <col min="62" max="62" width="5.6640625" style="86" bestFit="1" customWidth="1"/>
    <col min="63" max="63" width="7.88671875" style="86" bestFit="1" customWidth="1"/>
    <col min="64" max="64" width="5.88671875" style="86" bestFit="1" customWidth="1"/>
    <col min="65" max="65" width="6" style="86" bestFit="1" customWidth="1"/>
    <col min="66" max="69" width="6.6640625" style="86" bestFit="1" customWidth="1"/>
    <col min="70" max="70" width="5.6640625" style="86" bestFit="1" customWidth="1"/>
    <col min="71" max="71" width="7.6640625" style="86" bestFit="1" customWidth="1"/>
    <col min="72" max="72" width="8" style="86" bestFit="1" customWidth="1"/>
    <col min="73" max="73" width="5.6640625" style="86" bestFit="1" customWidth="1"/>
    <col min="74" max="75" width="6.6640625" style="86" bestFit="1" customWidth="1"/>
    <col min="76" max="77" width="6.6640625" style="86" customWidth="1"/>
    <col min="78" max="78" width="9.109375" style="86" bestFit="1" customWidth="1"/>
    <col min="79" max="79" width="7.109375" style="86" bestFit="1" customWidth="1"/>
    <col min="80" max="80" width="6.6640625" style="86" customWidth="1"/>
    <col min="81" max="16384" width="8.88671875" style="85"/>
  </cols>
  <sheetData>
    <row r="1" spans="1:79" x14ac:dyDescent="0.3">
      <c r="B1" s="85" t="s">
        <v>443</v>
      </c>
      <c r="I1" s="85"/>
      <c r="J1" s="85"/>
      <c r="K1" s="85"/>
      <c r="L1" s="85"/>
      <c r="M1" s="85"/>
      <c r="N1" s="85"/>
      <c r="O1" s="85"/>
      <c r="Q1" s="85" t="s">
        <v>447</v>
      </c>
    </row>
    <row r="2" spans="1:79" x14ac:dyDescent="0.3">
      <c r="A2" s="85" t="s">
        <v>225</v>
      </c>
      <c r="B2" s="85" t="s">
        <v>59</v>
      </c>
      <c r="C2" s="85" t="s">
        <v>57</v>
      </c>
      <c r="D2" s="85" t="s">
        <v>60</v>
      </c>
      <c r="E2" s="85" t="s">
        <v>54</v>
      </c>
      <c r="F2" s="85" t="s">
        <v>53</v>
      </c>
      <c r="G2" s="85" t="s">
        <v>61</v>
      </c>
      <c r="H2" s="85" t="s">
        <v>62</v>
      </c>
      <c r="I2" s="79" t="s">
        <v>63</v>
      </c>
      <c r="J2" s="79" t="s">
        <v>64</v>
      </c>
      <c r="K2" s="79" t="s">
        <v>65</v>
      </c>
      <c r="L2" s="79" t="s">
        <v>67</v>
      </c>
      <c r="M2" s="81" t="s">
        <v>309</v>
      </c>
      <c r="N2" s="81" t="s">
        <v>312</v>
      </c>
      <c r="O2" s="79" t="s">
        <v>319</v>
      </c>
      <c r="Q2" s="85" t="s">
        <v>224</v>
      </c>
      <c r="R2" s="85" t="s">
        <v>442</v>
      </c>
      <c r="S2" s="85" t="s">
        <v>357</v>
      </c>
      <c r="T2" s="85" t="s">
        <v>177</v>
      </c>
      <c r="U2" s="85" t="s">
        <v>130</v>
      </c>
      <c r="V2" s="85" t="s">
        <v>131</v>
      </c>
      <c r="W2" s="85" t="s">
        <v>132</v>
      </c>
      <c r="X2" s="85" t="s">
        <v>331</v>
      </c>
      <c r="Y2" s="85" t="s">
        <v>358</v>
      </c>
      <c r="Z2" s="85" t="s">
        <v>178</v>
      </c>
      <c r="AA2" s="85" t="s">
        <v>133</v>
      </c>
      <c r="AB2" s="85" t="s">
        <v>59</v>
      </c>
      <c r="AC2" s="85" t="s">
        <v>135</v>
      </c>
      <c r="AD2" s="85" t="s">
        <v>136</v>
      </c>
      <c r="AE2" s="85" t="s">
        <v>359</v>
      </c>
      <c r="AF2" s="85" t="s">
        <v>137</v>
      </c>
      <c r="AG2" s="85" t="s">
        <v>444</v>
      </c>
      <c r="AH2" s="85" t="s">
        <v>138</v>
      </c>
      <c r="AI2" s="85" t="s">
        <v>139</v>
      </c>
      <c r="AJ2" s="85" t="s">
        <v>140</v>
      </c>
      <c r="AK2" s="85" t="s">
        <v>141</v>
      </c>
      <c r="AL2" s="85" t="s">
        <v>142</v>
      </c>
      <c r="AM2" s="85" t="s">
        <v>445</v>
      </c>
      <c r="AN2" s="85" t="s">
        <v>360</v>
      </c>
      <c r="AO2" s="85" t="s">
        <v>143</v>
      </c>
      <c r="AP2" s="85" t="s">
        <v>365</v>
      </c>
      <c r="AQ2" s="85" t="s">
        <v>144</v>
      </c>
      <c r="AR2" s="85" t="s">
        <v>145</v>
      </c>
      <c r="AS2" s="85" t="s">
        <v>60</v>
      </c>
      <c r="AT2" s="85" t="s">
        <v>146</v>
      </c>
      <c r="AU2" s="85" t="s">
        <v>147</v>
      </c>
      <c r="AV2" s="85" t="s">
        <v>148</v>
      </c>
      <c r="AW2" s="85" t="s">
        <v>149</v>
      </c>
      <c r="AX2" s="85" t="s">
        <v>150</v>
      </c>
      <c r="AY2" s="85" t="s">
        <v>151</v>
      </c>
      <c r="AZ2" s="85" t="s">
        <v>152</v>
      </c>
      <c r="BA2" s="85" t="s">
        <v>153</v>
      </c>
      <c r="BB2" s="85" t="s">
        <v>154</v>
      </c>
      <c r="BC2" s="85" t="s">
        <v>155</v>
      </c>
      <c r="BD2" s="85" t="s">
        <v>54</v>
      </c>
      <c r="BE2" s="85" t="s">
        <v>53</v>
      </c>
      <c r="BF2" s="85" t="s">
        <v>156</v>
      </c>
      <c r="BG2" s="85" t="s">
        <v>157</v>
      </c>
      <c r="BH2" s="85" t="s">
        <v>158</v>
      </c>
      <c r="BI2" s="85" t="s">
        <v>159</v>
      </c>
      <c r="BJ2" s="85" t="s">
        <v>160</v>
      </c>
      <c r="BK2" s="85" t="s">
        <v>161</v>
      </c>
      <c r="BL2" s="85" t="s">
        <v>162</v>
      </c>
      <c r="BM2" s="85" t="s">
        <v>163</v>
      </c>
      <c r="BN2" s="85" t="s">
        <v>164</v>
      </c>
      <c r="BO2" s="85" t="s">
        <v>361</v>
      </c>
      <c r="BP2" s="85" t="s">
        <v>165</v>
      </c>
      <c r="BQ2" s="85" t="s">
        <v>166</v>
      </c>
      <c r="BR2" s="85" t="s">
        <v>167</v>
      </c>
      <c r="BS2" s="85" t="s">
        <v>61</v>
      </c>
      <c r="BT2" s="85" t="s">
        <v>366</v>
      </c>
      <c r="BU2" s="85" t="s">
        <v>168</v>
      </c>
      <c r="BV2" s="85" t="s">
        <v>169</v>
      </c>
      <c r="BW2" s="85" t="s">
        <v>170</v>
      </c>
      <c r="BX2" s="85" t="s">
        <v>171</v>
      </c>
      <c r="BY2" s="85" t="s">
        <v>172</v>
      </c>
      <c r="BZ2" s="85" t="s">
        <v>173</v>
      </c>
      <c r="CA2" s="85" t="s">
        <v>367</v>
      </c>
    </row>
    <row r="3" spans="1:79" x14ac:dyDescent="0.3">
      <c r="A3" s="85" t="s">
        <v>0</v>
      </c>
      <c r="B3" s="86">
        <v>11793.600387</v>
      </c>
      <c r="C3" s="86"/>
      <c r="D3" s="86">
        <v>4367.3625273999996</v>
      </c>
      <c r="E3" s="86">
        <v>379.30048493999999</v>
      </c>
      <c r="F3" s="86">
        <v>345.91211217</v>
      </c>
      <c r="G3" s="86">
        <v>455.90494905999998</v>
      </c>
      <c r="H3" s="86">
        <v>2204.0235029999999</v>
      </c>
      <c r="I3" s="80">
        <v>91.502236550000006</v>
      </c>
      <c r="J3" s="80">
        <v>38.638742372000003</v>
      </c>
      <c r="K3" s="80">
        <v>264.27649869999999</v>
      </c>
      <c r="L3" s="80">
        <v>38.467413993000001</v>
      </c>
      <c r="M3" s="82">
        <v>52.231752643999997</v>
      </c>
      <c r="N3" s="82">
        <v>36.608393233000001</v>
      </c>
      <c r="O3" s="80">
        <v>19.588844803000001</v>
      </c>
      <c r="P3" s="86"/>
      <c r="Q3" s="85" t="s">
        <v>0</v>
      </c>
      <c r="R3" s="85">
        <v>0</v>
      </c>
      <c r="S3" s="86">
        <v>8.1469530678321505</v>
      </c>
      <c r="T3" s="86">
        <v>52.0162471311804</v>
      </c>
      <c r="U3" s="86">
        <v>94.513957554330801</v>
      </c>
      <c r="V3" s="86">
        <v>94.513957554330801</v>
      </c>
      <c r="W3" s="86">
        <v>129.47080856407601</v>
      </c>
      <c r="X3" s="86">
        <v>0</v>
      </c>
      <c r="Y3" s="86">
        <v>37.201992572798801</v>
      </c>
      <c r="Z3" s="86">
        <v>36.457356163995001</v>
      </c>
      <c r="AA3" s="86">
        <v>0.13008774869042</v>
      </c>
      <c r="AB3" s="86">
        <v>11744.948681629399</v>
      </c>
      <c r="AC3" s="86">
        <v>341.63075233715699</v>
      </c>
      <c r="AD3" s="86">
        <v>11.5403742634649</v>
      </c>
      <c r="AE3" s="86">
        <v>87.160927131028203</v>
      </c>
      <c r="AF3" s="86">
        <v>0</v>
      </c>
      <c r="AG3" s="86">
        <v>0</v>
      </c>
      <c r="AH3" s="86">
        <v>271.92611144408602</v>
      </c>
      <c r="AI3" s="86">
        <v>271.92611144408602</v>
      </c>
      <c r="AJ3" s="86">
        <v>34.794764170071502</v>
      </c>
      <c r="AK3" s="86">
        <v>94.619859616237093</v>
      </c>
      <c r="AL3" s="86">
        <v>5.3094067620929903E-3</v>
      </c>
      <c r="AM3" s="86">
        <v>228.06967921158801</v>
      </c>
      <c r="AN3" s="86">
        <v>2.0217157315978101E-2</v>
      </c>
      <c r="AO3" s="86">
        <v>39.743419560859103</v>
      </c>
      <c r="AP3" s="86">
        <v>11.9487389607756</v>
      </c>
      <c r="AQ3" s="86">
        <v>3914.4106865825602</v>
      </c>
      <c r="AR3" s="86">
        <v>400.13977647760902</v>
      </c>
      <c r="AS3" s="86">
        <v>4349.3452272302402</v>
      </c>
      <c r="AT3" s="86">
        <v>2.0600386225381602E-5</v>
      </c>
      <c r="AU3" s="86">
        <v>138.93066400600799</v>
      </c>
      <c r="AV3" s="86">
        <v>0</v>
      </c>
      <c r="AW3" s="86">
        <v>580.61932756840201</v>
      </c>
      <c r="AX3" s="86">
        <v>0.14727136448133499</v>
      </c>
      <c r="AY3" s="86">
        <v>8.8971048086112605E-5</v>
      </c>
      <c r="AZ3" s="86">
        <v>118.727146295849</v>
      </c>
      <c r="BA3" s="86">
        <v>0.16493165098629201</v>
      </c>
      <c r="BB3" s="86">
        <v>0</v>
      </c>
      <c r="BC3" s="86">
        <v>3.3564774919117899</v>
      </c>
      <c r="BD3" s="86">
        <v>377.76160998972398</v>
      </c>
      <c r="BE3" s="86">
        <v>344.51097915059</v>
      </c>
      <c r="BF3" s="86">
        <v>33.250630839134203</v>
      </c>
      <c r="BG3" s="86">
        <v>0</v>
      </c>
      <c r="BH3" s="86">
        <v>0</v>
      </c>
      <c r="BI3" s="86">
        <v>109.634309545462</v>
      </c>
      <c r="BJ3" s="86">
        <v>0</v>
      </c>
      <c r="BK3" s="86">
        <v>16.2900389002243</v>
      </c>
      <c r="BL3" s="86">
        <v>7.3875601250020599</v>
      </c>
      <c r="BM3" s="86">
        <v>8.0576889923223999E-4</v>
      </c>
      <c r="BN3" s="86">
        <v>65.194487114204904</v>
      </c>
      <c r="BO3" s="86">
        <v>1.72234663297604</v>
      </c>
      <c r="BP3" s="86">
        <v>5.32386060428689E-4</v>
      </c>
      <c r="BQ3" s="86">
        <v>23.607327800393499</v>
      </c>
      <c r="BR3" s="86">
        <v>1.7360666985895901E-6</v>
      </c>
      <c r="BS3" s="86">
        <v>454.02411392322398</v>
      </c>
      <c r="BT3" s="86">
        <v>257.51744926778503</v>
      </c>
      <c r="BU3" s="86">
        <v>0</v>
      </c>
      <c r="BV3" s="86">
        <v>0</v>
      </c>
      <c r="BW3" s="86">
        <v>34.494148256706602</v>
      </c>
      <c r="BX3" s="86">
        <v>0</v>
      </c>
      <c r="BY3" s="86">
        <v>8.4658871935925504</v>
      </c>
      <c r="BZ3" s="86">
        <v>2194.93145638651</v>
      </c>
      <c r="CA3" s="86">
        <v>36.629939631116599</v>
      </c>
    </row>
    <row r="4" spans="1:79" x14ac:dyDescent="0.3">
      <c r="A4" s="85" t="s">
        <v>2</v>
      </c>
      <c r="B4" s="86">
        <v>21253.507301000001</v>
      </c>
      <c r="C4" s="86"/>
      <c r="D4" s="86">
        <v>6470.3051846999997</v>
      </c>
      <c r="E4" s="86">
        <v>457.71649183</v>
      </c>
      <c r="F4" s="86">
        <v>408.57612520999999</v>
      </c>
      <c r="G4" s="86">
        <v>811.79853849999995</v>
      </c>
      <c r="H4" s="86">
        <v>2643.1734348999998</v>
      </c>
      <c r="I4" s="80">
        <v>102.31397004999999</v>
      </c>
      <c r="J4" s="80">
        <v>44.742108303000002</v>
      </c>
      <c r="K4" s="80">
        <v>295.76638951000001</v>
      </c>
      <c r="L4" s="80">
        <v>42.802493337999998</v>
      </c>
      <c r="M4" s="82">
        <v>58.132848432000003</v>
      </c>
      <c r="N4" s="82">
        <v>41.001717394000003</v>
      </c>
      <c r="O4" s="80">
        <v>25.751388247000001</v>
      </c>
      <c r="P4" s="86"/>
      <c r="Q4" s="85" t="s">
        <v>2</v>
      </c>
      <c r="R4" s="85">
        <v>0</v>
      </c>
      <c r="S4" s="86">
        <v>9.6116704806358406</v>
      </c>
      <c r="T4" s="86">
        <v>57.894866095770503</v>
      </c>
      <c r="U4" s="86">
        <v>113.23867383555501</v>
      </c>
      <c r="V4" s="86">
        <v>113.23867383555501</v>
      </c>
      <c r="W4" s="86">
        <v>154.07403310352299</v>
      </c>
      <c r="X4" s="86">
        <v>0</v>
      </c>
      <c r="Y4" s="86">
        <v>44.580670820875</v>
      </c>
      <c r="Z4" s="86">
        <v>40.834074151674898</v>
      </c>
      <c r="AA4" s="86">
        <v>0.96158178287713503</v>
      </c>
      <c r="AB4" s="86">
        <v>21166.578714154199</v>
      </c>
      <c r="AC4" s="86">
        <v>404.84119388102602</v>
      </c>
      <c r="AD4" s="86">
        <v>13.8427884490713</v>
      </c>
      <c r="AE4" s="86">
        <v>103.89876359036199</v>
      </c>
      <c r="AF4" s="86">
        <v>0</v>
      </c>
      <c r="AG4" s="86">
        <v>0</v>
      </c>
      <c r="AH4" s="86">
        <v>321.73941463472198</v>
      </c>
      <c r="AI4" s="86">
        <v>321.73941463472198</v>
      </c>
      <c r="AJ4" s="86">
        <v>51.550194939312298</v>
      </c>
      <c r="AK4" s="86">
        <v>113.31926906823</v>
      </c>
      <c r="AL4" s="86">
        <v>3.9246747726476502E-2</v>
      </c>
      <c r="AM4" s="86">
        <v>270.123647262075</v>
      </c>
      <c r="AN4" s="86">
        <v>0.173071069006933</v>
      </c>
      <c r="AO4" s="86">
        <v>46.888733408498297</v>
      </c>
      <c r="AP4" s="86">
        <v>14.1225689154346</v>
      </c>
      <c r="AQ4" s="86">
        <v>5799.4211764720503</v>
      </c>
      <c r="AR4" s="86">
        <v>592.83154402905598</v>
      </c>
      <c r="AS4" s="86">
        <v>6443.8029154404203</v>
      </c>
      <c r="AT4" s="86">
        <v>1.7635067498144401E-4</v>
      </c>
      <c r="AU4" s="86">
        <v>165.17704518480701</v>
      </c>
      <c r="AV4" s="86">
        <v>0</v>
      </c>
      <c r="AW4" s="86">
        <v>710.02626375212503</v>
      </c>
      <c r="AX4" s="86">
        <v>0.17408493070321901</v>
      </c>
      <c r="AY4" s="86">
        <v>7.3313224574921303E-4</v>
      </c>
      <c r="AZ4" s="86">
        <v>140.94001524716501</v>
      </c>
      <c r="BA4" s="86">
        <v>0.193113874083014</v>
      </c>
      <c r="BB4" s="86">
        <v>0</v>
      </c>
      <c r="BC4" s="86">
        <v>3.9081721360031199</v>
      </c>
      <c r="BD4" s="86">
        <v>455.874254837075</v>
      </c>
      <c r="BE4" s="86">
        <v>406.93486535753101</v>
      </c>
      <c r="BF4" s="86">
        <v>48.939389479543799</v>
      </c>
      <c r="BG4" s="86">
        <v>0</v>
      </c>
      <c r="BH4" s="86">
        <v>0</v>
      </c>
      <c r="BI4" s="86">
        <v>128.43397030594599</v>
      </c>
      <c r="BJ4" s="86">
        <v>0</v>
      </c>
      <c r="BK4" s="86">
        <v>19.4271348033752</v>
      </c>
      <c r="BL4" s="86">
        <v>8.6015981422752805</v>
      </c>
      <c r="BM4" s="86">
        <v>6.3588256011728296E-3</v>
      </c>
      <c r="BN4" s="86">
        <v>77.748540544651803</v>
      </c>
      <c r="BO4" s="86">
        <v>2.0319999589852098</v>
      </c>
      <c r="BP4" s="86">
        <v>3.9056958406829801E-3</v>
      </c>
      <c r="BQ4" s="86">
        <v>27.497223414518501</v>
      </c>
      <c r="BR4" s="86">
        <v>1.43051213938722E-5</v>
      </c>
      <c r="BS4" s="86">
        <v>808.47421678621197</v>
      </c>
      <c r="BT4" s="86">
        <v>315.94158062371702</v>
      </c>
      <c r="BU4" s="86">
        <v>0</v>
      </c>
      <c r="BV4" s="86">
        <v>0</v>
      </c>
      <c r="BW4" s="86">
        <v>42.648014480286399</v>
      </c>
      <c r="BX4" s="86">
        <v>0</v>
      </c>
      <c r="BY4" s="86">
        <v>11.599557091111899</v>
      </c>
      <c r="BZ4" s="86">
        <v>2632.3672115279601</v>
      </c>
      <c r="CA4" s="86">
        <v>45.719676500254003</v>
      </c>
    </row>
    <row r="5" spans="1:79" x14ac:dyDescent="0.3">
      <c r="A5" s="85" t="s">
        <v>3</v>
      </c>
      <c r="B5" s="86">
        <v>6958.0283741000003</v>
      </c>
      <c r="C5" s="86"/>
      <c r="D5" s="86">
        <v>1087.0936497</v>
      </c>
      <c r="E5" s="86">
        <v>166.19219623000001</v>
      </c>
      <c r="F5" s="86">
        <v>140.16685673999999</v>
      </c>
      <c r="G5" s="86">
        <v>134.80772386999999</v>
      </c>
      <c r="H5" s="86">
        <v>580.97720336999998</v>
      </c>
      <c r="I5" s="80">
        <v>22.361381204000001</v>
      </c>
      <c r="J5" s="80">
        <v>11.165035219</v>
      </c>
      <c r="K5" s="80">
        <v>64.987707138000005</v>
      </c>
      <c r="L5" s="80">
        <v>9.2780176128999994</v>
      </c>
      <c r="M5" s="82">
        <v>12.623921962000001</v>
      </c>
      <c r="N5" s="82">
        <v>9.2670368163999992</v>
      </c>
      <c r="O5" s="80">
        <v>10.083224388</v>
      </c>
      <c r="P5" s="86"/>
      <c r="Q5" s="85" t="s">
        <v>3</v>
      </c>
      <c r="R5" s="85">
        <v>0</v>
      </c>
      <c r="S5" s="86">
        <v>2.1393200819023499</v>
      </c>
      <c r="T5" s="86">
        <v>12.571840112958601</v>
      </c>
      <c r="U5" s="86">
        <v>24.897513338872901</v>
      </c>
      <c r="V5" s="86">
        <v>24.897513338872901</v>
      </c>
      <c r="W5" s="86">
        <v>34.0583785679557</v>
      </c>
      <c r="X5" s="86">
        <v>0</v>
      </c>
      <c r="Y5" s="86">
        <v>9.8050761543426308</v>
      </c>
      <c r="Z5" s="86">
        <v>9.2288097463619092</v>
      </c>
      <c r="AA5" s="86">
        <v>7.7541234706369797E-2</v>
      </c>
      <c r="AB5" s="86">
        <v>6929.3246027401201</v>
      </c>
      <c r="AC5" s="86">
        <v>89.8024031161126</v>
      </c>
      <c r="AD5" s="86">
        <v>3.04261714219738</v>
      </c>
      <c r="AE5" s="86">
        <v>22.943460744427998</v>
      </c>
      <c r="AF5" s="86">
        <v>0</v>
      </c>
      <c r="AG5" s="86">
        <v>0</v>
      </c>
      <c r="AH5" s="86">
        <v>71.447597896762105</v>
      </c>
      <c r="AI5" s="86">
        <v>71.447597896762105</v>
      </c>
      <c r="AJ5" s="86">
        <v>8.6608743998150697</v>
      </c>
      <c r="AK5" s="86">
        <v>24.936401570434001</v>
      </c>
      <c r="AL5" s="86">
        <v>3.1648285912775401E-3</v>
      </c>
      <c r="AM5" s="86">
        <v>59.937516687115497</v>
      </c>
      <c r="AN5" s="86">
        <v>1.2110532557092501E-2</v>
      </c>
      <c r="AO5" s="86">
        <v>10.4362728143353</v>
      </c>
      <c r="AP5" s="86">
        <v>3.1387998087388298</v>
      </c>
      <c r="AQ5" s="86">
        <v>974.34834310888402</v>
      </c>
      <c r="AR5" s="86">
        <v>99.600005759341997</v>
      </c>
      <c r="AS5" s="86">
        <v>1082.6092232680401</v>
      </c>
      <c r="AT5" s="86">
        <v>1.2340210507724E-5</v>
      </c>
      <c r="AU5" s="86">
        <v>36.546954067797699</v>
      </c>
      <c r="AV5" s="86">
        <v>0</v>
      </c>
      <c r="AW5" s="86">
        <v>153.785793153653</v>
      </c>
      <c r="AX5" s="86">
        <v>5.9677822818642201E-2</v>
      </c>
      <c r="AY5" s="86">
        <v>5.3227965012648997E-5</v>
      </c>
      <c r="AZ5" s="86">
        <v>48.125934765246299</v>
      </c>
      <c r="BA5" s="86">
        <v>6.6780876613105403E-2</v>
      </c>
      <c r="BB5" s="86">
        <v>0</v>
      </c>
      <c r="BC5" s="86">
        <v>1.3584186596736001</v>
      </c>
      <c r="BD5" s="86">
        <v>165.51706922362101</v>
      </c>
      <c r="BE5" s="86">
        <v>139.599092718289</v>
      </c>
      <c r="BF5" s="86">
        <v>25.917976505332401</v>
      </c>
      <c r="BG5" s="86">
        <v>0</v>
      </c>
      <c r="BH5" s="86">
        <v>0</v>
      </c>
      <c r="BI5" s="86">
        <v>44.395279723849001</v>
      </c>
      <c r="BJ5" s="86">
        <v>0</v>
      </c>
      <c r="BK5" s="86">
        <v>6.6067714193047697</v>
      </c>
      <c r="BL5" s="86">
        <v>2.9898551695475502</v>
      </c>
      <c r="BM5" s="86">
        <v>4.8246665564355602E-4</v>
      </c>
      <c r="BN5" s="86">
        <v>26.440997183011099</v>
      </c>
      <c r="BO5" s="86">
        <v>0.45227404143423999</v>
      </c>
      <c r="BP5" s="86">
        <v>3.1921650169645601E-4</v>
      </c>
      <c r="BQ5" s="86">
        <v>9.5545211485088402</v>
      </c>
      <c r="BR5" s="86">
        <v>1.03859374647949E-6</v>
      </c>
      <c r="BS5" s="86">
        <v>134.25176474771499</v>
      </c>
      <c r="BT5" s="86">
        <v>68.267347548254193</v>
      </c>
      <c r="BU5" s="86">
        <v>0</v>
      </c>
      <c r="BV5" s="86">
        <v>0</v>
      </c>
      <c r="BW5" s="86">
        <v>9.1588478977778198</v>
      </c>
      <c r="BX5" s="86">
        <v>0</v>
      </c>
      <c r="BY5" s="86">
        <v>2.3036618234994202</v>
      </c>
      <c r="BZ5" s="86">
        <v>578.58035587239601</v>
      </c>
      <c r="CA5" s="86">
        <v>9.7504758233995208</v>
      </c>
    </row>
    <row r="6" spans="1:79" x14ac:dyDescent="0.3">
      <c r="A6" s="85" t="s">
        <v>4</v>
      </c>
      <c r="B6" s="86">
        <v>73297.320888000002</v>
      </c>
      <c r="C6" s="86"/>
      <c r="D6" s="86">
        <v>21454.64659</v>
      </c>
      <c r="E6" s="86">
        <v>941.31637026999999</v>
      </c>
      <c r="F6" s="86">
        <v>813.79118414000004</v>
      </c>
      <c r="G6" s="86">
        <v>2966.5993060999999</v>
      </c>
      <c r="H6" s="86">
        <v>7145.1925064999996</v>
      </c>
      <c r="I6" s="80">
        <v>257.72324642000001</v>
      </c>
      <c r="J6" s="80">
        <v>115.23225166</v>
      </c>
      <c r="K6" s="80">
        <v>745.43513198999995</v>
      </c>
      <c r="L6" s="80">
        <v>107.34161942</v>
      </c>
      <c r="M6" s="82">
        <v>145.81134954999999</v>
      </c>
      <c r="N6" s="82">
        <v>103.22927289</v>
      </c>
      <c r="O6" s="80">
        <v>68.437196447999995</v>
      </c>
      <c r="P6" s="86"/>
      <c r="Q6" s="85" t="s">
        <v>4</v>
      </c>
      <c r="R6" s="85">
        <v>0</v>
      </c>
      <c r="S6" s="86">
        <v>25.652742034230801</v>
      </c>
      <c r="T6" s="86">
        <v>145.21095045782801</v>
      </c>
      <c r="U6" s="86">
        <v>306.59292022636498</v>
      </c>
      <c r="V6" s="86">
        <v>306.59292022636498</v>
      </c>
      <c r="W6" s="86">
        <v>414.55924181380601</v>
      </c>
      <c r="X6" s="86">
        <v>0</v>
      </c>
      <c r="Y6" s="86">
        <v>120.401254887825</v>
      </c>
      <c r="Z6" s="86">
        <v>102.80320093404499</v>
      </c>
      <c r="AA6" s="86">
        <v>4.1538375680279698</v>
      </c>
      <c r="AB6" s="86">
        <v>72995.521688078996</v>
      </c>
      <c r="AC6" s="86">
        <v>1084.2115922261701</v>
      </c>
      <c r="AD6" s="86">
        <v>37.392706684779903</v>
      </c>
      <c r="AE6" s="86">
        <v>279.502360571841</v>
      </c>
      <c r="AF6" s="86">
        <v>0</v>
      </c>
      <c r="AG6" s="86">
        <v>0</v>
      </c>
      <c r="AH6" s="86">
        <v>861.02902924568104</v>
      </c>
      <c r="AI6" s="86">
        <v>861.02902924568104</v>
      </c>
      <c r="AJ6" s="86">
        <v>170.93107703658001</v>
      </c>
      <c r="AK6" s="86">
        <v>305.795329533646</v>
      </c>
      <c r="AL6" s="86">
        <v>0.169537721824916</v>
      </c>
      <c r="AM6" s="86">
        <v>723.54255468765803</v>
      </c>
      <c r="AN6" s="86">
        <v>0.83829265318290702</v>
      </c>
      <c r="AO6" s="86">
        <v>125.14312490863701</v>
      </c>
      <c r="AP6" s="86">
        <v>37.756845016328498</v>
      </c>
      <c r="AQ6" s="86">
        <v>19229.6694406241</v>
      </c>
      <c r="AR6" s="86">
        <v>1965.68205373091</v>
      </c>
      <c r="AS6" s="86">
        <v>21366.282571391599</v>
      </c>
      <c r="AT6" s="86">
        <v>8.5418688472254397E-4</v>
      </c>
      <c r="AU6" s="86">
        <v>443.55458524221899</v>
      </c>
      <c r="AV6" s="86">
        <v>0</v>
      </c>
      <c r="AW6" s="86">
        <v>1945.7350048179801</v>
      </c>
      <c r="AX6" s="86">
        <v>0.34760949897760601</v>
      </c>
      <c r="AY6" s="86">
        <v>3.8667187249213698E-3</v>
      </c>
      <c r="AZ6" s="86">
        <v>284.07404000396798</v>
      </c>
      <c r="BA6" s="86">
        <v>0.37926335979982001</v>
      </c>
      <c r="BB6" s="86">
        <v>0</v>
      </c>
      <c r="BC6" s="86">
        <v>7.5973981512039899</v>
      </c>
      <c r="BD6" s="86">
        <v>937.49855738099097</v>
      </c>
      <c r="BE6" s="86">
        <v>810.49829231278602</v>
      </c>
      <c r="BF6" s="86">
        <v>127.000265068205</v>
      </c>
      <c r="BG6" s="86">
        <v>0</v>
      </c>
      <c r="BH6" s="86">
        <v>0</v>
      </c>
      <c r="BI6" s="86">
        <v>251.835001196668</v>
      </c>
      <c r="BJ6" s="86">
        <v>0</v>
      </c>
      <c r="BK6" s="86">
        <v>39.185071876298601</v>
      </c>
      <c r="BL6" s="86">
        <v>16.720316217530002</v>
      </c>
      <c r="BM6" s="86">
        <v>3.1245145235326802E-2</v>
      </c>
      <c r="BN6" s="86">
        <v>156.81800176017001</v>
      </c>
      <c r="BO6" s="86">
        <v>5.4233006381225897</v>
      </c>
      <c r="BP6" s="86">
        <v>1.6668966149403899E-2</v>
      </c>
      <c r="BQ6" s="86">
        <v>53.489733970138303</v>
      </c>
      <c r="BR6" s="86">
        <v>7.5447920994449702E-5</v>
      </c>
      <c r="BS6" s="86">
        <v>2954.3840316682399</v>
      </c>
      <c r="BT6" s="86">
        <v>867.42719961258194</v>
      </c>
      <c r="BU6" s="86">
        <v>0</v>
      </c>
      <c r="BV6" s="86">
        <v>0</v>
      </c>
      <c r="BW6" s="86">
        <v>117.92204983544499</v>
      </c>
      <c r="BX6" s="86">
        <v>0</v>
      </c>
      <c r="BY6" s="86">
        <v>34.5320367957531</v>
      </c>
      <c r="BZ6" s="86">
        <v>7115.7182610955797</v>
      </c>
      <c r="CA6" s="86">
        <v>127.124479631255</v>
      </c>
    </row>
    <row r="7" spans="1:79" x14ac:dyDescent="0.3">
      <c r="A7" s="85" t="s">
        <v>5</v>
      </c>
      <c r="B7" s="86">
        <v>18404.800374999999</v>
      </c>
      <c r="C7" s="86"/>
      <c r="D7" s="86">
        <v>5253.3875102000002</v>
      </c>
      <c r="E7" s="86">
        <v>263.97626688999998</v>
      </c>
      <c r="F7" s="86">
        <v>235.12677708000001</v>
      </c>
      <c r="G7" s="86">
        <v>734.80961995999996</v>
      </c>
      <c r="H7" s="86">
        <v>2079.9499276000001</v>
      </c>
      <c r="I7" s="80">
        <v>77.123002658999994</v>
      </c>
      <c r="J7" s="80">
        <v>33.425425580999999</v>
      </c>
      <c r="K7" s="80">
        <v>222.81840142999999</v>
      </c>
      <c r="L7" s="80">
        <v>32.237584826999999</v>
      </c>
      <c r="M7" s="82">
        <v>43.774313745000001</v>
      </c>
      <c r="N7" s="82">
        <v>30.731594512000001</v>
      </c>
      <c r="O7" s="80">
        <v>17.482338943999999</v>
      </c>
      <c r="P7" s="86"/>
      <c r="Q7" s="85" t="s">
        <v>5</v>
      </c>
      <c r="R7" s="85">
        <v>0</v>
      </c>
      <c r="S7" s="86">
        <v>7.4847661967541104</v>
      </c>
      <c r="T7" s="86">
        <v>43.593948231026502</v>
      </c>
      <c r="U7" s="86">
        <v>88.969528482224504</v>
      </c>
      <c r="V7" s="86">
        <v>88.969528482224504</v>
      </c>
      <c r="W7" s="86">
        <v>120.58344222988801</v>
      </c>
      <c r="X7" s="86">
        <v>0</v>
      </c>
      <c r="Y7" s="86">
        <v>35.0664267722982</v>
      </c>
      <c r="Z7" s="86">
        <v>30.604883700630101</v>
      </c>
      <c r="AA7" s="86">
        <v>1.1677869064726201</v>
      </c>
      <c r="AB7" s="86">
        <v>18328.959420444498</v>
      </c>
      <c r="AC7" s="86">
        <v>316.16113206427599</v>
      </c>
      <c r="AD7" s="86">
        <v>10.8975825182055</v>
      </c>
      <c r="AE7" s="86">
        <v>81.449132211552396</v>
      </c>
      <c r="AF7" s="86">
        <v>0</v>
      </c>
      <c r="AG7" s="86">
        <v>0</v>
      </c>
      <c r="AH7" s="86">
        <v>250.965038070964</v>
      </c>
      <c r="AI7" s="86">
        <v>250.965038070964</v>
      </c>
      <c r="AJ7" s="86">
        <v>41.853858932940902</v>
      </c>
      <c r="AK7" s="86">
        <v>89.114379793332702</v>
      </c>
      <c r="AL7" s="86">
        <v>4.7662966532257399E-2</v>
      </c>
      <c r="AM7" s="86">
        <v>210.83154062165599</v>
      </c>
      <c r="AN7" s="86">
        <v>0.20270509170818099</v>
      </c>
      <c r="AO7" s="86">
        <v>36.5130069588445</v>
      </c>
      <c r="AP7" s="86">
        <v>11.009092261147099</v>
      </c>
      <c r="AQ7" s="86">
        <v>4708.55960315622</v>
      </c>
      <c r="AR7" s="86">
        <v>481.31987936599899</v>
      </c>
      <c r="AS7" s="86">
        <v>5231.7333414551604</v>
      </c>
      <c r="AT7" s="86">
        <v>2.0655002709174999E-4</v>
      </c>
      <c r="AU7" s="86">
        <v>129.25902089311401</v>
      </c>
      <c r="AV7" s="86">
        <v>0</v>
      </c>
      <c r="AW7" s="86">
        <v>565.70166561461303</v>
      </c>
      <c r="AX7" s="86">
        <v>0.10022013090824899</v>
      </c>
      <c r="AY7" s="86">
        <v>8.2391727545825795E-4</v>
      </c>
      <c r="AZ7" s="86">
        <v>81.481429728996801</v>
      </c>
      <c r="BA7" s="86">
        <v>0.109916946567679</v>
      </c>
      <c r="BB7" s="86">
        <v>0</v>
      </c>
      <c r="BC7" s="86">
        <v>2.2096909619868002</v>
      </c>
      <c r="BD7" s="86">
        <v>262.90546965569501</v>
      </c>
      <c r="BE7" s="86">
        <v>234.174848283649</v>
      </c>
      <c r="BF7" s="86">
        <v>28.7306213720464</v>
      </c>
      <c r="BG7" s="86">
        <v>0</v>
      </c>
      <c r="BH7" s="86">
        <v>0</v>
      </c>
      <c r="BI7" s="86">
        <v>73.214574432888497</v>
      </c>
      <c r="BJ7" s="86">
        <v>0</v>
      </c>
      <c r="BK7" s="86">
        <v>11.321374802272899</v>
      </c>
      <c r="BL7" s="86">
        <v>4.8631936283117501</v>
      </c>
      <c r="BM7" s="86">
        <v>7.3465047748474798E-3</v>
      </c>
      <c r="BN7" s="86">
        <v>45.308110085925101</v>
      </c>
      <c r="BO7" s="86">
        <v>1.5823537371972101</v>
      </c>
      <c r="BP7" s="86">
        <v>4.7326838224397401E-3</v>
      </c>
      <c r="BQ7" s="86">
        <v>15.553418383571101</v>
      </c>
      <c r="BR7" s="86">
        <v>1.60763473784729E-5</v>
      </c>
      <c r="BS7" s="86">
        <v>731.78104385602501</v>
      </c>
      <c r="BT7" s="86">
        <v>252.27338187526101</v>
      </c>
      <c r="BU7" s="86">
        <v>0</v>
      </c>
      <c r="BV7" s="86">
        <v>0</v>
      </c>
      <c r="BW7" s="86">
        <v>34.193107304406702</v>
      </c>
      <c r="BX7" s="86">
        <v>0</v>
      </c>
      <c r="BY7" s="86">
        <v>9.8221607837109701</v>
      </c>
      <c r="BZ7" s="86">
        <v>2071.3797424002801</v>
      </c>
      <c r="CA7" s="86">
        <v>36.880318592046699</v>
      </c>
    </row>
    <row r="8" spans="1:79" x14ac:dyDescent="0.3">
      <c r="A8" s="85" t="s">
        <v>6</v>
      </c>
      <c r="B8" s="86">
        <v>2703.2296851000001</v>
      </c>
      <c r="C8" s="86"/>
      <c r="D8" s="86">
        <v>619.67275031999998</v>
      </c>
      <c r="E8" s="86">
        <v>40.921058338999998</v>
      </c>
      <c r="F8" s="86">
        <v>34.875537352999999</v>
      </c>
      <c r="G8" s="86">
        <v>89.002229713999995</v>
      </c>
      <c r="H8" s="86">
        <v>251.66678991000001</v>
      </c>
      <c r="I8" s="80">
        <v>9.1662549769999995</v>
      </c>
      <c r="J8" s="80">
        <v>4.2393856068</v>
      </c>
      <c r="K8" s="80">
        <v>26.545238570999999</v>
      </c>
      <c r="L8" s="80">
        <v>3.8106583574999999</v>
      </c>
      <c r="M8" s="82">
        <v>5.1782731619</v>
      </c>
      <c r="N8" s="82">
        <v>3.7008173352</v>
      </c>
      <c r="O8" s="80">
        <v>2.8674380897999998</v>
      </c>
      <c r="P8" s="86"/>
      <c r="Q8" s="85" t="s">
        <v>6</v>
      </c>
      <c r="R8" s="85">
        <v>0</v>
      </c>
      <c r="S8" s="86">
        <v>0.90422206453849896</v>
      </c>
      <c r="T8" s="86">
        <v>5.1568943107180001</v>
      </c>
      <c r="U8" s="86">
        <v>10.7796478773688</v>
      </c>
      <c r="V8" s="86">
        <v>10.7796478773688</v>
      </c>
      <c r="W8" s="86">
        <v>14.5915413314042</v>
      </c>
      <c r="X8" s="86">
        <v>0</v>
      </c>
      <c r="Y8" s="86">
        <v>4.2417950402072497</v>
      </c>
      <c r="Z8" s="86">
        <v>3.6855259573125201</v>
      </c>
      <c r="AA8" s="86">
        <v>0.145897457936284</v>
      </c>
      <c r="AB8" s="86">
        <v>2692.0676104653398</v>
      </c>
      <c r="AC8" s="86">
        <v>38.209923366601203</v>
      </c>
      <c r="AD8" s="86">
        <v>1.31787311837794</v>
      </c>
      <c r="AE8" s="86">
        <v>9.8484315096697994</v>
      </c>
      <c r="AF8" s="86">
        <v>0</v>
      </c>
      <c r="AG8" s="86">
        <v>0</v>
      </c>
      <c r="AH8" s="86">
        <v>30.335417800090401</v>
      </c>
      <c r="AI8" s="86">
        <v>30.335417800090401</v>
      </c>
      <c r="AJ8" s="86">
        <v>4.9369092217353598</v>
      </c>
      <c r="AK8" s="86">
        <v>10.7766743167832</v>
      </c>
      <c r="AL8" s="86">
        <v>5.9546647599925499E-3</v>
      </c>
      <c r="AM8" s="86">
        <v>25.488306679055398</v>
      </c>
      <c r="AN8" s="86">
        <v>2.7194949677147001E-2</v>
      </c>
      <c r="AO8" s="86">
        <v>4.4110794903447399</v>
      </c>
      <c r="AP8" s="86">
        <v>1.33045314857046</v>
      </c>
      <c r="AQ8" s="86">
        <v>555.40239969884703</v>
      </c>
      <c r="AR8" s="86">
        <v>56.7744697619558</v>
      </c>
      <c r="AS8" s="86">
        <v>617.11377868253896</v>
      </c>
      <c r="AT8" s="86">
        <v>2.7710621952188401E-5</v>
      </c>
      <c r="AU8" s="86">
        <v>15.6278519606805</v>
      </c>
      <c r="AV8" s="86">
        <v>0</v>
      </c>
      <c r="AW8" s="86">
        <v>68.525076154962903</v>
      </c>
      <c r="AX8" s="86">
        <v>1.4883039181644299E-2</v>
      </c>
      <c r="AY8" s="86">
        <v>1.2786714678262901E-4</v>
      </c>
      <c r="AZ8" s="86">
        <v>12.121247650699599</v>
      </c>
      <c r="BA8" s="86">
        <v>1.6337849721942001E-2</v>
      </c>
      <c r="BB8" s="86">
        <v>0</v>
      </c>
      <c r="BC8" s="86">
        <v>0.328525008680699</v>
      </c>
      <c r="BD8" s="86">
        <v>40.754601130020902</v>
      </c>
      <c r="BE8" s="86">
        <v>34.734046281781602</v>
      </c>
      <c r="BF8" s="86">
        <v>6.0205548482393203</v>
      </c>
      <c r="BG8" s="86">
        <v>0</v>
      </c>
      <c r="BH8" s="86">
        <v>0</v>
      </c>
      <c r="BI8" s="86">
        <v>10.8548565948511</v>
      </c>
      <c r="BJ8" s="86">
        <v>0</v>
      </c>
      <c r="BK8" s="86">
        <v>1.6715271140946899</v>
      </c>
      <c r="BL8" s="86">
        <v>0.72303100470135595</v>
      </c>
      <c r="BM8" s="86">
        <v>1.04659797530823E-3</v>
      </c>
      <c r="BN8" s="86">
        <v>6.6894706812833</v>
      </c>
      <c r="BO8" s="86">
        <v>0.191161992657638</v>
      </c>
      <c r="BP8" s="86">
        <v>5.7414146882940002E-4</v>
      </c>
      <c r="BQ8" s="86">
        <v>2.3124162370409498</v>
      </c>
      <c r="BR8" s="86">
        <v>2.49493526262008E-6</v>
      </c>
      <c r="BS8" s="86">
        <v>88.634702734282399</v>
      </c>
      <c r="BT8" s="86">
        <v>30.557281769450199</v>
      </c>
      <c r="BU8" s="86">
        <v>0</v>
      </c>
      <c r="BV8" s="86">
        <v>0</v>
      </c>
      <c r="BW8" s="86">
        <v>4.1481837581893402</v>
      </c>
      <c r="BX8" s="86">
        <v>0</v>
      </c>
      <c r="BY8" s="86">
        <v>1.20511140872038</v>
      </c>
      <c r="BZ8" s="86">
        <v>250.62750960388399</v>
      </c>
      <c r="CA8" s="86">
        <v>4.4743572747256604</v>
      </c>
    </row>
    <row r="9" spans="1:79" x14ac:dyDescent="0.3">
      <c r="A9" s="85" t="s">
        <v>7</v>
      </c>
      <c r="B9" s="86">
        <v>1098.9278497</v>
      </c>
      <c r="C9" s="86"/>
      <c r="D9" s="86">
        <v>243.45089644000001</v>
      </c>
      <c r="E9" s="86">
        <v>33.876726705000003</v>
      </c>
      <c r="F9" s="86">
        <v>29.500752289000001</v>
      </c>
      <c r="G9" s="86">
        <v>24.408723049999999</v>
      </c>
      <c r="H9" s="86">
        <v>137.66504495999999</v>
      </c>
      <c r="I9" s="80">
        <v>5.6381208189000001</v>
      </c>
      <c r="J9" s="80">
        <v>2.5939951956999998</v>
      </c>
      <c r="K9" s="80">
        <v>16.335649413999999</v>
      </c>
      <c r="L9" s="80">
        <v>2.3563690608000001</v>
      </c>
      <c r="M9" s="82">
        <v>3.2030050451999998</v>
      </c>
      <c r="N9" s="82">
        <v>2.2989705351</v>
      </c>
      <c r="O9" s="80">
        <v>1.8812749673</v>
      </c>
      <c r="P9" s="86"/>
      <c r="Q9" s="85" t="s">
        <v>7</v>
      </c>
      <c r="R9" s="85">
        <v>0</v>
      </c>
      <c r="S9" s="86">
        <v>0.51038099958850802</v>
      </c>
      <c r="T9" s="86">
        <v>3.1897810974451799</v>
      </c>
      <c r="U9" s="86">
        <v>5.9064208201980799</v>
      </c>
      <c r="V9" s="86">
        <v>5.9064208201980799</v>
      </c>
      <c r="W9" s="86">
        <v>8.0997712452256092</v>
      </c>
      <c r="X9" s="86">
        <v>0</v>
      </c>
      <c r="Y9" s="86">
        <v>2.3239006888154798</v>
      </c>
      <c r="Z9" s="86">
        <v>2.2894777666347599</v>
      </c>
      <c r="AA9" s="86">
        <v>1.19648904704994E-4</v>
      </c>
      <c r="AB9" s="86">
        <v>1094.39011050667</v>
      </c>
      <c r="AC9" s="86">
        <v>21.384834786749099</v>
      </c>
      <c r="AD9" s="86">
        <v>0.720705483041717</v>
      </c>
      <c r="AE9" s="86">
        <v>5.4500465231038797</v>
      </c>
      <c r="AF9" s="86">
        <v>0</v>
      </c>
      <c r="AG9" s="86">
        <v>0</v>
      </c>
      <c r="AH9" s="86">
        <v>17.027522297350501</v>
      </c>
      <c r="AI9" s="86">
        <v>17.027522297350501</v>
      </c>
      <c r="AJ9" s="86">
        <v>1.9395655177279101</v>
      </c>
      <c r="AK9" s="86">
        <v>5.9109620368645697</v>
      </c>
      <c r="AL9" s="86">
        <v>4.8834633347167297E-6</v>
      </c>
      <c r="AM9" s="86">
        <v>14.2788918793661</v>
      </c>
      <c r="AN9" s="86">
        <v>9.6710327152675502E-6</v>
      </c>
      <c r="AO9" s="86">
        <v>2.4898005132062302</v>
      </c>
      <c r="AP9" s="86">
        <v>0.74833572450073604</v>
      </c>
      <c r="AQ9" s="86">
        <v>218.20108176391699</v>
      </c>
      <c r="AR9" s="86">
        <v>22.304975917811699</v>
      </c>
      <c r="AS9" s="86">
        <v>242.445623199457</v>
      </c>
      <c r="AT9" s="86">
        <v>9.8542933109784595E-9</v>
      </c>
      <c r="AU9" s="86">
        <v>8.6915596444495797</v>
      </c>
      <c r="AV9" s="86">
        <v>0</v>
      </c>
      <c r="AW9" s="86">
        <v>36.129633850427403</v>
      </c>
      <c r="AX9" s="86">
        <v>1.25589198454559E-2</v>
      </c>
      <c r="AY9" s="86">
        <v>4.1137615811548799E-8</v>
      </c>
      <c r="AZ9" s="86">
        <v>10.118123535993201</v>
      </c>
      <c r="BA9" s="86">
        <v>1.40882159647701E-2</v>
      </c>
      <c r="BB9" s="86">
        <v>0</v>
      </c>
      <c r="BC9" s="86">
        <v>0.28697716011618302</v>
      </c>
      <c r="BD9" s="86">
        <v>33.739057496038399</v>
      </c>
      <c r="BE9" s="86">
        <v>29.381153209702099</v>
      </c>
      <c r="BF9" s="86">
        <v>4.3579042863363</v>
      </c>
      <c r="BG9" s="86">
        <v>0</v>
      </c>
      <c r="BH9" s="86">
        <v>0</v>
      </c>
      <c r="BI9" s="86">
        <v>9.3629917822715303</v>
      </c>
      <c r="BJ9" s="86">
        <v>0</v>
      </c>
      <c r="BK9" s="86">
        <v>1.38670837811471</v>
      </c>
      <c r="BL9" s="86">
        <v>0.63163623737164898</v>
      </c>
      <c r="BM9" s="86">
        <v>4.4496800542337E-7</v>
      </c>
      <c r="BN9" s="86">
        <v>5.5497664754156997</v>
      </c>
      <c r="BO9" s="86">
        <v>0.107899781919674</v>
      </c>
      <c r="BP9" s="86">
        <v>3.7029680825851301E-7</v>
      </c>
      <c r="BQ9" s="86">
        <v>2.01830164740378</v>
      </c>
      <c r="BR9" s="86">
        <v>8.0266905868152501E-10</v>
      </c>
      <c r="BS9" s="86">
        <v>24.3079212817672</v>
      </c>
      <c r="BT9" s="86">
        <v>16.013200258929501</v>
      </c>
      <c r="BU9" s="86">
        <v>0</v>
      </c>
      <c r="BV9" s="86">
        <v>0</v>
      </c>
      <c r="BW9" s="86">
        <v>2.1422635633186098</v>
      </c>
      <c r="BX9" s="86">
        <v>0</v>
      </c>
      <c r="BY9" s="86">
        <v>0.51545362939863404</v>
      </c>
      <c r="BZ9" s="86">
        <v>137.09661204715599</v>
      </c>
      <c r="CA9" s="86">
        <v>2.2703630157933601</v>
      </c>
    </row>
    <row r="10" spans="1:79" x14ac:dyDescent="0.3">
      <c r="A10" s="85" t="s">
        <v>8</v>
      </c>
      <c r="B10" s="86">
        <v>4.0610192999999999</v>
      </c>
      <c r="C10" s="86"/>
      <c r="D10" s="86">
        <v>7.8913748000000006E-2</v>
      </c>
      <c r="E10" s="86">
        <v>9.0064350000000001E-2</v>
      </c>
      <c r="F10" s="86">
        <v>7.6319990000000004E-2</v>
      </c>
      <c r="G10" s="86">
        <v>1.7118017999999999E-2</v>
      </c>
      <c r="H10" s="86">
        <v>0.17012474599999999</v>
      </c>
      <c r="I10" s="80">
        <v>6.4224948999999998E-3</v>
      </c>
      <c r="J10" s="80">
        <v>3.7611200000000002E-3</v>
      </c>
      <c r="K10" s="80">
        <v>1.87996577E-2</v>
      </c>
      <c r="L10" s="80">
        <v>2.6286959999999998E-3</v>
      </c>
      <c r="M10" s="82">
        <v>3.5860327000000001E-3</v>
      </c>
      <c r="N10" s="82">
        <v>2.7745640999999998E-3</v>
      </c>
      <c r="O10" s="80">
        <v>4.6092371999999996E-3</v>
      </c>
      <c r="P10" s="86"/>
      <c r="Q10" s="85" t="s">
        <v>8</v>
      </c>
      <c r="R10" s="85">
        <v>0</v>
      </c>
      <c r="S10" s="86">
        <v>6.3073991825261604E-4</v>
      </c>
      <c r="T10" s="86">
        <v>3.57127024740268E-3</v>
      </c>
      <c r="U10" s="86">
        <v>7.2992509513054096E-3</v>
      </c>
      <c r="V10" s="86">
        <v>7.2992509513054096E-3</v>
      </c>
      <c r="W10" s="86">
        <v>1.00099448238231E-2</v>
      </c>
      <c r="X10" s="86">
        <v>0</v>
      </c>
      <c r="Y10" s="86">
        <v>2.8717332692868502E-3</v>
      </c>
      <c r="Z10" s="86">
        <v>2.7629758035681799E-3</v>
      </c>
      <c r="AA10" s="86">
        <v>0</v>
      </c>
      <c r="AB10" s="86">
        <v>4.0442477333730098</v>
      </c>
      <c r="AC10" s="86">
        <v>2.6427878177218499E-2</v>
      </c>
      <c r="AD10" s="86">
        <v>8.9062555997949705E-4</v>
      </c>
      <c r="AE10" s="86">
        <v>6.7351559936506796E-3</v>
      </c>
      <c r="AF10" s="86">
        <v>0</v>
      </c>
      <c r="AG10" s="86">
        <v>0</v>
      </c>
      <c r="AH10" s="86">
        <v>2.10431989117985E-2</v>
      </c>
      <c r="AI10" s="86">
        <v>2.10431989117985E-2</v>
      </c>
      <c r="AJ10" s="86">
        <v>6.2870444286446396E-4</v>
      </c>
      <c r="AK10" s="86">
        <v>7.3046507096127004E-3</v>
      </c>
      <c r="AL10" s="86">
        <v>0</v>
      </c>
      <c r="AM10" s="86">
        <v>1.7646291426247102E-2</v>
      </c>
      <c r="AN10" s="86">
        <v>0</v>
      </c>
      <c r="AO10" s="86">
        <v>3.0770117837045298E-3</v>
      </c>
      <c r="AP10" s="86">
        <v>9.2484626223978599E-4</v>
      </c>
      <c r="AQ10" s="86">
        <v>7.0729206721892396E-2</v>
      </c>
      <c r="AR10" s="86">
        <v>7.2302121397509796E-3</v>
      </c>
      <c r="AS10" s="86">
        <v>7.8588123304507901E-2</v>
      </c>
      <c r="AT10" s="86">
        <v>0</v>
      </c>
      <c r="AU10" s="86">
        <v>1.0741148045878101E-2</v>
      </c>
      <c r="AV10" s="86">
        <v>0</v>
      </c>
      <c r="AW10" s="86">
        <v>4.4646071810049801E-2</v>
      </c>
      <c r="AX10" s="86">
        <v>3.2490418161675902E-5</v>
      </c>
      <c r="AY10" s="86">
        <v>0</v>
      </c>
      <c r="AZ10" s="86">
        <v>2.6176053395944601E-2</v>
      </c>
      <c r="BA10" s="86">
        <v>3.6447086316462399E-5</v>
      </c>
      <c r="BB10" s="86">
        <v>0</v>
      </c>
      <c r="BC10" s="86">
        <v>7.4243731984104599E-4</v>
      </c>
      <c r="BD10" s="86">
        <v>8.9698199231689202E-2</v>
      </c>
      <c r="BE10" s="86">
        <v>7.6010565507586697E-2</v>
      </c>
      <c r="BF10" s="86">
        <v>1.36876337241025E-2</v>
      </c>
      <c r="BG10" s="86">
        <v>0</v>
      </c>
      <c r="BH10" s="86">
        <v>0</v>
      </c>
      <c r="BI10" s="86">
        <v>2.4222755005869699E-2</v>
      </c>
      <c r="BJ10" s="86">
        <v>0</v>
      </c>
      <c r="BK10" s="86">
        <v>3.5874313398039002E-3</v>
      </c>
      <c r="BL10" s="86">
        <v>1.63410638403413E-3</v>
      </c>
      <c r="BM10" s="86">
        <v>0</v>
      </c>
      <c r="BN10" s="86">
        <v>1.43573119044076E-2</v>
      </c>
      <c r="BO10" s="86">
        <v>1.3334569932262999E-4</v>
      </c>
      <c r="BP10" s="86">
        <v>0</v>
      </c>
      <c r="BQ10" s="86">
        <v>5.22153265320745E-3</v>
      </c>
      <c r="BR10" s="86">
        <v>0</v>
      </c>
      <c r="BS10" s="86">
        <v>1.7047378869800501E-2</v>
      </c>
      <c r="BT10" s="86">
        <v>1.9787418247523898E-2</v>
      </c>
      <c r="BU10" s="86">
        <v>0</v>
      </c>
      <c r="BV10" s="86">
        <v>0</v>
      </c>
      <c r="BW10" s="86">
        <v>2.6471821189944702E-3</v>
      </c>
      <c r="BX10" s="86">
        <v>0</v>
      </c>
      <c r="BY10" s="86">
        <v>6.3679408588104901E-4</v>
      </c>
      <c r="BZ10" s="86">
        <v>0.16942216857642001</v>
      </c>
      <c r="CA10" s="86">
        <v>2.80537693326058E-3</v>
      </c>
    </row>
    <row r="11" spans="1:79" x14ac:dyDescent="0.3">
      <c r="A11" s="85" t="s">
        <v>9</v>
      </c>
      <c r="B11" s="86">
        <v>56561.029398999999</v>
      </c>
      <c r="C11" s="86"/>
      <c r="D11" s="86">
        <v>16422.655943999998</v>
      </c>
      <c r="E11" s="86">
        <v>911.00197410999999</v>
      </c>
      <c r="F11" s="86">
        <v>821.46291609000002</v>
      </c>
      <c r="G11" s="86">
        <v>2367.1558417000001</v>
      </c>
      <c r="H11" s="86">
        <v>6888.9070942999997</v>
      </c>
      <c r="I11" s="80">
        <v>262.74840950999999</v>
      </c>
      <c r="J11" s="80">
        <v>112.48331143</v>
      </c>
      <c r="K11" s="80">
        <v>758.91564933999996</v>
      </c>
      <c r="L11" s="80">
        <v>109.94578212</v>
      </c>
      <c r="M11" s="82">
        <v>149.27576489</v>
      </c>
      <c r="N11" s="82">
        <v>104.60812061999999</v>
      </c>
      <c r="O11" s="80">
        <v>56.494212705000002</v>
      </c>
      <c r="P11" s="86"/>
      <c r="Q11" s="85" t="s">
        <v>9</v>
      </c>
      <c r="R11" s="85">
        <v>0</v>
      </c>
      <c r="S11" s="86">
        <v>24.913963897200802</v>
      </c>
      <c r="T11" s="86">
        <v>148.65910449930701</v>
      </c>
      <c r="U11" s="86">
        <v>295.57144005291298</v>
      </c>
      <c r="V11" s="86">
        <v>295.57144005291298</v>
      </c>
      <c r="W11" s="86">
        <v>400.936908313316</v>
      </c>
      <c r="X11" s="86">
        <v>0</v>
      </c>
      <c r="Y11" s="86">
        <v>116.12938879065899</v>
      </c>
      <c r="Z11" s="86">
        <v>104.176177993436</v>
      </c>
      <c r="AA11" s="86">
        <v>3.1088224931188302</v>
      </c>
      <c r="AB11" s="86">
        <v>56327.477287983304</v>
      </c>
      <c r="AC11" s="86">
        <v>1050.8800719446399</v>
      </c>
      <c r="AD11" s="86">
        <v>36.054701043301797</v>
      </c>
      <c r="AE11" s="86">
        <v>270.20514026825401</v>
      </c>
      <c r="AF11" s="86">
        <v>0</v>
      </c>
      <c r="AG11" s="86">
        <v>0</v>
      </c>
      <c r="AH11" s="86">
        <v>835.06055931979404</v>
      </c>
      <c r="AI11" s="86">
        <v>835.06055931979404</v>
      </c>
      <c r="AJ11" s="86">
        <v>130.83859136609701</v>
      </c>
      <c r="AK11" s="86">
        <v>295.04556694077098</v>
      </c>
      <c r="AL11" s="86">
        <v>0.126885785703925</v>
      </c>
      <c r="AM11" s="86">
        <v>701.38353387524398</v>
      </c>
      <c r="AN11" s="86">
        <v>0.62527556881414403</v>
      </c>
      <c r="AO11" s="86">
        <v>121.537963197639</v>
      </c>
      <c r="AP11" s="86">
        <v>36.636617368546503</v>
      </c>
      <c r="AQ11" s="86">
        <v>14719.3286354876</v>
      </c>
      <c r="AR11" s="86">
        <v>1504.6444958269101</v>
      </c>
      <c r="AS11" s="86">
        <v>16354.811722680701</v>
      </c>
      <c r="AT11" s="86">
        <v>6.3713625627114402E-4</v>
      </c>
      <c r="AU11" s="86">
        <v>429.27751877602901</v>
      </c>
      <c r="AV11" s="86">
        <v>0</v>
      </c>
      <c r="AW11" s="86">
        <v>1860.69403188099</v>
      </c>
      <c r="AX11" s="86">
        <v>0.35055515432155498</v>
      </c>
      <c r="AY11" s="86">
        <v>2.8509831456803099E-3</v>
      </c>
      <c r="AZ11" s="86">
        <v>285.37987719737401</v>
      </c>
      <c r="BA11" s="86">
        <v>0.38535187616517003</v>
      </c>
      <c r="BB11" s="86">
        <v>0</v>
      </c>
      <c r="BC11" s="86">
        <v>7.7549407668149204</v>
      </c>
      <c r="BD11" s="86">
        <v>907.30016556329099</v>
      </c>
      <c r="BE11" s="86">
        <v>818.13079805931</v>
      </c>
      <c r="BF11" s="86">
        <v>89.169367503982002</v>
      </c>
      <c r="BG11" s="86">
        <v>0</v>
      </c>
      <c r="BH11" s="86">
        <v>0</v>
      </c>
      <c r="BI11" s="86">
        <v>255.958717630075</v>
      </c>
      <c r="BJ11" s="86">
        <v>0</v>
      </c>
      <c r="BK11" s="86">
        <v>39.306707724510403</v>
      </c>
      <c r="BL11" s="86">
        <v>17.0674369799952</v>
      </c>
      <c r="BM11" s="86">
        <v>2.30992086650572E-2</v>
      </c>
      <c r="BN11" s="86">
        <v>157.30622722066599</v>
      </c>
      <c r="BO11" s="86">
        <v>5.2670524521938402</v>
      </c>
      <c r="BP11" s="86">
        <v>1.2396117410947E-2</v>
      </c>
      <c r="BQ11" s="86">
        <v>54.582581571730103</v>
      </c>
      <c r="BR11" s="86">
        <v>5.5628435233563101E-5</v>
      </c>
      <c r="BS11" s="86">
        <v>2357.3772298081399</v>
      </c>
      <c r="BT11" s="86">
        <v>828.47030948771396</v>
      </c>
      <c r="BU11" s="86">
        <v>0</v>
      </c>
      <c r="BV11" s="86">
        <v>0</v>
      </c>
      <c r="BW11" s="86">
        <v>112.232505725861</v>
      </c>
      <c r="BX11" s="86">
        <v>0</v>
      </c>
      <c r="BY11" s="86">
        <v>31.603964535234802</v>
      </c>
      <c r="BZ11" s="86">
        <v>6860.4661560059903</v>
      </c>
      <c r="CA11" s="86">
        <v>120.55537457747999</v>
      </c>
    </row>
    <row r="12" spans="1:79" x14ac:dyDescent="0.3">
      <c r="A12" s="85" t="s">
        <v>10</v>
      </c>
      <c r="B12" s="86">
        <v>32527.184125</v>
      </c>
      <c r="C12" s="86"/>
      <c r="D12" s="86">
        <v>8073.9465295</v>
      </c>
      <c r="E12" s="86">
        <v>365.75757056999998</v>
      </c>
      <c r="F12" s="86">
        <v>337.28667509000002</v>
      </c>
      <c r="G12" s="86">
        <v>1284.1826742999999</v>
      </c>
      <c r="H12" s="86">
        <v>9839.2743733000007</v>
      </c>
      <c r="I12" s="80">
        <v>405.04997598</v>
      </c>
      <c r="J12" s="80">
        <v>162.88351195000001</v>
      </c>
      <c r="K12" s="80">
        <v>1167.7706564</v>
      </c>
      <c r="L12" s="80">
        <v>170.70912981999999</v>
      </c>
      <c r="M12" s="82">
        <v>231.64464333999999</v>
      </c>
      <c r="N12" s="82">
        <v>160.15596443999999</v>
      </c>
      <c r="O12" s="80">
        <v>58.700011981999999</v>
      </c>
      <c r="P12" s="86"/>
      <c r="Q12" s="85" t="s">
        <v>10</v>
      </c>
      <c r="R12" s="85">
        <v>0</v>
      </c>
      <c r="S12" s="86">
        <v>36.140966966400299</v>
      </c>
      <c r="T12" s="86">
        <v>230.688319453096</v>
      </c>
      <c r="U12" s="86">
        <v>421.64257384251403</v>
      </c>
      <c r="V12" s="86">
        <v>421.64257384251403</v>
      </c>
      <c r="W12" s="86">
        <v>576.16067612981897</v>
      </c>
      <c r="X12" s="86">
        <v>0</v>
      </c>
      <c r="Y12" s="86">
        <v>166.032682452491</v>
      </c>
      <c r="Z12" s="86">
        <v>159.49463471441999</v>
      </c>
      <c r="AA12" s="86">
        <v>1.76071666747593</v>
      </c>
      <c r="AB12" s="86">
        <v>32392.876801554201</v>
      </c>
      <c r="AC12" s="86">
        <v>1518.1043179124299</v>
      </c>
      <c r="AD12" s="86">
        <v>51.5278974689218</v>
      </c>
      <c r="AE12" s="86">
        <v>388.20219176898098</v>
      </c>
      <c r="AF12" s="86">
        <v>0</v>
      </c>
      <c r="AG12" s="86">
        <v>0</v>
      </c>
      <c r="AH12" s="86">
        <v>1207.56332313291</v>
      </c>
      <c r="AI12" s="86">
        <v>1207.56332313291</v>
      </c>
      <c r="AJ12" s="86">
        <v>64.325001459485705</v>
      </c>
      <c r="AK12" s="86">
        <v>422.21187877143501</v>
      </c>
      <c r="AL12" s="86">
        <v>7.1863203507921206E-2</v>
      </c>
      <c r="AM12" s="86">
        <v>1013.18770027818</v>
      </c>
      <c r="AN12" s="86">
        <v>0.29347759501840298</v>
      </c>
      <c r="AO12" s="86">
        <v>176.30704043127599</v>
      </c>
      <c r="AP12" s="86">
        <v>53.041120175118103</v>
      </c>
      <c r="AQ12" s="86">
        <v>7236.5468562322303</v>
      </c>
      <c r="AR12" s="86">
        <v>739.73589629492403</v>
      </c>
      <c r="AS12" s="86">
        <v>8040.6077539866401</v>
      </c>
      <c r="AT12" s="86">
        <v>2.9904475860989299E-4</v>
      </c>
      <c r="AU12" s="86">
        <v>618.13482431845398</v>
      </c>
      <c r="AV12" s="86">
        <v>0</v>
      </c>
      <c r="AW12" s="86">
        <v>2612.0699362841201</v>
      </c>
      <c r="AX12" s="86">
        <v>0.14383905951703299</v>
      </c>
      <c r="AY12" s="86">
        <v>1.27118462870483E-3</v>
      </c>
      <c r="AZ12" s="86">
        <v>117.08274608264</v>
      </c>
      <c r="BA12" s="86">
        <v>0.15760170049348199</v>
      </c>
      <c r="BB12" s="86">
        <v>0</v>
      </c>
      <c r="BC12" s="86">
        <v>3.1661143719792499</v>
      </c>
      <c r="BD12" s="86">
        <v>364.27153068247497</v>
      </c>
      <c r="BE12" s="86">
        <v>335.918202220485</v>
      </c>
      <c r="BF12" s="86">
        <v>28.353328461989499</v>
      </c>
      <c r="BG12" s="86">
        <v>0</v>
      </c>
      <c r="BH12" s="86">
        <v>0</v>
      </c>
      <c r="BI12" s="86">
        <v>104.889810568781</v>
      </c>
      <c r="BJ12" s="86">
        <v>0</v>
      </c>
      <c r="BK12" s="86">
        <v>16.234407357376899</v>
      </c>
      <c r="BL12" s="86">
        <v>6.9680861150834703</v>
      </c>
      <c r="BM12" s="86">
        <v>1.099244032581E-2</v>
      </c>
      <c r="BN12" s="86">
        <v>64.970037732083298</v>
      </c>
      <c r="BO12" s="86">
        <v>7.6405600494735104</v>
      </c>
      <c r="BP12" s="86">
        <v>6.7152272461074502E-3</v>
      </c>
      <c r="BQ12" s="86">
        <v>22.2865555766905</v>
      </c>
      <c r="BR12" s="86">
        <v>2.48036389765703E-5</v>
      </c>
      <c r="BS12" s="86">
        <v>1278.8800277815301</v>
      </c>
      <c r="BT12" s="86">
        <v>1160.0757785660501</v>
      </c>
      <c r="BU12" s="86">
        <v>0</v>
      </c>
      <c r="BV12" s="86">
        <v>0</v>
      </c>
      <c r="BW12" s="86">
        <v>155.833236114203</v>
      </c>
      <c r="BX12" s="86">
        <v>0</v>
      </c>
      <c r="BY12" s="86">
        <v>39.844010910281298</v>
      </c>
      <c r="BZ12" s="86">
        <v>9798.6458104998492</v>
      </c>
      <c r="CA12" s="86">
        <v>166.130707668019</v>
      </c>
    </row>
    <row r="13" spans="1:79" x14ac:dyDescent="0.3">
      <c r="A13" s="85" t="s">
        <v>12</v>
      </c>
      <c r="B13" s="86">
        <v>4609.0203328999996</v>
      </c>
      <c r="C13" s="86"/>
      <c r="D13" s="86">
        <v>511.18593928000001</v>
      </c>
      <c r="E13" s="86">
        <v>97.892351153000007</v>
      </c>
      <c r="F13" s="86">
        <v>81.267727316999995</v>
      </c>
      <c r="G13" s="86">
        <v>77.216507014000001</v>
      </c>
      <c r="H13" s="86">
        <v>332.03383024999999</v>
      </c>
      <c r="I13" s="80">
        <v>12.38534303</v>
      </c>
      <c r="J13" s="80">
        <v>6.3881105701000003</v>
      </c>
      <c r="K13" s="80">
        <v>36.037398576000001</v>
      </c>
      <c r="L13" s="80">
        <v>5.1177013403</v>
      </c>
      <c r="M13" s="82">
        <v>6.9660460096000003</v>
      </c>
      <c r="N13" s="82">
        <v>5.1575956959000004</v>
      </c>
      <c r="O13" s="80">
        <v>6.2788849473999999</v>
      </c>
      <c r="P13" s="86"/>
      <c r="Q13" s="85" t="s">
        <v>12</v>
      </c>
      <c r="R13" s="85">
        <v>0</v>
      </c>
      <c r="S13" s="86">
        <v>1.2127752850807101</v>
      </c>
      <c r="T13" s="86">
        <v>6.9373463049154003</v>
      </c>
      <c r="U13" s="86">
        <v>14.2289456077909</v>
      </c>
      <c r="V13" s="86">
        <v>14.2289456077909</v>
      </c>
      <c r="W13" s="86">
        <v>19.395317454792501</v>
      </c>
      <c r="X13" s="86">
        <v>0</v>
      </c>
      <c r="Y13" s="86">
        <v>5.6011923485460002</v>
      </c>
      <c r="Z13" s="86">
        <v>5.1363412766494898</v>
      </c>
      <c r="AA13" s="86">
        <v>9.3313717588016404E-2</v>
      </c>
      <c r="AB13" s="86">
        <v>4590.0350415229505</v>
      </c>
      <c r="AC13" s="86">
        <v>51.019806841435503</v>
      </c>
      <c r="AD13" s="86">
        <v>1.73875228587688</v>
      </c>
      <c r="AE13" s="86">
        <v>13.0727602484088</v>
      </c>
      <c r="AF13" s="86">
        <v>0</v>
      </c>
      <c r="AG13" s="86">
        <v>0</v>
      </c>
      <c r="AH13" s="86">
        <v>40.5645839423035</v>
      </c>
      <c r="AI13" s="86">
        <v>40.5645839423035</v>
      </c>
      <c r="AJ13" s="86">
        <v>4.0726338406344897</v>
      </c>
      <c r="AK13" s="86">
        <v>14.2398279286567</v>
      </c>
      <c r="AL13" s="86">
        <v>3.8085034121563902E-3</v>
      </c>
      <c r="AM13" s="86">
        <v>34.047491473995997</v>
      </c>
      <c r="AN13" s="86">
        <v>1.6737846206875899E-2</v>
      </c>
      <c r="AO13" s="86">
        <v>5.9163005012431897</v>
      </c>
      <c r="AP13" s="86">
        <v>1.7810669572961799</v>
      </c>
      <c r="AQ13" s="86">
        <v>458.171843081399</v>
      </c>
      <c r="AR13" s="86">
        <v>46.835326970926502</v>
      </c>
      <c r="AS13" s="86">
        <v>509.07980389296</v>
      </c>
      <c r="AT13" s="86">
        <v>1.70553919430606E-5</v>
      </c>
      <c r="AU13" s="86">
        <v>20.797792712786801</v>
      </c>
      <c r="AV13" s="86">
        <v>0</v>
      </c>
      <c r="AW13" s="86">
        <v>88.723123917485395</v>
      </c>
      <c r="AX13" s="86">
        <v>3.46170551585398E-2</v>
      </c>
      <c r="AY13" s="86">
        <v>8.0018737328108297E-5</v>
      </c>
      <c r="AZ13" s="86">
        <v>27.9684547652353</v>
      </c>
      <c r="BA13" s="86">
        <v>3.86038811367031E-2</v>
      </c>
      <c r="BB13" s="86">
        <v>0</v>
      </c>
      <c r="BC13" s="86">
        <v>0.78364379936837503</v>
      </c>
      <c r="BD13" s="86">
        <v>97.495153213878098</v>
      </c>
      <c r="BE13" s="86">
        <v>80.939006792696006</v>
      </c>
      <c r="BF13" s="86">
        <v>16.556146421182</v>
      </c>
      <c r="BG13" s="86">
        <v>0</v>
      </c>
      <c r="BH13" s="86">
        <v>0</v>
      </c>
      <c r="BI13" s="86">
        <v>25.658555781014801</v>
      </c>
      <c r="BJ13" s="86">
        <v>0</v>
      </c>
      <c r="BK13" s="86">
        <v>3.8417326850642302</v>
      </c>
      <c r="BL13" s="86">
        <v>1.7247651027078199</v>
      </c>
      <c r="BM13" s="86">
        <v>6.7009897081631595E-4</v>
      </c>
      <c r="BN13" s="86">
        <v>15.3749586331343</v>
      </c>
      <c r="BO13" s="86">
        <v>0.25639273640492999</v>
      </c>
      <c r="BP13" s="86">
        <v>3.8522640619829398E-4</v>
      </c>
      <c r="BQ13" s="86">
        <v>5.5125381843835601</v>
      </c>
      <c r="BR13" s="86">
        <v>1.5613779140969001E-6</v>
      </c>
      <c r="BS13" s="86">
        <v>76.898400818531996</v>
      </c>
      <c r="BT13" s="86">
        <v>39.444624597021203</v>
      </c>
      <c r="BU13" s="86">
        <v>0</v>
      </c>
      <c r="BV13" s="86">
        <v>0</v>
      </c>
      <c r="BW13" s="86">
        <v>5.3137481993196598</v>
      </c>
      <c r="BX13" s="86">
        <v>0</v>
      </c>
      <c r="BY13" s="86">
        <v>1.40809162106959</v>
      </c>
      <c r="BZ13" s="86">
        <v>330.66594486240399</v>
      </c>
      <c r="CA13" s="86">
        <v>5.6821306731891701</v>
      </c>
    </row>
    <row r="14" spans="1:79" x14ac:dyDescent="0.3">
      <c r="A14" s="85" t="s">
        <v>13</v>
      </c>
      <c r="B14" s="86">
        <v>31945.953444999999</v>
      </c>
      <c r="C14" s="86"/>
      <c r="D14" s="86">
        <v>9833.5291015999992</v>
      </c>
      <c r="E14" s="86">
        <v>333.91167716000001</v>
      </c>
      <c r="F14" s="86">
        <v>298.59450068000001</v>
      </c>
      <c r="G14" s="86">
        <v>1461.0197654000001</v>
      </c>
      <c r="H14" s="86">
        <v>3125.7075831000002</v>
      </c>
      <c r="I14" s="80">
        <v>112.7104648</v>
      </c>
      <c r="J14" s="80">
        <v>48.628252893999999</v>
      </c>
      <c r="K14" s="80">
        <v>325.55489653000001</v>
      </c>
      <c r="L14" s="80">
        <v>47.091077634000001</v>
      </c>
      <c r="M14" s="82">
        <v>63.934520728999999</v>
      </c>
      <c r="N14" s="82">
        <v>44.792413117000002</v>
      </c>
      <c r="O14" s="80">
        <v>23.963799910999999</v>
      </c>
      <c r="P14" s="86"/>
      <c r="Q14" s="85" t="s">
        <v>13</v>
      </c>
      <c r="R14" s="85">
        <v>0</v>
      </c>
      <c r="S14" s="86">
        <v>11.2058864052422</v>
      </c>
      <c r="T14" s="86">
        <v>63.670573279364397</v>
      </c>
      <c r="U14" s="86">
        <v>133.73824685161401</v>
      </c>
      <c r="V14" s="86">
        <v>133.73824685161401</v>
      </c>
      <c r="W14" s="86">
        <v>180.94489515992501</v>
      </c>
      <c r="X14" s="86">
        <v>0</v>
      </c>
      <c r="Y14" s="86">
        <v>52.684076241874799</v>
      </c>
      <c r="Z14" s="86">
        <v>44.607290506669202</v>
      </c>
      <c r="AA14" s="86">
        <v>1.9568690058101601</v>
      </c>
      <c r="AB14" s="86">
        <v>31814.126422580601</v>
      </c>
      <c r="AC14" s="86">
        <v>473.82640002375098</v>
      </c>
      <c r="AD14" s="86">
        <v>16.374183609310698</v>
      </c>
      <c r="AE14" s="86">
        <v>122.227941140629</v>
      </c>
      <c r="AF14" s="86">
        <v>0</v>
      </c>
      <c r="AG14" s="86">
        <v>0</v>
      </c>
      <c r="AH14" s="86">
        <v>376.02152127003598</v>
      </c>
      <c r="AI14" s="86">
        <v>376.02152127003598</v>
      </c>
      <c r="AJ14" s="86">
        <v>78.343800271298505</v>
      </c>
      <c r="AK14" s="86">
        <v>133.857690437126</v>
      </c>
      <c r="AL14" s="86">
        <v>7.9868881648543597E-2</v>
      </c>
      <c r="AM14" s="86">
        <v>315.96976157419601</v>
      </c>
      <c r="AN14" s="86">
        <v>0.34976425138043299</v>
      </c>
      <c r="AO14" s="86">
        <v>54.666058171169396</v>
      </c>
      <c r="AP14" s="86">
        <v>16.490398868792798</v>
      </c>
      <c r="AQ14" s="86">
        <v>8813.6532132016491</v>
      </c>
      <c r="AR14" s="86">
        <v>900.946960386569</v>
      </c>
      <c r="AS14" s="86">
        <v>9792.9439738595102</v>
      </c>
      <c r="AT14" s="86">
        <v>3.5640058912455002E-4</v>
      </c>
      <c r="AU14" s="86">
        <v>193.86959730626401</v>
      </c>
      <c r="AV14" s="86">
        <v>0</v>
      </c>
      <c r="AW14" s="86">
        <v>853.55047749064295</v>
      </c>
      <c r="AX14" s="86">
        <v>0.12742441780643399</v>
      </c>
      <c r="AY14" s="86">
        <v>1.52154896059712E-3</v>
      </c>
      <c r="AZ14" s="86">
        <v>104.101486878431</v>
      </c>
      <c r="BA14" s="86">
        <v>0.138462801345105</v>
      </c>
      <c r="BB14" s="86">
        <v>0</v>
      </c>
      <c r="BC14" s="86">
        <v>2.7676495461631299</v>
      </c>
      <c r="BD14" s="86">
        <v>332.55506534950501</v>
      </c>
      <c r="BE14" s="86">
        <v>297.38358710042598</v>
      </c>
      <c r="BF14" s="86">
        <v>35.171478249078099</v>
      </c>
      <c r="BG14" s="86">
        <v>0</v>
      </c>
      <c r="BH14" s="86">
        <v>0</v>
      </c>
      <c r="BI14" s="86">
        <v>92.186714653328707</v>
      </c>
      <c r="BJ14" s="86">
        <v>0</v>
      </c>
      <c r="BK14" s="86">
        <v>14.486388740689</v>
      </c>
      <c r="BL14" s="86">
        <v>6.0909713982109404</v>
      </c>
      <c r="BM14" s="86">
        <v>1.3116247212431801E-2</v>
      </c>
      <c r="BN14" s="86">
        <v>57.973861736878298</v>
      </c>
      <c r="BO14" s="86">
        <v>2.36904307378882</v>
      </c>
      <c r="BP14" s="86">
        <v>7.9672034844381207E-3</v>
      </c>
      <c r="BQ14" s="86">
        <v>19.487992239300599</v>
      </c>
      <c r="BR14" s="86">
        <v>2.9688615359217701E-5</v>
      </c>
      <c r="BS14" s="86">
        <v>1454.98965832364</v>
      </c>
      <c r="BT14" s="86">
        <v>380.858861672449</v>
      </c>
      <c r="BU14" s="86">
        <v>0</v>
      </c>
      <c r="BV14" s="86">
        <v>0</v>
      </c>
      <c r="BW14" s="86">
        <v>51.720990747343599</v>
      </c>
      <c r="BX14" s="86">
        <v>0</v>
      </c>
      <c r="BY14" s="86">
        <v>15.1592510310513</v>
      </c>
      <c r="BZ14" s="86">
        <v>3112.7928589121202</v>
      </c>
      <c r="CA14" s="86">
        <v>55.879067006119598</v>
      </c>
    </row>
    <row r="15" spans="1:79" x14ac:dyDescent="0.3">
      <c r="A15" s="85" t="s">
        <v>14</v>
      </c>
      <c r="B15" s="86">
        <v>8454.5477537999996</v>
      </c>
      <c r="C15" s="86"/>
      <c r="D15" s="86">
        <v>1708.0630028999999</v>
      </c>
      <c r="E15" s="86">
        <v>133.31119791</v>
      </c>
      <c r="F15" s="86">
        <v>112.50038345</v>
      </c>
      <c r="G15" s="86">
        <v>245.57059214</v>
      </c>
      <c r="H15" s="86">
        <v>761.8219474</v>
      </c>
      <c r="I15" s="80">
        <v>28.006370106999999</v>
      </c>
      <c r="J15" s="80">
        <v>13.057712505</v>
      </c>
      <c r="K15" s="80">
        <v>81.147768343999999</v>
      </c>
      <c r="L15" s="80">
        <v>11.641958168</v>
      </c>
      <c r="M15" s="82">
        <v>15.823394731</v>
      </c>
      <c r="N15" s="82">
        <v>11.35390894</v>
      </c>
      <c r="O15" s="80">
        <v>9.4369866032999994</v>
      </c>
      <c r="P15" s="86"/>
      <c r="Q15" s="85" t="s">
        <v>14</v>
      </c>
      <c r="R15" s="85">
        <v>0</v>
      </c>
      <c r="S15" s="86">
        <v>2.7570534761012802</v>
      </c>
      <c r="T15" s="86">
        <v>15.758037499841601</v>
      </c>
      <c r="U15" s="86">
        <v>32.722930184205197</v>
      </c>
      <c r="V15" s="86">
        <v>32.722930184205197</v>
      </c>
      <c r="W15" s="86">
        <v>44.379729967754102</v>
      </c>
      <c r="X15" s="86">
        <v>0</v>
      </c>
      <c r="Y15" s="86">
        <v>12.8410968842351</v>
      </c>
      <c r="Z15" s="86">
        <v>11.307042792728</v>
      </c>
      <c r="AA15" s="86">
        <v>0.328555553131749</v>
      </c>
      <c r="AB15" s="86">
        <v>8419.6406997223294</v>
      </c>
      <c r="AC15" s="86">
        <v>116.269023096453</v>
      </c>
      <c r="AD15" s="86">
        <v>3.9855665765274</v>
      </c>
      <c r="AE15" s="86">
        <v>29.886522779632099</v>
      </c>
      <c r="AF15" s="86">
        <v>0</v>
      </c>
      <c r="AG15" s="86">
        <v>0</v>
      </c>
      <c r="AH15" s="86">
        <v>92.417813348919097</v>
      </c>
      <c r="AI15" s="86">
        <v>92.417813348919097</v>
      </c>
      <c r="AJ15" s="86">
        <v>13.608068565702901</v>
      </c>
      <c r="AK15" s="86">
        <v>32.620121578804699</v>
      </c>
      <c r="AL15" s="86">
        <v>1.3409746164783E-2</v>
      </c>
      <c r="AM15" s="86">
        <v>77.623607674283903</v>
      </c>
      <c r="AN15" s="86">
        <v>7.0414533900286E-2</v>
      </c>
      <c r="AO15" s="86">
        <v>13.449753397358</v>
      </c>
      <c r="AP15" s="86">
        <v>4.0545259365931701</v>
      </c>
      <c r="AQ15" s="86">
        <v>1530.9066071162699</v>
      </c>
      <c r="AR15" s="86">
        <v>156.49253794304599</v>
      </c>
      <c r="AS15" s="86">
        <v>1701.0072136250201</v>
      </c>
      <c r="AT15" s="86">
        <v>7.1749249331770406E-5</v>
      </c>
      <c r="AU15" s="86">
        <v>47.491419091896397</v>
      </c>
      <c r="AV15" s="86">
        <v>0</v>
      </c>
      <c r="AW15" s="86">
        <v>205.50794131436501</v>
      </c>
      <c r="AX15" s="86">
        <v>4.8043663156247002E-2</v>
      </c>
      <c r="AY15" s="86">
        <v>3.8058293205057401E-4</v>
      </c>
      <c r="AZ15" s="86">
        <v>39.136244516498799</v>
      </c>
      <c r="BA15" s="86">
        <v>5.29104834763581E-2</v>
      </c>
      <c r="BB15" s="86">
        <v>0</v>
      </c>
      <c r="BC15" s="86">
        <v>1.0657477770355499</v>
      </c>
      <c r="BD15" s="86">
        <v>132.768967602603</v>
      </c>
      <c r="BE15" s="86">
        <v>112.04407064156401</v>
      </c>
      <c r="BF15" s="86">
        <v>20.724896961038802</v>
      </c>
      <c r="BG15" s="86">
        <v>0</v>
      </c>
      <c r="BH15" s="86">
        <v>0</v>
      </c>
      <c r="BI15" s="86">
        <v>35.081339767081602</v>
      </c>
      <c r="BJ15" s="86">
        <v>0</v>
      </c>
      <c r="BK15" s="86">
        <v>5.3595774206804503</v>
      </c>
      <c r="BL15" s="86">
        <v>2.34555285507366</v>
      </c>
      <c r="BM15" s="86">
        <v>2.8770177414860201E-3</v>
      </c>
      <c r="BN15" s="86">
        <v>21.4492132987207</v>
      </c>
      <c r="BO15" s="86">
        <v>0.58286784945020997</v>
      </c>
      <c r="BP15" s="86">
        <v>1.30069747626999E-3</v>
      </c>
      <c r="BQ15" s="86">
        <v>7.5008751357992001</v>
      </c>
      <c r="BR15" s="86">
        <v>7.4258917838787E-6</v>
      </c>
      <c r="BS15" s="86">
        <v>244.55636046546601</v>
      </c>
      <c r="BT15" s="86">
        <v>91.467221246572905</v>
      </c>
      <c r="BU15" s="86">
        <v>0</v>
      </c>
      <c r="BV15" s="86">
        <v>0</v>
      </c>
      <c r="BW15" s="86">
        <v>12.3954403433401</v>
      </c>
      <c r="BX15" s="86">
        <v>0</v>
      </c>
      <c r="BY15" s="86">
        <v>3.4865087991931101</v>
      </c>
      <c r="BZ15" s="86">
        <v>758.67689294476804</v>
      </c>
      <c r="CA15" s="86">
        <v>13.302000948207899</v>
      </c>
    </row>
    <row r="16" spans="1:79" x14ac:dyDescent="0.3">
      <c r="A16" s="85" t="s">
        <v>15</v>
      </c>
      <c r="B16" s="86">
        <v>4129.3774887</v>
      </c>
      <c r="C16" s="86"/>
      <c r="D16" s="86">
        <v>539.15585811999995</v>
      </c>
      <c r="E16" s="86">
        <v>81.335190147000006</v>
      </c>
      <c r="F16" s="86">
        <v>67.413548845999998</v>
      </c>
      <c r="G16" s="86">
        <v>80.105229191999996</v>
      </c>
      <c r="H16" s="86">
        <v>267.83831999</v>
      </c>
      <c r="I16" s="80">
        <v>9.5844350243999994</v>
      </c>
      <c r="J16" s="80">
        <v>5.0788947133000004</v>
      </c>
      <c r="K16" s="80">
        <v>27.916613107</v>
      </c>
      <c r="L16" s="80">
        <v>3.9474013421</v>
      </c>
      <c r="M16" s="82">
        <v>5.3745586652000004</v>
      </c>
      <c r="N16" s="82">
        <v>4.0092806319000003</v>
      </c>
      <c r="O16" s="80">
        <v>5.1716521420000001</v>
      </c>
      <c r="P16" s="86"/>
      <c r="Q16" s="85" t="s">
        <v>15</v>
      </c>
      <c r="R16" s="85">
        <v>0</v>
      </c>
      <c r="S16" s="86">
        <v>0.97346336861544203</v>
      </c>
      <c r="T16" s="86">
        <v>5.3523871377225696</v>
      </c>
      <c r="U16" s="86">
        <v>11.478202015895899</v>
      </c>
      <c r="V16" s="86">
        <v>11.478202015895899</v>
      </c>
      <c r="W16" s="86">
        <v>15.611734704666</v>
      </c>
      <c r="X16" s="86">
        <v>0</v>
      </c>
      <c r="Y16" s="86">
        <v>4.5169733152865197</v>
      </c>
      <c r="Z16" s="86">
        <v>3.9927410740470899</v>
      </c>
      <c r="AA16" s="86">
        <v>9.9155470834322607E-2</v>
      </c>
      <c r="AB16" s="86">
        <v>4112.3426572132503</v>
      </c>
      <c r="AC16" s="86">
        <v>41.007028108083901</v>
      </c>
      <c r="AD16" s="86">
        <v>1.40248161761017</v>
      </c>
      <c r="AE16" s="86">
        <v>10.525759896096501</v>
      </c>
      <c r="AF16" s="86">
        <v>0</v>
      </c>
      <c r="AG16" s="86">
        <v>0</v>
      </c>
      <c r="AH16" s="86">
        <v>32.590587990247897</v>
      </c>
      <c r="AI16" s="86">
        <v>32.590587990247897</v>
      </c>
      <c r="AJ16" s="86">
        <v>4.2954551879239604</v>
      </c>
      <c r="AK16" s="86">
        <v>11.480803182978001</v>
      </c>
      <c r="AL16" s="86">
        <v>4.0469550319395704E-3</v>
      </c>
      <c r="AM16" s="86">
        <v>27.363320786313501</v>
      </c>
      <c r="AN16" s="86">
        <v>1.8345017676333699E-2</v>
      </c>
      <c r="AO16" s="86">
        <v>4.7488584547860997</v>
      </c>
      <c r="AP16" s="86">
        <v>1.4304607779837499</v>
      </c>
      <c r="AQ16" s="86">
        <v>483.23846449083601</v>
      </c>
      <c r="AR16" s="86">
        <v>49.3976511002165</v>
      </c>
      <c r="AS16" s="86">
        <v>536.93157077897695</v>
      </c>
      <c r="AT16" s="86">
        <v>1.8693154101242599E-5</v>
      </c>
      <c r="AU16" s="86">
        <v>16.733044335995899</v>
      </c>
      <c r="AV16" s="86">
        <v>0</v>
      </c>
      <c r="AW16" s="86">
        <v>71.9748078591048</v>
      </c>
      <c r="AX16" s="86">
        <v>2.8727729097152099E-2</v>
      </c>
      <c r="AY16" s="86">
        <v>9.4392269984843198E-5</v>
      </c>
      <c r="AZ16" s="86">
        <v>23.242920933657398</v>
      </c>
      <c r="BA16" s="86">
        <v>3.1965976959495497E-2</v>
      </c>
      <c r="BB16" s="86">
        <v>0</v>
      </c>
      <c r="BC16" s="86">
        <v>0.64802600710990499</v>
      </c>
      <c r="BD16" s="86">
        <v>81.004639282841197</v>
      </c>
      <c r="BE16" s="86">
        <v>67.140426888015398</v>
      </c>
      <c r="BF16" s="86">
        <v>13.864212394825699</v>
      </c>
      <c r="BG16" s="86">
        <v>0</v>
      </c>
      <c r="BH16" s="86">
        <v>0</v>
      </c>
      <c r="BI16" s="86">
        <v>21.2386249781466</v>
      </c>
      <c r="BJ16" s="86">
        <v>0</v>
      </c>
      <c r="BK16" s="86">
        <v>3.1914134867750201</v>
      </c>
      <c r="BL16" s="86">
        <v>1.42626457635432</v>
      </c>
      <c r="BM16" s="86">
        <v>7.6136612507922896E-4</v>
      </c>
      <c r="BN16" s="86">
        <v>12.772282718188601</v>
      </c>
      <c r="BO16" s="86">
        <v>0.20579972217489101</v>
      </c>
      <c r="BP16" s="86">
        <v>4.0456067589300898E-4</v>
      </c>
      <c r="BQ16" s="86">
        <v>4.5589383208496601</v>
      </c>
      <c r="BR16" s="86">
        <v>1.8418061638805701E-6</v>
      </c>
      <c r="BS16" s="86">
        <v>79.774765454508199</v>
      </c>
      <c r="BT16" s="86">
        <v>32.0270538236379</v>
      </c>
      <c r="BU16" s="86">
        <v>0</v>
      </c>
      <c r="BV16" s="86">
        <v>0</v>
      </c>
      <c r="BW16" s="86">
        <v>4.3251605651812302</v>
      </c>
      <c r="BX16" s="86">
        <v>0</v>
      </c>
      <c r="BY16" s="86">
        <v>1.1807234823091599</v>
      </c>
      <c r="BZ16" s="86">
        <v>266.73341908254599</v>
      </c>
      <c r="CA16" s="86">
        <v>4.6370037902338002</v>
      </c>
    </row>
    <row r="17" spans="1:79" x14ac:dyDescent="0.3">
      <c r="A17" s="85" t="s">
        <v>16</v>
      </c>
      <c r="B17" s="86">
        <v>6939.6581611000001</v>
      </c>
      <c r="C17" s="86"/>
      <c r="D17" s="86">
        <v>1780.5371735000001</v>
      </c>
      <c r="E17" s="86">
        <v>201.46168517999999</v>
      </c>
      <c r="F17" s="86">
        <v>177.20935835</v>
      </c>
      <c r="G17" s="86">
        <v>188.12398185999999</v>
      </c>
      <c r="H17" s="86">
        <v>943.66747341999996</v>
      </c>
      <c r="I17" s="80">
        <v>38.577629465000001</v>
      </c>
      <c r="J17" s="80">
        <v>17.237866126</v>
      </c>
      <c r="K17" s="80">
        <v>111.6456802</v>
      </c>
      <c r="L17" s="80">
        <v>16.152435161</v>
      </c>
      <c r="M17" s="82">
        <v>21.947110932000001</v>
      </c>
      <c r="N17" s="82">
        <v>15.617821133</v>
      </c>
      <c r="O17" s="80">
        <v>11.263788691</v>
      </c>
      <c r="P17" s="86"/>
      <c r="Q17" s="85" t="s">
        <v>16</v>
      </c>
      <c r="R17" s="85">
        <v>0</v>
      </c>
      <c r="S17" s="86">
        <v>3.4889193656786799</v>
      </c>
      <c r="T17" s="86">
        <v>21.8565469157965</v>
      </c>
      <c r="U17" s="86">
        <v>40.475666129183701</v>
      </c>
      <c r="V17" s="86">
        <v>40.475666129183701</v>
      </c>
      <c r="W17" s="86">
        <v>55.445868430706298</v>
      </c>
      <c r="X17" s="86">
        <v>0</v>
      </c>
      <c r="Y17" s="86">
        <v>15.9280338721051</v>
      </c>
      <c r="Z17" s="86">
        <v>15.5533956930258</v>
      </c>
      <c r="AA17" s="86">
        <v>5.05817268381469E-2</v>
      </c>
      <c r="AB17" s="86">
        <v>6911.0313619206599</v>
      </c>
      <c r="AC17" s="86">
        <v>146.29355651422401</v>
      </c>
      <c r="AD17" s="86">
        <v>4.9406903636572501</v>
      </c>
      <c r="AE17" s="86">
        <v>37.3209354889932</v>
      </c>
      <c r="AF17" s="86">
        <v>0</v>
      </c>
      <c r="AG17" s="86">
        <v>0</v>
      </c>
      <c r="AH17" s="86">
        <v>116.452006466135</v>
      </c>
      <c r="AI17" s="86">
        <v>116.452006466135</v>
      </c>
      <c r="AJ17" s="86">
        <v>14.185519930602201</v>
      </c>
      <c r="AK17" s="86">
        <v>40.510582209914702</v>
      </c>
      <c r="AL17" s="86">
        <v>2.0644765569905999E-3</v>
      </c>
      <c r="AM17" s="86">
        <v>97.670161486095097</v>
      </c>
      <c r="AN17" s="86">
        <v>8.6855909193432994E-3</v>
      </c>
      <c r="AO17" s="86">
        <v>17.0200030849957</v>
      </c>
      <c r="AP17" s="86">
        <v>5.1170274574515497</v>
      </c>
      <c r="AQ17" s="86">
        <v>1595.8723626296</v>
      </c>
      <c r="AR17" s="86">
        <v>163.13360482234299</v>
      </c>
      <c r="AS17" s="86">
        <v>1773.1914873825499</v>
      </c>
      <c r="AT17" s="86">
        <v>8.8502616510208706E-6</v>
      </c>
      <c r="AU17" s="86">
        <v>59.491361437444397</v>
      </c>
      <c r="AV17" s="86">
        <v>0</v>
      </c>
      <c r="AW17" s="86">
        <v>248.50880315267801</v>
      </c>
      <c r="AX17" s="86">
        <v>7.5449940940381405E-2</v>
      </c>
      <c r="AY17" s="86">
        <v>4.04203026433418E-5</v>
      </c>
      <c r="AZ17" s="86">
        <v>60.825133365630997</v>
      </c>
      <c r="BA17" s="86">
        <v>8.4520287075954603E-2</v>
      </c>
      <c r="BB17" s="86">
        <v>0</v>
      </c>
      <c r="BC17" s="86">
        <v>1.7202996697366</v>
      </c>
      <c r="BD17" s="86">
        <v>200.643885654775</v>
      </c>
      <c r="BE17" s="86">
        <v>176.49159104110799</v>
      </c>
      <c r="BF17" s="86">
        <v>24.1522946136675</v>
      </c>
      <c r="BG17" s="86">
        <v>0</v>
      </c>
      <c r="BH17" s="86">
        <v>0</v>
      </c>
      <c r="BI17" s="86">
        <v>56.175227112992303</v>
      </c>
      <c r="BJ17" s="86">
        <v>0</v>
      </c>
      <c r="BK17" s="86">
        <v>8.3413970422791195</v>
      </c>
      <c r="BL17" s="86">
        <v>3.7863625166862298</v>
      </c>
      <c r="BM17" s="86">
        <v>3.4494256937669699E-4</v>
      </c>
      <c r="BN17" s="86">
        <v>33.3831977370657</v>
      </c>
      <c r="BO17" s="86">
        <v>0.73759086471504798</v>
      </c>
      <c r="BP17" s="86">
        <v>2.0566436072245401E-4</v>
      </c>
      <c r="BQ17" s="86">
        <v>12.099411552770301</v>
      </c>
      <c r="BR17" s="86">
        <v>7.8869774446226499E-7</v>
      </c>
      <c r="BS17" s="86">
        <v>187.34780088774801</v>
      </c>
      <c r="BT17" s="86">
        <v>110.20867832452799</v>
      </c>
      <c r="BU17" s="86">
        <v>0</v>
      </c>
      <c r="BV17" s="86">
        <v>0</v>
      </c>
      <c r="BW17" s="86">
        <v>14.7627294475126</v>
      </c>
      <c r="BX17" s="86">
        <v>0</v>
      </c>
      <c r="BY17" s="86">
        <v>3.6200510961498602</v>
      </c>
      <c r="BZ17" s="86">
        <v>939.77461252511796</v>
      </c>
      <c r="CA17" s="86">
        <v>15.6729470231626</v>
      </c>
    </row>
    <row r="18" spans="1:79" x14ac:dyDescent="0.3">
      <c r="A18" s="85" t="s">
        <v>17</v>
      </c>
      <c r="B18" s="86">
        <v>11075.452437</v>
      </c>
      <c r="C18" s="86"/>
      <c r="D18" s="86">
        <v>3645.0440389</v>
      </c>
      <c r="E18" s="86">
        <v>148.32750662999999</v>
      </c>
      <c r="F18" s="86">
        <v>134.01396444</v>
      </c>
      <c r="G18" s="86">
        <v>506.02354352999998</v>
      </c>
      <c r="H18" s="86">
        <v>1192.7490108</v>
      </c>
      <c r="I18" s="80">
        <v>43.641156590000001</v>
      </c>
      <c r="J18" s="80">
        <v>18.660588969999999</v>
      </c>
      <c r="K18" s="80">
        <v>126.04452084</v>
      </c>
      <c r="L18" s="80">
        <v>18.215326424000001</v>
      </c>
      <c r="M18" s="82">
        <v>24.729378982</v>
      </c>
      <c r="N18" s="82">
        <v>17.312748333999998</v>
      </c>
      <c r="O18" s="80">
        <v>9.2988180496999995</v>
      </c>
      <c r="P18" s="86"/>
      <c r="Q18" s="85" t="s">
        <v>17</v>
      </c>
      <c r="R18" s="85">
        <v>0</v>
      </c>
      <c r="S18" s="86">
        <v>4.2846480311753403</v>
      </c>
      <c r="T18" s="86">
        <v>24.6272696359955</v>
      </c>
      <c r="U18" s="86">
        <v>51.446558666323398</v>
      </c>
      <c r="V18" s="86">
        <v>51.446558666323398</v>
      </c>
      <c r="W18" s="86">
        <v>69.423023745959696</v>
      </c>
      <c r="X18" s="86">
        <v>0</v>
      </c>
      <c r="Y18" s="86">
        <v>20.086228210876701</v>
      </c>
      <c r="Z18" s="86">
        <v>17.241271734797898</v>
      </c>
      <c r="AA18" s="86">
        <v>0.63883156245546202</v>
      </c>
      <c r="AB18" s="86">
        <v>11029.7257446681</v>
      </c>
      <c r="AC18" s="86">
        <v>181.03900016096199</v>
      </c>
      <c r="AD18" s="86">
        <v>6.2299566521485197</v>
      </c>
      <c r="AE18" s="86">
        <v>46.650090744015898</v>
      </c>
      <c r="AF18" s="86">
        <v>0</v>
      </c>
      <c r="AG18" s="86">
        <v>0</v>
      </c>
      <c r="AH18" s="86">
        <v>143.940156466433</v>
      </c>
      <c r="AI18" s="86">
        <v>143.940156466433</v>
      </c>
      <c r="AJ18" s="86">
        <v>29.039867596365202</v>
      </c>
      <c r="AK18" s="86">
        <v>50.974496996621099</v>
      </c>
      <c r="AL18" s="86">
        <v>2.60739119626162E-2</v>
      </c>
      <c r="AM18" s="86">
        <v>120.978524454922</v>
      </c>
      <c r="AN18" s="86">
        <v>0.16050198913458399</v>
      </c>
      <c r="AO18" s="86">
        <v>20.901847479859001</v>
      </c>
      <c r="AP18" s="86">
        <v>6.3097597763633297</v>
      </c>
      <c r="AQ18" s="86">
        <v>3266.9885652222702</v>
      </c>
      <c r="AR18" s="86">
        <v>333.95923216657098</v>
      </c>
      <c r="AS18" s="86">
        <v>3629.9876649852099</v>
      </c>
      <c r="AT18" s="86">
        <v>1.63547405571502E-4</v>
      </c>
      <c r="AU18" s="86">
        <v>74.077242158387193</v>
      </c>
      <c r="AV18" s="86">
        <v>0</v>
      </c>
      <c r="AW18" s="86">
        <v>323.86198852188602</v>
      </c>
      <c r="AX18" s="86">
        <v>5.75547510218202E-2</v>
      </c>
      <c r="AY18" s="86">
        <v>1.0099479972246E-3</v>
      </c>
      <c r="AZ18" s="86">
        <v>47.606850471524503</v>
      </c>
      <c r="BA18" s="86">
        <v>6.2144295751428803E-2</v>
      </c>
      <c r="BB18" s="86">
        <v>0</v>
      </c>
      <c r="BC18" s="86">
        <v>1.23557516060781</v>
      </c>
      <c r="BD18" s="86">
        <v>147.72456186540401</v>
      </c>
      <c r="BE18" s="86">
        <v>133.47009691504701</v>
      </c>
      <c r="BF18" s="86">
        <v>14.2544649503574</v>
      </c>
      <c r="BG18" s="86">
        <v>0</v>
      </c>
      <c r="BH18" s="86">
        <v>0</v>
      </c>
      <c r="BI18" s="86">
        <v>40.9069492872787</v>
      </c>
      <c r="BJ18" s="86">
        <v>0</v>
      </c>
      <c r="BK18" s="86">
        <v>6.4309466968942299</v>
      </c>
      <c r="BL18" s="86">
        <v>2.7190837364881402</v>
      </c>
      <c r="BM18" s="86">
        <v>7.0667216974707502E-3</v>
      </c>
      <c r="BN18" s="86">
        <v>25.7364253060511</v>
      </c>
      <c r="BO18" s="86">
        <v>0.90581690287330596</v>
      </c>
      <c r="BP18" s="86">
        <v>2.4780334154797501E-3</v>
      </c>
      <c r="BQ18" s="86">
        <v>8.70399279982583</v>
      </c>
      <c r="BR18" s="86">
        <v>1.9706493547721701E-5</v>
      </c>
      <c r="BS18" s="86">
        <v>503.93347058184497</v>
      </c>
      <c r="BT18" s="86">
        <v>144.19440679705201</v>
      </c>
      <c r="BU18" s="86">
        <v>0</v>
      </c>
      <c r="BV18" s="86">
        <v>0</v>
      </c>
      <c r="BW18" s="86">
        <v>19.6594533117478</v>
      </c>
      <c r="BX18" s="86">
        <v>0</v>
      </c>
      <c r="BY18" s="86">
        <v>5.8082451382905402</v>
      </c>
      <c r="BZ18" s="86">
        <v>1187.8248587416001</v>
      </c>
      <c r="CA18" s="86">
        <v>21.129686464146399</v>
      </c>
    </row>
    <row r="19" spans="1:79" x14ac:dyDescent="0.3">
      <c r="A19" s="85" t="s">
        <v>18</v>
      </c>
      <c r="B19" s="86">
        <v>8333.1798914999999</v>
      </c>
      <c r="C19" s="86"/>
      <c r="D19" s="86">
        <v>1654.3409248999999</v>
      </c>
      <c r="E19" s="86">
        <v>77.949530202999995</v>
      </c>
      <c r="F19" s="86">
        <v>70.945587891000002</v>
      </c>
      <c r="G19" s="86">
        <v>264.67769679999998</v>
      </c>
      <c r="H19" s="86">
        <v>1978.2485240999999</v>
      </c>
      <c r="I19" s="80">
        <v>79.842641697000005</v>
      </c>
      <c r="J19" s="80">
        <v>32.363930922999998</v>
      </c>
      <c r="K19" s="80">
        <v>230.22857608999999</v>
      </c>
      <c r="L19" s="80">
        <v>33.601314307000003</v>
      </c>
      <c r="M19" s="82">
        <v>45.595550420999999</v>
      </c>
      <c r="N19" s="82">
        <v>31.556773928999998</v>
      </c>
      <c r="O19" s="80">
        <v>12.045693281</v>
      </c>
      <c r="P19" s="86"/>
      <c r="Q19" s="85" t="s">
        <v>18</v>
      </c>
      <c r="R19" s="85">
        <v>0</v>
      </c>
      <c r="S19" s="86">
        <v>7.2255472791518001</v>
      </c>
      <c r="T19" s="86">
        <v>45.407472795677798</v>
      </c>
      <c r="U19" s="86">
        <v>84.797128389442094</v>
      </c>
      <c r="V19" s="86">
        <v>84.797128389442094</v>
      </c>
      <c r="W19" s="86">
        <v>115.572304506701</v>
      </c>
      <c r="X19" s="86">
        <v>0</v>
      </c>
      <c r="Y19" s="86">
        <v>33.370479286412802</v>
      </c>
      <c r="Z19" s="86">
        <v>31.4265855192697</v>
      </c>
      <c r="AA19" s="86">
        <v>0.552912721456296</v>
      </c>
      <c r="AB19" s="86">
        <v>8298.8015967768406</v>
      </c>
      <c r="AC19" s="86">
        <v>303.96865032017502</v>
      </c>
      <c r="AD19" s="86">
        <v>10.358394433208399</v>
      </c>
      <c r="AE19" s="86">
        <v>77.884986400181305</v>
      </c>
      <c r="AF19" s="86">
        <v>0</v>
      </c>
      <c r="AG19" s="86">
        <v>0</v>
      </c>
      <c r="AH19" s="86">
        <v>241.69084202881501</v>
      </c>
      <c r="AI19" s="86">
        <v>241.69084202881501</v>
      </c>
      <c r="AJ19" s="86">
        <v>13.1801251808352</v>
      </c>
      <c r="AK19" s="86">
        <v>84.833688153007401</v>
      </c>
      <c r="AL19" s="86">
        <v>2.25669372352473E-2</v>
      </c>
      <c r="AM19" s="86">
        <v>202.86271223538799</v>
      </c>
      <c r="AN19" s="86">
        <v>0.10169007014030899</v>
      </c>
      <c r="AO19" s="86">
        <v>35.248487527928901</v>
      </c>
      <c r="AP19" s="86">
        <v>10.6117085383729</v>
      </c>
      <c r="AQ19" s="86">
        <v>1482.76224675342</v>
      </c>
      <c r="AR19" s="86">
        <v>151.57120490199901</v>
      </c>
      <c r="AS19" s="86">
        <v>1647.51357683625</v>
      </c>
      <c r="AT19" s="86">
        <v>1.0361991424159301E-4</v>
      </c>
      <c r="AU19" s="86">
        <v>123.912352418564</v>
      </c>
      <c r="AV19" s="86">
        <v>0</v>
      </c>
      <c r="AW19" s="86">
        <v>528.55442301052904</v>
      </c>
      <c r="AX19" s="86">
        <v>3.0354603987058901E-2</v>
      </c>
      <c r="AY19" s="86">
        <v>5.0113507363834205E-4</v>
      </c>
      <c r="AZ19" s="86">
        <v>24.977584776534002</v>
      </c>
      <c r="BA19" s="86">
        <v>3.2669454156539199E-2</v>
      </c>
      <c r="BB19" s="86">
        <v>0</v>
      </c>
      <c r="BC19" s="86">
        <v>0.64888014043442099</v>
      </c>
      <c r="BD19" s="86">
        <v>77.6328869392987</v>
      </c>
      <c r="BE19" s="86">
        <v>70.657836745457303</v>
      </c>
      <c r="BF19" s="86">
        <v>6.9750501938413798</v>
      </c>
      <c r="BG19" s="86">
        <v>0</v>
      </c>
      <c r="BH19" s="86">
        <v>0</v>
      </c>
      <c r="BI19" s="86">
        <v>21.681199230035698</v>
      </c>
      <c r="BJ19" s="86">
        <v>0</v>
      </c>
      <c r="BK19" s="86">
        <v>3.4549658684832698</v>
      </c>
      <c r="BL19" s="86">
        <v>1.4279776673997</v>
      </c>
      <c r="BM19" s="86">
        <v>4.0427551657489904E-3</v>
      </c>
      <c r="BN19" s="86">
        <v>13.826505953912299</v>
      </c>
      <c r="BO19" s="86">
        <v>1.5275518243009201</v>
      </c>
      <c r="BP19" s="86">
        <v>2.1488803973831101E-3</v>
      </c>
      <c r="BQ19" s="86">
        <v>4.57099650159559</v>
      </c>
      <c r="BR19" s="86">
        <v>9.7782818076687806E-6</v>
      </c>
      <c r="BS19" s="86">
        <v>263.585489748089</v>
      </c>
      <c r="BT19" s="86">
        <v>234.971889498731</v>
      </c>
      <c r="BU19" s="86">
        <v>0</v>
      </c>
      <c r="BV19" s="86">
        <v>0</v>
      </c>
      <c r="BW19" s="86">
        <v>31.659232502763501</v>
      </c>
      <c r="BX19" s="86">
        <v>0</v>
      </c>
      <c r="BY19" s="86">
        <v>8.3955451334676798</v>
      </c>
      <c r="BZ19" s="86">
        <v>1970.08726330902</v>
      </c>
      <c r="CA19" s="86">
        <v>33.849497646134097</v>
      </c>
    </row>
    <row r="20" spans="1:79" x14ac:dyDescent="0.3">
      <c r="A20" s="85" t="s">
        <v>19</v>
      </c>
      <c r="B20" s="86">
        <v>2490.2555207999999</v>
      </c>
      <c r="C20" s="86"/>
      <c r="D20" s="86">
        <v>365.94814215000002</v>
      </c>
      <c r="E20" s="86">
        <v>56.402542162000003</v>
      </c>
      <c r="F20" s="86">
        <v>47.790145328000001</v>
      </c>
      <c r="G20" s="86">
        <v>47.767980793</v>
      </c>
      <c r="H20" s="86">
        <v>183.81108560000001</v>
      </c>
      <c r="I20" s="80">
        <v>6.8295271026000002</v>
      </c>
      <c r="J20" s="80">
        <v>3.4691765212000001</v>
      </c>
      <c r="K20" s="80">
        <v>19.858458557999999</v>
      </c>
      <c r="L20" s="80">
        <v>2.8270284253</v>
      </c>
      <c r="M20" s="82">
        <v>3.8467818436000001</v>
      </c>
      <c r="N20" s="82">
        <v>2.8342732772999999</v>
      </c>
      <c r="O20" s="80">
        <v>3.2614952489000002</v>
      </c>
      <c r="P20" s="86"/>
      <c r="Q20" s="85" t="s">
        <v>19</v>
      </c>
      <c r="R20" s="85">
        <v>0</v>
      </c>
      <c r="S20" s="86">
        <v>0.67153555312445701</v>
      </c>
      <c r="T20" s="86">
        <v>3.8308977912665698</v>
      </c>
      <c r="U20" s="86">
        <v>7.8649967240502301</v>
      </c>
      <c r="V20" s="86">
        <v>7.8649967240502301</v>
      </c>
      <c r="W20" s="86">
        <v>10.72894746889</v>
      </c>
      <c r="X20" s="86">
        <v>0</v>
      </c>
      <c r="Y20" s="86">
        <v>3.1013587615609</v>
      </c>
      <c r="Z20" s="86">
        <v>2.8225686738773099</v>
      </c>
      <c r="AA20" s="86">
        <v>5.2760555783845003E-2</v>
      </c>
      <c r="AB20" s="86">
        <v>2479.97298910365</v>
      </c>
      <c r="AC20" s="86">
        <v>28.249701654848099</v>
      </c>
      <c r="AD20" s="86">
        <v>0.96308562693265398</v>
      </c>
      <c r="AE20" s="86">
        <v>7.2382865424464597</v>
      </c>
      <c r="AF20" s="86">
        <v>0</v>
      </c>
      <c r="AG20" s="86">
        <v>0</v>
      </c>
      <c r="AH20" s="86">
        <v>22.4539793018678</v>
      </c>
      <c r="AI20" s="86">
        <v>22.4539793018678</v>
      </c>
      <c r="AJ20" s="86">
        <v>2.91549479133363</v>
      </c>
      <c r="AK20" s="86">
        <v>7.8864763582195403</v>
      </c>
      <c r="AL20" s="86">
        <v>2.1534022662919499E-3</v>
      </c>
      <c r="AM20" s="86">
        <v>18.844985689443099</v>
      </c>
      <c r="AN20" s="86">
        <v>8.0773213216008798E-3</v>
      </c>
      <c r="AO20" s="86">
        <v>3.2759591204617799</v>
      </c>
      <c r="AP20" s="86">
        <v>0.98600637571165495</v>
      </c>
      <c r="AQ20" s="86">
        <v>327.9929364564</v>
      </c>
      <c r="AR20" s="86">
        <v>33.528198509521197</v>
      </c>
      <c r="AS20" s="86">
        <v>364.43662975725499</v>
      </c>
      <c r="AT20" s="86">
        <v>8.2305848117518092E-6</v>
      </c>
      <c r="AU20" s="86">
        <v>11.514211844337099</v>
      </c>
      <c r="AV20" s="86">
        <v>0</v>
      </c>
      <c r="AW20" s="86">
        <v>49.135048248949197</v>
      </c>
      <c r="AX20" s="86">
        <v>2.03469664180955E-2</v>
      </c>
      <c r="AY20" s="86">
        <v>3.3324779736878297E-5</v>
      </c>
      <c r="AZ20" s="86">
        <v>16.4196648952529</v>
      </c>
      <c r="BA20" s="86">
        <v>2.27179412468239E-2</v>
      </c>
      <c r="BB20" s="86">
        <v>0</v>
      </c>
      <c r="BC20" s="86">
        <v>0.461534207135258</v>
      </c>
      <c r="BD20" s="86">
        <v>56.173185020935897</v>
      </c>
      <c r="BE20" s="86">
        <v>47.596353444135097</v>
      </c>
      <c r="BF20" s="86">
        <v>8.5768315768007604</v>
      </c>
      <c r="BG20" s="86">
        <v>0</v>
      </c>
      <c r="BH20" s="86">
        <v>0</v>
      </c>
      <c r="BI20" s="86">
        <v>15.1098688933348</v>
      </c>
      <c r="BJ20" s="86">
        <v>0</v>
      </c>
      <c r="BK20" s="86">
        <v>2.2589259327479998</v>
      </c>
      <c r="BL20" s="86">
        <v>1.0158213763455</v>
      </c>
      <c r="BM20" s="86">
        <v>3.1338077495769799E-4</v>
      </c>
      <c r="BN20" s="86">
        <v>9.0404284298130992</v>
      </c>
      <c r="BO20" s="86">
        <v>0.14196950599654001</v>
      </c>
      <c r="BP20" s="86">
        <v>2.1925263151396899E-4</v>
      </c>
      <c r="BQ20" s="86">
        <v>3.2464781934225102</v>
      </c>
      <c r="BR20" s="86">
        <v>6.5023186001752595E-7</v>
      </c>
      <c r="BS20" s="86">
        <v>47.570699187486497</v>
      </c>
      <c r="BT20" s="86">
        <v>21.851248149435001</v>
      </c>
      <c r="BU20" s="86">
        <v>0</v>
      </c>
      <c r="BV20" s="86">
        <v>0</v>
      </c>
      <c r="BW20" s="86">
        <v>2.9405692663501899</v>
      </c>
      <c r="BX20" s="86">
        <v>0</v>
      </c>
      <c r="BY20" s="86">
        <v>0.77503912627192795</v>
      </c>
      <c r="BZ20" s="86">
        <v>183.052115761393</v>
      </c>
      <c r="CA20" s="86">
        <v>3.1466216386434902</v>
      </c>
    </row>
    <row r="21" spans="1:79" x14ac:dyDescent="0.3">
      <c r="A21" s="85" t="s">
        <v>20</v>
      </c>
      <c r="B21" s="86">
        <v>8975.2056809000005</v>
      </c>
      <c r="C21" s="86"/>
      <c r="D21" s="86">
        <v>3108.7077414999999</v>
      </c>
      <c r="E21" s="86">
        <v>164.16978544</v>
      </c>
      <c r="F21" s="86">
        <v>148.90252326000001</v>
      </c>
      <c r="G21" s="86">
        <v>398.93683191999997</v>
      </c>
      <c r="H21" s="86">
        <v>1287.6439261999999</v>
      </c>
      <c r="I21" s="80">
        <v>50.104161556000001</v>
      </c>
      <c r="J21" s="80">
        <v>21.249961214999999</v>
      </c>
      <c r="K21" s="80">
        <v>144.6757854</v>
      </c>
      <c r="L21" s="80">
        <v>20.992884030999999</v>
      </c>
      <c r="M21" s="82">
        <v>28.500035728</v>
      </c>
      <c r="N21" s="82">
        <v>19.931515940000001</v>
      </c>
      <c r="O21" s="80">
        <v>10.197013992</v>
      </c>
      <c r="P21" s="86"/>
      <c r="Q21" s="85" t="s">
        <v>20</v>
      </c>
      <c r="R21" s="85">
        <v>0</v>
      </c>
      <c r="S21" s="86">
        <v>4.6683473548529602</v>
      </c>
      <c r="T21" s="86">
        <v>28.382340626946998</v>
      </c>
      <c r="U21" s="86">
        <v>55.200537631713402</v>
      </c>
      <c r="V21" s="86">
        <v>55.200537631713402</v>
      </c>
      <c r="W21" s="86">
        <v>74.986896802399201</v>
      </c>
      <c r="X21" s="86">
        <v>0</v>
      </c>
      <c r="Y21" s="86">
        <v>21.711576526635401</v>
      </c>
      <c r="Z21" s="86">
        <v>19.849206855697201</v>
      </c>
      <c r="AA21" s="86">
        <v>0.53120918061645395</v>
      </c>
      <c r="AB21" s="86">
        <v>8938.14426146816</v>
      </c>
      <c r="AC21" s="86">
        <v>196.78404658813699</v>
      </c>
      <c r="AD21" s="86">
        <v>6.7414365390658597</v>
      </c>
      <c r="AE21" s="86">
        <v>50.554873825684098</v>
      </c>
      <c r="AF21" s="86">
        <v>0</v>
      </c>
      <c r="AG21" s="86">
        <v>0</v>
      </c>
      <c r="AH21" s="86">
        <v>156.37467912599499</v>
      </c>
      <c r="AI21" s="86">
        <v>156.37467912599499</v>
      </c>
      <c r="AJ21" s="86">
        <v>24.766944136263199</v>
      </c>
      <c r="AK21" s="86">
        <v>55.175124080962497</v>
      </c>
      <c r="AL21" s="86">
        <v>2.1681091356235801E-2</v>
      </c>
      <c r="AM21" s="86">
        <v>131.31623442378199</v>
      </c>
      <c r="AN21" s="86">
        <v>0.101381396690698</v>
      </c>
      <c r="AO21" s="86">
        <v>22.773639667160399</v>
      </c>
      <c r="AP21" s="86">
        <v>6.86221718353206</v>
      </c>
      <c r="AQ21" s="86">
        <v>2786.28020387065</v>
      </c>
      <c r="AR21" s="86">
        <v>284.81994342933302</v>
      </c>
      <c r="AS21" s="86">
        <v>3095.8670914362501</v>
      </c>
      <c r="AT21" s="86">
        <v>1.03306262620524E-4</v>
      </c>
      <c r="AU21" s="86">
        <v>80.340537388907407</v>
      </c>
      <c r="AV21" s="86">
        <v>0</v>
      </c>
      <c r="AW21" s="86">
        <v>346.94643534896699</v>
      </c>
      <c r="AX21" s="86">
        <v>6.3484099461521004E-2</v>
      </c>
      <c r="AY21" s="86">
        <v>4.22126617652408E-4</v>
      </c>
      <c r="AZ21" s="86">
        <v>51.554111207746999</v>
      </c>
      <c r="BA21" s="86">
        <v>6.9988426164453693E-2</v>
      </c>
      <c r="BB21" s="86">
        <v>0</v>
      </c>
      <c r="BC21" s="86">
        <v>1.4111475733174601</v>
      </c>
      <c r="BD21" s="86">
        <v>163.502725676843</v>
      </c>
      <c r="BE21" s="86">
        <v>148.29849829874499</v>
      </c>
      <c r="BF21" s="86">
        <v>15.2042273780981</v>
      </c>
      <c r="BG21" s="86">
        <v>0</v>
      </c>
      <c r="BH21" s="86">
        <v>0</v>
      </c>
      <c r="BI21" s="86">
        <v>46.545259927137202</v>
      </c>
      <c r="BJ21" s="86">
        <v>0</v>
      </c>
      <c r="BK21" s="86">
        <v>7.1194376526287302</v>
      </c>
      <c r="BL21" s="86">
        <v>3.1057625741166301</v>
      </c>
      <c r="BM21" s="86">
        <v>3.5916395889592501E-3</v>
      </c>
      <c r="BN21" s="86">
        <v>28.4921963360284</v>
      </c>
      <c r="BO21" s="86">
        <v>0.98693462844758695</v>
      </c>
      <c r="BP21" s="86">
        <v>2.1293947640007201E-3</v>
      </c>
      <c r="BQ21" s="86">
        <v>9.9309591044825396</v>
      </c>
      <c r="BR21" s="86">
        <v>8.2366907127101893E-6</v>
      </c>
      <c r="BS21" s="86">
        <v>397.28905909158499</v>
      </c>
      <c r="BT21" s="86">
        <v>154.439148196953</v>
      </c>
      <c r="BU21" s="86">
        <v>0</v>
      </c>
      <c r="BV21" s="86">
        <v>0</v>
      </c>
      <c r="BW21" s="86">
        <v>20.8861617253296</v>
      </c>
      <c r="BX21" s="86">
        <v>0</v>
      </c>
      <c r="BY21" s="86">
        <v>5.7886507861699998</v>
      </c>
      <c r="BZ21" s="86">
        <v>1282.3267460716299</v>
      </c>
      <c r="CA21" s="86">
        <v>22.416706209871599</v>
      </c>
    </row>
    <row r="22" spans="1:79" x14ac:dyDescent="0.3">
      <c r="A22" s="85" t="s">
        <v>21</v>
      </c>
      <c r="B22" s="86">
        <v>13291.202112000001</v>
      </c>
      <c r="C22" s="86"/>
      <c r="D22" s="86">
        <v>3609.4137893000002</v>
      </c>
      <c r="E22" s="86">
        <v>175.91456997</v>
      </c>
      <c r="F22" s="86">
        <v>157.52220356000001</v>
      </c>
      <c r="G22" s="86">
        <v>483.77728205</v>
      </c>
      <c r="H22" s="86">
        <v>1255.1520178000001</v>
      </c>
      <c r="I22" s="80">
        <v>47.926803059999997</v>
      </c>
      <c r="J22" s="80">
        <v>20.81781878</v>
      </c>
      <c r="K22" s="80">
        <v>138.49372079</v>
      </c>
      <c r="L22" s="80">
        <v>20.030493139000001</v>
      </c>
      <c r="M22" s="82">
        <v>27.197790902000001</v>
      </c>
      <c r="N22" s="82">
        <v>19.121227784999999</v>
      </c>
      <c r="O22" s="80">
        <v>10.967170288</v>
      </c>
      <c r="P22" s="86"/>
      <c r="Q22" s="85" t="s">
        <v>128</v>
      </c>
      <c r="R22" s="85">
        <v>0</v>
      </c>
      <c r="S22" s="86">
        <v>4.5262352261750296</v>
      </c>
      <c r="T22" s="86">
        <v>27.085481109171599</v>
      </c>
      <c r="U22" s="86">
        <v>53.810193827825202</v>
      </c>
      <c r="V22" s="86">
        <v>53.810193827825202</v>
      </c>
      <c r="W22" s="86">
        <v>72.926021150481901</v>
      </c>
      <c r="X22" s="86">
        <v>0</v>
      </c>
      <c r="Y22" s="86">
        <v>21.1573299280718</v>
      </c>
      <c r="Z22" s="86">
        <v>19.042275019571001</v>
      </c>
      <c r="AA22" s="86">
        <v>0.63795824912828003</v>
      </c>
      <c r="AB22" s="86">
        <v>13236.3196507878</v>
      </c>
      <c r="AC22" s="86">
        <v>191.07104653140999</v>
      </c>
      <c r="AD22" s="86">
        <v>6.5708285854561099</v>
      </c>
      <c r="AE22" s="86">
        <v>49.181165814500901</v>
      </c>
      <c r="AF22" s="86">
        <v>0</v>
      </c>
      <c r="AG22" s="86">
        <v>0</v>
      </c>
      <c r="AH22" s="86">
        <v>151.76923600544899</v>
      </c>
      <c r="AI22" s="86">
        <v>151.76923600544899</v>
      </c>
      <c r="AJ22" s="86">
        <v>28.756143327546098</v>
      </c>
      <c r="AK22" s="86">
        <v>53.753239710310403</v>
      </c>
      <c r="AL22" s="86">
        <v>2.6038027364170699E-2</v>
      </c>
      <c r="AM22" s="86">
        <v>127.493481133077</v>
      </c>
      <c r="AN22" s="86">
        <v>0.12327969052080801</v>
      </c>
      <c r="AO22" s="86">
        <v>22.080261066765601</v>
      </c>
      <c r="AP22" s="86">
        <v>6.6576051737055799</v>
      </c>
      <c r="AQ22" s="86">
        <v>3235.05509566405</v>
      </c>
      <c r="AR22" s="86">
        <v>330.69486256496702</v>
      </c>
      <c r="AS22" s="86">
        <v>3594.5061015565698</v>
      </c>
      <c r="AT22" s="86">
        <v>1.25618452282594E-4</v>
      </c>
      <c r="AU22" s="86">
        <v>78.093646210860996</v>
      </c>
      <c r="AV22" s="86">
        <v>0</v>
      </c>
      <c r="AW22" s="86">
        <v>340.23348840060203</v>
      </c>
      <c r="AX22" s="86">
        <v>6.7204583629579401E-2</v>
      </c>
      <c r="AY22" s="86">
        <v>5.5011741937642197E-4</v>
      </c>
      <c r="AZ22" s="86">
        <v>54.696476793597697</v>
      </c>
      <c r="BA22" s="86">
        <v>7.3831792082100001E-2</v>
      </c>
      <c r="BB22" s="86">
        <v>0</v>
      </c>
      <c r="BC22" s="86">
        <v>1.4853916003902099</v>
      </c>
      <c r="BD22" s="86">
        <v>175.19959081952001</v>
      </c>
      <c r="BE22" s="86">
        <v>156.883161193809</v>
      </c>
      <c r="BF22" s="86">
        <v>18.316429625710299</v>
      </c>
      <c r="BG22" s="86">
        <v>0</v>
      </c>
      <c r="BH22" s="86">
        <v>0</v>
      </c>
      <c r="BI22" s="86">
        <v>49.071103358190399</v>
      </c>
      <c r="BJ22" s="86">
        <v>0</v>
      </c>
      <c r="BK22" s="86">
        <v>7.5484365372002298</v>
      </c>
      <c r="BL22" s="86">
        <v>3.2691218770151602</v>
      </c>
      <c r="BM22" s="86">
        <v>4.5571220635372096E-3</v>
      </c>
      <c r="BN22" s="86">
        <v>30.208941616098102</v>
      </c>
      <c r="BO22" s="86">
        <v>0.95688913497643702</v>
      </c>
      <c r="BP22" s="86">
        <v>2.56326475929386E-3</v>
      </c>
      <c r="BQ22" s="86">
        <v>10.4549717973731</v>
      </c>
      <c r="BR22" s="86">
        <v>1.07339907148155E-5</v>
      </c>
      <c r="BS22" s="86">
        <v>481.77917883562901</v>
      </c>
      <c r="BT22" s="86">
        <v>151.59240005351401</v>
      </c>
      <c r="BU22" s="86">
        <v>0</v>
      </c>
      <c r="BV22" s="86">
        <v>0</v>
      </c>
      <c r="BW22" s="86">
        <v>20.554484601363299</v>
      </c>
      <c r="BX22" s="86">
        <v>0</v>
      </c>
      <c r="BY22" s="86">
        <v>5.8687954350369598</v>
      </c>
      <c r="BZ22" s="86">
        <v>1249.9696329855501</v>
      </c>
      <c r="CA22" s="86">
        <v>22.120177190206501</v>
      </c>
    </row>
    <row r="23" spans="1:79" x14ac:dyDescent="0.3">
      <c r="A23" s="85" t="s">
        <v>22</v>
      </c>
      <c r="B23" s="86">
        <v>14982.33743</v>
      </c>
      <c r="C23" s="86"/>
      <c r="D23" s="86">
        <v>3665.7910797999998</v>
      </c>
      <c r="E23" s="86">
        <v>229.3212762</v>
      </c>
      <c r="F23" s="86">
        <v>201.24027387999999</v>
      </c>
      <c r="G23" s="86">
        <v>549.77253518999999</v>
      </c>
      <c r="H23" s="86">
        <v>1371.8412776</v>
      </c>
      <c r="I23" s="80">
        <v>48.972888912999998</v>
      </c>
      <c r="J23" s="80">
        <v>22.113652895000001</v>
      </c>
      <c r="K23" s="80">
        <v>141.68979374</v>
      </c>
      <c r="L23" s="80">
        <v>20.396425059999999</v>
      </c>
      <c r="M23" s="82">
        <v>27.707341569</v>
      </c>
      <c r="N23" s="82">
        <v>19.659426845999999</v>
      </c>
      <c r="O23" s="80">
        <v>13.89973254</v>
      </c>
      <c r="P23" s="86"/>
      <c r="Q23" s="85" t="s">
        <v>22</v>
      </c>
      <c r="R23" s="85">
        <v>0</v>
      </c>
      <c r="S23" s="86">
        <v>4.9253360435608098</v>
      </c>
      <c r="T23" s="86">
        <v>27.592912554738099</v>
      </c>
      <c r="U23" s="86">
        <v>58.715895638386897</v>
      </c>
      <c r="V23" s="86">
        <v>58.715895638386897</v>
      </c>
      <c r="W23" s="86">
        <v>79.479462324827793</v>
      </c>
      <c r="X23" s="86">
        <v>0</v>
      </c>
      <c r="Y23" s="86">
        <v>23.123389427957498</v>
      </c>
      <c r="Z23" s="86">
        <v>19.578241604678901</v>
      </c>
      <c r="AA23" s="86">
        <v>0.82019353484944602</v>
      </c>
      <c r="AB23" s="86">
        <v>14920.4719384125</v>
      </c>
      <c r="AC23" s="86">
        <v>208.17541932007799</v>
      </c>
      <c r="AD23" s="86">
        <v>7.1856877572208298</v>
      </c>
      <c r="AE23" s="86">
        <v>53.672227182833197</v>
      </c>
      <c r="AF23" s="86">
        <v>0</v>
      </c>
      <c r="AG23" s="86">
        <v>0</v>
      </c>
      <c r="AH23" s="86">
        <v>165.237629034516</v>
      </c>
      <c r="AI23" s="86">
        <v>165.237629034516</v>
      </c>
      <c r="AJ23" s="86">
        <v>29.2051571807106</v>
      </c>
      <c r="AK23" s="86">
        <v>58.7518202450308</v>
      </c>
      <c r="AL23" s="86">
        <v>3.3475660105626102E-2</v>
      </c>
      <c r="AM23" s="86">
        <v>138.83728923783499</v>
      </c>
      <c r="AN23" s="86">
        <v>0.148008695237417</v>
      </c>
      <c r="AO23" s="86">
        <v>24.027317303259402</v>
      </c>
      <c r="AP23" s="86">
        <v>7.2470136514881398</v>
      </c>
      <c r="AQ23" s="86">
        <v>3285.58190187227</v>
      </c>
      <c r="AR23" s="86">
        <v>335.85990028322902</v>
      </c>
      <c r="AS23" s="86">
        <v>3650.6469593362099</v>
      </c>
      <c r="AT23" s="86">
        <v>1.50817869108945E-4</v>
      </c>
      <c r="AU23" s="86">
        <v>85.152933672941003</v>
      </c>
      <c r="AV23" s="86">
        <v>0</v>
      </c>
      <c r="AW23" s="86">
        <v>373.956137919843</v>
      </c>
      <c r="AX23" s="86">
        <v>8.5811989637174194E-2</v>
      </c>
      <c r="AY23" s="86">
        <v>6.5226119382595605E-4</v>
      </c>
      <c r="AZ23" s="86">
        <v>69.761161576084206</v>
      </c>
      <c r="BA23" s="86">
        <v>9.4358830443625002E-2</v>
      </c>
      <c r="BB23" s="86">
        <v>0</v>
      </c>
      <c r="BC23" s="86">
        <v>1.8995903071589599</v>
      </c>
      <c r="BD23" s="86">
        <v>228.38895373573999</v>
      </c>
      <c r="BE23" s="86">
        <v>200.42390601934201</v>
      </c>
      <c r="BF23" s="86">
        <v>27.9650477163974</v>
      </c>
      <c r="BG23" s="86">
        <v>0</v>
      </c>
      <c r="BH23" s="86">
        <v>0</v>
      </c>
      <c r="BI23" s="86">
        <v>62.765935394875299</v>
      </c>
      <c r="BJ23" s="86">
        <v>0</v>
      </c>
      <c r="BK23" s="86">
        <v>9.6475326399797101</v>
      </c>
      <c r="BL23" s="86">
        <v>4.1807226683972898</v>
      </c>
      <c r="BM23" s="86">
        <v>5.5730902325765901E-3</v>
      </c>
      <c r="BN23" s="86">
        <v>38.6095715346924</v>
      </c>
      <c r="BO23" s="86">
        <v>1.0412641545013499</v>
      </c>
      <c r="BP23" s="86">
        <v>3.3303871876188399E-3</v>
      </c>
      <c r="BQ23" s="86">
        <v>13.3696526125321</v>
      </c>
      <c r="BR23" s="86">
        <v>1.27269277474825E-5</v>
      </c>
      <c r="BS23" s="86">
        <v>547.50135135846301</v>
      </c>
      <c r="BT23" s="86">
        <v>166.80716181173599</v>
      </c>
      <c r="BU23" s="86">
        <v>0</v>
      </c>
      <c r="BV23" s="86">
        <v>0</v>
      </c>
      <c r="BW23" s="86">
        <v>22.641598357704101</v>
      </c>
      <c r="BX23" s="86">
        <v>0</v>
      </c>
      <c r="BY23" s="86">
        <v>6.5914520722488401</v>
      </c>
      <c r="BZ23" s="86">
        <v>1366.17756443239</v>
      </c>
      <c r="CA23" s="86">
        <v>24.4404254793102</v>
      </c>
    </row>
    <row r="24" spans="1:79" x14ac:dyDescent="0.3">
      <c r="A24" s="85" t="s">
        <v>23</v>
      </c>
      <c r="B24" s="86">
        <v>13097.031434</v>
      </c>
      <c r="C24" s="86"/>
      <c r="D24" s="86">
        <v>3315.9686018000002</v>
      </c>
      <c r="E24" s="86">
        <v>194.76210986999999</v>
      </c>
      <c r="F24" s="86">
        <v>168.52474328</v>
      </c>
      <c r="G24" s="86">
        <v>474.19238041</v>
      </c>
      <c r="H24" s="86">
        <v>1184.5537485</v>
      </c>
      <c r="I24" s="80">
        <v>42.088587609000001</v>
      </c>
      <c r="J24" s="80">
        <v>19.294041241999999</v>
      </c>
      <c r="K24" s="80">
        <v>121.83582892</v>
      </c>
      <c r="L24" s="80">
        <v>17.498582872</v>
      </c>
      <c r="M24" s="82">
        <v>23.775870071</v>
      </c>
      <c r="N24" s="82">
        <v>16.939512944000001</v>
      </c>
      <c r="O24" s="80">
        <v>12.663812391</v>
      </c>
      <c r="P24" s="86"/>
      <c r="Q24" s="85" t="s">
        <v>23</v>
      </c>
      <c r="R24" s="85">
        <v>0</v>
      </c>
      <c r="S24" s="86">
        <v>4.2464270844918097</v>
      </c>
      <c r="T24" s="86">
        <v>23.677756709008499</v>
      </c>
      <c r="U24" s="86">
        <v>50.751630570960103</v>
      </c>
      <c r="V24" s="86">
        <v>50.751630570960103</v>
      </c>
      <c r="W24" s="86">
        <v>68.622961427434305</v>
      </c>
      <c r="X24" s="86">
        <v>0</v>
      </c>
      <c r="Y24" s="86">
        <v>19.962438414700699</v>
      </c>
      <c r="Z24" s="86">
        <v>16.869632375387798</v>
      </c>
      <c r="AA24" s="86">
        <v>0.73225143108133794</v>
      </c>
      <c r="AB24" s="86">
        <v>13042.9984342157</v>
      </c>
      <c r="AC24" s="86">
        <v>179.551699132067</v>
      </c>
      <c r="AD24" s="86">
        <v>6.2022945790267796</v>
      </c>
      <c r="AE24" s="86">
        <v>46.315484394893097</v>
      </c>
      <c r="AF24" s="86">
        <v>0</v>
      </c>
      <c r="AG24" s="86">
        <v>0</v>
      </c>
      <c r="AH24" s="86">
        <v>142.53037958940601</v>
      </c>
      <c r="AI24" s="86">
        <v>142.53037958940601</v>
      </c>
      <c r="AJ24" s="86">
        <v>26.418163606805599</v>
      </c>
      <c r="AK24" s="86">
        <v>50.708966778156999</v>
      </c>
      <c r="AL24" s="86">
        <v>2.9886708894512101E-2</v>
      </c>
      <c r="AM24" s="86">
        <v>119.775055588927</v>
      </c>
      <c r="AN24" s="86">
        <v>0.13873185740520899</v>
      </c>
      <c r="AO24" s="86">
        <v>20.715381750956201</v>
      </c>
      <c r="AP24" s="86">
        <v>6.2499971302908097</v>
      </c>
      <c r="AQ24" s="86">
        <v>2972.0529747757</v>
      </c>
      <c r="AR24" s="86">
        <v>303.81035722317898</v>
      </c>
      <c r="AS24" s="86">
        <v>3302.28149560569</v>
      </c>
      <c r="AT24" s="86">
        <v>1.4136455640227701E-4</v>
      </c>
      <c r="AU24" s="86">
        <v>73.471741932561699</v>
      </c>
      <c r="AV24" s="86">
        <v>0</v>
      </c>
      <c r="AW24" s="86">
        <v>323.31053438484099</v>
      </c>
      <c r="AX24" s="86">
        <v>7.1897636421457495E-2</v>
      </c>
      <c r="AY24" s="86">
        <v>6.1274695550301195E-4</v>
      </c>
      <c r="AZ24" s="86">
        <v>58.533162524181897</v>
      </c>
      <c r="BA24" s="86">
        <v>7.8904879419302604E-2</v>
      </c>
      <c r="BB24" s="86">
        <v>0</v>
      </c>
      <c r="BC24" s="86">
        <v>1.58649594316484</v>
      </c>
      <c r="BD24" s="86">
        <v>193.97080540146601</v>
      </c>
      <c r="BE24" s="86">
        <v>167.84167593140199</v>
      </c>
      <c r="BF24" s="86">
        <v>26.129129470063901</v>
      </c>
      <c r="BG24" s="86">
        <v>0</v>
      </c>
      <c r="BH24" s="86">
        <v>0</v>
      </c>
      <c r="BI24" s="86">
        <v>52.455913594360602</v>
      </c>
      <c r="BJ24" s="86">
        <v>0</v>
      </c>
      <c r="BK24" s="86">
        <v>8.0863575739237294</v>
      </c>
      <c r="BL24" s="86">
        <v>3.49162261104405</v>
      </c>
      <c r="BM24" s="86">
        <v>5.11808445937708E-3</v>
      </c>
      <c r="BN24" s="86">
        <v>32.361664575803097</v>
      </c>
      <c r="BO24" s="86">
        <v>0.89773666468884605</v>
      </c>
      <c r="BP24" s="86">
        <v>2.9273845282053799E-3</v>
      </c>
      <c r="BQ24" s="86">
        <v>11.166986421181999</v>
      </c>
      <c r="BR24" s="86">
        <v>1.1955957806246699E-5</v>
      </c>
      <c r="BS24" s="86">
        <v>472.23517360626602</v>
      </c>
      <c r="BT24" s="86">
        <v>144.220810455823</v>
      </c>
      <c r="BU24" s="86">
        <v>0</v>
      </c>
      <c r="BV24" s="86">
        <v>0</v>
      </c>
      <c r="BW24" s="86">
        <v>19.6018140758657</v>
      </c>
      <c r="BX24" s="86">
        <v>0</v>
      </c>
      <c r="BY24" s="86">
        <v>5.76477243395352</v>
      </c>
      <c r="BZ24" s="86">
        <v>1179.6670858843499</v>
      </c>
      <c r="CA24" s="86">
        <v>21.163606374279698</v>
      </c>
    </row>
    <row r="25" spans="1:79" x14ac:dyDescent="0.3">
      <c r="A25" s="85" t="s">
        <v>24</v>
      </c>
      <c r="B25" s="86">
        <v>8326.6626281000008</v>
      </c>
      <c r="C25" s="86"/>
      <c r="D25" s="86">
        <v>3995.1203983</v>
      </c>
      <c r="E25" s="86">
        <v>315.21387256999998</v>
      </c>
      <c r="F25" s="86">
        <v>293.49733966999997</v>
      </c>
      <c r="G25" s="86">
        <v>395.71341339000003</v>
      </c>
      <c r="H25" s="86">
        <v>2000.1816372999999</v>
      </c>
      <c r="I25" s="80">
        <v>84.333274614999993</v>
      </c>
      <c r="J25" s="80">
        <v>34.699867888</v>
      </c>
      <c r="K25" s="80">
        <v>243.36367559000001</v>
      </c>
      <c r="L25" s="80">
        <v>35.523400895000002</v>
      </c>
      <c r="M25" s="82">
        <v>48.220665478999997</v>
      </c>
      <c r="N25" s="82">
        <v>33.582332176999998</v>
      </c>
      <c r="O25" s="80">
        <v>15.333145223000001</v>
      </c>
      <c r="P25" s="86"/>
      <c r="Q25" s="85" t="s">
        <v>24</v>
      </c>
      <c r="R25" s="85">
        <v>0</v>
      </c>
      <c r="S25" s="86">
        <v>7.4061459316484397</v>
      </c>
      <c r="T25" s="86">
        <v>48.021710884480598</v>
      </c>
      <c r="U25" s="86">
        <v>85.796589647834494</v>
      </c>
      <c r="V25" s="86">
        <v>85.796589647834494</v>
      </c>
      <c r="W25" s="86">
        <v>117.603646893987</v>
      </c>
      <c r="X25" s="86">
        <v>0</v>
      </c>
      <c r="Y25" s="86">
        <v>33.763427272228</v>
      </c>
      <c r="Z25" s="86">
        <v>33.443765588193401</v>
      </c>
      <c r="AA25" s="86">
        <v>5.1430880482033502E-2</v>
      </c>
      <c r="AB25" s="86">
        <v>8292.3128010996606</v>
      </c>
      <c r="AC25" s="86">
        <v>310.42232410564702</v>
      </c>
      <c r="AD25" s="86">
        <v>10.4721764045999</v>
      </c>
      <c r="AE25" s="86">
        <v>79.149250450911097</v>
      </c>
      <c r="AF25" s="86">
        <v>0</v>
      </c>
      <c r="AG25" s="86">
        <v>0</v>
      </c>
      <c r="AH25" s="86">
        <v>247.13386624835999</v>
      </c>
      <c r="AI25" s="86">
        <v>247.13386624835999</v>
      </c>
      <c r="AJ25" s="86">
        <v>31.829156949732901</v>
      </c>
      <c r="AK25" s="86">
        <v>85.877316153262697</v>
      </c>
      <c r="AL25" s="86">
        <v>2.0991374011333601E-3</v>
      </c>
      <c r="AM25" s="86">
        <v>207.25569383023901</v>
      </c>
      <c r="AN25" s="86">
        <v>7.7557403447757797E-3</v>
      </c>
      <c r="AO25" s="86">
        <v>36.129481969033399</v>
      </c>
      <c r="AP25" s="86">
        <v>10.860392331436501</v>
      </c>
      <c r="AQ25" s="86">
        <v>3580.7741983509</v>
      </c>
      <c r="AR25" s="86">
        <v>366.03464419517201</v>
      </c>
      <c r="AS25" s="86">
        <v>3978.6379994958102</v>
      </c>
      <c r="AT25" s="86">
        <v>7.9029081006428594E-6</v>
      </c>
      <c r="AU25" s="86">
        <v>126.197370953065</v>
      </c>
      <c r="AV25" s="86">
        <v>0</v>
      </c>
      <c r="AW25" s="86">
        <v>525.78713596793898</v>
      </c>
      <c r="AX25" s="86">
        <v>0.124949750836334</v>
      </c>
      <c r="AY25" s="86">
        <v>3.2814732451043598E-5</v>
      </c>
      <c r="AZ25" s="86">
        <v>100.69386306786301</v>
      </c>
      <c r="BA25" s="86">
        <v>0.14006361644595</v>
      </c>
      <c r="BB25" s="86">
        <v>0</v>
      </c>
      <c r="BC25" s="86">
        <v>2.8519182517369601</v>
      </c>
      <c r="BD25" s="86">
        <v>313.93552132534802</v>
      </c>
      <c r="BE25" s="86">
        <v>292.30858071535101</v>
      </c>
      <c r="BF25" s="86">
        <v>21.626940609996801</v>
      </c>
      <c r="BG25" s="86">
        <v>0</v>
      </c>
      <c r="BH25" s="86">
        <v>0</v>
      </c>
      <c r="BI25" s="86">
        <v>93.095016432105894</v>
      </c>
      <c r="BJ25" s="86">
        <v>0</v>
      </c>
      <c r="BK25" s="86">
        <v>13.807609903982099</v>
      </c>
      <c r="BL25" s="86">
        <v>6.2770544134570097</v>
      </c>
      <c r="BM25" s="86">
        <v>3.02013916477895E-4</v>
      </c>
      <c r="BN25" s="86">
        <v>55.259624615971298</v>
      </c>
      <c r="BO25" s="86">
        <v>1.5657325153849899</v>
      </c>
      <c r="BP25" s="86">
        <v>2.0463952668970501E-4</v>
      </c>
      <c r="BQ25" s="86">
        <v>20.0579405544844</v>
      </c>
      <c r="BR25" s="86">
        <v>6.4029226231694705E-7</v>
      </c>
      <c r="BS25" s="86">
        <v>394.08082575848499</v>
      </c>
      <c r="BT25" s="86">
        <v>233.10624760680099</v>
      </c>
      <c r="BU25" s="86">
        <v>0</v>
      </c>
      <c r="BV25" s="86">
        <v>0</v>
      </c>
      <c r="BW25" s="86">
        <v>31.201517275357499</v>
      </c>
      <c r="BX25" s="86">
        <v>0</v>
      </c>
      <c r="BY25" s="86">
        <v>7.5712238436909098</v>
      </c>
      <c r="BZ25" s="86">
        <v>1991.9303159666399</v>
      </c>
      <c r="CA25" s="86">
        <v>33.095844073254298</v>
      </c>
    </row>
    <row r="26" spans="1:79" x14ac:dyDescent="0.3">
      <c r="A26" s="85" t="s">
        <v>25</v>
      </c>
      <c r="B26" s="86">
        <v>10569.02864</v>
      </c>
      <c r="C26" s="86"/>
      <c r="D26" s="86">
        <v>2316.5876232999999</v>
      </c>
      <c r="E26" s="86">
        <v>142.84202793</v>
      </c>
      <c r="F26" s="86">
        <v>124.69877609</v>
      </c>
      <c r="G26" s="86">
        <v>351.63100176</v>
      </c>
      <c r="H26" s="86">
        <v>950.13527221000004</v>
      </c>
      <c r="I26" s="80">
        <v>34.744765045000001</v>
      </c>
      <c r="J26" s="80">
        <v>15.600788229000001</v>
      </c>
      <c r="K26" s="80">
        <v>100.50453324999999</v>
      </c>
      <c r="L26" s="80">
        <v>14.47731241</v>
      </c>
      <c r="M26" s="82">
        <v>19.665472339000001</v>
      </c>
      <c r="N26" s="82">
        <v>13.935081904</v>
      </c>
      <c r="O26" s="80">
        <v>9.4017658471000001</v>
      </c>
      <c r="P26" s="86"/>
      <c r="Q26" s="85" t="s">
        <v>25</v>
      </c>
      <c r="R26" s="85">
        <v>0</v>
      </c>
      <c r="S26" s="86">
        <v>3.4111703424486701</v>
      </c>
      <c r="T26" s="86">
        <v>19.584319376438899</v>
      </c>
      <c r="U26" s="86">
        <v>40.667193133719103</v>
      </c>
      <c r="V26" s="86">
        <v>40.667193133719103</v>
      </c>
      <c r="W26" s="86">
        <v>55.047157826046799</v>
      </c>
      <c r="X26" s="86">
        <v>0</v>
      </c>
      <c r="Y26" s="86">
        <v>16.015243177811101</v>
      </c>
      <c r="Z26" s="86">
        <v>13.877584384173799</v>
      </c>
      <c r="AA26" s="86">
        <v>0.56859424544675796</v>
      </c>
      <c r="AB26" s="86">
        <v>10525.4275448055</v>
      </c>
      <c r="AC26" s="86">
        <v>144.17880937664799</v>
      </c>
      <c r="AD26" s="86">
        <v>4.9767956202216403</v>
      </c>
      <c r="AE26" s="86">
        <v>37.172893994619599</v>
      </c>
      <c r="AF26" s="86">
        <v>0</v>
      </c>
      <c r="AG26" s="86">
        <v>0</v>
      </c>
      <c r="AH26" s="86">
        <v>114.44063769405</v>
      </c>
      <c r="AI26" s="86">
        <v>114.44063769405</v>
      </c>
      <c r="AJ26" s="86">
        <v>18.4562407316694</v>
      </c>
      <c r="AK26" s="86">
        <v>40.691316906481703</v>
      </c>
      <c r="AL26" s="86">
        <v>2.32070227885726E-2</v>
      </c>
      <c r="AM26" s="86">
        <v>96.156528277781007</v>
      </c>
      <c r="AN26" s="86">
        <v>0.10267935909317</v>
      </c>
      <c r="AO26" s="86">
        <v>16.6407519936987</v>
      </c>
      <c r="AP26" s="86">
        <v>5.0191378531235697</v>
      </c>
      <c r="AQ26" s="86">
        <v>2076.3269752665201</v>
      </c>
      <c r="AR26" s="86">
        <v>212.246680575234</v>
      </c>
      <c r="AS26" s="86">
        <v>2307.02989657342</v>
      </c>
      <c r="AT26" s="86">
        <v>1.04629272586715E-4</v>
      </c>
      <c r="AU26" s="86">
        <v>58.9759847108188</v>
      </c>
      <c r="AV26" s="86">
        <v>0</v>
      </c>
      <c r="AW26" s="86">
        <v>259.01139799786603</v>
      </c>
      <c r="AX26" s="86">
        <v>5.3170854003527397E-2</v>
      </c>
      <c r="AY26" s="86">
        <v>4.33658975265905E-4</v>
      </c>
      <c r="AZ26" s="86">
        <v>43.245119286727601</v>
      </c>
      <c r="BA26" s="86">
        <v>5.8363452939345299E-2</v>
      </c>
      <c r="BB26" s="86">
        <v>0</v>
      </c>
      <c r="BC26" s="86">
        <v>1.17375581886605</v>
      </c>
      <c r="BD26" s="86">
        <v>142.261762858862</v>
      </c>
      <c r="BE26" s="86">
        <v>124.19335485005401</v>
      </c>
      <c r="BF26" s="86">
        <v>18.068408008807399</v>
      </c>
      <c r="BG26" s="86">
        <v>0</v>
      </c>
      <c r="BH26" s="86">
        <v>0</v>
      </c>
      <c r="BI26" s="86">
        <v>38.8405052124318</v>
      </c>
      <c r="BJ26" s="86">
        <v>0</v>
      </c>
      <c r="BK26" s="86">
        <v>5.9918102877208099</v>
      </c>
      <c r="BL26" s="86">
        <v>2.5832575713421102</v>
      </c>
      <c r="BM26" s="86">
        <v>3.7559043832184101E-3</v>
      </c>
      <c r="BN26" s="86">
        <v>23.9792658423695</v>
      </c>
      <c r="BO26" s="86">
        <v>0.72115504895745897</v>
      </c>
      <c r="BP26" s="86">
        <v>2.3009478923152302E-3</v>
      </c>
      <c r="BQ26" s="86">
        <v>8.2616075508633795</v>
      </c>
      <c r="BR26" s="86">
        <v>8.4615395592960603E-6</v>
      </c>
      <c r="BS26" s="86">
        <v>350.18007510297002</v>
      </c>
      <c r="BT26" s="86">
        <v>115.535293594536</v>
      </c>
      <c r="BU26" s="86">
        <v>0</v>
      </c>
      <c r="BV26" s="86">
        <v>0</v>
      </c>
      <c r="BW26" s="86">
        <v>15.682592296732899</v>
      </c>
      <c r="BX26" s="86">
        <v>0</v>
      </c>
      <c r="BY26" s="86">
        <v>4.5665251238178701</v>
      </c>
      <c r="BZ26" s="86">
        <v>946.215600733477</v>
      </c>
      <c r="CA26" s="86">
        <v>16.928711330954702</v>
      </c>
    </row>
    <row r="27" spans="1:79" x14ac:dyDescent="0.3">
      <c r="A27" s="85" t="s">
        <v>26</v>
      </c>
      <c r="B27" s="86">
        <v>4048.8378338000002</v>
      </c>
      <c r="C27" s="86"/>
      <c r="D27" s="86">
        <v>505.97628313000001</v>
      </c>
      <c r="E27" s="86">
        <v>70.850783152999995</v>
      </c>
      <c r="F27" s="86">
        <v>60.172367967</v>
      </c>
      <c r="G27" s="86">
        <v>73.084636822999997</v>
      </c>
      <c r="H27" s="86">
        <v>341.85511882999998</v>
      </c>
      <c r="I27" s="80">
        <v>13.565802262</v>
      </c>
      <c r="J27" s="80">
        <v>6.3186728433999999</v>
      </c>
      <c r="K27" s="80">
        <v>39.313070527000001</v>
      </c>
      <c r="L27" s="80">
        <v>5.6525601425999996</v>
      </c>
      <c r="M27" s="82">
        <v>7.6830927990999998</v>
      </c>
      <c r="N27" s="82">
        <v>5.5203091831000002</v>
      </c>
      <c r="O27" s="80">
        <v>4.7011003338000004</v>
      </c>
      <c r="P27" s="86"/>
      <c r="Q27" s="85" t="s">
        <v>26</v>
      </c>
      <c r="R27" s="85">
        <v>0</v>
      </c>
      <c r="S27" s="86">
        <v>1.24924606034968</v>
      </c>
      <c r="T27" s="86">
        <v>7.65143447634191</v>
      </c>
      <c r="U27" s="86">
        <v>14.659473061496101</v>
      </c>
      <c r="V27" s="86">
        <v>14.659473061496101</v>
      </c>
      <c r="W27" s="86">
        <v>19.9805806022189</v>
      </c>
      <c r="X27" s="86">
        <v>0</v>
      </c>
      <c r="Y27" s="86">
        <v>5.7665543250777098</v>
      </c>
      <c r="Z27" s="86">
        <v>5.4975623546197596</v>
      </c>
      <c r="AA27" s="86">
        <v>9.1571136847059795E-2</v>
      </c>
      <c r="AB27" s="86">
        <v>4032.1554480023301</v>
      </c>
      <c r="AC27" s="86">
        <v>52.546568881454299</v>
      </c>
      <c r="AD27" s="86">
        <v>1.7897602815973599</v>
      </c>
      <c r="AE27" s="86">
        <v>13.4612433333652</v>
      </c>
      <c r="AF27" s="86">
        <v>0</v>
      </c>
      <c r="AG27" s="86">
        <v>0</v>
      </c>
      <c r="AH27" s="86">
        <v>41.785904969970503</v>
      </c>
      <c r="AI27" s="86">
        <v>41.785904969970503</v>
      </c>
      <c r="AJ27" s="86">
        <v>4.0311304030666202</v>
      </c>
      <c r="AK27" s="86">
        <v>14.6590392539559</v>
      </c>
      <c r="AL27" s="86">
        <v>3.73744561486135E-3</v>
      </c>
      <c r="AM27" s="86">
        <v>35.072431983909098</v>
      </c>
      <c r="AN27" s="86">
        <v>1.7467965751263501E-2</v>
      </c>
      <c r="AO27" s="86">
        <v>6.0942098208215496</v>
      </c>
      <c r="AP27" s="86">
        <v>1.83466896591328</v>
      </c>
      <c r="AQ27" s="86">
        <v>453.50202263309001</v>
      </c>
      <c r="AR27" s="86">
        <v>46.358001208353301</v>
      </c>
      <c r="AS27" s="86">
        <v>503.89115424451001</v>
      </c>
      <c r="AT27" s="86">
        <v>1.7799377074501899E-5</v>
      </c>
      <c r="AU27" s="86">
        <v>21.418881886489501</v>
      </c>
      <c r="AV27" s="86">
        <v>0</v>
      </c>
      <c r="AW27" s="86">
        <v>91.270621963709701</v>
      </c>
      <c r="AX27" s="86">
        <v>2.5640336754906599E-2</v>
      </c>
      <c r="AY27" s="86">
        <v>8.4020300390769197E-5</v>
      </c>
      <c r="AZ27" s="86">
        <v>20.7432117589025</v>
      </c>
      <c r="BA27" s="86">
        <v>2.8528189612923499E-2</v>
      </c>
      <c r="BB27" s="86">
        <v>0</v>
      </c>
      <c r="BC27" s="86">
        <v>0.57831403241896595</v>
      </c>
      <c r="BD27" s="86">
        <v>70.563301768757597</v>
      </c>
      <c r="BE27" s="86">
        <v>59.928880213286597</v>
      </c>
      <c r="BF27" s="86">
        <v>10.634421555471</v>
      </c>
      <c r="BG27" s="86">
        <v>0</v>
      </c>
      <c r="BH27" s="86">
        <v>0</v>
      </c>
      <c r="BI27" s="86">
        <v>18.957296885640702</v>
      </c>
      <c r="BJ27" s="86">
        <v>0</v>
      </c>
      <c r="BK27" s="86">
        <v>2.8494953242172198</v>
      </c>
      <c r="BL27" s="86">
        <v>1.27283224380914</v>
      </c>
      <c r="BM27" s="86">
        <v>6.8680223559692795E-4</v>
      </c>
      <c r="BN27" s="86">
        <v>11.4039036668375</v>
      </c>
      <c r="BO27" s="86">
        <v>0.26410266279325501</v>
      </c>
      <c r="BP27" s="86">
        <v>3.7569558579562002E-4</v>
      </c>
      <c r="BQ27" s="86">
        <v>4.0685096175532003</v>
      </c>
      <c r="BR27" s="86">
        <v>1.6394176832729801E-6</v>
      </c>
      <c r="BS27" s="86">
        <v>72.783481848928204</v>
      </c>
      <c r="BT27" s="86">
        <v>40.567374629072503</v>
      </c>
      <c r="BU27" s="86">
        <v>0</v>
      </c>
      <c r="BV27" s="86">
        <v>0</v>
      </c>
      <c r="BW27" s="86">
        <v>5.4659177724509496</v>
      </c>
      <c r="BX27" s="86">
        <v>0</v>
      </c>
      <c r="BY27" s="86">
        <v>1.44659124345819</v>
      </c>
      <c r="BZ27" s="86">
        <v>340.44654987571403</v>
      </c>
      <c r="CA27" s="86">
        <v>5.8412505613811296</v>
      </c>
    </row>
    <row r="28" spans="1:79" x14ac:dyDescent="0.3">
      <c r="A28" s="85" t="s">
        <v>27</v>
      </c>
      <c r="B28" s="86">
        <v>4200.9532271999997</v>
      </c>
      <c r="C28" s="86"/>
      <c r="D28" s="86">
        <v>949.06699389000005</v>
      </c>
      <c r="E28" s="86">
        <v>95.624525018</v>
      </c>
      <c r="F28" s="86">
        <v>83.225737342000002</v>
      </c>
      <c r="G28" s="86">
        <v>120.81021613</v>
      </c>
      <c r="H28" s="86">
        <v>446.00351006</v>
      </c>
      <c r="I28" s="80">
        <v>17.317342317000001</v>
      </c>
      <c r="J28" s="80">
        <v>7.9418646211999997</v>
      </c>
      <c r="K28" s="80">
        <v>50.153125701999997</v>
      </c>
      <c r="L28" s="80">
        <v>7.2256275530999998</v>
      </c>
      <c r="M28" s="82">
        <v>9.8194537737999994</v>
      </c>
      <c r="N28" s="82">
        <v>7.0232358054999997</v>
      </c>
      <c r="O28" s="80">
        <v>5.5406762939999998</v>
      </c>
      <c r="P28" s="86"/>
      <c r="Q28" s="85" t="s">
        <v>27</v>
      </c>
      <c r="R28" s="85">
        <v>0</v>
      </c>
      <c r="S28" s="86">
        <v>1.6300090738656301</v>
      </c>
      <c r="T28" s="86">
        <v>9.77894889816465</v>
      </c>
      <c r="U28" s="86">
        <v>19.105144255413901</v>
      </c>
      <c r="V28" s="86">
        <v>19.105144255413901</v>
      </c>
      <c r="W28" s="86">
        <v>26.0533631373765</v>
      </c>
      <c r="X28" s="86">
        <v>0</v>
      </c>
      <c r="Y28" s="86">
        <v>7.5243596208898103</v>
      </c>
      <c r="Z28" s="86">
        <v>6.9942579990593403</v>
      </c>
      <c r="AA28" s="86">
        <v>0.12181717183138099</v>
      </c>
      <c r="AB28" s="86">
        <v>4183.6249575696202</v>
      </c>
      <c r="AC28" s="86">
        <v>68.561949528889699</v>
      </c>
      <c r="AD28" s="86">
        <v>2.3359223773636901</v>
      </c>
      <c r="AE28" s="86">
        <v>17.564200075580999</v>
      </c>
      <c r="AF28" s="86">
        <v>0</v>
      </c>
      <c r="AG28" s="86">
        <v>0</v>
      </c>
      <c r="AH28" s="86">
        <v>54.509915118464498</v>
      </c>
      <c r="AI28" s="86">
        <v>54.509915118464498</v>
      </c>
      <c r="AJ28" s="86">
        <v>7.5612115785817098</v>
      </c>
      <c r="AK28" s="86">
        <v>19.130803019723999</v>
      </c>
      <c r="AL28" s="86">
        <v>4.9718871714836002E-3</v>
      </c>
      <c r="AM28" s="86">
        <v>45.749825226674801</v>
      </c>
      <c r="AN28" s="86">
        <v>2.08600810118416E-2</v>
      </c>
      <c r="AO28" s="86">
        <v>7.9516904922381899</v>
      </c>
      <c r="AP28" s="86">
        <v>2.3935353530086201</v>
      </c>
      <c r="AQ28" s="86">
        <v>850.63679455040995</v>
      </c>
      <c r="AR28" s="86">
        <v>86.953968469814598</v>
      </c>
      <c r="AS28" s="86">
        <v>945.15197459880596</v>
      </c>
      <c r="AT28" s="86">
        <v>2.1255817959965401E-5</v>
      </c>
      <c r="AU28" s="86">
        <v>27.944705999265899</v>
      </c>
      <c r="AV28" s="86">
        <v>0</v>
      </c>
      <c r="AW28" s="86">
        <v>119.11685670085799</v>
      </c>
      <c r="AX28" s="86">
        <v>3.5454668345188699E-2</v>
      </c>
      <c r="AY28" s="86">
        <v>9.9126285852389501E-5</v>
      </c>
      <c r="AZ28" s="86">
        <v>28.661848816184101</v>
      </c>
      <c r="BA28" s="86">
        <v>3.94881228341077E-2</v>
      </c>
      <c r="BB28" s="86">
        <v>0</v>
      </c>
      <c r="BC28" s="86">
        <v>0.80099989369974101</v>
      </c>
      <c r="BD28" s="86">
        <v>95.236254716875493</v>
      </c>
      <c r="BE28" s="86">
        <v>82.888613240120506</v>
      </c>
      <c r="BF28" s="86">
        <v>12.347641476754999</v>
      </c>
      <c r="BG28" s="86">
        <v>0</v>
      </c>
      <c r="BH28" s="86">
        <v>0</v>
      </c>
      <c r="BI28" s="86">
        <v>26.2475650800883</v>
      </c>
      <c r="BJ28" s="86">
        <v>0</v>
      </c>
      <c r="BK28" s="86">
        <v>3.9391579567805901</v>
      </c>
      <c r="BL28" s="86">
        <v>1.76295812815026</v>
      </c>
      <c r="BM28" s="86">
        <v>8.3230893524473997E-4</v>
      </c>
      <c r="BN28" s="86">
        <v>15.764830909318301</v>
      </c>
      <c r="BO28" s="86">
        <v>0.34459959386352002</v>
      </c>
      <c r="BP28" s="86">
        <v>4.8103762978885201E-4</v>
      </c>
      <c r="BQ28" s="86">
        <v>5.63489525775889</v>
      </c>
      <c r="BR28" s="86">
        <v>1.9341099188368402E-6</v>
      </c>
      <c r="BS28" s="86">
        <v>120.311786789102</v>
      </c>
      <c r="BT28" s="86">
        <v>52.9563628274406</v>
      </c>
      <c r="BU28" s="86">
        <v>0</v>
      </c>
      <c r="BV28" s="86">
        <v>0</v>
      </c>
      <c r="BW28" s="86">
        <v>7.1300910996515396</v>
      </c>
      <c r="BX28" s="86">
        <v>0</v>
      </c>
      <c r="BY28" s="86">
        <v>1.8805800344699699</v>
      </c>
      <c r="BZ28" s="86">
        <v>444.16373646488802</v>
      </c>
      <c r="CA28" s="86">
        <v>7.6236701203665103</v>
      </c>
    </row>
    <row r="29" spans="1:79" x14ac:dyDescent="0.3">
      <c r="A29" s="85" t="s">
        <v>28</v>
      </c>
      <c r="B29" s="86">
        <v>11758.265909</v>
      </c>
      <c r="C29" s="86"/>
      <c r="D29" s="86">
        <v>4067.3088717000001</v>
      </c>
      <c r="E29" s="86">
        <v>156.66770309</v>
      </c>
      <c r="F29" s="86">
        <v>142.91593735000001</v>
      </c>
      <c r="G29" s="86">
        <v>559.02677415000005</v>
      </c>
      <c r="H29" s="86">
        <v>1415.5470015999999</v>
      </c>
      <c r="I29" s="80">
        <v>52.256273446000002</v>
      </c>
      <c r="J29" s="80">
        <v>22.137309199000001</v>
      </c>
      <c r="K29" s="80">
        <v>150.83966283999999</v>
      </c>
      <c r="L29" s="80">
        <v>21.846108451999999</v>
      </c>
      <c r="M29" s="82">
        <v>29.653779341</v>
      </c>
      <c r="N29" s="82">
        <v>20.677042234000002</v>
      </c>
      <c r="O29" s="80">
        <v>10.148408042</v>
      </c>
      <c r="P29" s="86"/>
      <c r="Q29" s="85" t="s">
        <v>28</v>
      </c>
      <c r="R29" s="85">
        <v>0</v>
      </c>
      <c r="S29" s="86">
        <v>5.0640974862033303</v>
      </c>
      <c r="T29" s="86">
        <v>29.531702587244101</v>
      </c>
      <c r="U29" s="86">
        <v>60.656909808789599</v>
      </c>
      <c r="V29" s="86">
        <v>60.656909808789599</v>
      </c>
      <c r="W29" s="86">
        <v>81.938229287901507</v>
      </c>
      <c r="X29" s="86">
        <v>0</v>
      </c>
      <c r="Y29" s="86">
        <v>23.852369359112799</v>
      </c>
      <c r="Z29" s="86">
        <v>20.5919360605238</v>
      </c>
      <c r="AA29" s="86">
        <v>0.925634613790975</v>
      </c>
      <c r="AB29" s="86">
        <v>11709.8640938728</v>
      </c>
      <c r="AC29" s="86">
        <v>214.245072578048</v>
      </c>
      <c r="AD29" s="86">
        <v>7.4113173026240498</v>
      </c>
      <c r="AE29" s="86">
        <v>55.305145836007597</v>
      </c>
      <c r="AF29" s="86">
        <v>0</v>
      </c>
      <c r="AG29" s="86">
        <v>0</v>
      </c>
      <c r="AH29" s="86">
        <v>170.04585946702201</v>
      </c>
      <c r="AI29" s="86">
        <v>170.04585946702201</v>
      </c>
      <c r="AJ29" s="86">
        <v>32.404443755176601</v>
      </c>
      <c r="AK29" s="86">
        <v>60.583261882740899</v>
      </c>
      <c r="AL29" s="86">
        <v>3.7779747685172199E-2</v>
      </c>
      <c r="AM29" s="86">
        <v>142.91806980473601</v>
      </c>
      <c r="AN29" s="86">
        <v>0.17689494598379801</v>
      </c>
      <c r="AO29" s="86">
        <v>24.7041918407247</v>
      </c>
      <c r="AP29" s="86">
        <v>7.4554055801787404</v>
      </c>
      <c r="AQ29" s="86">
        <v>3645.5015973500399</v>
      </c>
      <c r="AR29" s="86">
        <v>372.65192374388897</v>
      </c>
      <c r="AS29" s="86">
        <v>4050.5579648491098</v>
      </c>
      <c r="AT29" s="86">
        <v>1.80251230466996E-4</v>
      </c>
      <c r="AU29" s="86">
        <v>87.705801060665607</v>
      </c>
      <c r="AV29" s="86">
        <v>0</v>
      </c>
      <c r="AW29" s="86">
        <v>387.22034909739898</v>
      </c>
      <c r="AX29" s="86">
        <v>6.1014223438438701E-2</v>
      </c>
      <c r="AY29" s="86">
        <v>7.4808785752079204E-4</v>
      </c>
      <c r="AZ29" s="86">
        <v>49.884297879704803</v>
      </c>
      <c r="BA29" s="86">
        <v>6.6280174606061601E-2</v>
      </c>
      <c r="BB29" s="86">
        <v>0</v>
      </c>
      <c r="BC29" s="86">
        <v>1.32447573482806</v>
      </c>
      <c r="BD29" s="86">
        <v>156.03302789429699</v>
      </c>
      <c r="BE29" s="86">
        <v>142.33785729072599</v>
      </c>
      <c r="BF29" s="86">
        <v>13.6951706035703</v>
      </c>
      <c r="BG29" s="86">
        <v>0</v>
      </c>
      <c r="BH29" s="86">
        <v>0</v>
      </c>
      <c r="BI29" s="86">
        <v>44.096027395735</v>
      </c>
      <c r="BJ29" s="86">
        <v>0</v>
      </c>
      <c r="BK29" s="86">
        <v>6.9280394994405796</v>
      </c>
      <c r="BL29" s="86">
        <v>2.9148629604766301</v>
      </c>
      <c r="BM29" s="86">
        <v>6.3362449535761698E-3</v>
      </c>
      <c r="BN29" s="86">
        <v>27.725717262741298</v>
      </c>
      <c r="BO29" s="86">
        <v>1.0705989008833401</v>
      </c>
      <c r="BP29" s="86">
        <v>3.7242892293082499E-3</v>
      </c>
      <c r="BQ29" s="86">
        <v>9.3263189408995792</v>
      </c>
      <c r="BR29" s="86">
        <v>1.45968157526855E-5</v>
      </c>
      <c r="BS29" s="86">
        <v>556.72498110881304</v>
      </c>
      <c r="BT29" s="86">
        <v>172.78506324247101</v>
      </c>
      <c r="BU29" s="86">
        <v>0</v>
      </c>
      <c r="BV29" s="86">
        <v>0</v>
      </c>
      <c r="BW29" s="86">
        <v>23.508357766754699</v>
      </c>
      <c r="BX29" s="86">
        <v>0</v>
      </c>
      <c r="BY29" s="86">
        <v>6.9879809219986999</v>
      </c>
      <c r="BZ29" s="86">
        <v>1409.72039229043</v>
      </c>
      <c r="CA29" s="86">
        <v>25.404948924346499</v>
      </c>
    </row>
    <row r="30" spans="1:79" x14ac:dyDescent="0.3">
      <c r="A30" s="85" t="s">
        <v>29</v>
      </c>
      <c r="B30" s="86">
        <v>2801.3711214999998</v>
      </c>
      <c r="C30" s="86"/>
      <c r="D30" s="86">
        <v>570.97266516000002</v>
      </c>
      <c r="E30" s="86">
        <v>43.059013129999997</v>
      </c>
      <c r="F30" s="86">
        <v>37.671672606000001</v>
      </c>
      <c r="G30" s="86">
        <v>76.152035628999997</v>
      </c>
      <c r="H30" s="86">
        <v>554.98427399000002</v>
      </c>
      <c r="I30" s="80">
        <v>22.324990585999998</v>
      </c>
      <c r="J30" s="80">
        <v>9.3533624330999992</v>
      </c>
      <c r="K30" s="80">
        <v>64.447230825000005</v>
      </c>
      <c r="L30" s="80">
        <v>9.3762284361999999</v>
      </c>
      <c r="M30" s="82">
        <v>12.728149217</v>
      </c>
      <c r="N30" s="82">
        <v>8.8844001046999992</v>
      </c>
      <c r="O30" s="80">
        <v>4.3115223507999998</v>
      </c>
      <c r="P30" s="86"/>
      <c r="Q30" s="85" t="s">
        <v>29</v>
      </c>
      <c r="R30" s="85">
        <v>0</v>
      </c>
      <c r="S30" s="86">
        <v>2.0282471774307198</v>
      </c>
      <c r="T30" s="86">
        <v>12.6755707203637</v>
      </c>
      <c r="U30" s="86">
        <v>23.777063890489298</v>
      </c>
      <c r="V30" s="86">
        <v>23.777063890489298</v>
      </c>
      <c r="W30" s="86">
        <v>32.421941080044299</v>
      </c>
      <c r="X30" s="86">
        <v>0</v>
      </c>
      <c r="Y30" s="86">
        <v>9.3627105973586104</v>
      </c>
      <c r="Z30" s="86">
        <v>8.8477157086136007</v>
      </c>
      <c r="AA30" s="86">
        <v>0.1511954065601</v>
      </c>
      <c r="AB30" s="86">
        <v>2789.8032573289902</v>
      </c>
      <c r="AC30" s="86">
        <v>85.313116382519794</v>
      </c>
      <c r="AD30" s="86">
        <v>2.90652771678731</v>
      </c>
      <c r="AE30" s="86">
        <v>21.855510411567298</v>
      </c>
      <c r="AF30" s="86">
        <v>0</v>
      </c>
      <c r="AG30" s="86">
        <v>0</v>
      </c>
      <c r="AH30" s="86">
        <v>67.829915462539006</v>
      </c>
      <c r="AI30" s="86">
        <v>67.829915462539006</v>
      </c>
      <c r="AJ30" s="86">
        <v>4.5489268239664398</v>
      </c>
      <c r="AK30" s="86">
        <v>23.804217106513999</v>
      </c>
      <c r="AL30" s="86">
        <v>6.1709845487797604E-3</v>
      </c>
      <c r="AM30" s="86">
        <v>56.929676499535397</v>
      </c>
      <c r="AN30" s="86">
        <v>2.6319621689988901E-2</v>
      </c>
      <c r="AO30" s="86">
        <v>9.8944193441291404</v>
      </c>
      <c r="AP30" s="86">
        <v>2.97837518152856</v>
      </c>
      <c r="AQ30" s="86">
        <v>511.75377021665901</v>
      </c>
      <c r="AR30" s="86">
        <v>52.312644009105</v>
      </c>
      <c r="AS30" s="86">
        <v>568.61534104972998</v>
      </c>
      <c r="AT30" s="86">
        <v>2.68189092881269E-5</v>
      </c>
      <c r="AU30" s="86">
        <v>34.772579036106102</v>
      </c>
      <c r="AV30" s="86">
        <v>0</v>
      </c>
      <c r="AW30" s="86">
        <v>148.21549968382399</v>
      </c>
      <c r="AX30" s="86">
        <v>1.6068514580818601E-2</v>
      </c>
      <c r="AY30" s="86">
        <v>1.2383406162844301E-4</v>
      </c>
      <c r="AZ30" s="86">
        <v>13.0686766866736</v>
      </c>
      <c r="BA30" s="86">
        <v>1.7672037676989799E-2</v>
      </c>
      <c r="BB30" s="86">
        <v>0</v>
      </c>
      <c r="BC30" s="86">
        <v>0.35577781698330502</v>
      </c>
      <c r="BD30" s="86">
        <v>42.883941398896802</v>
      </c>
      <c r="BE30" s="86">
        <v>37.5188442467173</v>
      </c>
      <c r="BF30" s="86">
        <v>5.3650971521795396</v>
      </c>
      <c r="BG30" s="86">
        <v>0</v>
      </c>
      <c r="BH30" s="86">
        <v>0</v>
      </c>
      <c r="BI30" s="86">
        <v>11.747958575152801</v>
      </c>
      <c r="BJ30" s="86">
        <v>0</v>
      </c>
      <c r="BK30" s="86">
        <v>1.80404880592161</v>
      </c>
      <c r="BL30" s="86">
        <v>0.783015160083114</v>
      </c>
      <c r="BM30" s="86">
        <v>1.0341761055132001E-3</v>
      </c>
      <c r="BN30" s="86">
        <v>7.2198392720338198</v>
      </c>
      <c r="BO30" s="86">
        <v>0.42879157516581401</v>
      </c>
      <c r="BP30" s="86">
        <v>5.9131897533579105E-4</v>
      </c>
      <c r="BQ30" s="86">
        <v>2.50403563220291</v>
      </c>
      <c r="BR30" s="86">
        <v>2.4162658579451801E-6</v>
      </c>
      <c r="BS30" s="86">
        <v>75.837582781902299</v>
      </c>
      <c r="BT30" s="86">
        <v>65.890771933249695</v>
      </c>
      <c r="BU30" s="86">
        <v>0</v>
      </c>
      <c r="BV30" s="86">
        <v>0</v>
      </c>
      <c r="BW30" s="86">
        <v>8.8725470354500899</v>
      </c>
      <c r="BX30" s="86">
        <v>0</v>
      </c>
      <c r="BY30" s="86">
        <v>2.3413926885232801</v>
      </c>
      <c r="BZ30" s="86">
        <v>552.69250163968695</v>
      </c>
      <c r="CA30" s="86">
        <v>9.48604489632379</v>
      </c>
    </row>
    <row r="31" spans="1:79" x14ac:dyDescent="0.3">
      <c r="A31" s="85" t="s">
        <v>30</v>
      </c>
      <c r="B31" s="86">
        <v>15198.144549000001</v>
      </c>
      <c r="C31" s="86"/>
      <c r="D31" s="86">
        <v>6393.8312646000004</v>
      </c>
      <c r="E31" s="86">
        <v>191.84929364999999</v>
      </c>
      <c r="F31" s="86">
        <v>172.93430588999999</v>
      </c>
      <c r="G31" s="86">
        <v>749.57458922000001</v>
      </c>
      <c r="H31" s="86">
        <v>2096.6658948999998</v>
      </c>
      <c r="I31" s="80">
        <v>78.309348292999999</v>
      </c>
      <c r="J31" s="80">
        <v>32.899973387999999</v>
      </c>
      <c r="K31" s="80">
        <v>226.05219453000001</v>
      </c>
      <c r="L31" s="80">
        <v>32.761963848999997</v>
      </c>
      <c r="M31" s="82">
        <v>44.473237441999999</v>
      </c>
      <c r="N31" s="82">
        <v>31.013135375000001</v>
      </c>
      <c r="O31" s="80">
        <v>14.981884957</v>
      </c>
      <c r="P31" s="86"/>
      <c r="Q31" s="85" t="s">
        <v>30</v>
      </c>
      <c r="R31" s="85">
        <v>0</v>
      </c>
      <c r="S31" s="86">
        <v>7.5659366166661401</v>
      </c>
      <c r="T31" s="86">
        <v>44.289581951337297</v>
      </c>
      <c r="U31" s="86">
        <v>90.335856215705903</v>
      </c>
      <c r="V31" s="86">
        <v>90.335856215705903</v>
      </c>
      <c r="W31" s="86">
        <v>122.198341456869</v>
      </c>
      <c r="X31" s="86">
        <v>0</v>
      </c>
      <c r="Y31" s="86">
        <v>35.321960096933502</v>
      </c>
      <c r="Z31" s="86">
        <v>30.885076305896</v>
      </c>
      <c r="AA31" s="86">
        <v>0.96913935690709296</v>
      </c>
      <c r="AB31" s="86">
        <v>15135.385697294299</v>
      </c>
      <c r="AC31" s="86">
        <v>319.29668626057799</v>
      </c>
      <c r="AD31" s="86">
        <v>10.9562465601442</v>
      </c>
      <c r="AE31" s="86">
        <v>82.147220986114704</v>
      </c>
      <c r="AF31" s="86">
        <v>0</v>
      </c>
      <c r="AG31" s="86">
        <v>0</v>
      </c>
      <c r="AH31" s="86">
        <v>253.901032381997</v>
      </c>
      <c r="AI31" s="86">
        <v>253.901032381997</v>
      </c>
      <c r="AJ31" s="86">
        <v>50.939301208551797</v>
      </c>
      <c r="AK31" s="86">
        <v>89.673340963148505</v>
      </c>
      <c r="AL31" s="86">
        <v>3.9554973442898003E-2</v>
      </c>
      <c r="AM31" s="86">
        <v>213.32525877203599</v>
      </c>
      <c r="AN31" s="86">
        <v>0.23949141770305901</v>
      </c>
      <c r="AO31" s="86">
        <v>36.908991066250003</v>
      </c>
      <c r="AP31" s="86">
        <v>11.134413961586199</v>
      </c>
      <c r="AQ31" s="86">
        <v>5730.6781581339901</v>
      </c>
      <c r="AR31" s="86">
        <v>585.80317306525103</v>
      </c>
      <c r="AS31" s="86">
        <v>6367.4206324078004</v>
      </c>
      <c r="AT31" s="86">
        <v>2.44038502178828E-4</v>
      </c>
      <c r="AU31" s="86">
        <v>130.52024684223099</v>
      </c>
      <c r="AV31" s="86">
        <v>0</v>
      </c>
      <c r="AW31" s="86">
        <v>566.68734588905897</v>
      </c>
      <c r="AX31" s="86">
        <v>7.4249415146855305E-2</v>
      </c>
      <c r="AY31" s="86">
        <v>1.36400570153849E-3</v>
      </c>
      <c r="AZ31" s="86">
        <v>61.4433904308382</v>
      </c>
      <c r="BA31" s="86">
        <v>7.9930099869376103E-2</v>
      </c>
      <c r="BB31" s="86">
        <v>0</v>
      </c>
      <c r="BC31" s="86">
        <v>1.5864426363972</v>
      </c>
      <c r="BD31" s="86">
        <v>191.069165106996</v>
      </c>
      <c r="BE31" s="86">
        <v>172.23228891746501</v>
      </c>
      <c r="BF31" s="86">
        <v>18.836876189531299</v>
      </c>
      <c r="BG31" s="86">
        <v>0</v>
      </c>
      <c r="BH31" s="86">
        <v>0</v>
      </c>
      <c r="BI31" s="86">
        <v>52.6744753087848</v>
      </c>
      <c r="BJ31" s="86">
        <v>0</v>
      </c>
      <c r="BK31" s="86">
        <v>8.3349055675523598</v>
      </c>
      <c r="BL31" s="86">
        <v>3.4911989781577</v>
      </c>
      <c r="BM31" s="86">
        <v>9.8215330809261498E-3</v>
      </c>
      <c r="BN31" s="86">
        <v>33.355844748314802</v>
      </c>
      <c r="BO31" s="86">
        <v>1.5995131928279001</v>
      </c>
      <c r="BP31" s="86">
        <v>3.8223111356889702E-3</v>
      </c>
      <c r="BQ31" s="86">
        <v>11.1768172680324</v>
      </c>
      <c r="BR31" s="86">
        <v>2.66144530798899E-5</v>
      </c>
      <c r="BS31" s="86">
        <v>746.47849245831901</v>
      </c>
      <c r="BT31" s="86">
        <v>252.171950661176</v>
      </c>
      <c r="BU31" s="86">
        <v>0</v>
      </c>
      <c r="BV31" s="86">
        <v>0</v>
      </c>
      <c r="BW31" s="86">
        <v>34.285281583023703</v>
      </c>
      <c r="BX31" s="86">
        <v>0</v>
      </c>
      <c r="BY31" s="86">
        <v>9.8679477626753105</v>
      </c>
      <c r="BZ31" s="86">
        <v>2088.0093434635601</v>
      </c>
      <c r="CA31" s="86">
        <v>36.786879612486501</v>
      </c>
    </row>
    <row r="32" spans="1:79" x14ac:dyDescent="0.3">
      <c r="A32" s="85" t="s">
        <v>31</v>
      </c>
      <c r="B32" s="86">
        <v>3971.2837728999998</v>
      </c>
      <c r="C32" s="86"/>
      <c r="D32" s="86">
        <v>1183.9686039000001</v>
      </c>
      <c r="E32" s="86">
        <v>97.229091733000004</v>
      </c>
      <c r="F32" s="86">
        <v>87.168352088000006</v>
      </c>
      <c r="G32" s="86">
        <v>141.21045226000001</v>
      </c>
      <c r="H32" s="86">
        <v>546.28012514</v>
      </c>
      <c r="I32" s="80">
        <v>21.776855801</v>
      </c>
      <c r="J32" s="80">
        <v>9.4481615606999991</v>
      </c>
      <c r="K32" s="80">
        <v>62.942897172000002</v>
      </c>
      <c r="L32" s="80">
        <v>9.1266079970000007</v>
      </c>
      <c r="M32" s="82">
        <v>12.394723256000001</v>
      </c>
      <c r="N32" s="82">
        <v>8.7343072434</v>
      </c>
      <c r="O32" s="80">
        <v>5.3268957533999997</v>
      </c>
      <c r="P32" s="86"/>
      <c r="Q32" s="85" t="s">
        <v>31</v>
      </c>
      <c r="R32" s="85">
        <v>0</v>
      </c>
      <c r="S32" s="86">
        <v>2.00009151523202</v>
      </c>
      <c r="T32" s="86">
        <v>12.343642513655601</v>
      </c>
      <c r="U32" s="86">
        <v>23.398490256315601</v>
      </c>
      <c r="V32" s="86">
        <v>23.398490256315601</v>
      </c>
      <c r="W32" s="86">
        <v>31.934676684098601</v>
      </c>
      <c r="X32" s="86">
        <v>0</v>
      </c>
      <c r="Y32" s="86">
        <v>9.2171692719982499</v>
      </c>
      <c r="Z32" s="86">
        <v>8.6983085509802898</v>
      </c>
      <c r="AA32" s="86">
        <v>0.13174128151544601</v>
      </c>
      <c r="AB32" s="86">
        <v>3954.9200144799502</v>
      </c>
      <c r="AC32" s="86">
        <v>84.087954993675893</v>
      </c>
      <c r="AD32" s="86">
        <v>2.8612864829781799</v>
      </c>
      <c r="AE32" s="86">
        <v>21.5279120541393</v>
      </c>
      <c r="AF32" s="86">
        <v>0</v>
      </c>
      <c r="AG32" s="86">
        <v>0</v>
      </c>
      <c r="AH32" s="86">
        <v>66.862567530104101</v>
      </c>
      <c r="AI32" s="86">
        <v>66.862567530104101</v>
      </c>
      <c r="AJ32" s="86">
        <v>9.4327064359578205</v>
      </c>
      <c r="AK32" s="86">
        <v>23.4370256608609</v>
      </c>
      <c r="AL32" s="86">
        <v>5.3769386439821701E-3</v>
      </c>
      <c r="AM32" s="86">
        <v>56.110466095247297</v>
      </c>
      <c r="AN32" s="86">
        <v>2.1775793916657699E-2</v>
      </c>
      <c r="AO32" s="86">
        <v>9.7570728063942198</v>
      </c>
      <c r="AP32" s="86">
        <v>2.93631135007141</v>
      </c>
      <c r="AQ32" s="86">
        <v>1061.18096452073</v>
      </c>
      <c r="AR32" s="86">
        <v>108.47638345065</v>
      </c>
      <c r="AS32" s="86">
        <v>1179.0900544073399</v>
      </c>
      <c r="AT32" s="86">
        <v>2.2188780146693901E-5</v>
      </c>
      <c r="AU32" s="86">
        <v>34.2601479554341</v>
      </c>
      <c r="AV32" s="86">
        <v>0</v>
      </c>
      <c r="AW32" s="86">
        <v>145.602237815086</v>
      </c>
      <c r="AX32" s="86">
        <v>3.7129104676554399E-2</v>
      </c>
      <c r="AY32" s="86">
        <v>9.8992632368260204E-5</v>
      </c>
      <c r="AZ32" s="86">
        <v>30.006753121028201</v>
      </c>
      <c r="BA32" s="86">
        <v>4.1359074573543403E-2</v>
      </c>
      <c r="BB32" s="86">
        <v>0</v>
      </c>
      <c r="BC32" s="86">
        <v>0.83904863045575095</v>
      </c>
      <c r="BD32" s="86">
        <v>96.8349229351616</v>
      </c>
      <c r="BE32" s="86">
        <v>86.815637834989204</v>
      </c>
      <c r="BF32" s="86">
        <v>10.0192851001725</v>
      </c>
      <c r="BG32" s="86">
        <v>0</v>
      </c>
      <c r="BH32" s="86">
        <v>0</v>
      </c>
      <c r="BI32" s="86">
        <v>27.498005673374202</v>
      </c>
      <c r="BJ32" s="86">
        <v>0</v>
      </c>
      <c r="BK32" s="86">
        <v>4.1268153347994003</v>
      </c>
      <c r="BL32" s="86">
        <v>1.8467024161554699</v>
      </c>
      <c r="BM32" s="86">
        <v>8.54180070492788E-4</v>
      </c>
      <c r="BN32" s="86">
        <v>16.515845021357201</v>
      </c>
      <c r="BO32" s="86">
        <v>0.42283872306961601</v>
      </c>
      <c r="BP32" s="86">
        <v>5.1977961412501305E-4</v>
      </c>
      <c r="BQ32" s="86">
        <v>5.90250457470085</v>
      </c>
      <c r="BR32" s="86">
        <v>1.9315509110490099E-6</v>
      </c>
      <c r="BS32" s="86">
        <v>140.62863948313</v>
      </c>
      <c r="BT32" s="86">
        <v>64.711212792022593</v>
      </c>
      <c r="BU32" s="86">
        <v>0</v>
      </c>
      <c r="BV32" s="86">
        <v>0</v>
      </c>
      <c r="BW32" s="86">
        <v>8.7043767847647402</v>
      </c>
      <c r="BX32" s="86">
        <v>0</v>
      </c>
      <c r="BY32" s="86">
        <v>2.2695108487711102</v>
      </c>
      <c r="BZ32" s="86">
        <v>544.02923021401296</v>
      </c>
      <c r="CA32" s="86">
        <v>9.2984290599973001</v>
      </c>
    </row>
    <row r="33" spans="1:79" x14ac:dyDescent="0.3">
      <c r="A33" s="85" t="s">
        <v>32</v>
      </c>
      <c r="B33" s="86">
        <v>29254.576256</v>
      </c>
      <c r="C33" s="86"/>
      <c r="D33" s="86">
        <v>10472.585894</v>
      </c>
      <c r="E33" s="86">
        <v>363.23783508000002</v>
      </c>
      <c r="F33" s="86">
        <v>325.71136407</v>
      </c>
      <c r="G33" s="86">
        <v>1395.6072890999999</v>
      </c>
      <c r="H33" s="86">
        <v>2866.3077834999999</v>
      </c>
      <c r="I33" s="80">
        <v>101.87829157</v>
      </c>
      <c r="J33" s="80">
        <v>44.341008623999997</v>
      </c>
      <c r="K33" s="80">
        <v>294.35663776000001</v>
      </c>
      <c r="L33" s="80">
        <v>42.497441588000001</v>
      </c>
      <c r="M33" s="82">
        <v>57.699945284999998</v>
      </c>
      <c r="N33" s="82">
        <v>40.513242787999999</v>
      </c>
      <c r="O33" s="80">
        <v>23.073396213999999</v>
      </c>
      <c r="P33" s="86"/>
      <c r="Q33" s="85" t="s">
        <v>32</v>
      </c>
      <c r="R33" s="85">
        <v>0</v>
      </c>
      <c r="S33" s="86">
        <v>10.251204504056</v>
      </c>
      <c r="T33" s="86">
        <v>57.461604564128798</v>
      </c>
      <c r="U33" s="86">
        <v>122.89663563613</v>
      </c>
      <c r="V33" s="86">
        <v>122.89663563613</v>
      </c>
      <c r="W33" s="86">
        <v>165.95090600167001</v>
      </c>
      <c r="X33" s="86">
        <v>0</v>
      </c>
      <c r="Y33" s="86">
        <v>48.293165797995798</v>
      </c>
      <c r="Z33" s="86">
        <v>40.3459028385426</v>
      </c>
      <c r="AA33" s="86">
        <v>1.87625202589078</v>
      </c>
      <c r="AB33" s="86">
        <v>29133.7735497742</v>
      </c>
      <c r="AC33" s="86">
        <v>433.72241040950701</v>
      </c>
      <c r="AD33" s="86">
        <v>15.0034066928536</v>
      </c>
      <c r="AE33" s="86">
        <v>111.968766637165</v>
      </c>
      <c r="AF33" s="86">
        <v>0</v>
      </c>
      <c r="AG33" s="86">
        <v>0</v>
      </c>
      <c r="AH33" s="86">
        <v>344.28101530216497</v>
      </c>
      <c r="AI33" s="86">
        <v>344.28101530216497</v>
      </c>
      <c r="AJ33" s="86">
        <v>83.434646263196498</v>
      </c>
      <c r="AK33" s="86">
        <v>122.64799909864099</v>
      </c>
      <c r="AL33" s="86">
        <v>7.6578696702056998E-2</v>
      </c>
      <c r="AM33" s="86">
        <v>289.369233589977</v>
      </c>
      <c r="AN33" s="86">
        <v>0.36749434276801901</v>
      </c>
      <c r="AO33" s="86">
        <v>50.008703400426199</v>
      </c>
      <c r="AP33" s="86">
        <v>15.093593548148201</v>
      </c>
      <c r="AQ33" s="86">
        <v>9386.4001862795394</v>
      </c>
      <c r="AR33" s="86">
        <v>959.498012963002</v>
      </c>
      <c r="AS33" s="86">
        <v>10429.3328455057</v>
      </c>
      <c r="AT33" s="86">
        <v>3.7446333137837598E-4</v>
      </c>
      <c r="AU33" s="86">
        <v>177.569651418837</v>
      </c>
      <c r="AV33" s="86">
        <v>0</v>
      </c>
      <c r="AW33" s="86">
        <v>784.09493111089796</v>
      </c>
      <c r="AX33" s="86">
        <v>0.13918664485523899</v>
      </c>
      <c r="AY33" s="86">
        <v>1.7487753227592999E-3</v>
      </c>
      <c r="AZ33" s="86">
        <v>113.954857821833</v>
      </c>
      <c r="BA33" s="86">
        <v>0.151307681285515</v>
      </c>
      <c r="BB33" s="86">
        <v>0</v>
      </c>
      <c r="BC33" s="86">
        <v>3.0241626906860199</v>
      </c>
      <c r="BD33" s="86">
        <v>361.761016769506</v>
      </c>
      <c r="BE33" s="86">
        <v>324.38949807728801</v>
      </c>
      <c r="BF33" s="86">
        <v>37.371518692218203</v>
      </c>
      <c r="BG33" s="86">
        <v>0</v>
      </c>
      <c r="BH33" s="86">
        <v>0</v>
      </c>
      <c r="BI33" s="86">
        <v>100.457552095658</v>
      </c>
      <c r="BJ33" s="86">
        <v>0</v>
      </c>
      <c r="BK33" s="86">
        <v>15.7315442868874</v>
      </c>
      <c r="BL33" s="86">
        <v>6.6554647945016701</v>
      </c>
      <c r="BM33" s="86">
        <v>1.41290616121739E-2</v>
      </c>
      <c r="BN33" s="86">
        <v>62.957143517033401</v>
      </c>
      <c r="BO33" s="86">
        <v>2.1672070070882898</v>
      </c>
      <c r="BP33" s="86">
        <v>7.5353057849303099E-3</v>
      </c>
      <c r="BQ33" s="86">
        <v>21.294831279507399</v>
      </c>
      <c r="BR33" s="86">
        <v>3.4122319723033303E-5</v>
      </c>
      <c r="BS33" s="86">
        <v>1389.8440544493999</v>
      </c>
      <c r="BT33" s="86">
        <v>349.84599962893702</v>
      </c>
      <c r="BU33" s="86">
        <v>0</v>
      </c>
      <c r="BV33" s="86">
        <v>0</v>
      </c>
      <c r="BW33" s="86">
        <v>47.622123454003201</v>
      </c>
      <c r="BX33" s="86">
        <v>0</v>
      </c>
      <c r="BY33" s="86">
        <v>14.194525204739699</v>
      </c>
      <c r="BZ33" s="86">
        <v>2854.4708043177502</v>
      </c>
      <c r="CA33" s="86">
        <v>51.454524002346602</v>
      </c>
    </row>
    <row r="34" spans="1:79" x14ac:dyDescent="0.3">
      <c r="A34" s="85" t="s">
        <v>33</v>
      </c>
      <c r="B34" s="86">
        <v>22753.456925999999</v>
      </c>
      <c r="C34" s="86"/>
      <c r="D34" s="86">
        <v>6794.0018450999996</v>
      </c>
      <c r="E34" s="86">
        <v>385.31103208000002</v>
      </c>
      <c r="F34" s="86">
        <v>350.0176563</v>
      </c>
      <c r="G34" s="86">
        <v>974.13570836999997</v>
      </c>
      <c r="H34" s="86">
        <v>2829.0508908000002</v>
      </c>
      <c r="I34" s="80">
        <v>107.95014724000001</v>
      </c>
      <c r="J34" s="80">
        <v>46.020465338999998</v>
      </c>
      <c r="K34" s="80">
        <v>311.74006148000001</v>
      </c>
      <c r="L34" s="80">
        <v>45.236594846999999</v>
      </c>
      <c r="M34" s="82">
        <v>61.414084379000002</v>
      </c>
      <c r="N34" s="82">
        <v>42.981740508000001</v>
      </c>
      <c r="O34" s="80">
        <v>22.700046765</v>
      </c>
      <c r="P34" s="86"/>
      <c r="Q34" s="85" t="s">
        <v>33</v>
      </c>
      <c r="R34" s="85">
        <v>0</v>
      </c>
      <c r="S34" s="86">
        <v>10.2512223725073</v>
      </c>
      <c r="T34" s="86">
        <v>61.160486031233297</v>
      </c>
      <c r="U34" s="86">
        <v>120.98783598388</v>
      </c>
      <c r="V34" s="86">
        <v>120.98783598388</v>
      </c>
      <c r="W34" s="86">
        <v>164.48964451999299</v>
      </c>
      <c r="X34" s="86">
        <v>0</v>
      </c>
      <c r="Y34" s="86">
        <v>47.7145676233364</v>
      </c>
      <c r="Z34" s="86">
        <v>42.804282781626597</v>
      </c>
      <c r="AA34" s="86">
        <v>1.24070670311813</v>
      </c>
      <c r="AB34" s="86">
        <v>22659.501815019401</v>
      </c>
      <c r="AC34" s="86">
        <v>432.20322781273501</v>
      </c>
      <c r="AD34" s="86">
        <v>14.8244110008602</v>
      </c>
      <c r="AE34" s="86">
        <v>111.06913498519199</v>
      </c>
      <c r="AF34" s="86">
        <v>0</v>
      </c>
      <c r="AG34" s="86">
        <v>0</v>
      </c>
      <c r="AH34" s="86">
        <v>343.26188362027398</v>
      </c>
      <c r="AI34" s="86">
        <v>343.26188362027398</v>
      </c>
      <c r="AJ34" s="86">
        <v>54.127465141650397</v>
      </c>
      <c r="AK34" s="86">
        <v>121.298801989954</v>
      </c>
      <c r="AL34" s="86">
        <v>5.0639208121199798E-2</v>
      </c>
      <c r="AM34" s="86">
        <v>288.23644565721298</v>
      </c>
      <c r="AN34" s="86">
        <v>0.20306414226427899</v>
      </c>
      <c r="AO34" s="86">
        <v>50.008638433888997</v>
      </c>
      <c r="AP34" s="86">
        <v>15.065365428393401</v>
      </c>
      <c r="AQ34" s="86">
        <v>6089.34826571127</v>
      </c>
      <c r="AR34" s="86">
        <v>622.46723476188004</v>
      </c>
      <c r="AS34" s="86">
        <v>6765.9429656148004</v>
      </c>
      <c r="AT34" s="86">
        <v>2.06914636973366E-4</v>
      </c>
      <c r="AU34" s="86">
        <v>176.44995416307199</v>
      </c>
      <c r="AV34" s="86">
        <v>0</v>
      </c>
      <c r="AW34" s="86">
        <v>763.52739323694595</v>
      </c>
      <c r="AX34" s="86">
        <v>0.149102034543626</v>
      </c>
      <c r="AY34" s="86">
        <v>8.4305914092120098E-4</v>
      </c>
      <c r="AZ34" s="86">
        <v>120.85125165669599</v>
      </c>
      <c r="BA34" s="86">
        <v>0.16463618490482099</v>
      </c>
      <c r="BB34" s="86">
        <v>0</v>
      </c>
      <c r="BC34" s="86">
        <v>3.3231548729024398</v>
      </c>
      <c r="BD34" s="86">
        <v>383.74551675852399</v>
      </c>
      <c r="BE34" s="86">
        <v>348.597869173346</v>
      </c>
      <c r="BF34" s="86">
        <v>35.147647585178298</v>
      </c>
      <c r="BG34" s="86">
        <v>0</v>
      </c>
      <c r="BH34" s="86">
        <v>0</v>
      </c>
      <c r="BI34" s="86">
        <v>109.636627788312</v>
      </c>
      <c r="BJ34" s="86">
        <v>0</v>
      </c>
      <c r="BK34" s="86">
        <v>16.7453415565755</v>
      </c>
      <c r="BL34" s="86">
        <v>7.3139119850879304</v>
      </c>
      <c r="BM34" s="86">
        <v>7.6868723997971702E-3</v>
      </c>
      <c r="BN34" s="86">
        <v>67.015388337527597</v>
      </c>
      <c r="BO34" s="86">
        <v>2.16720598673693</v>
      </c>
      <c r="BP34" s="86">
        <v>5.1334828391342404E-3</v>
      </c>
      <c r="BQ34" s="86">
        <v>23.384774892375798</v>
      </c>
      <c r="BR34" s="86">
        <v>1.64500401500686E-5</v>
      </c>
      <c r="BS34" s="86">
        <v>970.11283600463605</v>
      </c>
      <c r="BT34" s="86">
        <v>340.09574016211099</v>
      </c>
      <c r="BU34" s="86">
        <v>0</v>
      </c>
      <c r="BV34" s="86">
        <v>0</v>
      </c>
      <c r="BW34" s="86">
        <v>45.9384007679147</v>
      </c>
      <c r="BX34" s="86">
        <v>0</v>
      </c>
      <c r="BY34" s="86">
        <v>12.6963482155181</v>
      </c>
      <c r="BZ34" s="86">
        <v>2817.3702573093601</v>
      </c>
      <c r="CA34" s="86">
        <v>49.381779724070199</v>
      </c>
    </row>
    <row r="35" spans="1:79" x14ac:dyDescent="0.3">
      <c r="A35" s="85" t="s">
        <v>34</v>
      </c>
      <c r="B35" s="86">
        <v>3692.2598066</v>
      </c>
      <c r="C35" s="86"/>
      <c r="D35" s="86">
        <v>631.43315996000001</v>
      </c>
      <c r="E35" s="86">
        <v>97.854254045999994</v>
      </c>
      <c r="F35" s="86">
        <v>84.900144167999997</v>
      </c>
      <c r="G35" s="86">
        <v>79.37912541</v>
      </c>
      <c r="H35" s="86">
        <v>373.13368383</v>
      </c>
      <c r="I35" s="80">
        <v>14.697901004</v>
      </c>
      <c r="J35" s="80">
        <v>6.8541529689000003</v>
      </c>
      <c r="K35" s="80">
        <v>42.599303397</v>
      </c>
      <c r="L35" s="80">
        <v>6.1296353075000001</v>
      </c>
      <c r="M35" s="82">
        <v>8.3327057821999997</v>
      </c>
      <c r="N35" s="82">
        <v>5.9946747535</v>
      </c>
      <c r="O35" s="80">
        <v>5.3490074344999998</v>
      </c>
      <c r="P35" s="86"/>
      <c r="Q35" s="85" t="s">
        <v>34</v>
      </c>
      <c r="R35" s="85">
        <v>0</v>
      </c>
      <c r="S35" s="86">
        <v>1.3719141903865999</v>
      </c>
      <c r="T35" s="86">
        <v>8.2983339976483403</v>
      </c>
      <c r="U35" s="86">
        <v>15.9948182179948</v>
      </c>
      <c r="V35" s="86">
        <v>15.9948182179948</v>
      </c>
      <c r="W35" s="86">
        <v>21.862877679463899</v>
      </c>
      <c r="X35" s="86">
        <v>0</v>
      </c>
      <c r="Y35" s="86">
        <v>6.2965779145493501</v>
      </c>
      <c r="Z35" s="86">
        <v>5.9699477335087998</v>
      </c>
      <c r="AA35" s="86">
        <v>5.9358215177058603E-2</v>
      </c>
      <c r="AB35" s="86">
        <v>3677.0287541923599</v>
      </c>
      <c r="AC35" s="86">
        <v>57.6119214059105</v>
      </c>
      <c r="AD35" s="86">
        <v>1.9539006024711001</v>
      </c>
      <c r="AE35" s="86">
        <v>14.726909833416</v>
      </c>
      <c r="AF35" s="86">
        <v>0</v>
      </c>
      <c r="AG35" s="86">
        <v>0</v>
      </c>
      <c r="AH35" s="86">
        <v>45.833595869376502</v>
      </c>
      <c r="AI35" s="86">
        <v>45.833595869376502</v>
      </c>
      <c r="AJ35" s="86">
        <v>5.0306226872626798</v>
      </c>
      <c r="AK35" s="86">
        <v>16.011798362095501</v>
      </c>
      <c r="AL35" s="86">
        <v>2.4226601312620799E-3</v>
      </c>
      <c r="AM35" s="86">
        <v>38.453943779076802</v>
      </c>
      <c r="AN35" s="86">
        <v>1.0213890788979E-2</v>
      </c>
      <c r="AO35" s="86">
        <v>6.6926405419639696</v>
      </c>
      <c r="AP35" s="86">
        <v>2.0132905913910899</v>
      </c>
      <c r="AQ35" s="86">
        <v>565.94537790693096</v>
      </c>
      <c r="AR35" s="86">
        <v>57.852275228031701</v>
      </c>
      <c r="AS35" s="86">
        <v>628.82827582222603</v>
      </c>
      <c r="AT35" s="86">
        <v>1.0407706561638399E-5</v>
      </c>
      <c r="AU35" s="86">
        <v>23.4539215826149</v>
      </c>
      <c r="AV35" s="86">
        <v>0</v>
      </c>
      <c r="AW35" s="86">
        <v>98.931534087785806</v>
      </c>
      <c r="AX35" s="86">
        <v>3.6153302416816802E-2</v>
      </c>
      <c r="AY35" s="86">
        <v>4.7338053429013898E-5</v>
      </c>
      <c r="AZ35" s="86">
        <v>29.172073613981699</v>
      </c>
      <c r="BA35" s="86">
        <v>4.0417328013580403E-2</v>
      </c>
      <c r="BB35" s="86">
        <v>0</v>
      </c>
      <c r="BC35" s="86">
        <v>0.82166672583872102</v>
      </c>
      <c r="BD35" s="86">
        <v>97.456906221295</v>
      </c>
      <c r="BE35" s="86">
        <v>84.556237436207098</v>
      </c>
      <c r="BF35" s="86">
        <v>12.9006687850879</v>
      </c>
      <c r="BG35" s="86">
        <v>0</v>
      </c>
      <c r="BH35" s="86">
        <v>0</v>
      </c>
      <c r="BI35" s="86">
        <v>26.865795085787301</v>
      </c>
      <c r="BJ35" s="86">
        <v>0</v>
      </c>
      <c r="BK35" s="86">
        <v>4.0046166701389403</v>
      </c>
      <c r="BL35" s="86">
        <v>1.8084662152703099</v>
      </c>
      <c r="BM35" s="86">
        <v>4.0644646902230399E-4</v>
      </c>
      <c r="BN35" s="86">
        <v>16.0268826570104</v>
      </c>
      <c r="BO35" s="86">
        <v>0.29003640827253502</v>
      </c>
      <c r="BP35" s="86">
        <v>2.45090769798883E-4</v>
      </c>
      <c r="BQ35" s="86">
        <v>5.7794660387903196</v>
      </c>
      <c r="BR35" s="86">
        <v>9.2366670524755096E-7</v>
      </c>
      <c r="BS35" s="86">
        <v>79.051683098075799</v>
      </c>
      <c r="BT35" s="86">
        <v>43.926449628905999</v>
      </c>
      <c r="BU35" s="86">
        <v>0</v>
      </c>
      <c r="BV35" s="86">
        <v>0</v>
      </c>
      <c r="BW35" s="86">
        <v>5.8988150884332997</v>
      </c>
      <c r="BX35" s="86">
        <v>0</v>
      </c>
      <c r="BY35" s="86">
        <v>1.49979488872898</v>
      </c>
      <c r="BZ35" s="86">
        <v>371.59447699454802</v>
      </c>
      <c r="CA35" s="86">
        <v>6.2841553846513003</v>
      </c>
    </row>
    <row r="36" spans="1:79" x14ac:dyDescent="0.3">
      <c r="A36" s="85" t="s">
        <v>35</v>
      </c>
      <c r="B36" s="86">
        <v>15319.674053000001</v>
      </c>
      <c r="C36" s="86"/>
      <c r="D36" s="86">
        <v>2140.0601075</v>
      </c>
      <c r="E36" s="86">
        <v>304.78492834999997</v>
      </c>
      <c r="F36" s="86">
        <v>254.39267448999999</v>
      </c>
      <c r="G36" s="86">
        <v>324.65858942</v>
      </c>
      <c r="H36" s="86">
        <v>1026.3966943999999</v>
      </c>
      <c r="I36" s="80">
        <v>36.457815165</v>
      </c>
      <c r="J36" s="80">
        <v>19.022682858</v>
      </c>
      <c r="K36" s="80">
        <v>106.10858413</v>
      </c>
      <c r="L36" s="80">
        <v>15.033363924</v>
      </c>
      <c r="M36" s="82">
        <v>20.463527948999999</v>
      </c>
      <c r="N36" s="82">
        <v>15.180261169</v>
      </c>
      <c r="O36" s="80">
        <v>18.864989792999999</v>
      </c>
      <c r="P36" s="86"/>
      <c r="Q36" s="85" t="s">
        <v>35</v>
      </c>
      <c r="R36" s="85">
        <v>0</v>
      </c>
      <c r="S36" s="86">
        <v>3.7194286828973802</v>
      </c>
      <c r="T36" s="86">
        <v>20.378996043044999</v>
      </c>
      <c r="U36" s="86">
        <v>43.914890345782801</v>
      </c>
      <c r="V36" s="86">
        <v>43.914890345782801</v>
      </c>
      <c r="W36" s="86">
        <v>59.694608945901898</v>
      </c>
      <c r="X36" s="86">
        <v>0</v>
      </c>
      <c r="Y36" s="86">
        <v>17.3102459753833</v>
      </c>
      <c r="Z36" s="86">
        <v>15.1175932557033</v>
      </c>
      <c r="AA36" s="86">
        <v>0.44584783784100501</v>
      </c>
      <c r="AB36" s="86">
        <v>15256.4165387126</v>
      </c>
      <c r="AC36" s="86">
        <v>156.81147351943699</v>
      </c>
      <c r="AD36" s="86">
        <v>5.3775011579191103</v>
      </c>
      <c r="AE36" s="86">
        <v>40.296229242532597</v>
      </c>
      <c r="AF36" s="86">
        <v>0</v>
      </c>
      <c r="AG36" s="86">
        <v>0</v>
      </c>
      <c r="AH36" s="86">
        <v>124.554274604931</v>
      </c>
      <c r="AI36" s="86">
        <v>124.554274604931</v>
      </c>
      <c r="AJ36" s="86">
        <v>17.049813341047301</v>
      </c>
      <c r="AK36" s="86">
        <v>44.002662293892797</v>
      </c>
      <c r="AL36" s="86">
        <v>1.8197115441724799E-2</v>
      </c>
      <c r="AM36" s="86">
        <v>104.589513938099</v>
      </c>
      <c r="AN36" s="86">
        <v>7.5147535803463603E-2</v>
      </c>
      <c r="AO36" s="86">
        <v>18.144550724596801</v>
      </c>
      <c r="AP36" s="86">
        <v>5.4664056089367197</v>
      </c>
      <c r="AQ36" s="86">
        <v>1918.1028426667101</v>
      </c>
      <c r="AR36" s="86">
        <v>196.07284236251701</v>
      </c>
      <c r="AS36" s="86">
        <v>2131.2254983702701</v>
      </c>
      <c r="AT36" s="86">
        <v>7.6572709328796802E-5</v>
      </c>
      <c r="AU36" s="86">
        <v>64.020111543416604</v>
      </c>
      <c r="AV36" s="86">
        <v>0</v>
      </c>
      <c r="AW36" s="86">
        <v>276.93886319990702</v>
      </c>
      <c r="AX36" s="86">
        <v>0.10835484219426</v>
      </c>
      <c r="AY36" s="86">
        <v>3.2812407087969898E-4</v>
      </c>
      <c r="AZ36" s="86">
        <v>87.597385762551198</v>
      </c>
      <c r="BA36" s="86">
        <v>0.12056527303692099</v>
      </c>
      <c r="BB36" s="86">
        <v>0</v>
      </c>
      <c r="BC36" s="86">
        <v>2.44436711343331</v>
      </c>
      <c r="BD36" s="86">
        <v>303.54520364118099</v>
      </c>
      <c r="BE36" s="86">
        <v>253.361030985989</v>
      </c>
      <c r="BF36" s="86">
        <v>50.184172655191503</v>
      </c>
      <c r="BG36" s="86">
        <v>0</v>
      </c>
      <c r="BH36" s="86">
        <v>0</v>
      </c>
      <c r="BI36" s="86">
        <v>80.180142663844705</v>
      </c>
      <c r="BJ36" s="86">
        <v>0</v>
      </c>
      <c r="BK36" s="86">
        <v>12.06081589797</v>
      </c>
      <c r="BL36" s="86">
        <v>5.3799116725915903</v>
      </c>
      <c r="BM36" s="86">
        <v>2.8855563727464601E-3</v>
      </c>
      <c r="BN36" s="86">
        <v>48.268290604341999</v>
      </c>
      <c r="BO36" s="86">
        <v>0.78632482998501696</v>
      </c>
      <c r="BP36" s="86">
        <v>1.81584565332319E-3</v>
      </c>
      <c r="BQ36" s="86">
        <v>17.1961612274232</v>
      </c>
      <c r="BR36" s="86">
        <v>6.4025051454113603E-6</v>
      </c>
      <c r="BS36" s="86">
        <v>323.31812456122998</v>
      </c>
      <c r="BT36" s="86">
        <v>123.341978104247</v>
      </c>
      <c r="BU36" s="86">
        <v>0</v>
      </c>
      <c r="BV36" s="86">
        <v>0</v>
      </c>
      <c r="BW36" s="86">
        <v>16.664465919402499</v>
      </c>
      <c r="BX36" s="86">
        <v>0</v>
      </c>
      <c r="BY36" s="86">
        <v>4.6090903422801199</v>
      </c>
      <c r="BZ36" s="86">
        <v>1022.15843308365</v>
      </c>
      <c r="CA36" s="86">
        <v>17.9087335284655</v>
      </c>
    </row>
    <row r="37" spans="1:79" x14ac:dyDescent="0.3">
      <c r="A37" s="85" t="s">
        <v>36</v>
      </c>
      <c r="B37" s="86">
        <v>8300.2102830000003</v>
      </c>
      <c r="C37" s="86"/>
      <c r="D37" s="86">
        <v>3524.6831944</v>
      </c>
      <c r="E37" s="86">
        <v>263.99684435</v>
      </c>
      <c r="F37" s="86">
        <v>244.36412881999999</v>
      </c>
      <c r="G37" s="86">
        <v>378.02259407999998</v>
      </c>
      <c r="H37" s="86">
        <v>1697.8576742</v>
      </c>
      <c r="I37" s="80">
        <v>70.427032664999999</v>
      </c>
      <c r="J37" s="80">
        <v>29.214535912999999</v>
      </c>
      <c r="K37" s="80">
        <v>203.27641449999999</v>
      </c>
      <c r="L37" s="80">
        <v>29.635013855</v>
      </c>
      <c r="M37" s="82">
        <v>40.229645134999998</v>
      </c>
      <c r="N37" s="82">
        <v>28.058608262</v>
      </c>
      <c r="O37" s="80">
        <v>13.328314818000001</v>
      </c>
      <c r="P37" s="86"/>
      <c r="Q37" s="85" t="s">
        <v>36</v>
      </c>
      <c r="R37" s="85">
        <v>0</v>
      </c>
      <c r="S37" s="86">
        <v>6.2645887455177798</v>
      </c>
      <c r="T37" s="86">
        <v>40.063664060016301</v>
      </c>
      <c r="U37" s="86">
        <v>72.814826720276201</v>
      </c>
      <c r="V37" s="86">
        <v>72.814826720276201</v>
      </c>
      <c r="W37" s="86">
        <v>99.662334744067394</v>
      </c>
      <c r="X37" s="86">
        <v>0</v>
      </c>
      <c r="Y37" s="86">
        <v>28.655117940465299</v>
      </c>
      <c r="Z37" s="86">
        <v>27.942863383025902</v>
      </c>
      <c r="AA37" s="86">
        <v>0.15557706309676</v>
      </c>
      <c r="AB37" s="86">
        <v>8265.9696080834692</v>
      </c>
      <c r="AC37" s="86">
        <v>262.823122374381</v>
      </c>
      <c r="AD37" s="86">
        <v>8.8895846597506392</v>
      </c>
      <c r="AE37" s="86">
        <v>67.097791440291701</v>
      </c>
      <c r="AF37" s="86">
        <v>0</v>
      </c>
      <c r="AG37" s="86">
        <v>0</v>
      </c>
      <c r="AH37" s="86">
        <v>209.171004508816</v>
      </c>
      <c r="AI37" s="86">
        <v>209.171004508816</v>
      </c>
      <c r="AJ37" s="86">
        <v>28.0811444285508</v>
      </c>
      <c r="AK37" s="86">
        <v>72.874534465011095</v>
      </c>
      <c r="AL37" s="86">
        <v>6.34988543802019E-3</v>
      </c>
      <c r="AM37" s="86">
        <v>175.45688777163701</v>
      </c>
      <c r="AN37" s="86">
        <v>2.74760948798955E-2</v>
      </c>
      <c r="AO37" s="86">
        <v>30.560609031825201</v>
      </c>
      <c r="AP37" s="86">
        <v>9.1900098736622393</v>
      </c>
      <c r="AQ37" s="86">
        <v>3159.1279762137501</v>
      </c>
      <c r="AR37" s="86">
        <v>322.93306092258803</v>
      </c>
      <c r="AS37" s="86">
        <v>3510.1421815648901</v>
      </c>
      <c r="AT37" s="86">
        <v>2.7997210186732798E-5</v>
      </c>
      <c r="AU37" s="86">
        <v>106.922032393316</v>
      </c>
      <c r="AV37" s="86">
        <v>0</v>
      </c>
      <c r="AW37" s="86">
        <v>448.21749023335798</v>
      </c>
      <c r="AX37" s="86">
        <v>0.104058578605356</v>
      </c>
      <c r="AY37" s="86">
        <v>1.2608800047388301E-4</v>
      </c>
      <c r="AZ37" s="86">
        <v>83.9574314843168</v>
      </c>
      <c r="BA37" s="86">
        <v>0.11636586991341299</v>
      </c>
      <c r="BB37" s="86">
        <v>0</v>
      </c>
      <c r="BC37" s="86">
        <v>2.3660611705947501</v>
      </c>
      <c r="BD37" s="86">
        <v>262.92600288677397</v>
      </c>
      <c r="BE37" s="86">
        <v>243.37427096969</v>
      </c>
      <c r="BF37" s="86">
        <v>19.551731917084101</v>
      </c>
      <c r="BG37" s="86">
        <v>0</v>
      </c>
      <c r="BH37" s="86">
        <v>0</v>
      </c>
      <c r="BI37" s="86">
        <v>77.344486524027602</v>
      </c>
      <c r="BJ37" s="86">
        <v>0</v>
      </c>
      <c r="BK37" s="86">
        <v>11.521977976134901</v>
      </c>
      <c r="BL37" s="86">
        <v>5.2076391402459201</v>
      </c>
      <c r="BM37" s="86">
        <v>1.06937106292542E-3</v>
      </c>
      <c r="BN37" s="86">
        <v>46.112113025975901</v>
      </c>
      <c r="BO37" s="86">
        <v>1.32439473071094</v>
      </c>
      <c r="BP37" s="86">
        <v>6.3014039731697496E-4</v>
      </c>
      <c r="BQ37" s="86">
        <v>16.642309140142299</v>
      </c>
      <c r="BR37" s="86">
        <v>2.4602723006795702E-6</v>
      </c>
      <c r="BS37" s="86">
        <v>376.46341235263901</v>
      </c>
      <c r="BT37" s="86">
        <v>198.858513020261</v>
      </c>
      <c r="BU37" s="86">
        <v>0</v>
      </c>
      <c r="BV37" s="86">
        <v>0</v>
      </c>
      <c r="BW37" s="86">
        <v>26.663632932105401</v>
      </c>
      <c r="BX37" s="86">
        <v>0</v>
      </c>
      <c r="BY37" s="86">
        <v>6.6288123239339001</v>
      </c>
      <c r="BZ37" s="86">
        <v>1690.85309023594</v>
      </c>
      <c r="CA37" s="86">
        <v>28.342330819663701</v>
      </c>
    </row>
    <row r="38" spans="1:79" x14ac:dyDescent="0.3">
      <c r="A38" s="85" t="s">
        <v>37</v>
      </c>
      <c r="B38" s="86">
        <v>9155.5188906999992</v>
      </c>
      <c r="C38" s="86"/>
      <c r="D38" s="86">
        <v>2108.8177034999999</v>
      </c>
      <c r="E38" s="86">
        <v>167.99140087999999</v>
      </c>
      <c r="F38" s="86">
        <v>144.52449174</v>
      </c>
      <c r="G38" s="86">
        <v>288.35606157000001</v>
      </c>
      <c r="H38" s="86">
        <v>999.45882601999995</v>
      </c>
      <c r="I38" s="80">
        <v>38.241060740999998</v>
      </c>
      <c r="J38" s="80">
        <v>17.347487696000002</v>
      </c>
      <c r="K38" s="80">
        <v>110.69120345</v>
      </c>
      <c r="L38" s="80">
        <v>15.946129908</v>
      </c>
      <c r="M38" s="82">
        <v>21.665204933999998</v>
      </c>
      <c r="N38" s="82">
        <v>15.427088041999999</v>
      </c>
      <c r="O38" s="80">
        <v>11.354515641000001</v>
      </c>
      <c r="P38" s="86"/>
      <c r="Q38" s="85" t="s">
        <v>37</v>
      </c>
      <c r="R38" s="85">
        <v>0</v>
      </c>
      <c r="S38" s="86">
        <v>3.6228712692343499</v>
      </c>
      <c r="T38" s="86">
        <v>21.576038044021001</v>
      </c>
      <c r="U38" s="86">
        <v>42.834549784188802</v>
      </c>
      <c r="V38" s="86">
        <v>42.834549784188802</v>
      </c>
      <c r="W38" s="86">
        <v>58.190618313297101</v>
      </c>
      <c r="X38" s="86">
        <v>0</v>
      </c>
      <c r="Y38" s="86">
        <v>16.8529977067479</v>
      </c>
      <c r="Z38" s="86">
        <v>15.36359107372</v>
      </c>
      <c r="AA38" s="86">
        <v>0.41778066474985498</v>
      </c>
      <c r="AB38" s="86">
        <v>9117.8422964003894</v>
      </c>
      <c r="AC38" s="86">
        <v>152.723648454722</v>
      </c>
      <c r="AD38" s="86">
        <v>5.2332598585231302</v>
      </c>
      <c r="AE38" s="86">
        <v>39.238793679615497</v>
      </c>
      <c r="AF38" s="86">
        <v>0</v>
      </c>
      <c r="AG38" s="86">
        <v>0</v>
      </c>
      <c r="AH38" s="86">
        <v>121.352748198651</v>
      </c>
      <c r="AI38" s="86">
        <v>121.352748198651</v>
      </c>
      <c r="AJ38" s="86">
        <v>16.80107965441</v>
      </c>
      <c r="AK38" s="86">
        <v>42.829726238211599</v>
      </c>
      <c r="AL38" s="86">
        <v>1.7051597367649999E-2</v>
      </c>
      <c r="AM38" s="86">
        <v>101.906628473501</v>
      </c>
      <c r="AN38" s="86">
        <v>7.8331322267718495E-2</v>
      </c>
      <c r="AO38" s="86">
        <v>17.673522524724302</v>
      </c>
      <c r="AP38" s="86">
        <v>5.3253812389782604</v>
      </c>
      <c r="AQ38" s="86">
        <v>1890.12202132883</v>
      </c>
      <c r="AR38" s="86">
        <v>193.21250778884101</v>
      </c>
      <c r="AS38" s="86">
        <v>2100.1356087720801</v>
      </c>
      <c r="AT38" s="86">
        <v>7.9818274938350895E-5</v>
      </c>
      <c r="AU38" s="86">
        <v>62.353621533200403</v>
      </c>
      <c r="AV38" s="86">
        <v>0</v>
      </c>
      <c r="AW38" s="86">
        <v>269.39383123628301</v>
      </c>
      <c r="AX38" s="86">
        <v>6.16156043618446E-2</v>
      </c>
      <c r="AY38" s="86">
        <v>3.5439541671323903E-4</v>
      </c>
      <c r="AZ38" s="86">
        <v>49.992300600318501</v>
      </c>
      <c r="BA38" s="86">
        <v>6.8107100406201604E-2</v>
      </c>
      <c r="BB38" s="86">
        <v>0</v>
      </c>
      <c r="BC38" s="86">
        <v>1.37530802879236</v>
      </c>
      <c r="BD38" s="86">
        <v>167.31063981997201</v>
      </c>
      <c r="BE38" s="86">
        <v>143.94030600856601</v>
      </c>
      <c r="BF38" s="86">
        <v>23.370333811405601</v>
      </c>
      <c r="BG38" s="86">
        <v>0</v>
      </c>
      <c r="BH38" s="86">
        <v>0</v>
      </c>
      <c r="BI38" s="86">
        <v>45.273763715228903</v>
      </c>
      <c r="BJ38" s="86">
        <v>0</v>
      </c>
      <c r="BK38" s="86">
        <v>6.8890764414094097</v>
      </c>
      <c r="BL38" s="86">
        <v>3.0269016961259201</v>
      </c>
      <c r="BM38" s="86">
        <v>2.9628504599613099E-3</v>
      </c>
      <c r="BN38" s="86">
        <v>27.570384142264199</v>
      </c>
      <c r="BO38" s="86">
        <v>0.76591109911541799</v>
      </c>
      <c r="BP38" s="86">
        <v>1.69771817854131E-3</v>
      </c>
      <c r="BQ38" s="86">
        <v>9.6778268004872192</v>
      </c>
      <c r="BR38" s="86">
        <v>6.9151166734128099E-6</v>
      </c>
      <c r="BS38" s="86">
        <v>287.16901340229299</v>
      </c>
      <c r="BT38" s="86">
        <v>119.92953094960799</v>
      </c>
      <c r="BU38" s="86">
        <v>0</v>
      </c>
      <c r="BV38" s="86">
        <v>0</v>
      </c>
      <c r="BW38" s="86">
        <v>16.217795130410501</v>
      </c>
      <c r="BX38" s="86">
        <v>0</v>
      </c>
      <c r="BY38" s="86">
        <v>4.4966409220622001</v>
      </c>
      <c r="BZ38" s="86">
        <v>995.34582394329698</v>
      </c>
      <c r="CA38" s="86">
        <v>17.4106666031369</v>
      </c>
    </row>
    <row r="39" spans="1:79" x14ac:dyDescent="0.3">
      <c r="A39" s="85" t="s">
        <v>38</v>
      </c>
      <c r="B39" s="86">
        <v>16701.520994999999</v>
      </c>
      <c r="C39" s="86"/>
      <c r="D39" s="86">
        <v>4159.4671538000002</v>
      </c>
      <c r="E39" s="86">
        <v>257.55359907000002</v>
      </c>
      <c r="F39" s="86">
        <v>223.23776842999999</v>
      </c>
      <c r="G39" s="86">
        <v>594.01036614999998</v>
      </c>
      <c r="H39" s="86">
        <v>1622.0213664</v>
      </c>
      <c r="I39" s="80">
        <v>59.256680932999998</v>
      </c>
      <c r="J39" s="80">
        <v>26.750320120000001</v>
      </c>
      <c r="K39" s="80">
        <v>171.4641762</v>
      </c>
      <c r="L39" s="80">
        <v>24.688665576999998</v>
      </c>
      <c r="M39" s="82">
        <v>33.538573268</v>
      </c>
      <c r="N39" s="82">
        <v>23.817031899</v>
      </c>
      <c r="O39" s="80">
        <v>17.041806977</v>
      </c>
      <c r="P39" s="86"/>
      <c r="Q39" s="85" t="s">
        <v>129</v>
      </c>
      <c r="R39" s="85">
        <v>0</v>
      </c>
      <c r="S39" s="86">
        <v>5.8415883181937298</v>
      </c>
      <c r="T39" s="86">
        <v>33.400055940691502</v>
      </c>
      <c r="U39" s="86">
        <v>69.505182255956797</v>
      </c>
      <c r="V39" s="86">
        <v>69.505182255956797</v>
      </c>
      <c r="W39" s="86">
        <v>94.162746971265904</v>
      </c>
      <c r="X39" s="86">
        <v>0</v>
      </c>
      <c r="Y39" s="86">
        <v>27.341061114570198</v>
      </c>
      <c r="Z39" s="86">
        <v>23.718686891324399</v>
      </c>
      <c r="AA39" s="86">
        <v>0.86744913004047897</v>
      </c>
      <c r="AB39" s="86">
        <v>16632.556802323601</v>
      </c>
      <c r="AC39" s="86">
        <v>246.68804420222199</v>
      </c>
      <c r="AD39" s="86">
        <v>8.4927856398283303</v>
      </c>
      <c r="AE39" s="86">
        <v>63.527860879895997</v>
      </c>
      <c r="AF39" s="86">
        <v>0</v>
      </c>
      <c r="AG39" s="86">
        <v>0</v>
      </c>
      <c r="AH39" s="86">
        <v>195.90526805686699</v>
      </c>
      <c r="AI39" s="86">
        <v>195.90526805686699</v>
      </c>
      <c r="AJ39" s="86">
        <v>33.1382666234922</v>
      </c>
      <c r="AK39" s="86">
        <v>69.465198416678803</v>
      </c>
      <c r="AL39" s="86">
        <v>3.5404885847079202E-2</v>
      </c>
      <c r="AM39" s="86">
        <v>164.580249940263</v>
      </c>
      <c r="AN39" s="86">
        <v>0.16403373307591099</v>
      </c>
      <c r="AO39" s="86">
        <v>28.497130034863499</v>
      </c>
      <c r="AP39" s="86">
        <v>8.59319981204378</v>
      </c>
      <c r="AQ39" s="86">
        <v>3728.0599653802801</v>
      </c>
      <c r="AR39" s="86">
        <v>381.09086799961199</v>
      </c>
      <c r="AS39" s="86">
        <v>4142.2891000033896</v>
      </c>
      <c r="AT39" s="86">
        <v>1.6714521322504301E-4</v>
      </c>
      <c r="AU39" s="86">
        <v>100.84913728764</v>
      </c>
      <c r="AV39" s="86">
        <v>0</v>
      </c>
      <c r="AW39" s="86">
        <v>440.41262644032099</v>
      </c>
      <c r="AX39" s="86">
        <v>9.5247045516625606E-2</v>
      </c>
      <c r="AY39" s="86">
        <v>7.6750237035466803E-4</v>
      </c>
      <c r="AZ39" s="86">
        <v>77.515956637730994</v>
      </c>
      <c r="BA39" s="86">
        <v>0.104690798192209</v>
      </c>
      <c r="BB39" s="86">
        <v>0</v>
      </c>
      <c r="BC39" s="86">
        <v>2.1068045660807799</v>
      </c>
      <c r="BD39" s="86">
        <v>256.50629728348298</v>
      </c>
      <c r="BE39" s="86">
        <v>222.33215978859499</v>
      </c>
      <c r="BF39" s="86">
        <v>34.174137494888001</v>
      </c>
      <c r="BG39" s="86">
        <v>0</v>
      </c>
      <c r="BH39" s="86">
        <v>0</v>
      </c>
      <c r="BI39" s="86">
        <v>69.565730305174696</v>
      </c>
      <c r="BJ39" s="86">
        <v>0</v>
      </c>
      <c r="BK39" s="86">
        <v>10.689254455155201</v>
      </c>
      <c r="BL39" s="86">
        <v>4.6367546276668996</v>
      </c>
      <c r="BM39" s="86">
        <v>6.3082465500421602E-3</v>
      </c>
      <c r="BN39" s="86">
        <v>42.778597556617399</v>
      </c>
      <c r="BO39" s="86">
        <v>1.2349705682480501</v>
      </c>
      <c r="BP39" s="86">
        <v>3.49099812121011E-3</v>
      </c>
      <c r="BQ39" s="86">
        <v>14.828542073887901</v>
      </c>
      <c r="BR39" s="86">
        <v>1.49755310393029E-5</v>
      </c>
      <c r="BS39" s="86">
        <v>591.55700606513597</v>
      </c>
      <c r="BT39" s="86">
        <v>196.293605386509</v>
      </c>
      <c r="BU39" s="86">
        <v>0</v>
      </c>
      <c r="BV39" s="86">
        <v>0</v>
      </c>
      <c r="BW39" s="86">
        <v>26.624182970062598</v>
      </c>
      <c r="BX39" s="86">
        <v>0</v>
      </c>
      <c r="BY39" s="86">
        <v>7.6465125267691496</v>
      </c>
      <c r="BZ39" s="86">
        <v>1615.32406998021</v>
      </c>
      <c r="CA39" s="86">
        <v>28.678072431900201</v>
      </c>
    </row>
    <row r="40" spans="1:79" x14ac:dyDescent="0.3">
      <c r="A40" s="85" t="s">
        <v>39</v>
      </c>
      <c r="B40" s="86">
        <v>1745.9564449</v>
      </c>
      <c r="C40" s="86"/>
      <c r="D40" s="86">
        <v>383.45125718000003</v>
      </c>
      <c r="E40" s="86">
        <v>19.050841704</v>
      </c>
      <c r="F40" s="86">
        <v>17.305109323</v>
      </c>
      <c r="G40" s="86">
        <v>53.569472048000002</v>
      </c>
      <c r="H40" s="86">
        <v>156.8870373</v>
      </c>
      <c r="I40" s="80">
        <v>6.0295933867000002</v>
      </c>
      <c r="J40" s="80">
        <v>2.5816634501000002</v>
      </c>
      <c r="K40" s="80">
        <v>17.411229301999999</v>
      </c>
      <c r="L40" s="80">
        <v>2.5246978401</v>
      </c>
      <c r="M40" s="82">
        <v>3.4271719053999998</v>
      </c>
      <c r="N40" s="82">
        <v>2.3964087716</v>
      </c>
      <c r="O40" s="80">
        <v>1.2160935634000001</v>
      </c>
      <c r="P40" s="86"/>
      <c r="Q40" s="85" t="s">
        <v>39</v>
      </c>
      <c r="R40" s="85">
        <v>0</v>
      </c>
      <c r="S40" s="86">
        <v>0.56327827736172797</v>
      </c>
      <c r="T40" s="86">
        <v>3.4130206670979</v>
      </c>
      <c r="U40" s="86">
        <v>6.6852447165137496</v>
      </c>
      <c r="V40" s="86">
        <v>6.6852447165137496</v>
      </c>
      <c r="W40" s="86">
        <v>9.0668255785313896</v>
      </c>
      <c r="X40" s="86">
        <v>0</v>
      </c>
      <c r="Y40" s="86">
        <v>2.6458738027172202</v>
      </c>
      <c r="Z40" s="86">
        <v>2.38651493717793</v>
      </c>
      <c r="AA40" s="86">
        <v>9.8478662386556198E-2</v>
      </c>
      <c r="AB40" s="86">
        <v>1738.7471904848501</v>
      </c>
      <c r="AC40" s="86">
        <v>23.809948876439702</v>
      </c>
      <c r="AD40" s="86">
        <v>0.82309869035863703</v>
      </c>
      <c r="AE40" s="86">
        <v>6.1399598860255598</v>
      </c>
      <c r="AF40" s="86">
        <v>0</v>
      </c>
      <c r="AG40" s="86">
        <v>0</v>
      </c>
      <c r="AH40" s="86">
        <v>18.881288683620198</v>
      </c>
      <c r="AI40" s="86">
        <v>18.881288683620198</v>
      </c>
      <c r="AJ40" s="86">
        <v>3.0549428262151599</v>
      </c>
      <c r="AK40" s="86">
        <v>6.7272447329861</v>
      </c>
      <c r="AL40" s="86">
        <v>4.01945358660581E-3</v>
      </c>
      <c r="AM40" s="86">
        <v>15.8615628138381</v>
      </c>
      <c r="AN40" s="86">
        <v>1.4366705440004001E-2</v>
      </c>
      <c r="AO40" s="86">
        <v>2.74784669493389</v>
      </c>
      <c r="AP40" s="86">
        <v>0.82835552111691602</v>
      </c>
      <c r="AQ40" s="86">
        <v>343.68101373148698</v>
      </c>
      <c r="AR40" s="86">
        <v>35.131820228729502</v>
      </c>
      <c r="AS40" s="86">
        <v>381.86777678643199</v>
      </c>
      <c r="AT40" s="86">
        <v>1.4639226116109499E-5</v>
      </c>
      <c r="AU40" s="86">
        <v>9.7368496947370105</v>
      </c>
      <c r="AV40" s="86">
        <v>0</v>
      </c>
      <c r="AW40" s="86">
        <v>42.846953595330604</v>
      </c>
      <c r="AX40" s="86">
        <v>7.3731450586153801E-3</v>
      </c>
      <c r="AY40" s="86">
        <v>5.9981112613413902E-5</v>
      </c>
      <c r="AZ40" s="86">
        <v>5.99134412495797</v>
      </c>
      <c r="BA40" s="86">
        <v>8.0832449831070696E-3</v>
      </c>
      <c r="BB40" s="86">
        <v>0</v>
      </c>
      <c r="BC40" s="86">
        <v>0.16247724444297401</v>
      </c>
      <c r="BD40" s="86">
        <v>18.9734241142637</v>
      </c>
      <c r="BE40" s="86">
        <v>17.23490040631</v>
      </c>
      <c r="BF40" s="86">
        <v>1.7385237079537199</v>
      </c>
      <c r="BG40" s="86">
        <v>0</v>
      </c>
      <c r="BH40" s="86">
        <v>0</v>
      </c>
      <c r="BI40" s="86">
        <v>5.3887841179031799</v>
      </c>
      <c r="BJ40" s="86">
        <v>0</v>
      </c>
      <c r="BK40" s="86">
        <v>0.83459315795565303</v>
      </c>
      <c r="BL40" s="86">
        <v>0.357587052255052</v>
      </c>
      <c r="BM40" s="86">
        <v>5.5021129002353502E-4</v>
      </c>
      <c r="BN40" s="86">
        <v>3.3400434751456398</v>
      </c>
      <c r="BO40" s="86">
        <v>0.119082636594917</v>
      </c>
      <c r="BP40" s="86">
        <v>3.7091415931700801E-4</v>
      </c>
      <c r="BQ40" s="86">
        <v>1.1436325666760301</v>
      </c>
      <c r="BR40" s="86">
        <v>1.17036984757243E-6</v>
      </c>
      <c r="BS40" s="86">
        <v>53.348124681955603</v>
      </c>
      <c r="BT40" s="86">
        <v>19.131360095384601</v>
      </c>
      <c r="BU40" s="86">
        <v>0</v>
      </c>
      <c r="BV40" s="86">
        <v>0</v>
      </c>
      <c r="BW40" s="86">
        <v>2.58989263351951</v>
      </c>
      <c r="BX40" s="86">
        <v>0</v>
      </c>
      <c r="BY40" s="86">
        <v>0.74637394244613797</v>
      </c>
      <c r="BZ40" s="86">
        <v>156.23919674597701</v>
      </c>
      <c r="CA40" s="86">
        <v>2.8020788241510801</v>
      </c>
    </row>
    <row r="41" spans="1:79" x14ac:dyDescent="0.3">
      <c r="A41" s="85" t="s">
        <v>40</v>
      </c>
      <c r="B41" s="86">
        <v>10468.211336</v>
      </c>
      <c r="C41" s="86"/>
      <c r="D41" s="86">
        <v>3175.5878908999998</v>
      </c>
      <c r="E41" s="86">
        <v>263.75368090000001</v>
      </c>
      <c r="F41" s="86">
        <v>238.13246824000001</v>
      </c>
      <c r="G41" s="86">
        <v>402.82113382</v>
      </c>
      <c r="H41" s="86">
        <v>1399.5630686</v>
      </c>
      <c r="I41" s="80">
        <v>55.416783913000003</v>
      </c>
      <c r="J41" s="80">
        <v>23.930772098999999</v>
      </c>
      <c r="K41" s="80">
        <v>160.14626718</v>
      </c>
      <c r="L41" s="80">
        <v>23.226982892999999</v>
      </c>
      <c r="M41" s="82">
        <v>31.541375294000002</v>
      </c>
      <c r="N41" s="82">
        <v>22.196701825000002</v>
      </c>
      <c r="O41" s="80">
        <v>13.463220154</v>
      </c>
      <c r="P41" s="86"/>
      <c r="Q41" s="85" t="s">
        <v>40</v>
      </c>
      <c r="R41" s="85">
        <v>0</v>
      </c>
      <c r="S41" s="86">
        <v>5.1201431081370901</v>
      </c>
      <c r="T41" s="86">
        <v>31.411099030038301</v>
      </c>
      <c r="U41" s="86">
        <v>59.978884559948199</v>
      </c>
      <c r="V41" s="86">
        <v>59.978884559948199</v>
      </c>
      <c r="W41" s="86">
        <v>81.812369910901296</v>
      </c>
      <c r="X41" s="86">
        <v>0</v>
      </c>
      <c r="Y41" s="86">
        <v>23.611469149001302</v>
      </c>
      <c r="Z41" s="86">
        <v>22.105027801386299</v>
      </c>
      <c r="AA41" s="86">
        <v>0.352244436402813</v>
      </c>
      <c r="AB41" s="86">
        <v>10424.9859862012</v>
      </c>
      <c r="AC41" s="86">
        <v>215.304463384683</v>
      </c>
      <c r="AD41" s="86">
        <v>7.3289946454009396</v>
      </c>
      <c r="AE41" s="86">
        <v>55.135563805683397</v>
      </c>
      <c r="AF41" s="86">
        <v>0</v>
      </c>
      <c r="AG41" s="86">
        <v>0</v>
      </c>
      <c r="AH41" s="86">
        <v>171.207556402714</v>
      </c>
      <c r="AI41" s="86">
        <v>171.207556402714</v>
      </c>
      <c r="AJ41" s="86">
        <v>25.299811578055198</v>
      </c>
      <c r="AK41" s="86">
        <v>60.031008065529903</v>
      </c>
      <c r="AL41" s="86">
        <v>1.4376812525663E-2</v>
      </c>
      <c r="AM41" s="86">
        <v>143.68669600891201</v>
      </c>
      <c r="AN41" s="86">
        <v>6.2612703328312702E-2</v>
      </c>
      <c r="AO41" s="86">
        <v>24.977654348268</v>
      </c>
      <c r="AP41" s="86">
        <v>7.5180182646764298</v>
      </c>
      <c r="AQ41" s="86">
        <v>2846.227673542</v>
      </c>
      <c r="AR41" s="86">
        <v>290.94755987261698</v>
      </c>
      <c r="AS41" s="86">
        <v>3162.4750449926701</v>
      </c>
      <c r="AT41" s="86">
        <v>6.3800293544537303E-5</v>
      </c>
      <c r="AU41" s="86">
        <v>87.738652528003698</v>
      </c>
      <c r="AV41" s="86">
        <v>0</v>
      </c>
      <c r="AW41" s="86">
        <v>373.277037888113</v>
      </c>
      <c r="AX41" s="86">
        <v>0.101439362445366</v>
      </c>
      <c r="AY41" s="86">
        <v>2.82228018933403E-4</v>
      </c>
      <c r="AZ41" s="86">
        <v>81.997533445768994</v>
      </c>
      <c r="BA41" s="86">
        <v>0.11297247063167901</v>
      </c>
      <c r="BB41" s="86">
        <v>0</v>
      </c>
      <c r="BC41" s="86">
        <v>2.2915535399064102</v>
      </c>
      <c r="BD41" s="86">
        <v>262.68222272211699</v>
      </c>
      <c r="BE41" s="86">
        <v>237.16679915106999</v>
      </c>
      <c r="BF41" s="86">
        <v>25.5154235710467</v>
      </c>
      <c r="BG41" s="86">
        <v>0</v>
      </c>
      <c r="BH41" s="86">
        <v>0</v>
      </c>
      <c r="BI41" s="86">
        <v>75.102034311634299</v>
      </c>
      <c r="BJ41" s="86">
        <v>0</v>
      </c>
      <c r="BK41" s="86">
        <v>11.273883122406099</v>
      </c>
      <c r="BL41" s="86">
        <v>5.0435856793267098</v>
      </c>
      <c r="BM41" s="86">
        <v>2.4017575831280199E-3</v>
      </c>
      <c r="BN41" s="86">
        <v>45.119006249001004</v>
      </c>
      <c r="BO41" s="86">
        <v>1.0824485730895601</v>
      </c>
      <c r="BP41" s="86">
        <v>1.42440832557857E-3</v>
      </c>
      <c r="BQ41" s="86">
        <v>16.120677069065302</v>
      </c>
      <c r="BR41" s="86">
        <v>5.5069573359105298E-6</v>
      </c>
      <c r="BS41" s="86">
        <v>401.15779114478198</v>
      </c>
      <c r="BT41" s="86">
        <v>165.90138311164699</v>
      </c>
      <c r="BU41" s="86">
        <v>0</v>
      </c>
      <c r="BV41" s="86">
        <v>0</v>
      </c>
      <c r="BW41" s="86">
        <v>22.331943286331601</v>
      </c>
      <c r="BX41" s="86">
        <v>0</v>
      </c>
      <c r="BY41" s="86">
        <v>5.8598396240845902</v>
      </c>
      <c r="BZ41" s="86">
        <v>1393.78388283646</v>
      </c>
      <c r="CA41" s="86">
        <v>23.858999262433301</v>
      </c>
    </row>
    <row r="42" spans="1:79" x14ac:dyDescent="0.3">
      <c r="A42" s="85" t="s">
        <v>41</v>
      </c>
      <c r="B42" s="86">
        <v>2164.3465772</v>
      </c>
      <c r="C42" s="86"/>
      <c r="D42" s="86">
        <v>316.76418355999999</v>
      </c>
      <c r="E42" s="86">
        <v>43.549207074999998</v>
      </c>
      <c r="F42" s="86">
        <v>36.691127973999997</v>
      </c>
      <c r="G42" s="86">
        <v>44.683260478999998</v>
      </c>
      <c r="H42" s="86">
        <v>168.28846107999999</v>
      </c>
      <c r="I42" s="80">
        <v>6.3242572976</v>
      </c>
      <c r="J42" s="80">
        <v>3.1143491015000002</v>
      </c>
      <c r="K42" s="80">
        <v>18.365711783999998</v>
      </c>
      <c r="L42" s="80">
        <v>2.6232260268999998</v>
      </c>
      <c r="M42" s="82">
        <v>3.5681455723000002</v>
      </c>
      <c r="N42" s="82">
        <v>2.6042812621999998</v>
      </c>
      <c r="O42" s="80">
        <v>2.7236124141000002</v>
      </c>
      <c r="P42" s="86"/>
      <c r="Q42" s="85" t="s">
        <v>41</v>
      </c>
      <c r="R42" s="85">
        <v>0</v>
      </c>
      <c r="S42" s="86">
        <v>0.61399752289603904</v>
      </c>
      <c r="T42" s="86">
        <v>3.55343119128284</v>
      </c>
      <c r="U42" s="86">
        <v>7.20829080989063</v>
      </c>
      <c r="V42" s="86">
        <v>7.20829080989063</v>
      </c>
      <c r="W42" s="86">
        <v>9.8228214782171595</v>
      </c>
      <c r="X42" s="86">
        <v>0</v>
      </c>
      <c r="Y42" s="86">
        <v>2.83889323528222</v>
      </c>
      <c r="Z42" s="86">
        <v>2.5935407350353299</v>
      </c>
      <c r="AA42" s="86">
        <v>5.1239820754512597E-2</v>
      </c>
      <c r="AB42" s="86">
        <v>2155.4205830925298</v>
      </c>
      <c r="AC42" s="86">
        <v>25.838100833799199</v>
      </c>
      <c r="AD42" s="86">
        <v>0.88141338179432105</v>
      </c>
      <c r="AE42" s="86">
        <v>6.6232515372913596</v>
      </c>
      <c r="AF42" s="86">
        <v>0</v>
      </c>
      <c r="AG42" s="86">
        <v>0</v>
      </c>
      <c r="AH42" s="86">
        <v>20.539279225664899</v>
      </c>
      <c r="AI42" s="86">
        <v>20.539279225664899</v>
      </c>
      <c r="AJ42" s="86">
        <v>2.5236624061326398</v>
      </c>
      <c r="AK42" s="86">
        <v>7.2174616276937504</v>
      </c>
      <c r="AL42" s="86">
        <v>2.0913452623448998E-3</v>
      </c>
      <c r="AM42" s="86">
        <v>17.240307090342601</v>
      </c>
      <c r="AN42" s="86">
        <v>8.8634661963129299E-3</v>
      </c>
      <c r="AO42" s="86">
        <v>2.9952751065093799</v>
      </c>
      <c r="AP42" s="86">
        <v>0.90177904356389704</v>
      </c>
      <c r="AQ42" s="86">
        <v>283.91208311823198</v>
      </c>
      <c r="AR42" s="86">
        <v>29.022101287416302</v>
      </c>
      <c r="AS42" s="86">
        <v>315.457846811781</v>
      </c>
      <c r="AT42" s="86">
        <v>9.0316247946434096E-6</v>
      </c>
      <c r="AU42" s="86">
        <v>10.534789381644901</v>
      </c>
      <c r="AV42" s="86">
        <v>0</v>
      </c>
      <c r="AW42" s="86">
        <v>45.0355283394995</v>
      </c>
      <c r="AX42" s="86">
        <v>1.5628209466349099E-2</v>
      </c>
      <c r="AY42" s="86">
        <v>4.0189660411933599E-5</v>
      </c>
      <c r="AZ42" s="86">
        <v>12.6290344535127</v>
      </c>
      <c r="BA42" s="86">
        <v>1.7413237909864002E-2</v>
      </c>
      <c r="BB42" s="86">
        <v>0</v>
      </c>
      <c r="BC42" s="86">
        <v>0.35331502446138302</v>
      </c>
      <c r="BD42" s="86">
        <v>43.372319770236203</v>
      </c>
      <c r="BE42" s="86">
        <v>36.542524806375397</v>
      </c>
      <c r="BF42" s="86">
        <v>6.8297949638607296</v>
      </c>
      <c r="BG42" s="86">
        <v>0</v>
      </c>
      <c r="BH42" s="86">
        <v>0</v>
      </c>
      <c r="BI42" s="86">
        <v>11.577032670381399</v>
      </c>
      <c r="BJ42" s="86">
        <v>0</v>
      </c>
      <c r="BK42" s="86">
        <v>1.73655960186952</v>
      </c>
      <c r="BL42" s="86">
        <v>0.77762948085120398</v>
      </c>
      <c r="BM42" s="86">
        <v>3.46161557411112E-4</v>
      </c>
      <c r="BN42" s="86">
        <v>6.9498534872931099</v>
      </c>
      <c r="BO42" s="86">
        <v>0.129805184584601</v>
      </c>
      <c r="BP42" s="86">
        <v>2.0994996846288201E-4</v>
      </c>
      <c r="BQ42" s="86">
        <v>2.4854615552616002</v>
      </c>
      <c r="BR42" s="86">
        <v>7.8418189758759197E-7</v>
      </c>
      <c r="BS42" s="86">
        <v>44.499005310466998</v>
      </c>
      <c r="BT42" s="86">
        <v>20.028235145835598</v>
      </c>
      <c r="BU42" s="86">
        <v>0</v>
      </c>
      <c r="BV42" s="86">
        <v>0</v>
      </c>
      <c r="BW42" s="86">
        <v>2.6987828164130301</v>
      </c>
      <c r="BX42" s="86">
        <v>0</v>
      </c>
      <c r="BY42" s="86">
        <v>0.71914534984503098</v>
      </c>
      <c r="BZ42" s="86">
        <v>167.59443495549399</v>
      </c>
      <c r="CA42" s="86">
        <v>2.88834475249213</v>
      </c>
    </row>
    <row r="43" spans="1:79" x14ac:dyDescent="0.3">
      <c r="A43" s="85" t="s">
        <v>42</v>
      </c>
      <c r="B43" s="86">
        <v>17568.63524</v>
      </c>
      <c r="C43" s="86"/>
      <c r="D43" s="86">
        <v>5385.2546026</v>
      </c>
      <c r="E43" s="86">
        <v>220.82035733999999</v>
      </c>
      <c r="F43" s="86">
        <v>198.69119146</v>
      </c>
      <c r="G43" s="86">
        <v>739.45676588000003</v>
      </c>
      <c r="H43" s="86">
        <v>2417.2386682000001</v>
      </c>
      <c r="I43" s="80">
        <v>93.228901200999999</v>
      </c>
      <c r="J43" s="80">
        <v>39.002291184000001</v>
      </c>
      <c r="K43" s="80">
        <v>269.10430055</v>
      </c>
      <c r="L43" s="80">
        <v>39.066491257000003</v>
      </c>
      <c r="M43" s="82">
        <v>53.031191917999998</v>
      </c>
      <c r="N43" s="82">
        <v>36.976946613000003</v>
      </c>
      <c r="O43" s="80">
        <v>17.675603642999999</v>
      </c>
      <c r="P43" s="86"/>
      <c r="Q43" s="85" t="s">
        <v>42</v>
      </c>
      <c r="R43" s="85">
        <v>0</v>
      </c>
      <c r="S43" s="86">
        <v>8.7716062721604793</v>
      </c>
      <c r="T43" s="86">
        <v>52.812341385776399</v>
      </c>
      <c r="U43" s="86">
        <v>104.03893308703501</v>
      </c>
      <c r="V43" s="86">
        <v>104.03893308703501</v>
      </c>
      <c r="W43" s="86">
        <v>141.14148502048201</v>
      </c>
      <c r="X43" s="86">
        <v>0</v>
      </c>
      <c r="Y43" s="86">
        <v>40.740512878481397</v>
      </c>
      <c r="Z43" s="86">
        <v>36.824386381812502</v>
      </c>
      <c r="AA43" s="86">
        <v>0.89261274450693096</v>
      </c>
      <c r="AB43" s="86">
        <v>17496.150689440299</v>
      </c>
      <c r="AC43" s="86">
        <v>369.62634333523698</v>
      </c>
      <c r="AD43" s="86">
        <v>12.6371400654068</v>
      </c>
      <c r="AE43" s="86">
        <v>94.910904963607507</v>
      </c>
      <c r="AF43" s="86">
        <v>0</v>
      </c>
      <c r="AG43" s="86">
        <v>0</v>
      </c>
      <c r="AH43" s="86">
        <v>293.99158580626403</v>
      </c>
      <c r="AI43" s="86">
        <v>293.99158580626403</v>
      </c>
      <c r="AJ43" s="86">
        <v>42.904195828053403</v>
      </c>
      <c r="AK43" s="86">
        <v>103.472907833062</v>
      </c>
      <c r="AL43" s="86">
        <v>3.6431707301440699E-2</v>
      </c>
      <c r="AM43" s="86">
        <v>246.908215724722</v>
      </c>
      <c r="AN43" s="86">
        <v>0.21802349379775299</v>
      </c>
      <c r="AO43" s="86">
        <v>42.790611416428497</v>
      </c>
      <c r="AP43" s="86">
        <v>12.898511477892299</v>
      </c>
      <c r="AQ43" s="86">
        <v>4826.7251431956902</v>
      </c>
      <c r="AR43" s="86">
        <v>493.39898619546398</v>
      </c>
      <c r="AS43" s="86">
        <v>5363.0283252192003</v>
      </c>
      <c r="AT43" s="86">
        <v>2.22163114902153E-4</v>
      </c>
      <c r="AU43" s="86">
        <v>150.912733447558</v>
      </c>
      <c r="AV43" s="86">
        <v>0</v>
      </c>
      <c r="AW43" s="86">
        <v>649.519772611657</v>
      </c>
      <c r="AX43" s="86">
        <v>8.5215408827813394E-2</v>
      </c>
      <c r="AY43" s="86">
        <v>1.31504607130507E-3</v>
      </c>
      <c r="AZ43" s="86">
        <v>70.241734804091706</v>
      </c>
      <c r="BA43" s="86">
        <v>9.23953847905334E-2</v>
      </c>
      <c r="BB43" s="86">
        <v>0</v>
      </c>
      <c r="BC43" s="86">
        <v>1.84223448121717</v>
      </c>
      <c r="BD43" s="86">
        <v>219.92323211020201</v>
      </c>
      <c r="BE43" s="86">
        <v>197.88538149161801</v>
      </c>
      <c r="BF43" s="86">
        <v>22.0378506185838</v>
      </c>
      <c r="BG43" s="86">
        <v>0</v>
      </c>
      <c r="BH43" s="86">
        <v>0</v>
      </c>
      <c r="BI43" s="86">
        <v>60.935677501446698</v>
      </c>
      <c r="BJ43" s="86">
        <v>0</v>
      </c>
      <c r="BK43" s="86">
        <v>9.5251893956833502</v>
      </c>
      <c r="BL43" s="86">
        <v>4.05420971563903</v>
      </c>
      <c r="BM43" s="86">
        <v>9.3414236614582404E-3</v>
      </c>
      <c r="BN43" s="86">
        <v>38.119595429223303</v>
      </c>
      <c r="BO43" s="86">
        <v>1.8544026026003999</v>
      </c>
      <c r="BP43" s="86">
        <v>3.4663917700050099E-3</v>
      </c>
      <c r="BQ43" s="86">
        <v>12.9749808499148</v>
      </c>
      <c r="BR43" s="86">
        <v>2.5659281187607699E-5</v>
      </c>
      <c r="BS43" s="86">
        <v>736.40516917967705</v>
      </c>
      <c r="BT43" s="86">
        <v>288.81397214582802</v>
      </c>
      <c r="BU43" s="86">
        <v>0</v>
      </c>
      <c r="BV43" s="86">
        <v>0</v>
      </c>
      <c r="BW43" s="86">
        <v>39.1373774946426</v>
      </c>
      <c r="BX43" s="86">
        <v>0</v>
      </c>
      <c r="BY43" s="86">
        <v>10.896599233764301</v>
      </c>
      <c r="BZ43" s="86">
        <v>2407.26670995001</v>
      </c>
      <c r="CA43" s="86">
        <v>41.896080162166001</v>
      </c>
    </row>
    <row r="44" spans="1:79" x14ac:dyDescent="0.3">
      <c r="A44" s="85" t="s">
        <v>43</v>
      </c>
      <c r="B44" s="86">
        <v>50611.694794000003</v>
      </c>
      <c r="C44" s="86"/>
      <c r="D44" s="86">
        <v>20321.281695000001</v>
      </c>
      <c r="E44" s="86">
        <v>848.23937940999997</v>
      </c>
      <c r="F44" s="86">
        <v>748.13528585999995</v>
      </c>
      <c r="G44" s="86">
        <v>2377.197561</v>
      </c>
      <c r="H44" s="86">
        <v>5623.9667552000001</v>
      </c>
      <c r="I44" s="80">
        <v>208.70843596</v>
      </c>
      <c r="J44" s="80">
        <v>91.707764519999998</v>
      </c>
      <c r="K44" s="80">
        <v>603.48852877000002</v>
      </c>
      <c r="L44" s="80">
        <v>87.313868666000005</v>
      </c>
      <c r="M44" s="82">
        <v>118.59597601999999</v>
      </c>
      <c r="N44" s="82">
        <v>83.814341033999995</v>
      </c>
      <c r="O44" s="80">
        <v>53.518192059</v>
      </c>
      <c r="P44" s="86"/>
      <c r="Q44" s="85" t="s">
        <v>43</v>
      </c>
      <c r="R44" s="85">
        <v>0</v>
      </c>
      <c r="S44" s="86">
        <v>20.532582105935202</v>
      </c>
      <c r="T44" s="86">
        <v>118.10653530951301</v>
      </c>
      <c r="U44" s="86">
        <v>241.150718549792</v>
      </c>
      <c r="V44" s="86">
        <v>241.150718549792</v>
      </c>
      <c r="W44" s="86">
        <v>328.55920693557403</v>
      </c>
      <c r="X44" s="86">
        <v>0</v>
      </c>
      <c r="Y44" s="86">
        <v>94.8629071753235</v>
      </c>
      <c r="Z44" s="86">
        <v>83.468689249847102</v>
      </c>
      <c r="AA44" s="86">
        <v>1.60326714698128</v>
      </c>
      <c r="AB44" s="86">
        <v>50402.854350694797</v>
      </c>
      <c r="AC44" s="86">
        <v>863.87047833390795</v>
      </c>
      <c r="AD44" s="86">
        <v>29.444100327362001</v>
      </c>
      <c r="AE44" s="86">
        <v>221.37846614784601</v>
      </c>
      <c r="AF44" s="86">
        <v>0</v>
      </c>
      <c r="AG44" s="86">
        <v>0</v>
      </c>
      <c r="AH44" s="86">
        <v>686.90357521104795</v>
      </c>
      <c r="AI44" s="86">
        <v>686.90357521104795</v>
      </c>
      <c r="AJ44" s="86">
        <v>161.89865302860699</v>
      </c>
      <c r="AK44" s="86">
        <v>241.14131871541699</v>
      </c>
      <c r="AL44" s="86">
        <v>6.5437118362777796E-2</v>
      </c>
      <c r="AM44" s="86">
        <v>576.57671547507005</v>
      </c>
      <c r="AN44" s="86">
        <v>0.30498811076994198</v>
      </c>
      <c r="AO44" s="86">
        <v>100.16421392712201</v>
      </c>
      <c r="AP44" s="86">
        <v>30.157616253459501</v>
      </c>
      <c r="AQ44" s="86">
        <v>18213.625035150399</v>
      </c>
      <c r="AR44" s="86">
        <v>1861.8381124155201</v>
      </c>
      <c r="AS44" s="86">
        <v>20237.361800594499</v>
      </c>
      <c r="AT44" s="86">
        <v>3.10773565253691E-4</v>
      </c>
      <c r="AU44" s="86">
        <v>352.19344780805</v>
      </c>
      <c r="AV44" s="86">
        <v>0</v>
      </c>
      <c r="AW44" s="86">
        <v>1503.15663261996</v>
      </c>
      <c r="AX44" s="86">
        <v>0.31886264970200101</v>
      </c>
      <c r="AY44" s="86">
        <v>1.38875524299189E-3</v>
      </c>
      <c r="AZ44" s="86">
        <v>258.29095760484302</v>
      </c>
      <c r="BA44" s="86">
        <v>0.35376930627465097</v>
      </c>
      <c r="BB44" s="86">
        <v>0</v>
      </c>
      <c r="BC44" s="86">
        <v>7.1595020686056303</v>
      </c>
      <c r="BD44" s="86">
        <v>844.79479875729601</v>
      </c>
      <c r="BE44" s="86">
        <v>745.103664509552</v>
      </c>
      <c r="BF44" s="86">
        <v>99.691134247744301</v>
      </c>
      <c r="BG44" s="86">
        <v>0</v>
      </c>
      <c r="BH44" s="86">
        <v>0</v>
      </c>
      <c r="BI44" s="86">
        <v>235.11545650804399</v>
      </c>
      <c r="BJ44" s="86">
        <v>0</v>
      </c>
      <c r="BK44" s="86">
        <v>35.528345215007903</v>
      </c>
      <c r="BL44" s="86">
        <v>15.757464497222699</v>
      </c>
      <c r="BM44" s="86">
        <v>1.14877069816354E-2</v>
      </c>
      <c r="BN44" s="86">
        <v>142.18667502286701</v>
      </c>
      <c r="BO44" s="86">
        <v>4.3407841114955596</v>
      </c>
      <c r="BP44" s="86">
        <v>6.44249004771462E-3</v>
      </c>
      <c r="BQ44" s="86">
        <v>50.373285587063201</v>
      </c>
      <c r="BR44" s="86">
        <v>2.7097647932287201E-5</v>
      </c>
      <c r="BS44" s="86">
        <v>2367.38200310102</v>
      </c>
      <c r="BT44" s="86">
        <v>668.23680294541396</v>
      </c>
      <c r="BU44" s="86">
        <v>0</v>
      </c>
      <c r="BV44" s="86">
        <v>0</v>
      </c>
      <c r="BW44" s="86">
        <v>90.074107501563901</v>
      </c>
      <c r="BX44" s="86">
        <v>0</v>
      </c>
      <c r="BY44" s="86">
        <v>23.9707909016226</v>
      </c>
      <c r="BZ44" s="86">
        <v>5600.7645625014702</v>
      </c>
      <c r="CA44" s="86">
        <v>96.310404717002598</v>
      </c>
    </row>
    <row r="45" spans="1:79" x14ac:dyDescent="0.3">
      <c r="A45" s="85" t="s">
        <v>44</v>
      </c>
      <c r="B45" s="86">
        <v>8089.4825848</v>
      </c>
      <c r="C45" s="86"/>
      <c r="D45" s="86">
        <v>2163.4027882</v>
      </c>
      <c r="E45" s="86">
        <v>105.84407308</v>
      </c>
      <c r="F45" s="86">
        <v>91.429136713000005</v>
      </c>
      <c r="G45" s="86">
        <v>307.36005190999998</v>
      </c>
      <c r="H45" s="86">
        <v>881.00058821000005</v>
      </c>
      <c r="I45" s="80">
        <v>32.506817415</v>
      </c>
      <c r="J45" s="80">
        <v>14.374666962999999</v>
      </c>
      <c r="K45" s="80">
        <v>93.984642605000005</v>
      </c>
      <c r="L45" s="80">
        <v>13.567713414</v>
      </c>
      <c r="M45" s="82">
        <v>18.426923056</v>
      </c>
      <c r="N45" s="82">
        <v>13.009492031000001</v>
      </c>
      <c r="O45" s="80">
        <v>8.1597552961000002</v>
      </c>
      <c r="P45" s="86"/>
      <c r="Q45" s="85" t="s">
        <v>44</v>
      </c>
      <c r="R45" s="85">
        <v>0</v>
      </c>
      <c r="S45" s="86">
        <v>3.1725009287154502</v>
      </c>
      <c r="T45" s="86">
        <v>18.3509624459764</v>
      </c>
      <c r="U45" s="86">
        <v>37.709280886610003</v>
      </c>
      <c r="V45" s="86">
        <v>37.709280886610003</v>
      </c>
      <c r="W45" s="86">
        <v>51.109318199508898</v>
      </c>
      <c r="X45" s="86">
        <v>0</v>
      </c>
      <c r="Y45" s="86">
        <v>14.8524157180922</v>
      </c>
      <c r="Z45" s="86">
        <v>12.9558689349355</v>
      </c>
      <c r="AA45" s="86">
        <v>0.47990351568571499</v>
      </c>
      <c r="AB45" s="86">
        <v>8056.1479171767596</v>
      </c>
      <c r="AC45" s="86">
        <v>133.98090837805199</v>
      </c>
      <c r="AD45" s="86">
        <v>4.6147911163752502</v>
      </c>
      <c r="AE45" s="86">
        <v>34.506544773527096</v>
      </c>
      <c r="AF45" s="86">
        <v>0</v>
      </c>
      <c r="AG45" s="86">
        <v>0</v>
      </c>
      <c r="AH45" s="86">
        <v>106.373259074096</v>
      </c>
      <c r="AI45" s="86">
        <v>106.373259074096</v>
      </c>
      <c r="AJ45" s="86">
        <v>17.235885534110199</v>
      </c>
      <c r="AK45" s="86">
        <v>37.741718139240398</v>
      </c>
      <c r="AL45" s="86">
        <v>1.95870806408447E-2</v>
      </c>
      <c r="AM45" s="86">
        <v>89.360669378495402</v>
      </c>
      <c r="AN45" s="86">
        <v>8.5798380256454101E-2</v>
      </c>
      <c r="AO45" s="86">
        <v>15.4764108714198</v>
      </c>
      <c r="AP45" s="86">
        <v>4.6662893800309302</v>
      </c>
      <c r="AQ45" s="86">
        <v>1939.03393807097</v>
      </c>
      <c r="AR45" s="86">
        <v>198.212403465465</v>
      </c>
      <c r="AS45" s="86">
        <v>2154.4822270705499</v>
      </c>
      <c r="AT45" s="86">
        <v>8.7428378096044806E-5</v>
      </c>
      <c r="AU45" s="86">
        <v>54.770963335162001</v>
      </c>
      <c r="AV45" s="86">
        <v>0</v>
      </c>
      <c r="AW45" s="86">
        <v>239.36186160957001</v>
      </c>
      <c r="AX45" s="86">
        <v>3.8995826157839898E-2</v>
      </c>
      <c r="AY45" s="86">
        <v>3.6908941122472199E-4</v>
      </c>
      <c r="AZ45" s="86">
        <v>31.764900262460198</v>
      </c>
      <c r="BA45" s="86">
        <v>4.2654472275224897E-2</v>
      </c>
      <c r="BB45" s="86">
        <v>0</v>
      </c>
      <c r="BC45" s="86">
        <v>0.85602323506230704</v>
      </c>
      <c r="BD45" s="86">
        <v>105.41449333758101</v>
      </c>
      <c r="BE45" s="86">
        <v>91.058947230778202</v>
      </c>
      <c r="BF45" s="86">
        <v>14.355546106802899</v>
      </c>
      <c r="BG45" s="86">
        <v>0</v>
      </c>
      <c r="BH45" s="86">
        <v>0</v>
      </c>
      <c r="BI45" s="86">
        <v>28.391318893169501</v>
      </c>
      <c r="BJ45" s="86">
        <v>0</v>
      </c>
      <c r="BK45" s="86">
        <v>4.4081577593324397</v>
      </c>
      <c r="BL45" s="86">
        <v>1.8839561723353</v>
      </c>
      <c r="BM45" s="86">
        <v>3.1925633030307999E-3</v>
      </c>
      <c r="BN45" s="86">
        <v>17.641396577875501</v>
      </c>
      <c r="BO45" s="86">
        <v>0.670696248622074</v>
      </c>
      <c r="BP45" s="86">
        <v>1.9513027841399401E-3</v>
      </c>
      <c r="BQ45" s="86">
        <v>6.0260238748435997</v>
      </c>
      <c r="BR45" s="86">
        <v>7.2017678184273198E-6</v>
      </c>
      <c r="BS45" s="86">
        <v>306.09260068241798</v>
      </c>
      <c r="BT45" s="86">
        <v>106.71435685884499</v>
      </c>
      <c r="BU45" s="86">
        <v>0</v>
      </c>
      <c r="BV45" s="86">
        <v>0</v>
      </c>
      <c r="BW45" s="86">
        <v>14.465046339157199</v>
      </c>
      <c r="BX45" s="86">
        <v>0</v>
      </c>
      <c r="BY45" s="86">
        <v>4.1462053274441004</v>
      </c>
      <c r="BZ45" s="86">
        <v>877.37099461190496</v>
      </c>
      <c r="CA45" s="86">
        <v>15.591199331972501</v>
      </c>
    </row>
    <row r="46" spans="1:79" x14ac:dyDescent="0.3">
      <c r="A46" s="85" t="s">
        <v>45</v>
      </c>
      <c r="B46" s="86">
        <v>1035.7987983999999</v>
      </c>
      <c r="C46" s="86"/>
      <c r="D46" s="86">
        <v>169.97437830999999</v>
      </c>
      <c r="E46" s="86">
        <v>20.271464606999999</v>
      </c>
      <c r="F46" s="86">
        <v>17.329580588999999</v>
      </c>
      <c r="G46" s="86">
        <v>24.214820924000001</v>
      </c>
      <c r="H46" s="86">
        <v>84.395740661999994</v>
      </c>
      <c r="I46" s="80">
        <v>3.1640451935999998</v>
      </c>
      <c r="J46" s="80">
        <v>1.5188784044000001</v>
      </c>
      <c r="K46" s="80">
        <v>9.1790217676000001</v>
      </c>
      <c r="L46" s="80">
        <v>1.3162211297999999</v>
      </c>
      <c r="M46" s="82">
        <v>1.7895305835999999</v>
      </c>
      <c r="N46" s="82">
        <v>1.2960121519000001</v>
      </c>
      <c r="O46" s="80">
        <v>1.2155598342</v>
      </c>
      <c r="P46" s="86"/>
      <c r="Q46" s="85" t="s">
        <v>45</v>
      </c>
      <c r="R46" s="85">
        <v>0</v>
      </c>
      <c r="S46" s="86">
        <v>0.30822216916665701</v>
      </c>
      <c r="T46" s="86">
        <v>1.78214230283763</v>
      </c>
      <c r="U46" s="86">
        <v>3.6063671015142802</v>
      </c>
      <c r="V46" s="86">
        <v>3.6063671015142802</v>
      </c>
      <c r="W46" s="86">
        <v>4.9216850497362703</v>
      </c>
      <c r="X46" s="86">
        <v>0</v>
      </c>
      <c r="Y46" s="86">
        <v>1.4241727948654399</v>
      </c>
      <c r="Z46" s="86">
        <v>1.2906611619096999</v>
      </c>
      <c r="AA46" s="86">
        <v>2.55284144959982E-2</v>
      </c>
      <c r="AB46" s="86">
        <v>1031.5219158958701</v>
      </c>
      <c r="AC46" s="86">
        <v>12.9676933251121</v>
      </c>
      <c r="AD46" s="86">
        <v>0.44240701154433698</v>
      </c>
      <c r="AE46" s="86">
        <v>3.32327527321827</v>
      </c>
      <c r="AF46" s="86">
        <v>0</v>
      </c>
      <c r="AG46" s="86">
        <v>0</v>
      </c>
      <c r="AH46" s="86">
        <v>10.304076341590299</v>
      </c>
      <c r="AI46" s="86">
        <v>10.304076341590299</v>
      </c>
      <c r="AJ46" s="86">
        <v>1.3541788439359099</v>
      </c>
      <c r="AK46" s="86">
        <v>3.6222376424352198</v>
      </c>
      <c r="AL46" s="86">
        <v>1.0419363153033199E-3</v>
      </c>
      <c r="AM46" s="86">
        <v>8.6476269267077708</v>
      </c>
      <c r="AN46" s="86">
        <v>3.4038133920890399E-3</v>
      </c>
      <c r="AO46" s="86">
        <v>1.5036038739029101</v>
      </c>
      <c r="AP46" s="86">
        <v>0.45250715716644502</v>
      </c>
      <c r="AQ46" s="86">
        <v>152.345191005142</v>
      </c>
      <c r="AR46" s="86">
        <v>15.5730573921306</v>
      </c>
      <c r="AS46" s="86">
        <v>169.27242724120799</v>
      </c>
      <c r="AT46" s="86">
        <v>3.4684204649989799E-6</v>
      </c>
      <c r="AU46" s="86">
        <v>5.28545595827201</v>
      </c>
      <c r="AV46" s="86">
        <v>0</v>
      </c>
      <c r="AW46" s="86">
        <v>22.582351884743399</v>
      </c>
      <c r="AX46" s="86">
        <v>7.3756853673726903E-3</v>
      </c>
      <c r="AY46" s="86">
        <v>1.26528148593726E-5</v>
      </c>
      <c r="AZ46" s="86">
        <v>5.9501480789475103</v>
      </c>
      <c r="BA46" s="86">
        <v>8.2286329800426508E-3</v>
      </c>
      <c r="BB46" s="86">
        <v>0</v>
      </c>
      <c r="BC46" s="86">
        <v>0.16710958338155901</v>
      </c>
      <c r="BD46" s="86">
        <v>20.189046987677301</v>
      </c>
      <c r="BE46" s="86">
        <v>17.259311869702501</v>
      </c>
      <c r="BF46" s="86">
        <v>2.9297351179748299</v>
      </c>
      <c r="BG46" s="86">
        <v>0</v>
      </c>
      <c r="BH46" s="86">
        <v>0</v>
      </c>
      <c r="BI46" s="86">
        <v>5.4773876045128604</v>
      </c>
      <c r="BJ46" s="86">
        <v>0</v>
      </c>
      <c r="BK46" s="86">
        <v>0.82076216207278496</v>
      </c>
      <c r="BL46" s="86">
        <v>0.36780231518378198</v>
      </c>
      <c r="BM46" s="86">
        <v>1.32871106863539E-4</v>
      </c>
      <c r="BN46" s="86">
        <v>3.28475944399433</v>
      </c>
      <c r="BO46" s="86">
        <v>6.5161391690806106E-2</v>
      </c>
      <c r="BP46" s="86">
        <v>1.0705356452101801E-4</v>
      </c>
      <c r="BQ46" s="86">
        <v>1.17548553889228</v>
      </c>
      <c r="BR46" s="86">
        <v>2.4688373444225701E-7</v>
      </c>
      <c r="BS46" s="86">
        <v>24.1148335741883</v>
      </c>
      <c r="BT46" s="86">
        <v>10.046540425998099</v>
      </c>
      <c r="BU46" s="86">
        <v>0</v>
      </c>
      <c r="BV46" s="86">
        <v>0</v>
      </c>
      <c r="BW46" s="86">
        <v>1.3511162318666401</v>
      </c>
      <c r="BX46" s="86">
        <v>0</v>
      </c>
      <c r="BY46" s="86">
        <v>0.35567132515001898</v>
      </c>
      <c r="BZ46" s="86">
        <v>84.047259533612106</v>
      </c>
      <c r="CA46" s="86">
        <v>1.4471113895622101</v>
      </c>
    </row>
    <row r="47" spans="1:79" x14ac:dyDescent="0.3">
      <c r="A47" s="85" t="s">
        <v>46</v>
      </c>
      <c r="B47" s="86">
        <v>27429.606331999999</v>
      </c>
      <c r="C47" s="86"/>
      <c r="D47" s="86">
        <v>8059.6822086000002</v>
      </c>
      <c r="E47" s="86">
        <v>426.36451337</v>
      </c>
      <c r="F47" s="86">
        <v>397.08924397999999</v>
      </c>
      <c r="G47" s="86">
        <v>1083.8580191000001</v>
      </c>
      <c r="H47" s="86">
        <v>6613.1421467</v>
      </c>
      <c r="I47" s="80">
        <v>271.79034624000002</v>
      </c>
      <c r="J47" s="80">
        <v>109.53799004</v>
      </c>
      <c r="K47" s="80">
        <v>783.72009966999997</v>
      </c>
      <c r="L47" s="80">
        <v>114.38407965</v>
      </c>
      <c r="M47" s="82">
        <v>155.21941974000001</v>
      </c>
      <c r="N47" s="82">
        <v>107.42667131</v>
      </c>
      <c r="O47" s="80">
        <v>41.251584373</v>
      </c>
      <c r="P47" s="86"/>
      <c r="Q47" s="85" t="s">
        <v>46</v>
      </c>
      <c r="R47" s="85">
        <v>0</v>
      </c>
      <c r="S47" s="86">
        <v>24.2679993083242</v>
      </c>
      <c r="T47" s="86">
        <v>154.57825954983801</v>
      </c>
      <c r="U47" s="86">
        <v>284.82417440630098</v>
      </c>
      <c r="V47" s="86">
        <v>284.82417440630098</v>
      </c>
      <c r="W47" s="86">
        <v>388.18177604378099</v>
      </c>
      <c r="X47" s="86">
        <v>0</v>
      </c>
      <c r="Y47" s="86">
        <v>111.518614428178</v>
      </c>
      <c r="Z47" s="86">
        <v>106.98309696500201</v>
      </c>
      <c r="AA47" s="86">
        <v>1.0701385428464201</v>
      </c>
      <c r="AB47" s="86">
        <v>27316.342457286599</v>
      </c>
      <c r="AC47" s="86">
        <v>1019.5278478761199</v>
      </c>
      <c r="AD47" s="86">
        <v>34.568473124372503</v>
      </c>
      <c r="AE47" s="86">
        <v>260.73545852405601</v>
      </c>
      <c r="AF47" s="86">
        <v>0</v>
      </c>
      <c r="AG47" s="86">
        <v>0</v>
      </c>
      <c r="AH47" s="86">
        <v>811.76357165642003</v>
      </c>
      <c r="AI47" s="86">
        <v>811.76357165642003</v>
      </c>
      <c r="AJ47" s="86">
        <v>64.211208089721893</v>
      </c>
      <c r="AK47" s="86">
        <v>283.35020938829501</v>
      </c>
      <c r="AL47" s="86">
        <v>4.3677514929832399E-2</v>
      </c>
      <c r="AM47" s="86">
        <v>681.28460731948599</v>
      </c>
      <c r="AN47" s="86">
        <v>0.343401498121499</v>
      </c>
      <c r="AO47" s="86">
        <v>118.38693527077</v>
      </c>
      <c r="AP47" s="86">
        <v>35.641198149893498</v>
      </c>
      <c r="AQ47" s="86">
        <v>7223.7576377809901</v>
      </c>
      <c r="AR47" s="86">
        <v>738.42859837466006</v>
      </c>
      <c r="AS47" s="86">
        <v>8026.39744424538</v>
      </c>
      <c r="AT47" s="86">
        <v>3.4991610022781398E-4</v>
      </c>
      <c r="AU47" s="86">
        <v>415.323834244289</v>
      </c>
      <c r="AV47" s="86">
        <v>0</v>
      </c>
      <c r="AW47" s="86">
        <v>1753.6466888448899</v>
      </c>
      <c r="AX47" s="86">
        <v>0.17033627627072701</v>
      </c>
      <c r="AY47" s="86">
        <v>2.3081081726443898E-3</v>
      </c>
      <c r="AZ47" s="86">
        <v>140.19246792228699</v>
      </c>
      <c r="BA47" s="86">
        <v>0.185810808153551</v>
      </c>
      <c r="BB47" s="86">
        <v>0</v>
      </c>
      <c r="BC47" s="86">
        <v>3.7179587790439599</v>
      </c>
      <c r="BD47" s="86">
        <v>424.63232997415798</v>
      </c>
      <c r="BE47" s="86">
        <v>395.47794061668401</v>
      </c>
      <c r="BF47" s="86">
        <v>29.154389357473899</v>
      </c>
      <c r="BG47" s="86">
        <v>0</v>
      </c>
      <c r="BH47" s="86">
        <v>0</v>
      </c>
      <c r="BI47" s="86">
        <v>122.352581914361</v>
      </c>
      <c r="BJ47" s="86">
        <v>0</v>
      </c>
      <c r="BK47" s="86">
        <v>18.887222484677299</v>
      </c>
      <c r="BL47" s="86">
        <v>8.1822746692118997</v>
      </c>
      <c r="BM47" s="86">
        <v>1.53802850108522E-2</v>
      </c>
      <c r="BN47" s="86">
        <v>75.586958560999093</v>
      </c>
      <c r="BO47" s="86">
        <v>5.1304964123116799</v>
      </c>
      <c r="BP47" s="86">
        <v>4.3434923108186304E-3</v>
      </c>
      <c r="BQ47" s="86">
        <v>26.180252280284598</v>
      </c>
      <c r="BR47" s="86">
        <v>4.5035900353136303E-5</v>
      </c>
      <c r="BS47" s="86">
        <v>1079.3823019056799</v>
      </c>
      <c r="BT47" s="86">
        <v>778.04362184381</v>
      </c>
      <c r="BU47" s="86">
        <v>0</v>
      </c>
      <c r="BV47" s="86">
        <v>0</v>
      </c>
      <c r="BW47" s="86">
        <v>104.894542205726</v>
      </c>
      <c r="BX47" s="86">
        <v>0</v>
      </c>
      <c r="BY47" s="86">
        <v>27.349415622681398</v>
      </c>
      <c r="BZ47" s="86">
        <v>6585.8357980926703</v>
      </c>
      <c r="CA47" s="86">
        <v>111.572533228871</v>
      </c>
    </row>
    <row r="48" spans="1:79" x14ac:dyDescent="0.3">
      <c r="A48" s="85" t="s">
        <v>47</v>
      </c>
      <c r="B48" s="86">
        <v>18808.529000999999</v>
      </c>
      <c r="C48" s="86"/>
      <c r="D48" s="86">
        <v>4897.7800895999999</v>
      </c>
      <c r="E48" s="86">
        <v>323.72474240999998</v>
      </c>
      <c r="F48" s="86">
        <v>279.98956823999998</v>
      </c>
      <c r="G48" s="86">
        <v>662.12860661000002</v>
      </c>
      <c r="H48" s="86">
        <v>1926.2116412</v>
      </c>
      <c r="I48" s="80">
        <v>72.200586758</v>
      </c>
      <c r="J48" s="80">
        <v>32.808630506999997</v>
      </c>
      <c r="K48" s="80">
        <v>208.98777217</v>
      </c>
      <c r="L48" s="80">
        <v>30.080233494000002</v>
      </c>
      <c r="M48" s="82">
        <v>40.866345524000003</v>
      </c>
      <c r="N48" s="82">
        <v>29.096961828000001</v>
      </c>
      <c r="O48" s="80">
        <v>21.258510207</v>
      </c>
      <c r="P48" s="86"/>
      <c r="Q48" s="85" t="s">
        <v>47</v>
      </c>
      <c r="R48" s="85">
        <v>0</v>
      </c>
      <c r="S48" s="86">
        <v>6.9582092990242099</v>
      </c>
      <c r="T48" s="86">
        <v>40.698046447149999</v>
      </c>
      <c r="U48" s="86">
        <v>82.604035590362898</v>
      </c>
      <c r="V48" s="86">
        <v>82.604035590362898</v>
      </c>
      <c r="W48" s="86">
        <v>112.01877471349501</v>
      </c>
      <c r="X48" s="86">
        <v>0</v>
      </c>
      <c r="Y48" s="86">
        <v>32.471386545663798</v>
      </c>
      <c r="Z48" s="86">
        <v>28.977204092635699</v>
      </c>
      <c r="AA48" s="86">
        <v>0.91611197736665895</v>
      </c>
      <c r="AB48" s="86">
        <v>18731.1054613204</v>
      </c>
      <c r="AC48" s="86">
        <v>293.59525566095198</v>
      </c>
      <c r="AD48" s="86">
        <v>10.0831590852736</v>
      </c>
      <c r="AE48" s="86">
        <v>75.523307157612507</v>
      </c>
      <c r="AF48" s="86">
        <v>0</v>
      </c>
      <c r="AG48" s="86">
        <v>0</v>
      </c>
      <c r="AH48" s="86">
        <v>233.252249221662</v>
      </c>
      <c r="AI48" s="86">
        <v>233.252249221662</v>
      </c>
      <c r="AJ48" s="86">
        <v>39.020619369613698</v>
      </c>
      <c r="AK48" s="86">
        <v>82.501056501828401</v>
      </c>
      <c r="AL48" s="86">
        <v>3.7390950277270199E-2</v>
      </c>
      <c r="AM48" s="86">
        <v>195.92381188418</v>
      </c>
      <c r="AN48" s="86">
        <v>0.17930490118109099</v>
      </c>
      <c r="AO48" s="86">
        <v>33.944143462491098</v>
      </c>
      <c r="AP48" s="86">
        <v>10.233008147771001</v>
      </c>
      <c r="AQ48" s="86">
        <v>4389.8332558330103</v>
      </c>
      <c r="AR48" s="86">
        <v>448.74016111044199</v>
      </c>
      <c r="AS48" s="86">
        <v>4877.5940363130703</v>
      </c>
      <c r="AT48" s="86">
        <v>1.8270608989731901E-4</v>
      </c>
      <c r="AU48" s="86">
        <v>119.956723418615</v>
      </c>
      <c r="AV48" s="86">
        <v>0</v>
      </c>
      <c r="AW48" s="86">
        <v>521.07392755790204</v>
      </c>
      <c r="AX48" s="86">
        <v>0.119425884830547</v>
      </c>
      <c r="AY48" s="86">
        <v>8.2138944775299295E-4</v>
      </c>
      <c r="AZ48" s="86">
        <v>97.052711722526197</v>
      </c>
      <c r="BA48" s="86">
        <v>0.13166727666132</v>
      </c>
      <c r="BB48" s="86">
        <v>0</v>
      </c>
      <c r="BC48" s="86">
        <v>2.6545497730010901</v>
      </c>
      <c r="BD48" s="86">
        <v>322.41280359936502</v>
      </c>
      <c r="BE48" s="86">
        <v>278.857608403016</v>
      </c>
      <c r="BF48" s="86">
        <v>43.555195196349104</v>
      </c>
      <c r="BG48" s="86">
        <v>0</v>
      </c>
      <c r="BH48" s="86">
        <v>0</v>
      </c>
      <c r="BI48" s="86">
        <v>87.4894262605752</v>
      </c>
      <c r="BJ48" s="86">
        <v>0</v>
      </c>
      <c r="BK48" s="86">
        <v>13.369487966622</v>
      </c>
      <c r="BL48" s="86">
        <v>5.8423136878365503</v>
      </c>
      <c r="BM48" s="86">
        <v>6.7381037923797101E-3</v>
      </c>
      <c r="BN48" s="86">
        <v>53.505128547098998</v>
      </c>
      <c r="BO48" s="86">
        <v>1.47102888273743</v>
      </c>
      <c r="BP48" s="86">
        <v>3.7138146461857301E-3</v>
      </c>
      <c r="BQ48" s="86">
        <v>18.681607948874799</v>
      </c>
      <c r="BR48" s="86">
        <v>1.6027103084530601E-5</v>
      </c>
      <c r="BS48" s="86">
        <v>659.40065626213698</v>
      </c>
      <c r="BT48" s="86">
        <v>232.08174122281</v>
      </c>
      <c r="BU48" s="86">
        <v>0</v>
      </c>
      <c r="BV48" s="86">
        <v>0</v>
      </c>
      <c r="BW48" s="86">
        <v>31.447824827402901</v>
      </c>
      <c r="BX48" s="86">
        <v>0</v>
      </c>
      <c r="BY48" s="86">
        <v>8.9016706877383491</v>
      </c>
      <c r="BZ48" s="86">
        <v>1918.28541725987</v>
      </c>
      <c r="CA48" s="86">
        <v>33.808954072594297</v>
      </c>
    </row>
    <row r="49" spans="1:80" x14ac:dyDescent="0.3">
      <c r="A49" s="85" t="s">
        <v>48</v>
      </c>
      <c r="B49" s="86">
        <v>1873.1382163000001</v>
      </c>
      <c r="C49" s="86"/>
      <c r="D49" s="86">
        <v>565.90546931999995</v>
      </c>
      <c r="E49" s="86">
        <v>56.030134433000001</v>
      </c>
      <c r="F49" s="86">
        <v>50.328306681999997</v>
      </c>
      <c r="G49" s="86">
        <v>61.325780641999998</v>
      </c>
      <c r="H49" s="86">
        <v>290.29529681000002</v>
      </c>
      <c r="I49" s="80">
        <v>11.923413800000001</v>
      </c>
      <c r="J49" s="80">
        <v>5.1412766529000002</v>
      </c>
      <c r="K49" s="80">
        <v>34.461647106000001</v>
      </c>
      <c r="L49" s="80">
        <v>5.0034748617</v>
      </c>
      <c r="M49" s="82">
        <v>6.7952982913</v>
      </c>
      <c r="N49" s="82">
        <v>4.7877552987999996</v>
      </c>
      <c r="O49" s="80">
        <v>2.9453582568000001</v>
      </c>
      <c r="P49" s="86"/>
      <c r="Q49" s="85" t="s">
        <v>48</v>
      </c>
      <c r="R49" s="85">
        <v>0</v>
      </c>
      <c r="S49" s="86">
        <v>1.0710172232124999</v>
      </c>
      <c r="T49" s="86">
        <v>6.7672351142061702</v>
      </c>
      <c r="U49" s="86">
        <v>12.4526912458933</v>
      </c>
      <c r="V49" s="86">
        <v>12.4526912458933</v>
      </c>
      <c r="W49" s="86">
        <v>17.0416898606851</v>
      </c>
      <c r="X49" s="86">
        <v>0</v>
      </c>
      <c r="Y49" s="86">
        <v>4.8991910783241899</v>
      </c>
      <c r="Z49" s="86">
        <v>4.7679871948547801</v>
      </c>
      <c r="AA49" s="86">
        <v>2.6527237426084399E-2</v>
      </c>
      <c r="AB49" s="86">
        <v>1865.4039587330001</v>
      </c>
      <c r="AC49" s="86">
        <v>44.933856796916302</v>
      </c>
      <c r="AD49" s="86">
        <v>1.51977577593549</v>
      </c>
      <c r="AE49" s="86">
        <v>11.4716212888552</v>
      </c>
      <c r="AF49" s="86">
        <v>0</v>
      </c>
      <c r="AG49" s="86">
        <v>0</v>
      </c>
      <c r="AH49" s="86">
        <v>35.762745738316497</v>
      </c>
      <c r="AI49" s="86">
        <v>35.762745738316497</v>
      </c>
      <c r="AJ49" s="86">
        <v>4.5085477084555796</v>
      </c>
      <c r="AK49" s="86">
        <v>12.4589157434085</v>
      </c>
      <c r="AL49" s="86">
        <v>1.08270913851958E-3</v>
      </c>
      <c r="AM49" s="86">
        <v>29.998999149857902</v>
      </c>
      <c r="AN49" s="86">
        <v>5.04313140113174E-3</v>
      </c>
      <c r="AO49" s="86">
        <v>5.2247524140774004</v>
      </c>
      <c r="AP49" s="86">
        <v>1.5712153295700899</v>
      </c>
      <c r="AQ49" s="86">
        <v>507.21178858139098</v>
      </c>
      <c r="AR49" s="86">
        <v>51.848316211983601</v>
      </c>
      <c r="AS49" s="86">
        <v>563.56865250183</v>
      </c>
      <c r="AT49" s="86">
        <v>5.1388229390861002E-6</v>
      </c>
      <c r="AU49" s="86">
        <v>18.2805990166122</v>
      </c>
      <c r="AV49" s="86">
        <v>0</v>
      </c>
      <c r="AW49" s="86">
        <v>76.633396937677901</v>
      </c>
      <c r="AX49" s="86">
        <v>2.14321379417979E-2</v>
      </c>
      <c r="AY49" s="86">
        <v>2.39974319705462E-5</v>
      </c>
      <c r="AZ49" s="86">
        <v>17.291251722019201</v>
      </c>
      <c r="BA49" s="86">
        <v>2.39748667591946E-2</v>
      </c>
      <c r="BB49" s="86">
        <v>0</v>
      </c>
      <c r="BC49" s="86">
        <v>0.48756661592398398</v>
      </c>
      <c r="BD49" s="86">
        <v>55.802522754601902</v>
      </c>
      <c r="BE49" s="86">
        <v>50.124242004005197</v>
      </c>
      <c r="BF49" s="86">
        <v>5.6782807505966204</v>
      </c>
      <c r="BG49" s="86">
        <v>0</v>
      </c>
      <c r="BH49" s="86">
        <v>0</v>
      </c>
      <c r="BI49" s="86">
        <v>15.9331887634495</v>
      </c>
      <c r="BJ49" s="86">
        <v>0</v>
      </c>
      <c r="BK49" s="86">
        <v>2.3717968983184199</v>
      </c>
      <c r="BL49" s="86">
        <v>1.0731223762474</v>
      </c>
      <c r="BM49" s="86">
        <v>1.9709719136669999E-4</v>
      </c>
      <c r="BN49" s="86">
        <v>9.4921851299238806</v>
      </c>
      <c r="BO49" s="86">
        <v>0.22642351956346199</v>
      </c>
      <c r="BP49" s="86">
        <v>1.08907615117093E-4</v>
      </c>
      <c r="BQ49" s="86">
        <v>3.4293930229446001</v>
      </c>
      <c r="BR49" s="86">
        <v>4.6823877331525398E-7</v>
      </c>
      <c r="BS49" s="86">
        <v>61.072559224406902</v>
      </c>
      <c r="BT49" s="86">
        <v>33.998119823552798</v>
      </c>
      <c r="BU49" s="86">
        <v>0</v>
      </c>
      <c r="BV49" s="86">
        <v>0</v>
      </c>
      <c r="BW49" s="86">
        <v>4.5594743825927102</v>
      </c>
      <c r="BX49" s="86">
        <v>0</v>
      </c>
      <c r="BY49" s="86">
        <v>1.1349015367175801</v>
      </c>
      <c r="BZ49" s="86">
        <v>289.09663483886902</v>
      </c>
      <c r="CA49" s="86">
        <v>4.8460687770678801</v>
      </c>
    </row>
    <row r="50" spans="1:80" x14ac:dyDescent="0.3">
      <c r="A50" s="85" t="s">
        <v>49</v>
      </c>
      <c r="B50" s="86">
        <v>8789.1810038000003</v>
      </c>
      <c r="C50" s="86"/>
      <c r="D50" s="86">
        <v>1117.9269199</v>
      </c>
      <c r="E50" s="86">
        <v>172.69996309000001</v>
      </c>
      <c r="F50" s="86">
        <v>143.11006204</v>
      </c>
      <c r="G50" s="86">
        <v>169.45457999000001</v>
      </c>
      <c r="H50" s="86">
        <v>604.84385109000004</v>
      </c>
      <c r="I50" s="80">
        <v>21.72098957</v>
      </c>
      <c r="J50" s="80">
        <v>11.327048398000001</v>
      </c>
      <c r="K50" s="80">
        <v>63.219238445000002</v>
      </c>
      <c r="L50" s="80">
        <v>8.9567433966000003</v>
      </c>
      <c r="M50" s="82">
        <v>12.193306575999999</v>
      </c>
      <c r="N50" s="82">
        <v>9.0474277684000004</v>
      </c>
      <c r="O50" s="80">
        <v>11.159952456999999</v>
      </c>
      <c r="P50" s="86"/>
      <c r="Q50" s="85" t="s">
        <v>49</v>
      </c>
      <c r="R50" s="85">
        <v>0</v>
      </c>
      <c r="S50" s="86">
        <v>2.1952829542917001</v>
      </c>
      <c r="T50" s="86">
        <v>12.1430080863092</v>
      </c>
      <c r="U50" s="86">
        <v>25.905323566513399</v>
      </c>
      <c r="V50" s="86">
        <v>25.905323566513399</v>
      </c>
      <c r="W50" s="86">
        <v>35.222152834946002</v>
      </c>
      <c r="X50" s="86">
        <v>0</v>
      </c>
      <c r="Y50" s="86">
        <v>10.2003923557604</v>
      </c>
      <c r="Z50" s="86">
        <v>9.0100992338489903</v>
      </c>
      <c r="AA50" s="86">
        <v>0.24136684030545899</v>
      </c>
      <c r="AB50" s="86">
        <v>8752.9234133677201</v>
      </c>
      <c r="AC50" s="86">
        <v>92.511831787080496</v>
      </c>
      <c r="AD50" s="86">
        <v>3.1677758025779399</v>
      </c>
      <c r="AE50" s="86">
        <v>23.7584535437298</v>
      </c>
      <c r="AF50" s="86">
        <v>0</v>
      </c>
      <c r="AG50" s="86">
        <v>0</v>
      </c>
      <c r="AH50" s="86">
        <v>73.506927923423902</v>
      </c>
      <c r="AI50" s="86">
        <v>73.506927923423902</v>
      </c>
      <c r="AJ50" s="86">
        <v>8.90652196334816</v>
      </c>
      <c r="AK50" s="86">
        <v>25.927047889752401</v>
      </c>
      <c r="AL50" s="86">
        <v>9.8512646233045002E-3</v>
      </c>
      <c r="AM50" s="86">
        <v>61.720964737478397</v>
      </c>
      <c r="AN50" s="86">
        <v>4.3136674963348498E-2</v>
      </c>
      <c r="AO50" s="86">
        <v>10.709282058944501</v>
      </c>
      <c r="AP50" s="86">
        <v>3.22617253465764</v>
      </c>
      <c r="AQ50" s="86">
        <v>1001.98336673622</v>
      </c>
      <c r="AR50" s="86">
        <v>102.424978429625</v>
      </c>
      <c r="AS50" s="86">
        <v>1113.3148671291899</v>
      </c>
      <c r="AT50" s="86">
        <v>4.3954886825165901E-5</v>
      </c>
      <c r="AU50" s="86">
        <v>37.7590300600136</v>
      </c>
      <c r="AV50" s="86">
        <v>0</v>
      </c>
      <c r="AW50" s="86">
        <v>162.83366429426999</v>
      </c>
      <c r="AX50" s="86">
        <v>6.0965478848305402E-2</v>
      </c>
      <c r="AY50" s="86">
        <v>1.91065841204494E-4</v>
      </c>
      <c r="AZ50" s="86">
        <v>49.300322251249703</v>
      </c>
      <c r="BA50" s="86">
        <v>6.7832126942134099E-2</v>
      </c>
      <c r="BB50" s="86">
        <v>0</v>
      </c>
      <c r="BC50" s="86">
        <v>1.3751527925395499</v>
      </c>
      <c r="BD50" s="86">
        <v>171.99808991263001</v>
      </c>
      <c r="BE50" s="86">
        <v>142.53025091066201</v>
      </c>
      <c r="BF50" s="86">
        <v>29.467839001967601</v>
      </c>
      <c r="BG50" s="86">
        <v>0</v>
      </c>
      <c r="BH50" s="86">
        <v>0</v>
      </c>
      <c r="BI50" s="86">
        <v>45.097429235712603</v>
      </c>
      <c r="BJ50" s="86">
        <v>0</v>
      </c>
      <c r="BK50" s="86">
        <v>6.7821490724604097</v>
      </c>
      <c r="BL50" s="86">
        <v>3.0266303568731798</v>
      </c>
      <c r="BM50" s="86">
        <v>1.6333709076649099E-3</v>
      </c>
      <c r="BN50" s="86">
        <v>27.142668803717001</v>
      </c>
      <c r="BO50" s="86">
        <v>0.46410503583608198</v>
      </c>
      <c r="BP50" s="86">
        <v>9.7700801784641393E-4</v>
      </c>
      <c r="BQ50" s="86">
        <v>9.6742956194160996</v>
      </c>
      <c r="BR50" s="86">
        <v>3.72813704368127E-6</v>
      </c>
      <c r="BS50" s="86">
        <v>168.755412502984</v>
      </c>
      <c r="BT50" s="86">
        <v>72.484772189103495</v>
      </c>
      <c r="BU50" s="86">
        <v>0</v>
      </c>
      <c r="BV50" s="86">
        <v>0</v>
      </c>
      <c r="BW50" s="86">
        <v>9.7919368233681592</v>
      </c>
      <c r="BX50" s="86">
        <v>0</v>
      </c>
      <c r="BY50" s="86">
        <v>2.6906913445253999</v>
      </c>
      <c r="BZ50" s="86">
        <v>602.34874519530103</v>
      </c>
      <c r="CA50" s="86">
        <v>10.5087500323892</v>
      </c>
    </row>
    <row r="51" spans="1:80" x14ac:dyDescent="0.3">
      <c r="A51" s="85" t="s">
        <v>50</v>
      </c>
      <c r="B51" s="86">
        <v>1630.6476542</v>
      </c>
      <c r="C51" s="86"/>
      <c r="D51" s="86">
        <v>325.97535128999999</v>
      </c>
      <c r="E51" s="86">
        <v>35.347583626999999</v>
      </c>
      <c r="F51" s="86">
        <v>30.691848319000002</v>
      </c>
      <c r="G51" s="86">
        <v>40.621017799000001</v>
      </c>
      <c r="H51" s="86">
        <v>189.66541991</v>
      </c>
      <c r="I51" s="80">
        <v>7.5157746196000002</v>
      </c>
      <c r="J51" s="80">
        <v>3.3642446788</v>
      </c>
      <c r="K51" s="80">
        <v>21.749088775000001</v>
      </c>
      <c r="L51" s="80">
        <v>3.1433438505</v>
      </c>
      <c r="M51" s="82">
        <v>4.2706711137999998</v>
      </c>
      <c r="N51" s="82">
        <v>3.0363056634999999</v>
      </c>
      <c r="O51" s="80">
        <v>2.2113008930000002</v>
      </c>
      <c r="P51" s="86"/>
      <c r="Q51" s="85" t="s">
        <v>50</v>
      </c>
      <c r="R51" s="85">
        <v>0</v>
      </c>
      <c r="S51" s="86">
        <v>0.69595910147883999</v>
      </c>
      <c r="T51" s="86">
        <v>4.2530731264882604</v>
      </c>
      <c r="U51" s="86">
        <v>8.1286244744483298</v>
      </c>
      <c r="V51" s="86">
        <v>8.1286244744483298</v>
      </c>
      <c r="W51" s="86">
        <v>11.101993595462799</v>
      </c>
      <c r="X51" s="86">
        <v>0</v>
      </c>
      <c r="Y51" s="86">
        <v>3.2003141695353201</v>
      </c>
      <c r="Z51" s="86">
        <v>3.02379547784026</v>
      </c>
      <c r="AA51" s="86">
        <v>3.7350398660428198E-2</v>
      </c>
      <c r="AB51" s="86">
        <v>1623.9289161086199</v>
      </c>
      <c r="AC51" s="86">
        <v>29.241772345972599</v>
      </c>
      <c r="AD51" s="86">
        <v>0.99323116162529002</v>
      </c>
      <c r="AE51" s="86">
        <v>7.48027256952727</v>
      </c>
      <c r="AF51" s="86">
        <v>0</v>
      </c>
      <c r="AG51" s="86">
        <v>0</v>
      </c>
      <c r="AH51" s="86">
        <v>23.258660049342701</v>
      </c>
      <c r="AI51" s="86">
        <v>23.258660049342701</v>
      </c>
      <c r="AJ51" s="86">
        <v>2.5970570092053999</v>
      </c>
      <c r="AK51" s="86">
        <v>8.1377160982548098</v>
      </c>
      <c r="AL51" s="86">
        <v>1.52444299946794E-3</v>
      </c>
      <c r="AM51" s="86">
        <v>19.516187492594199</v>
      </c>
      <c r="AN51" s="86">
        <v>6.4396822175227103E-3</v>
      </c>
      <c r="AO51" s="86">
        <v>3.3951046942711298</v>
      </c>
      <c r="AP51" s="86">
        <v>1.0215348189814799</v>
      </c>
      <c r="AQ51" s="86">
        <v>292.16890908359397</v>
      </c>
      <c r="AR51" s="86">
        <v>29.8661617223609</v>
      </c>
      <c r="AS51" s="86">
        <v>324.63212781516</v>
      </c>
      <c r="AT51" s="86">
        <v>6.5618410258690597E-6</v>
      </c>
      <c r="AU51" s="86">
        <v>11.9090763072857</v>
      </c>
      <c r="AV51" s="86">
        <v>0</v>
      </c>
      <c r="AW51" s="86">
        <v>50.409551891463103</v>
      </c>
      <c r="AX51" s="86">
        <v>1.30706137557389E-2</v>
      </c>
      <c r="AY51" s="86">
        <v>2.7568883057259502E-5</v>
      </c>
      <c r="AZ51" s="86">
        <v>10.5554923218527</v>
      </c>
      <c r="BA51" s="86">
        <v>1.45792615618644E-2</v>
      </c>
      <c r="BB51" s="86">
        <v>0</v>
      </c>
      <c r="BC51" s="86">
        <v>0.29600706449070402</v>
      </c>
      <c r="BD51" s="86">
        <v>35.204212226672098</v>
      </c>
      <c r="BE51" s="86">
        <v>30.567664614002201</v>
      </c>
      <c r="BF51" s="86">
        <v>4.6365476126699603</v>
      </c>
      <c r="BG51" s="86">
        <v>0</v>
      </c>
      <c r="BH51" s="86">
        <v>0</v>
      </c>
      <c r="BI51" s="86">
        <v>9.6940864454328501</v>
      </c>
      <c r="BJ51" s="86">
        <v>0</v>
      </c>
      <c r="BK51" s="86">
        <v>1.45144864465351</v>
      </c>
      <c r="BL51" s="86">
        <v>0.65149992493262099</v>
      </c>
      <c r="BM51" s="86">
        <v>2.4345686616291E-4</v>
      </c>
      <c r="BN51" s="86">
        <v>5.8088257918726498</v>
      </c>
      <c r="BO51" s="86">
        <v>0.14713298293861499</v>
      </c>
      <c r="BP51" s="86">
        <v>1.54309004491917E-4</v>
      </c>
      <c r="BQ51" s="86">
        <v>2.0822286727624402</v>
      </c>
      <c r="BR51" s="86">
        <v>5.3793332474632998E-7</v>
      </c>
      <c r="BS51" s="86">
        <v>40.453631860315099</v>
      </c>
      <c r="BT51" s="86">
        <v>22.3916814467999</v>
      </c>
      <c r="BU51" s="86">
        <v>0</v>
      </c>
      <c r="BV51" s="86">
        <v>0</v>
      </c>
      <c r="BW51" s="86">
        <v>3.00964878082344</v>
      </c>
      <c r="BX51" s="86">
        <v>0</v>
      </c>
      <c r="BY51" s="86">
        <v>0.77488238321334602</v>
      </c>
      <c r="BZ51" s="86">
        <v>188.883927181335</v>
      </c>
      <c r="CA51" s="86">
        <v>3.2101545365885098</v>
      </c>
    </row>
    <row r="52" spans="1:80" x14ac:dyDescent="0.3">
      <c r="B52" s="86"/>
      <c r="C52" s="86"/>
      <c r="D52" s="86"/>
      <c r="E52" s="86"/>
      <c r="F52" s="86"/>
      <c r="G52" s="86"/>
      <c r="H52" s="86"/>
      <c r="I52" s="80"/>
      <c r="J52" s="80"/>
      <c r="K52" s="80"/>
      <c r="L52" s="80"/>
      <c r="M52" s="82"/>
      <c r="N52" s="82"/>
      <c r="O52" s="80"/>
      <c r="P52" s="86"/>
      <c r="S52" s="86"/>
      <c r="T52" s="86"/>
    </row>
    <row r="53" spans="1:80" x14ac:dyDescent="0.3">
      <c r="B53" s="86"/>
      <c r="C53" s="86"/>
      <c r="D53" s="86"/>
      <c r="E53" s="86"/>
      <c r="F53" s="86"/>
      <c r="G53" s="86"/>
      <c r="H53" s="86"/>
      <c r="I53" s="80"/>
      <c r="J53" s="80"/>
      <c r="K53" s="80"/>
      <c r="L53" s="80"/>
      <c r="M53" s="82"/>
      <c r="N53" s="82"/>
      <c r="O53" s="80"/>
      <c r="P53" s="86"/>
      <c r="S53" s="86"/>
      <c r="T53" s="86"/>
    </row>
    <row r="54" spans="1:80" x14ac:dyDescent="0.3">
      <c r="A54" s="85" t="s">
        <v>51</v>
      </c>
      <c r="B54" s="86">
        <v>357.73173671000001</v>
      </c>
      <c r="C54" s="86"/>
      <c r="D54" s="86">
        <v>52.143469715999998</v>
      </c>
      <c r="E54" s="86">
        <v>7.0057416959000003</v>
      </c>
      <c r="F54" s="86">
        <v>5.9102197415999997</v>
      </c>
      <c r="G54" s="86">
        <v>8.0307810347000004</v>
      </c>
      <c r="H54" s="86">
        <v>19.925229278</v>
      </c>
      <c r="I54" s="80">
        <v>0.67960703789999999</v>
      </c>
      <c r="J54" s="80">
        <v>0.37162759849999999</v>
      </c>
      <c r="K54" s="80">
        <v>1.9815767194</v>
      </c>
      <c r="L54" s="80">
        <v>0.27956154420000001</v>
      </c>
      <c r="M54" s="82">
        <v>0.38069585519999999</v>
      </c>
      <c r="N54" s="82">
        <v>0.28637234140000001</v>
      </c>
      <c r="O54" s="80">
        <v>0.39474990240000002</v>
      </c>
      <c r="P54" s="86"/>
      <c r="Q54" s="85" t="s">
        <v>51</v>
      </c>
      <c r="R54" s="85">
        <v>0</v>
      </c>
      <c r="S54" s="86">
        <v>7.2254006677133498E-2</v>
      </c>
      <c r="T54" s="86">
        <v>0.37913674411108</v>
      </c>
      <c r="U54" s="86">
        <v>0.84734642001952898</v>
      </c>
      <c r="V54" s="86">
        <v>0.84734642001952898</v>
      </c>
      <c r="W54" s="86">
        <v>1.1552346016319699</v>
      </c>
      <c r="X54" s="86">
        <v>0</v>
      </c>
      <c r="Y54" s="86">
        <v>0.33631423059917098</v>
      </c>
      <c r="Z54" s="86">
        <v>0.28520076070747202</v>
      </c>
      <c r="AA54" s="86">
        <v>9.2474233976531893E-3</v>
      </c>
      <c r="AB54" s="86">
        <v>356.26625319818999</v>
      </c>
      <c r="AC54" s="86">
        <v>3.0461011712300099</v>
      </c>
      <c r="AD54" s="86">
        <v>0.10462903152820199</v>
      </c>
      <c r="AE54" s="86">
        <v>0.78280390347249396</v>
      </c>
      <c r="AF54" s="86">
        <v>0</v>
      </c>
      <c r="AG54" s="86">
        <v>0</v>
      </c>
      <c r="AH54" s="86">
        <v>2.4165347461331401</v>
      </c>
      <c r="AI54" s="86">
        <v>2.4165347461331401</v>
      </c>
      <c r="AJ54" s="86">
        <v>0.415441447275473</v>
      </c>
      <c r="AK54" s="86">
        <v>0.85574597778366002</v>
      </c>
      <c r="AL54" s="86">
        <v>3.7742487752773598E-4</v>
      </c>
      <c r="AM54" s="86">
        <v>2.0285778104646401</v>
      </c>
      <c r="AN54" s="86">
        <v>9.6472923560244098E-4</v>
      </c>
      <c r="AO54" s="86">
        <v>0.35247807180817697</v>
      </c>
      <c r="AP54" s="86">
        <v>0.106106049124993</v>
      </c>
      <c r="AQ54" s="86">
        <v>46.737179038233599</v>
      </c>
      <c r="AR54" s="86">
        <v>4.7775857119507101</v>
      </c>
      <c r="AS54" s="86">
        <v>51.930206197459803</v>
      </c>
      <c r="AT54" s="86">
        <v>9.8301577825911797E-7</v>
      </c>
      <c r="AU54" s="86">
        <v>1.2430152003179</v>
      </c>
      <c r="AV54" s="86">
        <v>0</v>
      </c>
      <c r="AW54" s="86">
        <v>5.3865705840734801</v>
      </c>
      <c r="AX54" s="86">
        <v>2.5144415975793199E-3</v>
      </c>
      <c r="AY54" s="86">
        <v>3.5051681851000499E-6</v>
      </c>
      <c r="AZ54" s="86">
        <v>2.02681279507487</v>
      </c>
      <c r="BA54" s="86">
        <v>2.8058575667587E-3</v>
      </c>
      <c r="BB54" s="86">
        <v>0</v>
      </c>
      <c r="BC54" s="86">
        <v>5.6995236186665299E-2</v>
      </c>
      <c r="BD54" s="86">
        <v>6.9774660485463196</v>
      </c>
      <c r="BE54" s="86">
        <v>5.8864388376687096</v>
      </c>
      <c r="BF54" s="86">
        <v>1.0910272108776</v>
      </c>
      <c r="BG54" s="86">
        <v>0</v>
      </c>
      <c r="BH54" s="86">
        <v>0</v>
      </c>
      <c r="BI54" s="86">
        <v>1.8692094084448001</v>
      </c>
      <c r="BJ54" s="86">
        <v>0</v>
      </c>
      <c r="BK54" s="86">
        <v>0.28021507183209499</v>
      </c>
      <c r="BL54" s="86">
        <v>0.12544504213583699</v>
      </c>
      <c r="BM54" s="86">
        <v>4.34793234015112E-5</v>
      </c>
      <c r="BN54" s="86">
        <v>1.12144435986044</v>
      </c>
      <c r="BO54" s="86">
        <v>1.52752111479825E-2</v>
      </c>
      <c r="BP54" s="86">
        <v>4.1095421551282202E-5</v>
      </c>
      <c r="BQ54" s="86">
        <v>0.40090847666132001</v>
      </c>
      <c r="BR54" s="86">
        <v>6.8395200537927803E-8</v>
      </c>
      <c r="BS54" s="86">
        <v>7.9979255255587303</v>
      </c>
      <c r="BT54" s="86">
        <v>2.4021180960839899</v>
      </c>
      <c r="BU54" s="86">
        <v>0</v>
      </c>
      <c r="BV54" s="86">
        <v>0</v>
      </c>
      <c r="BW54" s="86">
        <v>0.32324117850890899</v>
      </c>
      <c r="BX54" s="86">
        <v>0</v>
      </c>
      <c r="BY54" s="86">
        <v>8.7749335465553205E-2</v>
      </c>
      <c r="BZ54" s="86">
        <v>19.8436612643507</v>
      </c>
      <c r="CA54" s="86">
        <v>0.348390385665584</v>
      </c>
    </row>
    <row r="55" spans="1:80" x14ac:dyDescent="0.3">
      <c r="A55" s="85" t="s">
        <v>1</v>
      </c>
      <c r="B55" s="86">
        <v>14436.184079000001</v>
      </c>
      <c r="C55" s="86"/>
      <c r="D55" s="86">
        <v>4473.9801856000004</v>
      </c>
      <c r="E55" s="86">
        <v>310.46188414</v>
      </c>
      <c r="F55" s="86">
        <v>286.50399576000001</v>
      </c>
      <c r="G55" s="86">
        <v>588.81191196999998</v>
      </c>
      <c r="H55" s="86">
        <v>2092.6571646000002</v>
      </c>
      <c r="I55" s="80">
        <v>84.972184846999994</v>
      </c>
      <c r="J55" s="80">
        <v>35.407318859</v>
      </c>
      <c r="K55" s="80">
        <v>245.27451611999999</v>
      </c>
      <c r="L55" s="80">
        <v>35.657591050999997</v>
      </c>
      <c r="M55" s="82">
        <v>48.395619351000001</v>
      </c>
      <c r="N55" s="82">
        <v>33.745387725999997</v>
      </c>
      <c r="O55" s="80">
        <v>16.570551727000002</v>
      </c>
      <c r="P55" s="86"/>
      <c r="Q55" s="85" t="s">
        <v>1</v>
      </c>
      <c r="R55" s="85">
        <v>0</v>
      </c>
      <c r="S55" s="86">
        <v>0</v>
      </c>
      <c r="T55" s="86">
        <v>0</v>
      </c>
      <c r="U55" s="86">
        <v>0</v>
      </c>
      <c r="V55" s="86">
        <v>0</v>
      </c>
      <c r="W55" s="86">
        <v>0</v>
      </c>
      <c r="X55" s="86">
        <v>0</v>
      </c>
      <c r="Y55" s="86">
        <v>0</v>
      </c>
      <c r="Z55" s="86">
        <v>0</v>
      </c>
      <c r="AA55" s="86">
        <v>0</v>
      </c>
      <c r="AB55" s="86">
        <v>0</v>
      </c>
      <c r="AC55" s="86">
        <v>0</v>
      </c>
      <c r="AD55" s="86">
        <v>0</v>
      </c>
      <c r="AE55" s="86">
        <v>0</v>
      </c>
      <c r="AF55" s="86">
        <v>0</v>
      </c>
      <c r="AG55" s="86">
        <v>0</v>
      </c>
      <c r="AH55" s="86">
        <v>0</v>
      </c>
      <c r="AI55" s="86">
        <v>0</v>
      </c>
      <c r="AJ55" s="86">
        <v>0</v>
      </c>
      <c r="AK55" s="86">
        <v>0</v>
      </c>
      <c r="AL55" s="86">
        <v>0</v>
      </c>
      <c r="AM55" s="86">
        <v>0</v>
      </c>
      <c r="AN55" s="86">
        <v>0</v>
      </c>
      <c r="AO55" s="86">
        <v>0</v>
      </c>
      <c r="AP55" s="86">
        <v>0</v>
      </c>
      <c r="AQ55" s="86">
        <v>0</v>
      </c>
      <c r="AR55" s="86">
        <v>0</v>
      </c>
      <c r="AS55" s="86">
        <v>0</v>
      </c>
      <c r="AT55" s="86">
        <v>0</v>
      </c>
      <c r="AU55" s="86">
        <v>0</v>
      </c>
      <c r="AV55" s="86">
        <v>0</v>
      </c>
      <c r="AW55" s="86">
        <v>0</v>
      </c>
      <c r="AX55" s="86">
        <v>0</v>
      </c>
      <c r="AY55" s="86">
        <v>0</v>
      </c>
      <c r="AZ55" s="86">
        <v>0</v>
      </c>
      <c r="BA55" s="86">
        <v>0</v>
      </c>
      <c r="BB55" s="86">
        <v>0</v>
      </c>
      <c r="BC55" s="86">
        <v>0</v>
      </c>
      <c r="BD55" s="86">
        <v>0</v>
      </c>
      <c r="BE55" s="86">
        <v>0</v>
      </c>
      <c r="BF55" s="86">
        <v>0</v>
      </c>
      <c r="BG55" s="86">
        <v>0</v>
      </c>
      <c r="BH55" s="86">
        <v>0</v>
      </c>
      <c r="BI55" s="86">
        <v>0</v>
      </c>
      <c r="BJ55" s="86">
        <v>0</v>
      </c>
      <c r="BK55" s="86">
        <v>0</v>
      </c>
      <c r="BL55" s="86">
        <v>0</v>
      </c>
      <c r="BM55" s="86">
        <v>0</v>
      </c>
      <c r="BN55" s="86">
        <v>0</v>
      </c>
      <c r="BO55" s="86">
        <v>0</v>
      </c>
      <c r="BP55" s="86">
        <v>0</v>
      </c>
      <c r="BQ55" s="86">
        <v>0</v>
      </c>
      <c r="BR55" s="86">
        <v>0</v>
      </c>
      <c r="BS55" s="86">
        <v>0</v>
      </c>
      <c r="BT55" s="86">
        <v>0</v>
      </c>
      <c r="BU55" s="86">
        <v>0</v>
      </c>
      <c r="BV55" s="86">
        <v>0</v>
      </c>
      <c r="BW55" s="86">
        <v>0</v>
      </c>
      <c r="BX55" s="86">
        <v>0</v>
      </c>
      <c r="BY55" s="86">
        <v>0</v>
      </c>
      <c r="BZ55" s="86">
        <v>0</v>
      </c>
      <c r="CA55" s="86">
        <v>0</v>
      </c>
    </row>
    <row r="56" spans="1:80" x14ac:dyDescent="0.3">
      <c r="A56" s="85" t="s">
        <v>11</v>
      </c>
      <c r="B56" s="86">
        <v>10468.940016</v>
      </c>
      <c r="C56" s="86"/>
      <c r="D56" s="86">
        <v>3562.2432502000001</v>
      </c>
      <c r="E56" s="86">
        <v>156.35319748000001</v>
      </c>
      <c r="F56" s="86">
        <v>146.38440162000001</v>
      </c>
      <c r="G56" s="86">
        <v>543.83261164999999</v>
      </c>
      <c r="H56" s="86">
        <v>1072.6088580999999</v>
      </c>
      <c r="I56" s="80">
        <v>39.247810622999999</v>
      </c>
      <c r="J56" s="80">
        <v>16.449137215</v>
      </c>
      <c r="K56" s="80">
        <v>113.24839505</v>
      </c>
      <c r="L56" s="80">
        <v>16.385435922999999</v>
      </c>
      <c r="M56" s="82">
        <v>22.235443812</v>
      </c>
      <c r="N56" s="82">
        <v>15.455550819999999</v>
      </c>
      <c r="O56" s="80">
        <v>7.2799927789999996</v>
      </c>
      <c r="P56" s="86"/>
      <c r="Q56" s="85" t="s">
        <v>11</v>
      </c>
      <c r="R56" s="85">
        <v>0</v>
      </c>
      <c r="S56" s="86">
        <v>0</v>
      </c>
      <c r="T56" s="86">
        <v>0</v>
      </c>
      <c r="U56" s="86">
        <v>0</v>
      </c>
      <c r="V56" s="86">
        <v>0</v>
      </c>
      <c r="W56" s="86">
        <v>0</v>
      </c>
      <c r="X56" s="86">
        <v>0</v>
      </c>
      <c r="Y56" s="86">
        <v>0</v>
      </c>
      <c r="Z56" s="86">
        <v>0</v>
      </c>
      <c r="AA56" s="86">
        <v>0</v>
      </c>
      <c r="AB56" s="86">
        <v>0</v>
      </c>
      <c r="AC56" s="86">
        <v>0</v>
      </c>
      <c r="AD56" s="86">
        <v>0</v>
      </c>
      <c r="AE56" s="86">
        <v>0</v>
      </c>
      <c r="AF56" s="86">
        <v>0</v>
      </c>
      <c r="AG56" s="86">
        <v>0</v>
      </c>
      <c r="AH56" s="86">
        <v>0</v>
      </c>
      <c r="AI56" s="86">
        <v>0</v>
      </c>
      <c r="AJ56" s="86">
        <v>0</v>
      </c>
      <c r="AK56" s="86">
        <v>0</v>
      </c>
      <c r="AL56" s="86">
        <v>0</v>
      </c>
      <c r="AM56" s="86">
        <v>0</v>
      </c>
      <c r="AN56" s="86">
        <v>0</v>
      </c>
      <c r="AO56" s="86">
        <v>0</v>
      </c>
      <c r="AP56" s="86">
        <v>0</v>
      </c>
      <c r="AQ56" s="86">
        <v>0</v>
      </c>
      <c r="AR56" s="86">
        <v>0</v>
      </c>
      <c r="AS56" s="86">
        <v>0</v>
      </c>
      <c r="AT56" s="86">
        <v>0</v>
      </c>
      <c r="AU56" s="86">
        <v>0</v>
      </c>
      <c r="AV56" s="86">
        <v>0</v>
      </c>
      <c r="AW56" s="86">
        <v>0</v>
      </c>
      <c r="AX56" s="86">
        <v>0</v>
      </c>
      <c r="AY56" s="86">
        <v>0</v>
      </c>
      <c r="AZ56" s="86">
        <v>0</v>
      </c>
      <c r="BA56" s="86">
        <v>0</v>
      </c>
      <c r="BB56" s="86">
        <v>0</v>
      </c>
      <c r="BC56" s="86">
        <v>0</v>
      </c>
      <c r="BD56" s="86">
        <v>0</v>
      </c>
      <c r="BE56" s="86">
        <v>0</v>
      </c>
      <c r="BF56" s="86">
        <v>0</v>
      </c>
      <c r="BG56" s="86">
        <v>0</v>
      </c>
      <c r="BH56" s="86">
        <v>0</v>
      </c>
      <c r="BI56" s="86">
        <v>0</v>
      </c>
      <c r="BJ56" s="86">
        <v>0</v>
      </c>
      <c r="BK56" s="86">
        <v>0</v>
      </c>
      <c r="BL56" s="86">
        <v>0</v>
      </c>
      <c r="BM56" s="86">
        <v>0</v>
      </c>
      <c r="BN56" s="86">
        <v>0</v>
      </c>
      <c r="BO56" s="86">
        <v>0</v>
      </c>
      <c r="BP56" s="86">
        <v>0</v>
      </c>
      <c r="BQ56" s="86">
        <v>0</v>
      </c>
      <c r="BR56" s="86">
        <v>0</v>
      </c>
      <c r="BS56" s="86">
        <v>0</v>
      </c>
      <c r="BT56" s="86">
        <v>0</v>
      </c>
      <c r="BU56" s="86">
        <v>0</v>
      </c>
      <c r="BV56" s="86">
        <v>0</v>
      </c>
      <c r="BW56" s="86">
        <v>0</v>
      </c>
      <c r="BX56" s="86">
        <v>0</v>
      </c>
      <c r="BY56" s="86">
        <v>0</v>
      </c>
      <c r="BZ56" s="86">
        <v>0</v>
      </c>
      <c r="CA56" s="86">
        <v>0</v>
      </c>
    </row>
    <row r="57" spans="1:80" x14ac:dyDescent="0.3">
      <c r="A57" s="85" t="s">
        <v>58</v>
      </c>
      <c r="B57" s="86">
        <v>5129.2008938999998</v>
      </c>
      <c r="C57" s="86"/>
      <c r="D57" s="86">
        <v>808.42998861000001</v>
      </c>
      <c r="E57" s="86">
        <v>48.89820134</v>
      </c>
      <c r="F57" s="86">
        <v>45.408833493000003</v>
      </c>
      <c r="G57" s="86">
        <v>125.81738452</v>
      </c>
      <c r="H57" s="86">
        <v>457.09711773999999</v>
      </c>
      <c r="I57" s="80">
        <v>18.841401116</v>
      </c>
      <c r="J57" s="80">
        <v>7.7945493321999999</v>
      </c>
      <c r="K57" s="80">
        <v>54.357557380000003</v>
      </c>
      <c r="L57" s="80">
        <v>7.9100093424000004</v>
      </c>
      <c r="M57" s="82">
        <v>10.734540282999999</v>
      </c>
      <c r="N57" s="82">
        <v>7.4545413837999996</v>
      </c>
      <c r="O57" s="80">
        <v>3.2236613303000001</v>
      </c>
      <c r="P57" s="86"/>
      <c r="Q57" s="85" t="s">
        <v>58</v>
      </c>
      <c r="R57" s="85">
        <v>0</v>
      </c>
      <c r="S57" s="86">
        <v>0</v>
      </c>
      <c r="T57" s="86">
        <v>0</v>
      </c>
      <c r="U57" s="86">
        <v>0</v>
      </c>
      <c r="V57" s="86">
        <v>0</v>
      </c>
      <c r="W57" s="86">
        <v>0</v>
      </c>
      <c r="X57" s="86">
        <v>0</v>
      </c>
      <c r="Y57" s="86">
        <v>0</v>
      </c>
      <c r="Z57" s="86">
        <v>0</v>
      </c>
      <c r="AA57" s="86">
        <v>0</v>
      </c>
      <c r="AB57" s="86">
        <v>0</v>
      </c>
      <c r="AC57" s="86">
        <v>0</v>
      </c>
      <c r="AD57" s="86">
        <v>0</v>
      </c>
      <c r="AE57" s="86">
        <v>0</v>
      </c>
      <c r="AF57" s="86">
        <v>0</v>
      </c>
      <c r="AG57" s="86">
        <v>0</v>
      </c>
      <c r="AH57" s="86">
        <v>0</v>
      </c>
      <c r="AI57" s="86">
        <v>0</v>
      </c>
      <c r="AJ57" s="86">
        <v>0</v>
      </c>
      <c r="AK57" s="86">
        <v>0</v>
      </c>
      <c r="AL57" s="86">
        <v>0</v>
      </c>
      <c r="AM57" s="86">
        <v>0</v>
      </c>
      <c r="AN57" s="86">
        <v>0</v>
      </c>
      <c r="AO57" s="86">
        <v>0</v>
      </c>
      <c r="AP57" s="86">
        <v>0</v>
      </c>
      <c r="AQ57" s="86">
        <v>0</v>
      </c>
      <c r="AR57" s="86">
        <v>0</v>
      </c>
      <c r="AS57" s="86">
        <v>0</v>
      </c>
      <c r="AT57" s="86">
        <v>0</v>
      </c>
      <c r="AU57" s="86">
        <v>0</v>
      </c>
      <c r="AV57" s="86">
        <v>0</v>
      </c>
      <c r="AW57" s="86">
        <v>0</v>
      </c>
      <c r="AX57" s="86">
        <v>0</v>
      </c>
      <c r="AY57" s="86">
        <v>0</v>
      </c>
      <c r="AZ57" s="86">
        <v>0</v>
      </c>
      <c r="BA57" s="86">
        <v>0</v>
      </c>
      <c r="BB57" s="86">
        <v>0</v>
      </c>
      <c r="BC57" s="86">
        <v>0</v>
      </c>
      <c r="BD57" s="86">
        <v>0</v>
      </c>
      <c r="BE57" s="86">
        <v>0</v>
      </c>
      <c r="BF57" s="86">
        <v>0</v>
      </c>
      <c r="BG57" s="86">
        <v>0</v>
      </c>
      <c r="BH57" s="86">
        <v>0</v>
      </c>
      <c r="BI57" s="86">
        <v>0</v>
      </c>
      <c r="BJ57" s="86">
        <v>0</v>
      </c>
      <c r="BK57" s="86">
        <v>0</v>
      </c>
      <c r="BL57" s="86">
        <v>0</v>
      </c>
      <c r="BM57" s="86">
        <v>0</v>
      </c>
      <c r="BN57" s="86">
        <v>0</v>
      </c>
      <c r="BO57" s="86">
        <v>0</v>
      </c>
      <c r="BP57" s="86">
        <v>0</v>
      </c>
      <c r="BQ57" s="86">
        <v>0</v>
      </c>
      <c r="BR57" s="86">
        <v>0</v>
      </c>
      <c r="BS57" s="86">
        <v>0</v>
      </c>
      <c r="BT57" s="86">
        <v>0</v>
      </c>
      <c r="BU57" s="86">
        <v>0</v>
      </c>
      <c r="BV57" s="86">
        <v>0</v>
      </c>
      <c r="BW57" s="86">
        <v>0</v>
      </c>
      <c r="BX57" s="86">
        <v>0</v>
      </c>
      <c r="BY57" s="86">
        <v>0</v>
      </c>
      <c r="BZ57" s="86">
        <v>0</v>
      </c>
      <c r="CA57" s="86">
        <v>0</v>
      </c>
    </row>
    <row r="58" spans="1:80" x14ac:dyDescent="0.3">
      <c r="A58" s="85" t="s">
        <v>74</v>
      </c>
      <c r="B58" s="86">
        <v>1302.4873239000001</v>
      </c>
      <c r="C58" s="86"/>
      <c r="D58" s="86">
        <v>188.66308860999999</v>
      </c>
      <c r="E58" s="86">
        <v>11.828451371</v>
      </c>
      <c r="F58" s="86">
        <v>11.260732580000001</v>
      </c>
      <c r="G58" s="86">
        <v>30.303680830000001</v>
      </c>
      <c r="H58" s="86">
        <v>115.00271481999999</v>
      </c>
      <c r="I58" s="80">
        <v>4.8038681900000002</v>
      </c>
      <c r="J58" s="80">
        <v>1.9477927559999999</v>
      </c>
      <c r="K58" s="80">
        <v>13.853016888999999</v>
      </c>
      <c r="L58" s="80">
        <v>2.0195078237000001</v>
      </c>
      <c r="M58" s="82">
        <v>2.7400964273000001</v>
      </c>
      <c r="N58" s="82">
        <v>1.8967696015</v>
      </c>
      <c r="O58" s="80">
        <v>0.72511814320000001</v>
      </c>
      <c r="P58" s="86"/>
      <c r="Q58" s="85" t="s">
        <v>175</v>
      </c>
      <c r="R58" s="85">
        <v>0</v>
      </c>
      <c r="S58" s="86">
        <v>0</v>
      </c>
      <c r="T58" s="86">
        <v>0</v>
      </c>
      <c r="U58" s="86">
        <v>0</v>
      </c>
      <c r="V58" s="86">
        <v>0</v>
      </c>
      <c r="W58" s="86">
        <v>0</v>
      </c>
      <c r="X58" s="86">
        <v>0</v>
      </c>
      <c r="Y58" s="86">
        <v>0</v>
      </c>
      <c r="Z58" s="86">
        <v>0</v>
      </c>
      <c r="AA58" s="86">
        <v>0</v>
      </c>
      <c r="AB58" s="86">
        <v>0</v>
      </c>
      <c r="AC58" s="86">
        <v>0</v>
      </c>
      <c r="AD58" s="86">
        <v>0</v>
      </c>
      <c r="AE58" s="86">
        <v>0</v>
      </c>
      <c r="AF58" s="86">
        <v>0</v>
      </c>
      <c r="AG58" s="86">
        <v>0</v>
      </c>
      <c r="AH58" s="86">
        <v>0</v>
      </c>
      <c r="AI58" s="86">
        <v>0</v>
      </c>
      <c r="AJ58" s="86">
        <v>0</v>
      </c>
      <c r="AK58" s="86">
        <v>0</v>
      </c>
      <c r="AL58" s="86">
        <v>0</v>
      </c>
      <c r="AM58" s="86">
        <v>0</v>
      </c>
      <c r="AN58" s="86">
        <v>0</v>
      </c>
      <c r="AO58" s="86">
        <v>0</v>
      </c>
      <c r="AP58" s="86">
        <v>0</v>
      </c>
      <c r="AQ58" s="86">
        <v>0</v>
      </c>
      <c r="AR58" s="86">
        <v>0</v>
      </c>
      <c r="AS58" s="86">
        <v>0</v>
      </c>
      <c r="AT58" s="86">
        <v>0</v>
      </c>
      <c r="AU58" s="86">
        <v>0</v>
      </c>
      <c r="AV58" s="86">
        <v>0</v>
      </c>
      <c r="AW58" s="86">
        <v>0</v>
      </c>
      <c r="AX58" s="86">
        <v>0</v>
      </c>
      <c r="AY58" s="86">
        <v>0</v>
      </c>
      <c r="AZ58" s="86">
        <v>0</v>
      </c>
      <c r="BA58" s="86">
        <v>0</v>
      </c>
      <c r="BB58" s="86">
        <v>0</v>
      </c>
      <c r="BC58" s="86">
        <v>0</v>
      </c>
      <c r="BD58" s="86">
        <v>0</v>
      </c>
      <c r="BE58" s="86">
        <v>0</v>
      </c>
      <c r="BF58" s="86">
        <v>0</v>
      </c>
      <c r="BG58" s="86">
        <v>0</v>
      </c>
      <c r="BH58" s="86">
        <v>0</v>
      </c>
      <c r="BI58" s="86">
        <v>0</v>
      </c>
      <c r="BJ58" s="86">
        <v>0</v>
      </c>
      <c r="BK58" s="86">
        <v>0</v>
      </c>
      <c r="BL58" s="86">
        <v>0</v>
      </c>
      <c r="BM58" s="86">
        <v>0</v>
      </c>
      <c r="BN58" s="86">
        <v>0</v>
      </c>
      <c r="BO58" s="86">
        <v>0</v>
      </c>
      <c r="BP58" s="86">
        <v>0</v>
      </c>
      <c r="BQ58" s="86">
        <v>0</v>
      </c>
      <c r="BR58" s="86">
        <v>0</v>
      </c>
      <c r="BS58" s="86">
        <v>0</v>
      </c>
      <c r="BT58" s="86">
        <v>0</v>
      </c>
      <c r="BU58" s="86">
        <v>0</v>
      </c>
      <c r="BV58" s="86">
        <v>0</v>
      </c>
      <c r="BW58" s="86">
        <v>0</v>
      </c>
      <c r="BX58" s="86">
        <v>0</v>
      </c>
      <c r="BY58" s="86">
        <v>0</v>
      </c>
      <c r="BZ58" s="86">
        <v>0</v>
      </c>
      <c r="CA58" s="86">
        <v>0</v>
      </c>
    </row>
    <row r="59" spans="1:80" x14ac:dyDescent="0.3">
      <c r="A59" s="85" t="s">
        <v>233</v>
      </c>
      <c r="P59" s="86"/>
    </row>
    <row r="60" spans="1:80" x14ac:dyDescent="0.3">
      <c r="P60" s="86"/>
    </row>
    <row r="61" spans="1:80" x14ac:dyDescent="0.3">
      <c r="A61" s="2" t="s">
        <v>55</v>
      </c>
      <c r="B61" s="1">
        <f>SUM(B3:B58)</f>
        <v>700886.44801480998</v>
      </c>
      <c r="C61" s="1">
        <f t="shared" ref="C61:O61" si="0">SUM(C3:C58)</f>
        <v>0</v>
      </c>
      <c r="D61" s="1">
        <f t="shared" si="0"/>
        <v>203512.61446919397</v>
      </c>
      <c r="E61" s="1">
        <f t="shared" si="0"/>
        <v>11479.218247461904</v>
      </c>
      <c r="F61" s="1">
        <f t="shared" si="0"/>
        <v>10206.524046069597</v>
      </c>
      <c r="G61" s="1">
        <f t="shared" si="0"/>
        <v>27410.731344239699</v>
      </c>
      <c r="H61" s="1">
        <f t="shared" si="0"/>
        <v>89534.738260025973</v>
      </c>
      <c r="I61" s="51">
        <f t="shared" si="0"/>
        <v>3446.9154284691995</v>
      </c>
      <c r="J61" s="51">
        <f t="shared" si="0"/>
        <v>1482.0981912328004</v>
      </c>
      <c r="K61" s="51">
        <f t="shared" si="0"/>
        <v>9958.3845448816974</v>
      </c>
      <c r="L61" s="51">
        <f t="shared" si="0"/>
        <v>1443.0801620541999</v>
      </c>
      <c r="M61" s="1">
        <f t="shared" si="0"/>
        <v>1959.4718510882001</v>
      </c>
      <c r="N61" s="1">
        <f t="shared" si="0"/>
        <v>1375.7615797912003</v>
      </c>
      <c r="O61" s="51">
        <f t="shared" si="0"/>
        <v>776.18968137270019</v>
      </c>
      <c r="S61" s="1">
        <f t="shared" ref="S61:CA61" si="1">SUM(S3:S58)</f>
        <v>311.71260556627112</v>
      </c>
      <c r="T61" s="1">
        <f t="shared" ref="T61:AC61" si="2">SUM(T3:T58)</f>
        <v>1867.6289265094595</v>
      </c>
      <c r="U61" s="1">
        <f t="shared" si="2"/>
        <v>3679.8362821475007</v>
      </c>
      <c r="V61" s="1">
        <f t="shared" si="2"/>
        <v>3679.8362821475007</v>
      </c>
      <c r="W61" s="1">
        <f t="shared" si="2"/>
        <v>5002.4089823555305</v>
      </c>
      <c r="X61" s="1"/>
      <c r="Y61" s="1">
        <f t="shared" si="2"/>
        <v>1446.7602184881271</v>
      </c>
      <c r="Z61" s="1">
        <f t="shared" si="2"/>
        <v>1311.7746450672182</v>
      </c>
      <c r="AA61" s="1">
        <f t="shared" si="2"/>
        <v>31.879097112295199</v>
      </c>
      <c r="AB61" s="1">
        <f t="shared" si="2"/>
        <v>666788.18223564245</v>
      </c>
      <c r="AC61" s="1">
        <f t="shared" si="2"/>
        <v>13131.998960196841</v>
      </c>
      <c r="AD61" s="1">
        <f t="shared" si="1"/>
        <v>449.1253670010417</v>
      </c>
      <c r="AE61" s="1">
        <f t="shared" si="1"/>
        <v>3371.0769711483958</v>
      </c>
      <c r="AF61" s="1">
        <f t="shared" si="1"/>
        <v>0</v>
      </c>
      <c r="AG61" s="1"/>
      <c r="AH61" s="1">
        <f t="shared" si="1"/>
        <v>10438.189270725277</v>
      </c>
      <c r="AI61" s="1">
        <f t="shared" si="1"/>
        <v>10438.189270725277</v>
      </c>
      <c r="AJ61" s="1">
        <f t="shared" si="1"/>
        <v>1549.4157210232729</v>
      </c>
      <c r="AK61" s="1">
        <f t="shared" si="1"/>
        <v>3676.7020941250912</v>
      </c>
      <c r="AL61" s="1">
        <f t="shared" si="1"/>
        <v>1.3011364580580851</v>
      </c>
      <c r="AM61" s="1"/>
      <c r="AN61" s="1">
        <f t="shared" si="1"/>
        <v>6.253325826491281</v>
      </c>
      <c r="AO61" s="1">
        <f t="shared" si="1"/>
        <v>1520.6323020578936</v>
      </c>
      <c r="AP61" s="1">
        <f t="shared" si="1"/>
        <v>458.1130828593104</v>
      </c>
      <c r="AQ61" s="1">
        <f t="shared" si="1"/>
        <v>174309.21869884466</v>
      </c>
      <c r="AR61" s="1">
        <f t="shared" si="1"/>
        <v>17818.26417084087</v>
      </c>
      <c r="AS61" s="1">
        <f t="shared" si="1"/>
        <v>193676.89859070885</v>
      </c>
      <c r="AT61" s="1">
        <f t="shared" si="1"/>
        <v>6.3719526261066788E-3</v>
      </c>
      <c r="AU61" s="1">
        <f t="shared" si="1"/>
        <v>5359.215964519286</v>
      </c>
      <c r="AV61" s="1">
        <f t="shared" si="1"/>
        <v>0</v>
      </c>
      <c r="AW61" s="1">
        <f t="shared" si="1"/>
        <v>23057.786642039366</v>
      </c>
      <c r="AX61" s="1">
        <f t="shared" si="1"/>
        <v>4.1456798884548061</v>
      </c>
      <c r="AY61" s="1">
        <f t="shared" si="1"/>
        <v>2.9758066757274469E-2</v>
      </c>
      <c r="AZ61" s="1">
        <f t="shared" si="1"/>
        <v>3370.9731194006467</v>
      </c>
      <c r="BA61" s="1">
        <f t="shared" si="1"/>
        <v>4.568463798540364</v>
      </c>
      <c r="BB61" s="1">
        <f t="shared" si="1"/>
        <v>0</v>
      </c>
      <c r="BC61" s="1">
        <f t="shared" si="1"/>
        <v>92.074142299290514</v>
      </c>
      <c r="BD61" s="1">
        <f t="shared" si="1"/>
        <v>10907.218878422247</v>
      </c>
      <c r="BE61" s="1">
        <f t="shared" si="1"/>
        <v>9677.5996037712121</v>
      </c>
      <c r="BF61" s="1">
        <f t="shared" si="1"/>
        <v>1229.6192746510339</v>
      </c>
      <c r="BG61" s="1">
        <f t="shared" si="1"/>
        <v>0</v>
      </c>
      <c r="BH61" s="1">
        <f t="shared" si="1"/>
        <v>0</v>
      </c>
      <c r="BI61" s="1">
        <f t="shared" si="1"/>
        <v>3034.3849888899904</v>
      </c>
      <c r="BJ61" s="1">
        <f t="shared" si="1"/>
        <v>0</v>
      </c>
      <c r="BK61" s="1">
        <f t="shared" si="1"/>
        <v>463.89476260183557</v>
      </c>
      <c r="BL61" s="1">
        <f t="shared" si="1"/>
        <v>202.64282965921464</v>
      </c>
      <c r="BM61" s="1">
        <f t="shared" si="1"/>
        <v>0.24016992688531502</v>
      </c>
      <c r="BN61" s="1">
        <f t="shared" si="1"/>
        <v>1856.5214560442878</v>
      </c>
      <c r="BO61" s="1">
        <f t="shared" si="1"/>
        <v>65.899165329294391</v>
      </c>
      <c r="BP61" s="1">
        <f t="shared" si="1"/>
        <v>0.12778449385341389</v>
      </c>
      <c r="BQ61" s="1">
        <f t="shared" si="1"/>
        <v>647.99586805793604</v>
      </c>
      <c r="BR61" s="1">
        <f t="shared" si="1"/>
        <v>5.8064351981210616E-4</v>
      </c>
      <c r="BS61" s="1">
        <f t="shared" si="1"/>
        <v>26014.197518545916</v>
      </c>
      <c r="BT61" s="1">
        <f t="shared" si="1"/>
        <v>10258.937620573903</v>
      </c>
      <c r="BU61" s="1">
        <f t="shared" si="1"/>
        <v>0</v>
      </c>
      <c r="BV61" s="1">
        <f t="shared" si="1"/>
        <v>0</v>
      </c>
      <c r="BW61" s="1">
        <f t="shared" si="1"/>
        <v>1386.3914196405692</v>
      </c>
      <c r="BX61" s="1"/>
      <c r="BY61" s="1">
        <f t="shared" si="1"/>
        <v>380.07702062673735</v>
      </c>
      <c r="BZ61" s="1">
        <f t="shared" si="1"/>
        <v>85443.417384601576</v>
      </c>
      <c r="CA61" s="1">
        <f t="shared" si="1"/>
        <v>1485.9934790808295</v>
      </c>
      <c r="CB61" s="1"/>
    </row>
    <row r="62" spans="1:80" x14ac:dyDescent="0.3">
      <c r="A62" s="85" t="s">
        <v>56</v>
      </c>
      <c r="B62" s="86">
        <f>SUM(B2:B54)</f>
        <v>669549.63570201001</v>
      </c>
      <c r="C62" s="86">
        <f t="shared" ref="C62:O62" si="3">SUM(C2:C54)</f>
        <v>0</v>
      </c>
      <c r="D62" s="86">
        <f t="shared" si="3"/>
        <v>194479.29795617398</v>
      </c>
      <c r="E62" s="86">
        <f t="shared" si="3"/>
        <v>10951.676513130902</v>
      </c>
      <c r="F62" s="86">
        <f t="shared" si="3"/>
        <v>9716.9660826165964</v>
      </c>
      <c r="G62" s="86">
        <f t="shared" si="3"/>
        <v>26121.965755269703</v>
      </c>
      <c r="H62" s="86">
        <f t="shared" si="3"/>
        <v>85797.372404765978</v>
      </c>
      <c r="I62" s="86">
        <f t="shared" si="3"/>
        <v>3299.0501636931999</v>
      </c>
      <c r="J62" s="86">
        <f t="shared" si="3"/>
        <v>1420.4993930706005</v>
      </c>
      <c r="K62" s="86">
        <f t="shared" si="3"/>
        <v>9531.6510594426982</v>
      </c>
      <c r="L62" s="86">
        <f t="shared" si="3"/>
        <v>1381.1076179141</v>
      </c>
      <c r="M62" s="86">
        <f t="shared" si="3"/>
        <v>1875.3661512149001</v>
      </c>
      <c r="N62" s="86">
        <f t="shared" si="3"/>
        <v>1317.2093302599003</v>
      </c>
      <c r="O62" s="80">
        <f t="shared" si="3"/>
        <v>748.39035739320013</v>
      </c>
      <c r="S62" s="86">
        <f>SUM(S2:S54)</f>
        <v>311.71260556627112</v>
      </c>
      <c r="T62" s="86">
        <f t="shared" ref="T62:AC62" si="4">SUM(T2:T54)</f>
        <v>1867.6289265094595</v>
      </c>
      <c r="U62" s="86">
        <f t="shared" si="4"/>
        <v>3679.8362821475007</v>
      </c>
      <c r="V62" s="86">
        <f t="shared" si="4"/>
        <v>3679.8362821475007</v>
      </c>
      <c r="W62" s="86">
        <f t="shared" si="4"/>
        <v>5002.4089823555305</v>
      </c>
      <c r="Y62" s="86">
        <f t="shared" si="4"/>
        <v>1446.7602184881271</v>
      </c>
      <c r="Z62" s="86">
        <f t="shared" si="4"/>
        <v>1311.7746450672182</v>
      </c>
      <c r="AA62" s="86">
        <f t="shared" si="4"/>
        <v>31.879097112295199</v>
      </c>
      <c r="AB62" s="86">
        <f t="shared" si="4"/>
        <v>666788.18223564245</v>
      </c>
      <c r="AC62" s="86">
        <f t="shared" si="4"/>
        <v>13131.998960196841</v>
      </c>
      <c r="AD62" s="86">
        <f t="shared" ref="AD62:CA62" si="5">SUM(AD2:AD54)</f>
        <v>449.1253670010417</v>
      </c>
      <c r="AE62" s="86">
        <f t="shared" si="5"/>
        <v>3371.0769711483958</v>
      </c>
      <c r="AF62" s="86">
        <f t="shared" si="5"/>
        <v>0</v>
      </c>
      <c r="AH62" s="86">
        <f t="shared" si="5"/>
        <v>10438.189270725277</v>
      </c>
      <c r="AI62" s="86">
        <f t="shared" si="5"/>
        <v>10438.189270725277</v>
      </c>
      <c r="AJ62" s="86">
        <f t="shared" si="5"/>
        <v>1549.4157210232729</v>
      </c>
      <c r="AK62" s="86">
        <f t="shared" si="5"/>
        <v>3676.7020941250912</v>
      </c>
      <c r="AL62" s="86">
        <f t="shared" si="5"/>
        <v>1.3011364580580851</v>
      </c>
      <c r="AN62" s="86">
        <f t="shared" si="5"/>
        <v>6.253325826491281</v>
      </c>
      <c r="AO62" s="86">
        <f t="shared" si="5"/>
        <v>1520.6323020578936</v>
      </c>
      <c r="AP62" s="86">
        <f t="shared" si="5"/>
        <v>458.1130828593104</v>
      </c>
      <c r="AQ62" s="86">
        <f t="shared" si="5"/>
        <v>174309.21869884466</v>
      </c>
      <c r="AR62" s="86">
        <f t="shared" si="5"/>
        <v>17818.26417084087</v>
      </c>
      <c r="AS62" s="86">
        <f t="shared" si="5"/>
        <v>193676.89859070885</v>
      </c>
      <c r="AT62" s="86">
        <f t="shared" si="5"/>
        <v>6.3719526261066788E-3</v>
      </c>
      <c r="AU62" s="86">
        <f t="shared" si="5"/>
        <v>5359.215964519286</v>
      </c>
      <c r="AV62" s="86">
        <f t="shared" si="5"/>
        <v>0</v>
      </c>
      <c r="AW62" s="86">
        <f t="shared" si="5"/>
        <v>23057.786642039366</v>
      </c>
      <c r="AX62" s="86">
        <f t="shared" si="5"/>
        <v>4.1456798884548061</v>
      </c>
      <c r="AY62" s="86">
        <f t="shared" si="5"/>
        <v>2.9758066757274469E-2</v>
      </c>
      <c r="AZ62" s="86">
        <f t="shared" si="5"/>
        <v>3370.9731194006467</v>
      </c>
      <c r="BA62" s="86">
        <f t="shared" si="5"/>
        <v>4.568463798540364</v>
      </c>
      <c r="BB62" s="86">
        <f t="shared" si="5"/>
        <v>0</v>
      </c>
      <c r="BC62" s="86">
        <f t="shared" si="5"/>
        <v>92.074142299290514</v>
      </c>
      <c r="BD62" s="86">
        <f t="shared" si="5"/>
        <v>10907.218878422247</v>
      </c>
      <c r="BE62" s="86">
        <f t="shared" si="5"/>
        <v>9677.5996037712121</v>
      </c>
      <c r="BF62" s="86">
        <f t="shared" si="5"/>
        <v>1229.6192746510339</v>
      </c>
      <c r="BG62" s="86">
        <f t="shared" si="5"/>
        <v>0</v>
      </c>
      <c r="BH62" s="86">
        <f t="shared" si="5"/>
        <v>0</v>
      </c>
      <c r="BI62" s="86">
        <f t="shared" si="5"/>
        <v>3034.3849888899904</v>
      </c>
      <c r="BJ62" s="86">
        <f t="shared" si="5"/>
        <v>0</v>
      </c>
      <c r="BK62" s="86">
        <f t="shared" si="5"/>
        <v>463.89476260183557</v>
      </c>
      <c r="BL62" s="86">
        <f t="shared" si="5"/>
        <v>202.64282965921464</v>
      </c>
      <c r="BM62" s="86">
        <f t="shared" si="5"/>
        <v>0.24016992688531502</v>
      </c>
      <c r="BN62" s="86">
        <f t="shared" si="5"/>
        <v>1856.5214560442878</v>
      </c>
      <c r="BO62" s="86">
        <f t="shared" si="5"/>
        <v>65.899165329294391</v>
      </c>
      <c r="BP62" s="86">
        <f t="shared" si="5"/>
        <v>0.12778449385341389</v>
      </c>
      <c r="BQ62" s="86">
        <f t="shared" si="5"/>
        <v>647.99586805793604</v>
      </c>
      <c r="BR62" s="86">
        <f t="shared" si="5"/>
        <v>5.8064351981210616E-4</v>
      </c>
      <c r="BS62" s="86">
        <f t="shared" si="5"/>
        <v>26014.197518545916</v>
      </c>
      <c r="BT62" s="86">
        <f t="shared" si="5"/>
        <v>10258.937620573903</v>
      </c>
      <c r="BU62" s="86">
        <f t="shared" si="5"/>
        <v>0</v>
      </c>
      <c r="BV62" s="86">
        <f t="shared" si="5"/>
        <v>0</v>
      </c>
      <c r="BW62" s="86">
        <f t="shared" si="5"/>
        <v>1386.3914196405692</v>
      </c>
      <c r="BY62" s="86">
        <f t="shared" si="5"/>
        <v>380.07702062673735</v>
      </c>
      <c r="BZ62" s="86">
        <f t="shared" si="5"/>
        <v>85443.417384601576</v>
      </c>
      <c r="CA62" s="86">
        <f t="shared" si="5"/>
        <v>1485.9934790808295</v>
      </c>
    </row>
    <row r="63" spans="1:80" x14ac:dyDescent="0.3">
      <c r="A63" s="85" t="s">
        <v>236</v>
      </c>
      <c r="B63" s="86">
        <f>+B3+B5+B8+B9+B11+B12+B14+B15+B16+B17+B18+B19+B20+B21+B22+B23+B24+B25+B26+B28+B30+B31+B33+B34+B35+B36+B37+B39+B40+B41+B42+B43+B44+B46+B47+B49+B50+B10</f>
        <v>494164.68942200002</v>
      </c>
      <c r="C63" s="86">
        <f t="shared" ref="C63:O63" si="6">+C3+C5+C8+C9+C11+C12+C14+C15+C16+C17+C18+C19+C20+C21+C22+C23+C24+C25+C26+C28+C30+C31+C33+C34+C35+C36+C37+C39+C40+C41+C42+C43+C44+C46+C47+C49+C50+C10</f>
        <v>0</v>
      </c>
      <c r="D63" s="86">
        <f t="shared" si="6"/>
        <v>145484.39957095799</v>
      </c>
      <c r="E63" s="86">
        <f t="shared" si="6"/>
        <v>8226.1139133190009</v>
      </c>
      <c r="F63" s="86">
        <f t="shared" si="6"/>
        <v>7335.402346711001</v>
      </c>
      <c r="G63" s="86">
        <f t="shared" si="6"/>
        <v>19451.723401539002</v>
      </c>
      <c r="H63" s="86">
        <f t="shared" si="6"/>
        <v>67277.078755327995</v>
      </c>
      <c r="I63" s="86">
        <f t="shared" si="6"/>
        <v>2610.7618234537003</v>
      </c>
      <c r="J63" s="86">
        <f t="shared" si="6"/>
        <v>1114.5406959100999</v>
      </c>
      <c r="K63" s="86">
        <f t="shared" si="6"/>
        <v>7541.1038236782988</v>
      </c>
      <c r="L63" s="86">
        <f t="shared" si="6"/>
        <v>1093.9659601865003</v>
      </c>
      <c r="M63" s="86">
        <f t="shared" si="6"/>
        <v>1485.3401575992</v>
      </c>
      <c r="N63" s="86">
        <f t="shared" si="6"/>
        <v>1041.3012712016</v>
      </c>
      <c r="O63" s="86">
        <f t="shared" si="6"/>
        <v>566.88531273810008</v>
      </c>
      <c r="S63" s="86">
        <f t="shared" ref="S63:CA63" si="7">+S3+S5+S8+S9+S11+S12+S14+S15+S16+S17+S18+S19+S20+S21+S22+S23+S24+S25+S26+S28+S30+S31+S33+S34+S35+S36+S37+S39+S40+S41+S42+S43+S44+S46+S47+S49+S50+S10</f>
        <v>244.91542190265466</v>
      </c>
      <c r="T63" s="86">
        <f t="shared" ref="T63:AC63" si="8">+T3+T5+T8+T9+T11+T12+T14+T15+T16+T17+T18+T19+T20+T21+T22+T23+T24+T25+T26+T28+T30+T31+T33+T34+T35+T36+T37+T39+T40+T41+T42+T43+T44+T46+T47+T49+T50+T10</f>
        <v>1479.2077790349308</v>
      </c>
      <c r="U63" s="86">
        <f t="shared" si="8"/>
        <v>2885.9675037133343</v>
      </c>
      <c r="V63" s="86">
        <f t="shared" si="8"/>
        <v>2885.9675037133343</v>
      </c>
      <c r="W63" s="86">
        <f t="shared" si="8"/>
        <v>3926.3675217559048</v>
      </c>
      <c r="Y63" s="86">
        <f t="shared" si="8"/>
        <v>1134.5611523317557</v>
      </c>
      <c r="Z63" s="86">
        <f t="shared" si="8"/>
        <v>1037.0026776982559</v>
      </c>
      <c r="AA63" s="86">
        <f t="shared" si="8"/>
        <v>22.493236125315672</v>
      </c>
      <c r="AB63" s="86">
        <f t="shared" si="8"/>
        <v>492124.85697088268</v>
      </c>
      <c r="AC63" s="86">
        <f t="shared" si="8"/>
        <v>10312.297952719826</v>
      </c>
      <c r="AD63" s="86">
        <f t="shared" si="7"/>
        <v>352.16210274258293</v>
      </c>
      <c r="AE63" s="86">
        <f t="shared" si="7"/>
        <v>2645.3279312189647</v>
      </c>
      <c r="AF63" s="86">
        <f t="shared" si="7"/>
        <v>0</v>
      </c>
      <c r="AH63" s="86">
        <f t="shared" si="7"/>
        <v>8198.5434215746263</v>
      </c>
      <c r="AI63" s="86">
        <f t="shared" si="7"/>
        <v>8198.5434215746263</v>
      </c>
      <c r="AJ63" s="86">
        <f t="shared" si="7"/>
        <v>1159.0695926649896</v>
      </c>
      <c r="AK63" s="86">
        <f t="shared" si="7"/>
        <v>2883.4879980483511</v>
      </c>
      <c r="AL63" s="86">
        <f t="shared" si="7"/>
        <v>0.91805489045550359</v>
      </c>
      <c r="AN63" s="86">
        <f t="shared" si="7"/>
        <v>4.4555414455762765</v>
      </c>
      <c r="AO63" s="86">
        <f t="shared" si="7"/>
        <v>1194.7740021880152</v>
      </c>
      <c r="AP63" s="86">
        <f t="shared" si="7"/>
        <v>359.86480417805376</v>
      </c>
      <c r="AQ63" s="86">
        <f t="shared" si="7"/>
        <v>130395.3167476524</v>
      </c>
      <c r="AR63" s="86">
        <f t="shared" si="7"/>
        <v>13329.300238542017</v>
      </c>
      <c r="AS63" s="86">
        <f t="shared" si="7"/>
        <v>144883.68657885946</v>
      </c>
      <c r="AT63" s="86">
        <f t="shared" si="7"/>
        <v>4.5400726599438435E-3</v>
      </c>
      <c r="AU63" s="86">
        <f t="shared" si="7"/>
        <v>4206.8092897891875</v>
      </c>
      <c r="AV63" s="86">
        <f t="shared" si="7"/>
        <v>0</v>
      </c>
      <c r="AW63" s="86">
        <f t="shared" si="7"/>
        <v>18037.881632181667</v>
      </c>
      <c r="AX63" s="86">
        <f t="shared" si="7"/>
        <v>3.1297422371337422</v>
      </c>
      <c r="AY63" s="86">
        <f t="shared" si="7"/>
        <v>2.1747230656604385E-2</v>
      </c>
      <c r="AZ63" s="86">
        <f t="shared" si="7"/>
        <v>2544.4826991934137</v>
      </c>
      <c r="BA63" s="86">
        <f t="shared" si="7"/>
        <v>3.4515843296892506</v>
      </c>
      <c r="BB63" s="86">
        <f t="shared" si="7"/>
        <v>0</v>
      </c>
      <c r="BC63" s="86">
        <f t="shared" si="7"/>
        <v>69.594515515492319</v>
      </c>
      <c r="BD63" s="86">
        <f t="shared" si="7"/>
        <v>8192.6945757042577</v>
      </c>
      <c r="BE63" s="86">
        <f t="shared" si="7"/>
        <v>7305.6592505915187</v>
      </c>
      <c r="BF63" s="86">
        <f t="shared" si="7"/>
        <v>887.03532511273738</v>
      </c>
      <c r="BG63" s="86">
        <f t="shared" si="7"/>
        <v>0</v>
      </c>
      <c r="BH63" s="86">
        <f t="shared" si="7"/>
        <v>0</v>
      </c>
      <c r="BI63" s="86">
        <f t="shared" si="7"/>
        <v>2291.9737524958709</v>
      </c>
      <c r="BJ63" s="86">
        <f t="shared" si="7"/>
        <v>0</v>
      </c>
      <c r="BK63" s="86">
        <f t="shared" si="7"/>
        <v>349.81671239251796</v>
      </c>
      <c r="BL63" s="86">
        <f t="shared" si="7"/>
        <v>153.16844242458242</v>
      </c>
      <c r="BM63" s="86">
        <f t="shared" si="7"/>
        <v>0.17349167129854942</v>
      </c>
      <c r="BN63" s="86">
        <f t="shared" si="7"/>
        <v>1399.9791996504991</v>
      </c>
      <c r="BO63" s="86">
        <f t="shared" si="7"/>
        <v>51.77753354727674</v>
      </c>
      <c r="BP63" s="86">
        <f t="shared" si="7"/>
        <v>8.9913917170549931E-2</v>
      </c>
      <c r="BQ63" s="86">
        <f t="shared" si="7"/>
        <v>489.77702519854176</v>
      </c>
      <c r="BR63" s="86">
        <f t="shared" si="7"/>
        <v>4.2433465168255211E-4</v>
      </c>
      <c r="BS63" s="86">
        <f t="shared" si="7"/>
        <v>19371.408895243312</v>
      </c>
      <c r="BT63" s="86">
        <f t="shared" si="7"/>
        <v>8022.2677546276109</v>
      </c>
      <c r="BU63" s="86">
        <f t="shared" si="7"/>
        <v>0</v>
      </c>
      <c r="BV63" s="86">
        <f t="shared" si="7"/>
        <v>0</v>
      </c>
      <c r="BW63" s="86">
        <f t="shared" si="7"/>
        <v>1083.1722912408386</v>
      </c>
      <c r="BY63" s="86">
        <f t="shared" si="7"/>
        <v>293.60394266494029</v>
      </c>
      <c r="BZ63" s="86">
        <f t="shared" si="7"/>
        <v>66999.360228074424</v>
      </c>
      <c r="CA63" s="86">
        <f t="shared" si="7"/>
        <v>1159.6728802084017</v>
      </c>
    </row>
    <row r="64" spans="1:80" x14ac:dyDescent="0.3">
      <c r="B64" s="86"/>
    </row>
    <row r="66" spans="2:15" x14ac:dyDescent="0.3">
      <c r="B66" s="85" t="s">
        <v>59</v>
      </c>
      <c r="C66" s="85" t="s">
        <v>57</v>
      </c>
      <c r="D66" s="85" t="s">
        <v>60</v>
      </c>
      <c r="E66" s="85" t="s">
        <v>339</v>
      </c>
      <c r="F66" s="85" t="s">
        <v>340</v>
      </c>
      <c r="G66" s="85" t="s">
        <v>61</v>
      </c>
      <c r="H66" s="85" t="s">
        <v>62</v>
      </c>
      <c r="I66" s="85">
        <v>75070</v>
      </c>
      <c r="J66" s="85">
        <v>71432</v>
      </c>
      <c r="K66" s="85">
        <v>50000</v>
      </c>
    </row>
    <row r="67" spans="2:15" x14ac:dyDescent="0.3">
      <c r="B67" s="85">
        <v>295.423</v>
      </c>
      <c r="C67" s="85">
        <v>0</v>
      </c>
      <c r="D67" s="85">
        <v>224</v>
      </c>
      <c r="E67" s="85">
        <v>126.53700000000001</v>
      </c>
      <c r="F67" s="85">
        <v>37</v>
      </c>
      <c r="G67" s="57">
        <v>2</v>
      </c>
      <c r="H67" s="85">
        <v>295</v>
      </c>
      <c r="I67" s="85">
        <v>3.22011</v>
      </c>
      <c r="J67" s="57">
        <v>0.177253999999999</v>
      </c>
      <c r="K67" s="57">
        <v>0.38405</v>
      </c>
    </row>
    <row r="69" spans="2:15" x14ac:dyDescent="0.3">
      <c r="B69" s="86">
        <f>B16-B67</f>
        <v>3833.9544887000002</v>
      </c>
      <c r="C69" s="86">
        <f t="shared" ref="C69:K69" si="9">C16-C67</f>
        <v>0</v>
      </c>
      <c r="D69" s="86">
        <f t="shared" si="9"/>
        <v>315.15585811999995</v>
      </c>
      <c r="E69" s="86">
        <f t="shared" si="9"/>
        <v>-45.201809853</v>
      </c>
      <c r="F69" s="86">
        <f t="shared" si="9"/>
        <v>30.413548845999998</v>
      </c>
      <c r="G69" s="86">
        <f t="shared" si="9"/>
        <v>78.105229191999996</v>
      </c>
      <c r="H69" s="86">
        <f t="shared" si="9"/>
        <v>-27.161680009999998</v>
      </c>
      <c r="I69" s="86">
        <f t="shared" si="9"/>
        <v>6.3643250243999994</v>
      </c>
      <c r="J69" s="86">
        <f t="shared" si="9"/>
        <v>4.9016407133000017</v>
      </c>
      <c r="K69" s="86">
        <f t="shared" si="9"/>
        <v>27.532563107000001</v>
      </c>
      <c r="L69" s="86"/>
      <c r="M69" s="82"/>
      <c r="N69" s="82"/>
      <c r="O69" s="80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A1:Z55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9.109375" defaultRowHeight="13.8" x14ac:dyDescent="0.3"/>
  <cols>
    <col min="1" max="1" width="13.44140625" style="56" customWidth="1"/>
    <col min="2" max="4" width="9.5546875" style="56" bestFit="1" customWidth="1"/>
    <col min="5" max="6" width="9.5546875" style="56" customWidth="1"/>
    <col min="7" max="8" width="9.5546875" style="56" bestFit="1" customWidth="1"/>
    <col min="9" max="9" width="10" style="56" bestFit="1" customWidth="1"/>
    <col min="10" max="10" width="10.109375" style="56" bestFit="1" customWidth="1"/>
    <col min="11" max="12" width="10.6640625" style="56" customWidth="1"/>
    <col min="13" max="13" width="9.88671875" style="56" bestFit="1" customWidth="1"/>
    <col min="14" max="16" width="9.5546875" style="56" bestFit="1" customWidth="1"/>
    <col min="17" max="18" width="9.5546875" style="56" customWidth="1"/>
    <col min="19" max="23" width="9.33203125" style="56" bestFit="1" customWidth="1"/>
    <col min="24" max="24" width="9.88671875" style="56" bestFit="1" customWidth="1"/>
    <col min="25" max="25" width="9.109375" style="42"/>
    <col min="26" max="26" width="9.88671875" style="42" bestFit="1" customWidth="1"/>
    <col min="27" max="16384" width="9.109375" style="56"/>
  </cols>
  <sheetData>
    <row r="1" spans="1:26" x14ac:dyDescent="0.3">
      <c r="B1" s="56" t="s">
        <v>470</v>
      </c>
    </row>
    <row r="2" spans="1:26" x14ac:dyDescent="0.3">
      <c r="A2" s="42" t="s">
        <v>224</v>
      </c>
      <c r="B2" s="42" t="s">
        <v>442</v>
      </c>
      <c r="C2" s="42" t="s">
        <v>357</v>
      </c>
      <c r="D2" s="42" t="s">
        <v>130</v>
      </c>
      <c r="E2" s="42" t="s">
        <v>131</v>
      </c>
      <c r="F2" s="42" t="s">
        <v>132</v>
      </c>
      <c r="G2" s="42" t="s">
        <v>331</v>
      </c>
      <c r="H2" s="42" t="s">
        <v>59</v>
      </c>
      <c r="I2" s="42" t="s">
        <v>135</v>
      </c>
      <c r="J2" s="42" t="s">
        <v>136</v>
      </c>
      <c r="K2" s="42" t="s">
        <v>137</v>
      </c>
      <c r="L2" s="42" t="s">
        <v>444</v>
      </c>
      <c r="M2" s="42" t="s">
        <v>138</v>
      </c>
      <c r="N2" s="42" t="s">
        <v>139</v>
      </c>
      <c r="O2" s="42" t="s">
        <v>141</v>
      </c>
      <c r="P2" s="42" t="s">
        <v>142</v>
      </c>
      <c r="Q2" s="42" t="s">
        <v>360</v>
      </c>
      <c r="R2" s="42" t="s">
        <v>143</v>
      </c>
      <c r="S2" s="42" t="s">
        <v>144</v>
      </c>
      <c r="T2" s="42" t="s">
        <v>60</v>
      </c>
      <c r="U2" s="42" t="s">
        <v>232</v>
      </c>
      <c r="V2" s="42" t="s">
        <v>147</v>
      </c>
      <c r="W2" s="42" t="s">
        <v>149</v>
      </c>
      <c r="X2" s="56" t="s">
        <v>231</v>
      </c>
      <c r="Y2" s="42" t="s">
        <v>169</v>
      </c>
      <c r="Z2" s="42" t="s">
        <v>355</v>
      </c>
    </row>
    <row r="3" spans="1:26" x14ac:dyDescent="0.3">
      <c r="A3" s="42" t="s">
        <v>0</v>
      </c>
      <c r="B3" s="42">
        <v>9213.9201119999907</v>
      </c>
      <c r="C3" s="42">
        <v>26509.474219999898</v>
      </c>
      <c r="D3" s="42">
        <v>13358.1619359999</v>
      </c>
      <c r="E3" s="42">
        <v>13358.1619359999</v>
      </c>
      <c r="F3" s="42">
        <v>3305.847037</v>
      </c>
      <c r="G3" s="42">
        <v>144222.86278</v>
      </c>
      <c r="H3" s="42">
        <v>127609.057639999</v>
      </c>
      <c r="I3" s="42">
        <v>19197.192789999899</v>
      </c>
      <c r="J3" s="42">
        <v>4606.9646489999996</v>
      </c>
      <c r="K3" s="42">
        <v>31537.900300000001</v>
      </c>
      <c r="L3" s="42">
        <v>14127.885371</v>
      </c>
      <c r="M3" s="42">
        <v>18216.006009999899</v>
      </c>
      <c r="N3" s="42">
        <v>18216.006009999899</v>
      </c>
      <c r="O3" s="42">
        <v>48542.0168999999</v>
      </c>
      <c r="P3" s="42">
        <v>662462.48933000001</v>
      </c>
      <c r="Q3" s="42">
        <v>1346.7065193999999</v>
      </c>
      <c r="R3" s="42">
        <v>67932.362615999999</v>
      </c>
      <c r="S3" s="42">
        <v>22294.8901799999</v>
      </c>
      <c r="T3" s="42">
        <v>22294.8901799999</v>
      </c>
      <c r="U3" s="42">
        <v>5389.0279789999904</v>
      </c>
      <c r="V3" s="42">
        <v>29020.883369999901</v>
      </c>
      <c r="W3" s="42">
        <v>67407.634189999997</v>
      </c>
      <c r="X3" s="42">
        <v>19848.5647732</v>
      </c>
      <c r="Y3" s="42">
        <v>137739.16662</v>
      </c>
      <c r="Z3" s="42">
        <v>1299855.0860999899</v>
      </c>
    </row>
    <row r="4" spans="1:26" x14ac:dyDescent="0.3">
      <c r="A4" s="42" t="s">
        <v>2</v>
      </c>
      <c r="B4" s="42">
        <v>11244.984409999999</v>
      </c>
      <c r="C4" s="42">
        <v>32717.887500000001</v>
      </c>
      <c r="D4" s="42">
        <v>16492.11868</v>
      </c>
      <c r="E4" s="42">
        <v>16492.11868</v>
      </c>
      <c r="F4" s="42">
        <v>4081.4229499999901</v>
      </c>
      <c r="G4" s="42">
        <v>60947.556399999899</v>
      </c>
      <c r="H4" s="42">
        <v>157425.52239999999</v>
      </c>
      <c r="I4" s="42">
        <v>23693.095519999999</v>
      </c>
      <c r="J4" s="42">
        <v>5622.4957299999996</v>
      </c>
      <c r="K4" s="42">
        <v>38923.947899999999</v>
      </c>
      <c r="L4" s="42">
        <v>17242.163749999901</v>
      </c>
      <c r="M4" s="42">
        <v>22489.65468</v>
      </c>
      <c r="N4" s="42">
        <v>22489.65468</v>
      </c>
      <c r="O4" s="42">
        <v>59930.472000000002</v>
      </c>
      <c r="P4" s="42">
        <v>148160.40577000001</v>
      </c>
      <c r="Q4" s="42">
        <v>1643.565861</v>
      </c>
      <c r="R4" s="42">
        <v>95358.244319999998</v>
      </c>
      <c r="S4" s="42">
        <v>12485.0969</v>
      </c>
      <c r="T4" s="42">
        <v>12485.0969</v>
      </c>
      <c r="U4" s="42">
        <v>6653.3438599999999</v>
      </c>
      <c r="V4" s="42">
        <v>32560.130499999999</v>
      </c>
      <c r="W4" s="42">
        <v>81183.859299999895</v>
      </c>
      <c r="X4" s="42">
        <v>22744.427515999902</v>
      </c>
      <c r="Y4" s="42">
        <v>92781.084699999905</v>
      </c>
      <c r="Z4" s="42">
        <v>744945.43559999997</v>
      </c>
    </row>
    <row r="5" spans="1:26" x14ac:dyDescent="0.3">
      <c r="A5" s="42" t="s">
        <v>3</v>
      </c>
      <c r="B5" s="42">
        <v>8105.3456969999897</v>
      </c>
      <c r="C5" s="42">
        <v>23223.513819999898</v>
      </c>
      <c r="D5" s="42">
        <v>11700.6492499999</v>
      </c>
      <c r="E5" s="42">
        <v>11700.6492499999</v>
      </c>
      <c r="F5" s="42">
        <v>2895.6432032999901</v>
      </c>
      <c r="G5" s="42">
        <v>103539.575969999</v>
      </c>
      <c r="H5" s="42">
        <v>111807.42172</v>
      </c>
      <c r="I5" s="42">
        <v>16817.628985999901</v>
      </c>
      <c r="J5" s="42">
        <v>4052.6755080999901</v>
      </c>
      <c r="K5" s="42">
        <v>27628.641830999899</v>
      </c>
      <c r="L5" s="42">
        <v>12428.093199999999</v>
      </c>
      <c r="M5" s="42">
        <v>15955.731788999899</v>
      </c>
      <c r="N5" s="42">
        <v>15955.731788999899</v>
      </c>
      <c r="O5" s="42">
        <v>42518.800851999898</v>
      </c>
      <c r="P5" s="42">
        <v>628437.53452600003</v>
      </c>
      <c r="Q5" s="42">
        <v>1184.6789885999999</v>
      </c>
      <c r="R5" s="42">
        <v>58473.564282899897</v>
      </c>
      <c r="S5" s="42">
        <v>25265.451654299901</v>
      </c>
      <c r="T5" s="42">
        <v>25265.451654299901</v>
      </c>
      <c r="U5" s="42">
        <v>4720.3393189999997</v>
      </c>
      <c r="V5" s="42">
        <v>20299.3571779999</v>
      </c>
      <c r="W5" s="42">
        <v>51836.112880000001</v>
      </c>
      <c r="X5" s="42">
        <v>16108.5562414</v>
      </c>
      <c r="Y5" s="42">
        <v>96928.693050000002</v>
      </c>
      <c r="Z5" s="42">
        <v>1125648.9703799901</v>
      </c>
    </row>
    <row r="6" spans="1:26" x14ac:dyDescent="0.3">
      <c r="A6" s="42" t="s">
        <v>4</v>
      </c>
      <c r="B6" s="42">
        <v>18883.443965999999</v>
      </c>
      <c r="C6" s="42">
        <v>54967.754351999902</v>
      </c>
      <c r="D6" s="42">
        <v>27643.280611999999</v>
      </c>
      <c r="E6" s="42">
        <v>27643.280611999999</v>
      </c>
      <c r="F6" s="42">
        <v>6841.0910180000001</v>
      </c>
      <c r="G6" s="42">
        <v>142110.876426</v>
      </c>
      <c r="H6" s="42">
        <v>263901.73699999898</v>
      </c>
      <c r="I6" s="42">
        <v>39805.653515999897</v>
      </c>
      <c r="J6" s="42">
        <v>9441.7246429999996</v>
      </c>
      <c r="K6" s="42">
        <v>65394.257244</v>
      </c>
      <c r="L6" s="42">
        <v>28954.368066999999</v>
      </c>
      <c r="M6" s="42">
        <v>37696.071849</v>
      </c>
      <c r="N6" s="42">
        <v>37696.071849</v>
      </c>
      <c r="O6" s="42">
        <v>100452.50744</v>
      </c>
      <c r="P6" s="42">
        <v>534895.25784199999</v>
      </c>
      <c r="Q6" s="42">
        <v>2760.0054408000001</v>
      </c>
      <c r="R6" s="42">
        <v>141032.43591129899</v>
      </c>
      <c r="S6" s="42">
        <v>40687.720363999899</v>
      </c>
      <c r="T6" s="42">
        <v>40687.720363999899</v>
      </c>
      <c r="U6" s="42">
        <v>11152.0031329999</v>
      </c>
      <c r="V6" s="42">
        <v>86213.512652999998</v>
      </c>
      <c r="W6" s="42">
        <v>183366.589089999</v>
      </c>
      <c r="X6" s="42">
        <v>29251.0712199999</v>
      </c>
      <c r="Y6" s="42">
        <v>200504.93178999901</v>
      </c>
      <c r="Z6" s="42">
        <v>1671806.74269999</v>
      </c>
    </row>
    <row r="7" spans="1:26" x14ac:dyDescent="0.3">
      <c r="A7" s="42" t="s">
        <v>5</v>
      </c>
      <c r="B7" s="42">
        <v>5133.5727306999897</v>
      </c>
      <c r="C7" s="42">
        <v>14907.712003000001</v>
      </c>
      <c r="D7" s="42">
        <v>7528.3739309999901</v>
      </c>
      <c r="E7" s="42">
        <v>7528.3739309999901</v>
      </c>
      <c r="F7" s="42">
        <v>1863.100479</v>
      </c>
      <c r="G7" s="42">
        <v>24289.444406999999</v>
      </c>
      <c r="H7" s="42">
        <v>71862.451353999902</v>
      </c>
      <c r="I7" s="42">
        <v>10795.624476000001</v>
      </c>
      <c r="J7" s="42">
        <v>2566.7857287000002</v>
      </c>
      <c r="K7" s="42">
        <v>17735.476239</v>
      </c>
      <c r="L7" s="42">
        <v>7871.413184</v>
      </c>
      <c r="M7" s="42">
        <v>10266.146812999999</v>
      </c>
      <c r="N7" s="42">
        <v>10266.146812999999</v>
      </c>
      <c r="O7" s="42">
        <v>27357.229345</v>
      </c>
      <c r="P7" s="42">
        <v>60565.957080940003</v>
      </c>
      <c r="Q7" s="42">
        <v>750.32326119999902</v>
      </c>
      <c r="R7" s="42">
        <v>40335.8160913799</v>
      </c>
      <c r="S7" s="42">
        <v>19472.139951568799</v>
      </c>
      <c r="T7" s="42">
        <v>19472.139951568799</v>
      </c>
      <c r="U7" s="42">
        <v>3037.1364196</v>
      </c>
      <c r="V7" s="42">
        <v>22043.479572</v>
      </c>
      <c r="W7" s="42">
        <v>47849.669326999901</v>
      </c>
      <c r="X7" s="42">
        <v>5576.0089058099902</v>
      </c>
      <c r="Y7" s="42">
        <v>42381.859098999899</v>
      </c>
      <c r="Z7" s="42">
        <v>339376.45736999903</v>
      </c>
    </row>
    <row r="8" spans="1:26" x14ac:dyDescent="0.3">
      <c r="A8" s="42" t="s">
        <v>6</v>
      </c>
      <c r="B8" s="42">
        <v>486.73129399999902</v>
      </c>
      <c r="C8" s="42">
        <v>1371.42028999999</v>
      </c>
      <c r="D8" s="42">
        <v>689.24309300000004</v>
      </c>
      <c r="E8" s="42">
        <v>689.24309300000004</v>
      </c>
      <c r="F8" s="42">
        <v>170.57131639999901</v>
      </c>
      <c r="G8" s="42">
        <v>1663.0110959999899</v>
      </c>
      <c r="H8" s="42">
        <v>6594.8237200000003</v>
      </c>
      <c r="I8" s="42">
        <v>993.13209800000004</v>
      </c>
      <c r="J8" s="42">
        <v>243.36636149999899</v>
      </c>
      <c r="K8" s="42">
        <v>1631.5586289999901</v>
      </c>
      <c r="L8" s="42">
        <v>746.31365300000004</v>
      </c>
      <c r="M8" s="42">
        <v>939.89274299999897</v>
      </c>
      <c r="N8" s="42">
        <v>939.89274299999897</v>
      </c>
      <c r="O8" s="42">
        <v>2504.6270749999999</v>
      </c>
      <c r="P8" s="42">
        <v>45141.998412299901</v>
      </c>
      <c r="Q8" s="42">
        <v>71.140552299999996</v>
      </c>
      <c r="R8" s="42">
        <v>2727.4382326599998</v>
      </c>
      <c r="S8" s="42">
        <v>593.97429780799905</v>
      </c>
      <c r="T8" s="42">
        <v>593.97429780799905</v>
      </c>
      <c r="U8" s="42">
        <v>278.05821150000003</v>
      </c>
      <c r="V8" s="42">
        <v>1216.43500699999</v>
      </c>
      <c r="W8" s="42">
        <v>3167.066726</v>
      </c>
      <c r="X8" s="42">
        <v>505.4477736</v>
      </c>
      <c r="Y8" s="42">
        <v>4096.5001499999998</v>
      </c>
      <c r="Z8" s="42">
        <v>67375.916419999994</v>
      </c>
    </row>
    <row r="9" spans="1:26" x14ac:dyDescent="0.3">
      <c r="A9" s="42" t="s">
        <v>7</v>
      </c>
      <c r="B9" s="42">
        <v>156.16999499999901</v>
      </c>
      <c r="C9" s="42">
        <v>453.553530999999</v>
      </c>
      <c r="D9" s="42">
        <v>227.800127</v>
      </c>
      <c r="E9" s="42">
        <v>227.800127</v>
      </c>
      <c r="F9" s="42">
        <v>56.374523799999999</v>
      </c>
      <c r="G9" s="42">
        <v>713.88665300000002</v>
      </c>
      <c r="H9" s="42">
        <v>2175.2491300000002</v>
      </c>
      <c r="I9" s="42">
        <v>328.447273</v>
      </c>
      <c r="J9" s="42">
        <v>78.084486999999996</v>
      </c>
      <c r="K9" s="42">
        <v>539.583752</v>
      </c>
      <c r="L9" s="42">
        <v>239.457505999999</v>
      </c>
      <c r="M9" s="42">
        <v>310.64036399999901</v>
      </c>
      <c r="N9" s="42">
        <v>310.64036399999901</v>
      </c>
      <c r="O9" s="42">
        <v>827.79733999999905</v>
      </c>
      <c r="P9" s="42">
        <v>5997.0225556999903</v>
      </c>
      <c r="Q9" s="42">
        <v>22.825797900000001</v>
      </c>
      <c r="R9" s="42">
        <v>1115.5399112999901</v>
      </c>
      <c r="S9" s="42">
        <v>1153.0682609999999</v>
      </c>
      <c r="T9" s="42">
        <v>1153.0682609999999</v>
      </c>
      <c r="U9" s="42">
        <v>91.899152000000001</v>
      </c>
      <c r="V9" s="42">
        <v>413.32057999999898</v>
      </c>
      <c r="W9" s="42">
        <v>1058.6712199999999</v>
      </c>
      <c r="X9" s="42">
        <v>219.069340799999</v>
      </c>
      <c r="Y9" s="42">
        <v>845.10950999999898</v>
      </c>
      <c r="Z9" s="42">
        <v>13285.7067399999</v>
      </c>
    </row>
    <row r="10" spans="1:26" x14ac:dyDescent="0.3">
      <c r="A10" s="42" t="s">
        <v>8</v>
      </c>
      <c r="B10" s="42">
        <v>10.4975936</v>
      </c>
      <c r="C10" s="42">
        <v>30.551810999999901</v>
      </c>
      <c r="D10" s="42">
        <v>15.3149569999999</v>
      </c>
      <c r="E10" s="42">
        <v>15.3149569999999</v>
      </c>
      <c r="F10" s="42">
        <v>3.7900835000000002</v>
      </c>
      <c r="G10" s="42">
        <v>44.225326999999901</v>
      </c>
      <c r="H10" s="42">
        <v>146.24069</v>
      </c>
      <c r="I10" s="42">
        <v>22.124609</v>
      </c>
      <c r="J10" s="42">
        <v>5.2488713999999899</v>
      </c>
      <c r="K10" s="42">
        <v>36.347619000000002</v>
      </c>
      <c r="L10" s="42">
        <v>16.096243999999999</v>
      </c>
      <c r="M10" s="42">
        <v>20.8844759999999</v>
      </c>
      <c r="N10" s="42">
        <v>20.8844759999999</v>
      </c>
      <c r="O10" s="42">
        <v>55.653455999999998</v>
      </c>
      <c r="P10" s="42">
        <v>706.50106659999904</v>
      </c>
      <c r="Q10" s="42">
        <v>1.5343233999999899</v>
      </c>
      <c r="R10" s="42">
        <v>69.659962399999998</v>
      </c>
      <c r="S10" s="42">
        <v>24.378000999999902</v>
      </c>
      <c r="T10" s="42">
        <v>24.378000999999902</v>
      </c>
      <c r="U10" s="42">
        <v>6.1784175000000001</v>
      </c>
      <c r="V10" s="42">
        <v>29.219656000000001</v>
      </c>
      <c r="W10" s="42">
        <v>73.583862999999994</v>
      </c>
      <c r="X10" s="42">
        <v>14.7854162599999</v>
      </c>
      <c r="Y10" s="42">
        <v>68.106589999999898</v>
      </c>
      <c r="Z10" s="42">
        <v>1202.7722900000001</v>
      </c>
    </row>
    <row r="11" spans="1:26" x14ac:dyDescent="0.3">
      <c r="A11" s="42" t="s">
        <v>9</v>
      </c>
      <c r="B11" s="42">
        <v>10625.3852999999</v>
      </c>
      <c r="C11" s="42">
        <v>30729.58653</v>
      </c>
      <c r="D11" s="42">
        <v>15494.879789999901</v>
      </c>
      <c r="E11" s="42">
        <v>15494.879789999901</v>
      </c>
      <c r="F11" s="42">
        <v>3834.6233999999999</v>
      </c>
      <c r="G11" s="42">
        <v>118902.0845</v>
      </c>
      <c r="H11" s="42">
        <v>147962.716699999</v>
      </c>
      <c r="I11" s="42">
        <v>22253.25488</v>
      </c>
      <c r="J11" s="42">
        <v>5312.6863400000002</v>
      </c>
      <c r="K11" s="42">
        <v>36558.505769999902</v>
      </c>
      <c r="L11" s="42">
        <v>16292.103800000001</v>
      </c>
      <c r="M11" s="42">
        <v>21129.7631799999</v>
      </c>
      <c r="N11" s="42">
        <v>21129.7631799999</v>
      </c>
      <c r="O11" s="42">
        <v>56306.604699999902</v>
      </c>
      <c r="P11" s="42">
        <v>569480.65645999904</v>
      </c>
      <c r="Q11" s="42">
        <v>1553.0025230000001</v>
      </c>
      <c r="R11" s="42">
        <v>80552.828729999994</v>
      </c>
      <c r="S11" s="42">
        <v>32000.033879999901</v>
      </c>
      <c r="T11" s="42">
        <v>32000.033879999901</v>
      </c>
      <c r="U11" s="42">
        <v>6251.03161</v>
      </c>
      <c r="V11" s="42">
        <v>34819.9923099999</v>
      </c>
      <c r="W11" s="42">
        <v>82179.878499999904</v>
      </c>
      <c r="X11" s="42">
        <v>17055.971353999899</v>
      </c>
      <c r="Y11" s="42">
        <v>129998.31179999901</v>
      </c>
      <c r="Z11" s="42">
        <v>1231468.8477</v>
      </c>
    </row>
    <row r="12" spans="1:26" x14ac:dyDescent="0.3">
      <c r="A12" s="42" t="s">
        <v>10</v>
      </c>
      <c r="B12" s="42">
        <v>10270.847444999899</v>
      </c>
      <c r="C12" s="42">
        <v>29623.136049000001</v>
      </c>
      <c r="D12" s="42">
        <v>14933.082463999999</v>
      </c>
      <c r="E12" s="42">
        <v>14933.082463999999</v>
      </c>
      <c r="F12" s="42">
        <v>3695.6012992999899</v>
      </c>
      <c r="G12" s="42">
        <v>149635.51464999901</v>
      </c>
      <c r="H12" s="42">
        <v>142626.65117999999</v>
      </c>
      <c r="I12" s="42">
        <v>21451.986748999901</v>
      </c>
      <c r="J12" s="42">
        <v>5135.4193669999904</v>
      </c>
      <c r="K12" s="42">
        <v>35242.158695999999</v>
      </c>
      <c r="L12" s="42">
        <v>15748.4781429999</v>
      </c>
      <c r="M12" s="42">
        <v>20363.653219</v>
      </c>
      <c r="N12" s="42">
        <v>20363.653219</v>
      </c>
      <c r="O12" s="42">
        <v>54265.084959999898</v>
      </c>
      <c r="P12" s="42">
        <v>654254.51885299897</v>
      </c>
      <c r="Q12" s="42">
        <v>1501.1861759000001</v>
      </c>
      <c r="R12" s="42">
        <v>76459.401398100003</v>
      </c>
      <c r="S12" s="42">
        <v>29565.828818999998</v>
      </c>
      <c r="T12" s="42">
        <v>29565.828818999998</v>
      </c>
      <c r="U12" s="42">
        <v>6024.385483</v>
      </c>
      <c r="V12" s="42">
        <v>29296.792486999999</v>
      </c>
      <c r="W12" s="42">
        <v>71221.296379999898</v>
      </c>
      <c r="X12" s="42">
        <v>20491.7707195</v>
      </c>
      <c r="Y12" s="42">
        <v>149632.99374999999</v>
      </c>
      <c r="Z12" s="42">
        <v>1342332.3829999999</v>
      </c>
    </row>
    <row r="13" spans="1:26" x14ac:dyDescent="0.3">
      <c r="A13" s="42" t="s">
        <v>12</v>
      </c>
      <c r="B13" s="42">
        <v>6519.4327350000003</v>
      </c>
      <c r="C13" s="42">
        <v>18948.102378</v>
      </c>
      <c r="D13" s="42">
        <v>9558.2339840000004</v>
      </c>
      <c r="E13" s="42">
        <v>9558.2339840000004</v>
      </c>
      <c r="F13" s="42">
        <v>2365.44894659999</v>
      </c>
      <c r="G13" s="42">
        <v>59924.671759999997</v>
      </c>
      <c r="H13" s="42">
        <v>91240.289739999906</v>
      </c>
      <c r="I13" s="42">
        <v>13721.533807</v>
      </c>
      <c r="J13" s="42">
        <v>3259.7104282</v>
      </c>
      <c r="K13" s="42">
        <v>22542.258191999899</v>
      </c>
      <c r="L13" s="42">
        <v>9996.3755070000007</v>
      </c>
      <c r="M13" s="42">
        <v>13034.1971709999</v>
      </c>
      <c r="N13" s="42">
        <v>13034.1971709999</v>
      </c>
      <c r="O13" s="42">
        <v>34733.533889999897</v>
      </c>
      <c r="P13" s="42">
        <v>119021.17918578901</v>
      </c>
      <c r="Q13" s="42">
        <v>952.87991069999998</v>
      </c>
      <c r="R13" s="42">
        <v>45523.123798299901</v>
      </c>
      <c r="S13" s="42">
        <v>14685.344132173601</v>
      </c>
      <c r="T13" s="42">
        <v>14685.344132173601</v>
      </c>
      <c r="U13" s="42">
        <v>3856.0384869999998</v>
      </c>
      <c r="V13" s="42">
        <v>39367.474317999899</v>
      </c>
      <c r="W13" s="42">
        <v>77768.027889999998</v>
      </c>
      <c r="X13" s="42">
        <v>7223.0359232000001</v>
      </c>
      <c r="Y13" s="42">
        <v>95344.018603999997</v>
      </c>
      <c r="Z13" s="42">
        <v>566543.02475999994</v>
      </c>
    </row>
    <row r="14" spans="1:26" x14ac:dyDescent="0.3">
      <c r="A14" s="42" t="s">
        <v>13</v>
      </c>
      <c r="B14" s="42">
        <v>3844.8985382000001</v>
      </c>
      <c r="C14" s="42">
        <v>11156.788277399901</v>
      </c>
      <c r="D14" s="42">
        <v>5624.7046524999896</v>
      </c>
      <c r="E14" s="42">
        <v>5624.7046524999896</v>
      </c>
      <c r="F14" s="42">
        <v>1391.98779299999</v>
      </c>
      <c r="G14" s="42">
        <v>5090.0537159999903</v>
      </c>
      <c r="H14" s="42">
        <v>53699.760053999998</v>
      </c>
      <c r="I14" s="42">
        <v>8079.3353348999999</v>
      </c>
      <c r="J14" s="42">
        <v>1922.45478733</v>
      </c>
      <c r="K14" s="42">
        <v>13273.0447718999</v>
      </c>
      <c r="L14" s="42">
        <v>5895.4609221999999</v>
      </c>
      <c r="M14" s="42">
        <v>7670.2017074999903</v>
      </c>
      <c r="N14" s="42">
        <v>7670.2017074999903</v>
      </c>
      <c r="O14" s="42">
        <v>20439.538852999998</v>
      </c>
      <c r="P14" s="42">
        <v>70857.464202470001</v>
      </c>
      <c r="Q14" s="42">
        <v>561.97043249000001</v>
      </c>
      <c r="R14" s="42">
        <v>28825.094835489901</v>
      </c>
      <c r="S14" s="42">
        <v>42893.595234009998</v>
      </c>
      <c r="T14" s="42">
        <v>42893.595234009998</v>
      </c>
      <c r="U14" s="42">
        <v>2269.1502937999999</v>
      </c>
      <c r="V14" s="42">
        <v>9857.0702976999892</v>
      </c>
      <c r="W14" s="42">
        <v>25819.591152000001</v>
      </c>
      <c r="X14" s="42">
        <v>4900.80754195999</v>
      </c>
      <c r="Y14" s="42">
        <v>8229.9649821999901</v>
      </c>
      <c r="Z14" s="42">
        <v>225620.02707000001</v>
      </c>
    </row>
    <row r="15" spans="1:26" x14ac:dyDescent="0.3">
      <c r="A15" s="42" t="s">
        <v>14</v>
      </c>
      <c r="B15" s="42">
        <v>2564.3565749999998</v>
      </c>
      <c r="C15" s="42">
        <v>7413.0610767999897</v>
      </c>
      <c r="D15" s="42">
        <v>3733.0771033999999</v>
      </c>
      <c r="E15" s="42">
        <v>3733.0771033999999</v>
      </c>
      <c r="F15" s="42">
        <v>923.850815009999</v>
      </c>
      <c r="G15" s="42">
        <v>4299.7619059999997</v>
      </c>
      <c r="H15" s="42">
        <v>35651.817846999998</v>
      </c>
      <c r="I15" s="42">
        <v>5368.2613173999998</v>
      </c>
      <c r="J15" s="42">
        <v>1282.17474124</v>
      </c>
      <c r="K15" s="42">
        <v>8819.1962397000007</v>
      </c>
      <c r="L15" s="42">
        <v>3931.9766151999902</v>
      </c>
      <c r="M15" s="42">
        <v>5090.6448713999998</v>
      </c>
      <c r="N15" s="42">
        <v>5090.6448713999998</v>
      </c>
      <c r="O15" s="42">
        <v>13565.5719477</v>
      </c>
      <c r="P15" s="42">
        <v>74817.464144685902</v>
      </c>
      <c r="Q15" s="42">
        <v>374.805512499999</v>
      </c>
      <c r="R15" s="42">
        <v>18306.3632355999</v>
      </c>
      <c r="S15" s="42">
        <v>25100.539273599901</v>
      </c>
      <c r="T15" s="42">
        <v>25100.539273599901</v>
      </c>
      <c r="U15" s="42">
        <v>1506.01806021999</v>
      </c>
      <c r="V15" s="42">
        <v>6541.4753542999897</v>
      </c>
      <c r="W15" s="42">
        <v>17123.981552000001</v>
      </c>
      <c r="X15" s="42">
        <v>3080.3978544219899</v>
      </c>
      <c r="Y15" s="42">
        <v>8041.9991896000001</v>
      </c>
      <c r="Z15" s="42">
        <v>180062.619741</v>
      </c>
    </row>
    <row r="16" spans="1:26" x14ac:dyDescent="0.3">
      <c r="A16" s="42" t="s">
        <v>15</v>
      </c>
      <c r="B16" s="42">
        <v>3206.8777853000001</v>
      </c>
      <c r="C16" s="42">
        <v>9311.9367081999899</v>
      </c>
      <c r="D16" s="42">
        <v>4701.9369118999903</v>
      </c>
      <c r="E16" s="42">
        <v>4701.9369118999903</v>
      </c>
      <c r="F16" s="42">
        <v>1163.6220219899999</v>
      </c>
      <c r="G16" s="42">
        <v>3193.7299548999899</v>
      </c>
      <c r="H16" s="42">
        <v>44883.231714000001</v>
      </c>
      <c r="I16" s="42">
        <v>6743.3719787999898</v>
      </c>
      <c r="J16" s="42">
        <v>1603.4392566899901</v>
      </c>
      <c r="K16" s="42">
        <v>11078.2606958999</v>
      </c>
      <c r="L16" s="42">
        <v>4917.1663693999999</v>
      </c>
      <c r="M16" s="42">
        <v>6411.8514623999999</v>
      </c>
      <c r="N16" s="42">
        <v>6411.8514623999999</v>
      </c>
      <c r="O16" s="42">
        <v>17086.3088376999</v>
      </c>
      <c r="P16" s="42">
        <v>17667.869458934001</v>
      </c>
      <c r="Q16" s="42">
        <v>468.71727090000002</v>
      </c>
      <c r="R16" s="42">
        <v>23322.987261799899</v>
      </c>
      <c r="S16" s="42">
        <v>42470.2235895224</v>
      </c>
      <c r="T16" s="42">
        <v>42470.2235895224</v>
      </c>
      <c r="U16" s="42">
        <v>1896.8777283100001</v>
      </c>
      <c r="V16" s="42">
        <v>8098.4506259</v>
      </c>
      <c r="W16" s="42">
        <v>21389.424686900002</v>
      </c>
      <c r="X16" s="42">
        <v>3846.6527250580002</v>
      </c>
      <c r="Y16" s="42">
        <v>4806.9846042999998</v>
      </c>
      <c r="Z16" s="42">
        <v>142496.97774199999</v>
      </c>
    </row>
    <row r="17" spans="1:26" x14ac:dyDescent="0.3">
      <c r="A17" s="42" t="s">
        <v>16</v>
      </c>
      <c r="B17" s="42">
        <v>5442.2775346999897</v>
      </c>
      <c r="C17" s="42">
        <v>15788.336965</v>
      </c>
      <c r="D17" s="42">
        <v>7981.5040288999899</v>
      </c>
      <c r="E17" s="42">
        <v>7981.5040288999899</v>
      </c>
      <c r="F17" s="42">
        <v>1975.23874229999</v>
      </c>
      <c r="G17" s="42">
        <v>5454.2458389999902</v>
      </c>
      <c r="H17" s="42">
        <v>76187.648300999994</v>
      </c>
      <c r="I17" s="42">
        <v>11433.3420629999</v>
      </c>
      <c r="J17" s="42">
        <v>2721.1307156999901</v>
      </c>
      <c r="K17" s="42">
        <v>18783.136829999999</v>
      </c>
      <c r="L17" s="42">
        <v>8344.7428588000002</v>
      </c>
      <c r="M17" s="42">
        <v>10884.074440999901</v>
      </c>
      <c r="N17" s="42">
        <v>10884.074440999901</v>
      </c>
      <c r="O17" s="42">
        <v>29003.878471999898</v>
      </c>
      <c r="P17" s="42">
        <v>13781.23537694</v>
      </c>
      <c r="Q17" s="42">
        <v>795.44384308999997</v>
      </c>
      <c r="R17" s="42">
        <v>43790.303452299901</v>
      </c>
      <c r="S17" s="42">
        <v>38769.903261179898</v>
      </c>
      <c r="T17" s="42">
        <v>38769.903261179898</v>
      </c>
      <c r="U17" s="42">
        <v>3219.9511365999901</v>
      </c>
      <c r="V17" s="42">
        <v>13836.4174309999</v>
      </c>
      <c r="W17" s="42">
        <v>36467.581373999899</v>
      </c>
      <c r="X17" s="42">
        <v>7851.05879576999</v>
      </c>
      <c r="Y17" s="42">
        <v>8179.2586679999904</v>
      </c>
      <c r="Z17" s="42">
        <v>231443.83308999901</v>
      </c>
    </row>
    <row r="18" spans="1:26" x14ac:dyDescent="0.3">
      <c r="A18" s="42" t="s">
        <v>17</v>
      </c>
      <c r="B18" s="42">
        <v>4121.9686399000002</v>
      </c>
      <c r="C18" s="42">
        <v>11719.140165999999</v>
      </c>
      <c r="D18" s="42">
        <v>5888.6141871</v>
      </c>
      <c r="E18" s="42">
        <v>5888.6141871</v>
      </c>
      <c r="F18" s="42">
        <v>1457.2994174</v>
      </c>
      <c r="G18" s="42">
        <v>12166.684576</v>
      </c>
      <c r="H18" s="42">
        <v>56309.543549000002</v>
      </c>
      <c r="I18" s="42">
        <v>8486.5751010000004</v>
      </c>
      <c r="J18" s="42">
        <v>2060.9828787000001</v>
      </c>
      <c r="K18" s="42">
        <v>13942.084497</v>
      </c>
      <c r="L18" s="42">
        <v>6320.2879108999896</v>
      </c>
      <c r="M18" s="42">
        <v>8030.0811489999896</v>
      </c>
      <c r="N18" s="42">
        <v>8030.0811489999896</v>
      </c>
      <c r="O18" s="42">
        <v>21398.554444000001</v>
      </c>
      <c r="P18" s="42">
        <v>315312.86647509999</v>
      </c>
      <c r="Q18" s="42">
        <v>602.46595407999996</v>
      </c>
      <c r="R18" s="42">
        <v>28523.1557287</v>
      </c>
      <c r="S18" s="42">
        <v>19378.365942472599</v>
      </c>
      <c r="T18" s="42">
        <v>19378.365942472599</v>
      </c>
      <c r="U18" s="42">
        <v>2375.6187474999901</v>
      </c>
      <c r="V18" s="42">
        <v>10355.5955989999</v>
      </c>
      <c r="W18" s="42">
        <v>27016.332452999999</v>
      </c>
      <c r="X18" s="42">
        <v>5027.0387505399904</v>
      </c>
      <c r="Y18" s="42">
        <v>25335.423026999899</v>
      </c>
      <c r="Z18" s="42">
        <v>499381.23372999998</v>
      </c>
    </row>
    <row r="19" spans="1:26" x14ac:dyDescent="0.3">
      <c r="A19" s="42" t="s">
        <v>18</v>
      </c>
      <c r="B19" s="42">
        <v>8313.2257590000008</v>
      </c>
      <c r="C19" s="42">
        <v>23929.390183</v>
      </c>
      <c r="D19" s="42">
        <v>12064.572998</v>
      </c>
      <c r="E19" s="42">
        <v>12064.572998</v>
      </c>
      <c r="F19" s="42">
        <v>2985.70427229999</v>
      </c>
      <c r="G19" s="42">
        <v>125589.36547</v>
      </c>
      <c r="H19" s="42">
        <v>115243.71208</v>
      </c>
      <c r="I19" s="42">
        <v>17328.798834000001</v>
      </c>
      <c r="J19" s="42">
        <v>4156.6089109999903</v>
      </c>
      <c r="K19" s="42">
        <v>28468.4241899999</v>
      </c>
      <c r="L19" s="42">
        <v>12746.831335999999</v>
      </c>
      <c r="M19" s="42">
        <v>16451.9954799999</v>
      </c>
      <c r="N19" s="42">
        <v>16451.9954799999</v>
      </c>
      <c r="O19" s="42">
        <v>43841.26973</v>
      </c>
      <c r="P19" s="42">
        <v>510953.127665999</v>
      </c>
      <c r="Q19" s="42">
        <v>1215.0585120999899</v>
      </c>
      <c r="R19" s="42">
        <v>61837.930362400002</v>
      </c>
      <c r="S19" s="42">
        <v>21464.434499999901</v>
      </c>
      <c r="T19" s="42">
        <v>21464.434499999901</v>
      </c>
      <c r="U19" s="42">
        <v>4867.1573820000003</v>
      </c>
      <c r="V19" s="42">
        <v>24158.93059</v>
      </c>
      <c r="W19" s="42">
        <v>57994.654919999899</v>
      </c>
      <c r="X19" s="42">
        <v>18549.834542899898</v>
      </c>
      <c r="Y19" s="42">
        <v>111756.24495999901</v>
      </c>
      <c r="Z19" s="42">
        <v>1065433.1237000001</v>
      </c>
    </row>
    <row r="20" spans="1:26" x14ac:dyDescent="0.3">
      <c r="A20" s="42" t="s">
        <v>19</v>
      </c>
      <c r="B20" s="42">
        <v>3410.5673630000001</v>
      </c>
      <c r="C20" s="42">
        <v>9811.2186700000002</v>
      </c>
      <c r="D20" s="42">
        <v>4939.6905859999997</v>
      </c>
      <c r="E20" s="42">
        <v>4939.6905859999997</v>
      </c>
      <c r="F20" s="42">
        <v>1222.4597670000001</v>
      </c>
      <c r="G20" s="42">
        <v>19466.820699999898</v>
      </c>
      <c r="H20" s="42">
        <v>47191.461360000001</v>
      </c>
      <c r="I20" s="42">
        <v>7104.9330019999898</v>
      </c>
      <c r="J20" s="42">
        <v>1705.281338</v>
      </c>
      <c r="K20" s="42">
        <v>11672.24978</v>
      </c>
      <c r="L20" s="42">
        <v>5229.4884860000002</v>
      </c>
      <c r="M20" s="42">
        <v>6736.062003</v>
      </c>
      <c r="N20" s="42">
        <v>6736.062003</v>
      </c>
      <c r="O20" s="42">
        <v>17950.2595799999</v>
      </c>
      <c r="P20" s="42">
        <v>75604.963453899996</v>
      </c>
      <c r="Q20" s="42">
        <v>498.486535</v>
      </c>
      <c r="R20" s="42">
        <v>15238.6501689</v>
      </c>
      <c r="S20" s="42">
        <v>2318.8460241073999</v>
      </c>
      <c r="T20" s="42">
        <v>2318.8460241073999</v>
      </c>
      <c r="U20" s="42">
        <v>1992.800448</v>
      </c>
      <c r="V20" s="42">
        <v>8740.0825879999993</v>
      </c>
      <c r="W20" s="42">
        <v>22745.174360000001</v>
      </c>
      <c r="X20" s="42">
        <v>2848.7784416</v>
      </c>
      <c r="Y20" s="42">
        <v>56688.8108499999</v>
      </c>
      <c r="Z20" s="42">
        <v>264677.00630000001</v>
      </c>
    </row>
    <row r="21" spans="1:26" x14ac:dyDescent="0.3">
      <c r="A21" s="42" t="s">
        <v>20</v>
      </c>
      <c r="B21" s="42">
        <v>982.03597000000002</v>
      </c>
      <c r="C21" s="42">
        <v>2822.2146520000001</v>
      </c>
      <c r="D21" s="42">
        <v>1417.3968849999901</v>
      </c>
      <c r="E21" s="42">
        <v>1417.3968849999901</v>
      </c>
      <c r="F21" s="42">
        <v>350.77402569999998</v>
      </c>
      <c r="G21" s="42">
        <v>5852.6488879999997</v>
      </c>
      <c r="H21" s="42">
        <v>13544.347400000001</v>
      </c>
      <c r="I21" s="42">
        <v>2043.74748799999</v>
      </c>
      <c r="J21" s="42">
        <v>491.016174199999</v>
      </c>
      <c r="K21" s="42">
        <v>3357.5470839999998</v>
      </c>
      <c r="L21" s="42">
        <v>1505.77375799999</v>
      </c>
      <c r="M21" s="42">
        <v>1932.8515459999901</v>
      </c>
      <c r="N21" s="42">
        <v>1932.8515459999901</v>
      </c>
      <c r="O21" s="42">
        <v>5150.6677410000002</v>
      </c>
      <c r="P21" s="42">
        <v>65556.0787843</v>
      </c>
      <c r="Q21" s="42">
        <v>143.5344417</v>
      </c>
      <c r="R21" s="42">
        <v>6701.5745367</v>
      </c>
      <c r="S21" s="42">
        <v>4360.9103318699999</v>
      </c>
      <c r="T21" s="42">
        <v>4360.9103318699999</v>
      </c>
      <c r="U21" s="42">
        <v>571.81575929999894</v>
      </c>
      <c r="V21" s="42">
        <v>2594.4374869999901</v>
      </c>
      <c r="W21" s="42">
        <v>6603.0637909999896</v>
      </c>
      <c r="X21" s="42">
        <v>1373.8844156</v>
      </c>
      <c r="Y21" s="42">
        <v>7778.4144319999996</v>
      </c>
      <c r="Z21" s="42">
        <v>114660.25506</v>
      </c>
    </row>
    <row r="22" spans="1:26" x14ac:dyDescent="0.3">
      <c r="A22" s="42" t="s">
        <v>128</v>
      </c>
      <c r="B22" s="42">
        <v>826.65235640000003</v>
      </c>
      <c r="C22" s="42">
        <v>2359.7320682999898</v>
      </c>
      <c r="D22" s="42">
        <v>1186.12311399999</v>
      </c>
      <c r="E22" s="42">
        <v>1186.12311399999</v>
      </c>
      <c r="F22" s="42">
        <v>293.53794517</v>
      </c>
      <c r="G22" s="42">
        <v>4804.4484569999904</v>
      </c>
      <c r="H22" s="42">
        <v>11338.857303000001</v>
      </c>
      <c r="I22" s="42">
        <v>1708.8330711999999</v>
      </c>
      <c r="J22" s="42">
        <v>413.32547970000002</v>
      </c>
      <c r="K22" s="42">
        <v>2807.3351564999998</v>
      </c>
      <c r="L22" s="42">
        <v>1267.5237307999901</v>
      </c>
      <c r="M22" s="42">
        <v>1617.4693420999999</v>
      </c>
      <c r="N22" s="42">
        <v>1617.4693420999999</v>
      </c>
      <c r="O22" s="42">
        <v>4310.2337639999896</v>
      </c>
      <c r="P22" s="42">
        <v>47604.129679899997</v>
      </c>
      <c r="Q22" s="42">
        <v>120.82343312</v>
      </c>
      <c r="R22" s="42">
        <v>4524.5816279999999</v>
      </c>
      <c r="S22" s="42">
        <v>901.74852784999996</v>
      </c>
      <c r="T22" s="42">
        <v>901.74852784999996</v>
      </c>
      <c r="U22" s="42">
        <v>478.51067760000001</v>
      </c>
      <c r="V22" s="42">
        <v>2120.3950367999901</v>
      </c>
      <c r="W22" s="42">
        <v>5490.3213639999904</v>
      </c>
      <c r="X22" s="42">
        <v>831.32371392000005</v>
      </c>
      <c r="Y22" s="42">
        <v>11667.142553</v>
      </c>
      <c r="Z22" s="42">
        <v>92272.536659999896</v>
      </c>
    </row>
    <row r="23" spans="1:26" x14ac:dyDescent="0.3">
      <c r="A23" s="42" t="s">
        <v>22</v>
      </c>
      <c r="B23" s="42">
        <v>4214.8927369999901</v>
      </c>
      <c r="C23" s="42">
        <v>12147.495274999999</v>
      </c>
      <c r="D23" s="42">
        <v>6106.4254739999997</v>
      </c>
      <c r="E23" s="42">
        <v>6106.4254739999997</v>
      </c>
      <c r="F23" s="42">
        <v>1511.2023911000001</v>
      </c>
      <c r="G23" s="42">
        <v>15731.697200999901</v>
      </c>
      <c r="H23" s="42">
        <v>58336.753510000002</v>
      </c>
      <c r="I23" s="42">
        <v>8796.7723339999993</v>
      </c>
      <c r="J23" s="42">
        <v>2107.4458528</v>
      </c>
      <c r="K23" s="42">
        <v>14451.676540999901</v>
      </c>
      <c r="L23" s="42">
        <v>6462.7748359999896</v>
      </c>
      <c r="M23" s="42">
        <v>8327.0983069999893</v>
      </c>
      <c r="N23" s="42">
        <v>8327.0983069999893</v>
      </c>
      <c r="O23" s="42">
        <v>22190.049618000001</v>
      </c>
      <c r="P23" s="42">
        <v>140983.84555269999</v>
      </c>
      <c r="Q23" s="42">
        <v>616.04890579999903</v>
      </c>
      <c r="R23" s="42">
        <v>23462.674305799999</v>
      </c>
      <c r="S23" s="42">
        <v>17994.563770477202</v>
      </c>
      <c r="T23" s="42">
        <v>17994.563770477202</v>
      </c>
      <c r="U23" s="42">
        <v>2463.4861963999901</v>
      </c>
      <c r="V23" s="42">
        <v>12066.713763</v>
      </c>
      <c r="W23" s="42">
        <v>30014.696837</v>
      </c>
      <c r="X23" s="42">
        <v>3900.79002015999</v>
      </c>
      <c r="Y23" s="42">
        <v>42560.8553399999</v>
      </c>
      <c r="Z23" s="42">
        <v>347080.17266999901</v>
      </c>
    </row>
    <row r="24" spans="1:26" x14ac:dyDescent="0.3">
      <c r="A24" s="42" t="s">
        <v>23</v>
      </c>
      <c r="B24" s="42">
        <v>4665.0420789999998</v>
      </c>
      <c r="C24" s="42">
        <v>13539.4070057999</v>
      </c>
      <c r="D24" s="42">
        <v>6807.4324563999899</v>
      </c>
      <c r="E24" s="42">
        <v>6807.4324563999899</v>
      </c>
      <c r="F24" s="42">
        <v>1684.6837689899901</v>
      </c>
      <c r="G24" s="42">
        <v>12220.667062</v>
      </c>
      <c r="H24" s="42">
        <v>65002.263140999901</v>
      </c>
      <c r="I24" s="42">
        <v>9804.7422377999901</v>
      </c>
      <c r="J24" s="42">
        <v>2332.5196508399999</v>
      </c>
      <c r="K24" s="42">
        <v>16107.6188372</v>
      </c>
      <c r="L24" s="42">
        <v>7153.0058294</v>
      </c>
      <c r="M24" s="42">
        <v>9283.0377062999996</v>
      </c>
      <c r="N24" s="42">
        <v>9283.0377062999996</v>
      </c>
      <c r="O24" s="42">
        <v>24737.430173199999</v>
      </c>
      <c r="P24" s="42">
        <v>136170.09495366499</v>
      </c>
      <c r="Q24" s="42">
        <v>681.84356589000004</v>
      </c>
      <c r="R24" s="42">
        <v>27867.275658040999</v>
      </c>
      <c r="S24" s="42">
        <v>34259.224590188998</v>
      </c>
      <c r="T24" s="42">
        <v>34259.224590188998</v>
      </c>
      <c r="U24" s="42">
        <v>2746.2938165099899</v>
      </c>
      <c r="V24" s="42">
        <v>12931.671739900001</v>
      </c>
      <c r="W24" s="42">
        <v>32701.1908472</v>
      </c>
      <c r="X24" s="42">
        <v>4477.8972851939898</v>
      </c>
      <c r="Y24" s="42">
        <v>24561.522169099899</v>
      </c>
      <c r="Z24" s="42">
        <v>338238.46984399902</v>
      </c>
    </row>
    <row r="25" spans="1:26" x14ac:dyDescent="0.3">
      <c r="A25" s="42" t="s">
        <v>24</v>
      </c>
      <c r="B25" s="42">
        <v>8299.4823749999996</v>
      </c>
      <c r="C25" s="42">
        <v>23867.884083999899</v>
      </c>
      <c r="D25" s="42">
        <v>12032.451488999999</v>
      </c>
      <c r="E25" s="42">
        <v>12032.451488999999</v>
      </c>
      <c r="F25" s="42">
        <v>2977.7587457</v>
      </c>
      <c r="G25" s="42">
        <v>118392.94408299999</v>
      </c>
      <c r="H25" s="42">
        <v>114944.64885</v>
      </c>
      <c r="I25" s="42">
        <v>17284.257742999998</v>
      </c>
      <c r="J25" s="42">
        <v>4149.7351587999901</v>
      </c>
      <c r="K25" s="42">
        <v>28395.247291</v>
      </c>
      <c r="L25" s="42">
        <v>12725.762434</v>
      </c>
      <c r="M25" s="42">
        <v>16408.170093000001</v>
      </c>
      <c r="N25" s="42">
        <v>16408.170093000001</v>
      </c>
      <c r="O25" s="42">
        <v>43724.518501999999</v>
      </c>
      <c r="P25" s="42">
        <v>613123.79341349995</v>
      </c>
      <c r="Q25" s="42">
        <v>1213.0526563999899</v>
      </c>
      <c r="R25" s="42">
        <v>61621.762300900002</v>
      </c>
      <c r="S25" s="42">
        <v>24833.269169999901</v>
      </c>
      <c r="T25" s="42">
        <v>24833.269169999901</v>
      </c>
      <c r="U25" s="42">
        <v>4854.2011396999997</v>
      </c>
      <c r="V25" s="42">
        <v>24502.765789000001</v>
      </c>
      <c r="W25" s="42">
        <v>58506.656455999997</v>
      </c>
      <c r="X25" s="42">
        <v>17313.400196499999</v>
      </c>
      <c r="Y25" s="42">
        <v>111524.898034999</v>
      </c>
      <c r="Z25" s="42">
        <v>1159183.6068599999</v>
      </c>
    </row>
    <row r="26" spans="1:26" x14ac:dyDescent="0.3">
      <c r="A26" s="42" t="s">
        <v>25</v>
      </c>
      <c r="B26" s="42">
        <v>6182.3578430999996</v>
      </c>
      <c r="C26" s="42">
        <v>17788.341719999898</v>
      </c>
      <c r="D26" s="42">
        <v>8947.8604154000004</v>
      </c>
      <c r="E26" s="42">
        <v>8947.8604154000004</v>
      </c>
      <c r="F26" s="42">
        <v>2214.3934294999999</v>
      </c>
      <c r="G26" s="42">
        <v>15285.225693</v>
      </c>
      <c r="H26" s="42">
        <v>85487.676890999894</v>
      </c>
      <c r="I26" s="42">
        <v>12881.674929499901</v>
      </c>
      <c r="J26" s="42">
        <v>3091.1726622000001</v>
      </c>
      <c r="K26" s="42">
        <v>21162.522230999901</v>
      </c>
      <c r="L26" s="42">
        <v>9479.53183609999</v>
      </c>
      <c r="M26" s="42">
        <v>12201.839508999999</v>
      </c>
      <c r="N26" s="42">
        <v>12201.839508999999</v>
      </c>
      <c r="O26" s="42">
        <v>32515.465939999998</v>
      </c>
      <c r="P26" s="42">
        <v>439355.00242079998</v>
      </c>
      <c r="Q26" s="42">
        <v>903.61403828999903</v>
      </c>
      <c r="R26" s="42">
        <v>45591.445653399896</v>
      </c>
      <c r="S26" s="42">
        <v>41232.861080993898</v>
      </c>
      <c r="T26" s="42">
        <v>41232.861080993898</v>
      </c>
      <c r="U26" s="42">
        <v>3609.7961391999902</v>
      </c>
      <c r="V26" s="42">
        <v>15790.4294559999</v>
      </c>
      <c r="W26" s="42">
        <v>41183.688479999997</v>
      </c>
      <c r="X26" s="42">
        <v>8047.4772470099897</v>
      </c>
      <c r="Y26" s="42">
        <v>26620.598710999999</v>
      </c>
      <c r="Z26" s="42">
        <v>706667.94400000002</v>
      </c>
    </row>
    <row r="27" spans="1:26" x14ac:dyDescent="0.3">
      <c r="A27" s="42" t="s">
        <v>26</v>
      </c>
      <c r="B27" s="42">
        <v>8939.0357960000001</v>
      </c>
      <c r="C27" s="42">
        <v>25964.2810519999</v>
      </c>
      <c r="D27" s="42">
        <v>13108.009869</v>
      </c>
      <c r="E27" s="42">
        <v>13108.009869</v>
      </c>
      <c r="F27" s="42">
        <v>3243.9286496</v>
      </c>
      <c r="G27" s="42">
        <v>61792.894404500003</v>
      </c>
      <c r="H27" s="42">
        <v>125123.826269999</v>
      </c>
      <c r="I27" s="42">
        <v>18802.390157000002</v>
      </c>
      <c r="J27" s="42">
        <v>4469.5132105999901</v>
      </c>
      <c r="K27" s="42">
        <v>30889.293280999998</v>
      </c>
      <c r="L27" s="42">
        <v>13706.404109999999</v>
      </c>
      <c r="M27" s="42">
        <v>17874.869026</v>
      </c>
      <c r="N27" s="42">
        <v>17874.869026</v>
      </c>
      <c r="O27" s="42">
        <v>47632.938370999997</v>
      </c>
      <c r="P27" s="42">
        <v>114069.644287363</v>
      </c>
      <c r="Q27" s="42">
        <v>1306.53386659999</v>
      </c>
      <c r="R27" s="42">
        <v>63082.076989280002</v>
      </c>
      <c r="S27" s="42">
        <v>21972.014155650701</v>
      </c>
      <c r="T27" s="42">
        <v>21972.014155650701</v>
      </c>
      <c r="U27" s="42">
        <v>5288.1024082000004</v>
      </c>
      <c r="V27" s="42">
        <v>53464.591510999999</v>
      </c>
      <c r="W27" s="42">
        <v>105909.74593</v>
      </c>
      <c r="X27" s="42">
        <v>10073.219059229899</v>
      </c>
      <c r="Y27" s="42">
        <v>109559.02579499999</v>
      </c>
      <c r="Z27" s="42">
        <v>685706.98103999905</v>
      </c>
    </row>
    <row r="28" spans="1:26" x14ac:dyDescent="0.3">
      <c r="A28" s="42" t="s">
        <v>27</v>
      </c>
      <c r="B28" s="42">
        <v>4152.6816810999999</v>
      </c>
      <c r="C28" s="42">
        <v>12043.950319699899</v>
      </c>
      <c r="D28" s="42">
        <v>6090.3037926999996</v>
      </c>
      <c r="E28" s="42">
        <v>6090.3037926999996</v>
      </c>
      <c r="F28" s="42">
        <v>1507.21546553999</v>
      </c>
      <c r="G28" s="42">
        <v>3627.7318530999901</v>
      </c>
      <c r="H28" s="42">
        <v>58135.131182999998</v>
      </c>
      <c r="I28" s="42">
        <v>8721.7893205999899</v>
      </c>
      <c r="J28" s="42">
        <v>2076.33555539999</v>
      </c>
      <c r="K28" s="42">
        <v>14328.4984003999</v>
      </c>
      <c r="L28" s="42">
        <v>6367.3789167000004</v>
      </c>
      <c r="M28" s="42">
        <v>8305.1237065000005</v>
      </c>
      <c r="N28" s="42">
        <v>8305.1237065000005</v>
      </c>
      <c r="O28" s="42">
        <v>22131.492106999998</v>
      </c>
      <c r="P28" s="42">
        <v>5685.2545350250002</v>
      </c>
      <c r="Q28" s="42">
        <v>606.95509974999902</v>
      </c>
      <c r="R28" s="42">
        <v>33336.649519559898</v>
      </c>
      <c r="S28" s="42">
        <v>35119.611097052497</v>
      </c>
      <c r="T28" s="42">
        <v>35119.611097052497</v>
      </c>
      <c r="U28" s="42">
        <v>2456.9907008999899</v>
      </c>
      <c r="V28" s="42">
        <v>10551.7618604</v>
      </c>
      <c r="W28" s="42">
        <v>27819.113850999998</v>
      </c>
      <c r="X28" s="42">
        <v>5504.7875011319902</v>
      </c>
      <c r="Y28" s="42">
        <v>5389.6969396000004</v>
      </c>
      <c r="Z28" s="42">
        <v>169800.36307200001</v>
      </c>
    </row>
    <row r="29" spans="1:26" x14ac:dyDescent="0.3">
      <c r="A29" s="42" t="s">
        <v>28</v>
      </c>
      <c r="B29" s="42">
        <v>6215.2855479999998</v>
      </c>
      <c r="C29" s="42">
        <v>18091.050184</v>
      </c>
      <c r="D29" s="42">
        <v>9115.5173489999997</v>
      </c>
      <c r="E29" s="42">
        <v>9115.5173489999997</v>
      </c>
      <c r="F29" s="42">
        <v>2255.886876</v>
      </c>
      <c r="G29" s="42">
        <v>19386.396608999999</v>
      </c>
      <c r="H29" s="42">
        <v>87012.194499999998</v>
      </c>
      <c r="I29" s="42">
        <v>13100.876252</v>
      </c>
      <c r="J29" s="42">
        <v>3107.6434859999999</v>
      </c>
      <c r="K29" s="42">
        <v>21522.62702</v>
      </c>
      <c r="L29" s="42">
        <v>9530.01184499999</v>
      </c>
      <c r="M29" s="42">
        <v>12430.4688619999</v>
      </c>
      <c r="N29" s="42">
        <v>12430.4688619999</v>
      </c>
      <c r="O29" s="42">
        <v>33124.743089999902</v>
      </c>
      <c r="P29" s="42">
        <v>51295.741352999903</v>
      </c>
      <c r="Q29" s="42">
        <v>908.42455280000001</v>
      </c>
      <c r="R29" s="42">
        <v>56381.156819999902</v>
      </c>
      <c r="S29" s="42">
        <v>14550.0954</v>
      </c>
      <c r="T29" s="42">
        <v>14550.0954</v>
      </c>
      <c r="U29" s="42">
        <v>3677.4322670000001</v>
      </c>
      <c r="V29" s="42">
        <v>16446.572432999899</v>
      </c>
      <c r="W29" s="42">
        <v>42573.940320000002</v>
      </c>
      <c r="X29" s="42">
        <v>10654.320979100001</v>
      </c>
      <c r="Y29" s="42">
        <v>28884.30485</v>
      </c>
      <c r="Z29" s="42">
        <v>342383.19069999998</v>
      </c>
    </row>
    <row r="30" spans="1:26" x14ac:dyDescent="0.3">
      <c r="A30" s="42" t="s">
        <v>29</v>
      </c>
      <c r="B30" s="42">
        <v>1009.481458</v>
      </c>
      <c r="C30" s="42">
        <v>2883.5994999999898</v>
      </c>
      <c r="D30" s="42">
        <v>1451.2535130000001</v>
      </c>
      <c r="E30" s="42">
        <v>1451.2535130000001</v>
      </c>
      <c r="F30" s="42">
        <v>359.15420499999902</v>
      </c>
      <c r="G30" s="42">
        <v>5522.8053899999904</v>
      </c>
      <c r="H30" s="42">
        <v>13871.565279999901</v>
      </c>
      <c r="I30" s="42">
        <v>2088.1998199999898</v>
      </c>
      <c r="J30" s="42">
        <v>504.73945600000002</v>
      </c>
      <c r="K30" s="42">
        <v>3430.5745999999999</v>
      </c>
      <c r="L30" s="42">
        <v>1547.8571379999901</v>
      </c>
      <c r="M30" s="42">
        <v>1979.0158670000001</v>
      </c>
      <c r="N30" s="42">
        <v>1979.0158670000001</v>
      </c>
      <c r="O30" s="42">
        <v>5273.6846099999902</v>
      </c>
      <c r="P30" s="42">
        <v>32051.027183199902</v>
      </c>
      <c r="Q30" s="42">
        <v>147.54690110000001</v>
      </c>
      <c r="R30" s="42">
        <v>5059.4001915999997</v>
      </c>
      <c r="S30" s="42">
        <v>603.65712652904006</v>
      </c>
      <c r="T30" s="42">
        <v>603.65712652904006</v>
      </c>
      <c r="U30" s="42">
        <v>585.47269700000004</v>
      </c>
      <c r="V30" s="42">
        <v>2545.2864</v>
      </c>
      <c r="W30" s="42">
        <v>6645.6675100000002</v>
      </c>
      <c r="X30" s="42">
        <v>918.78086689999998</v>
      </c>
      <c r="Y30" s="42">
        <v>17262.231899999999</v>
      </c>
      <c r="Z30" s="42">
        <v>88627.0245</v>
      </c>
    </row>
    <row r="31" spans="1:26" x14ac:dyDescent="0.3">
      <c r="A31" s="42" t="s">
        <v>30</v>
      </c>
      <c r="B31" s="42">
        <v>758.57200620000003</v>
      </c>
      <c r="C31" s="42">
        <v>2180.1893660000001</v>
      </c>
      <c r="D31" s="42">
        <v>1094.8511481999999</v>
      </c>
      <c r="E31" s="42">
        <v>1094.8511481999999</v>
      </c>
      <c r="F31" s="42">
        <v>270.95053289999998</v>
      </c>
      <c r="G31" s="42">
        <v>5683.1642379999903</v>
      </c>
      <c r="H31" s="42">
        <v>10462.1613</v>
      </c>
      <c r="I31" s="42">
        <v>1578.81573799999</v>
      </c>
      <c r="J31" s="42">
        <v>379.28689759999997</v>
      </c>
      <c r="K31" s="42">
        <v>2593.7385829999998</v>
      </c>
      <c r="L31" s="42">
        <v>1163.1342462</v>
      </c>
      <c r="M31" s="42">
        <v>1493.0023478000001</v>
      </c>
      <c r="N31" s="42">
        <v>1493.0023478000001</v>
      </c>
      <c r="O31" s="42">
        <v>3978.5657190000002</v>
      </c>
      <c r="P31" s="42">
        <v>50558.957717899902</v>
      </c>
      <c r="Q31" s="42">
        <v>110.87301909999999</v>
      </c>
      <c r="R31" s="42">
        <v>4697.1929387099999</v>
      </c>
      <c r="S31" s="42">
        <v>2037.47716089199</v>
      </c>
      <c r="T31" s="42">
        <v>2037.47716089199</v>
      </c>
      <c r="U31" s="42">
        <v>441.69187249999999</v>
      </c>
      <c r="V31" s="42">
        <v>2024.9265789999999</v>
      </c>
      <c r="W31" s="42">
        <v>5165.628291</v>
      </c>
      <c r="X31" s="42">
        <v>901.99226008999904</v>
      </c>
      <c r="Y31" s="42">
        <v>6188.7932719999999</v>
      </c>
      <c r="Z31" s="42">
        <v>89279.752689999994</v>
      </c>
    </row>
    <row r="32" spans="1:26" x14ac:dyDescent="0.3">
      <c r="A32" s="42" t="s">
        <v>31</v>
      </c>
      <c r="B32" s="42">
        <v>8197.0577579999899</v>
      </c>
      <c r="C32" s="42">
        <v>23791.07719</v>
      </c>
      <c r="D32" s="42">
        <v>12022.0480149999</v>
      </c>
      <c r="E32" s="42">
        <v>12022.0480149999</v>
      </c>
      <c r="F32" s="42">
        <v>2975.1874639999901</v>
      </c>
      <c r="G32" s="42">
        <v>36307.509579999998</v>
      </c>
      <c r="H32" s="42">
        <v>114756.42051</v>
      </c>
      <c r="I32" s="42">
        <v>17228.63423</v>
      </c>
      <c r="J32" s="42">
        <v>4098.52662899999</v>
      </c>
      <c r="K32" s="42">
        <v>28303.871469999998</v>
      </c>
      <c r="L32" s="42">
        <v>12568.714760000001</v>
      </c>
      <c r="M32" s="42">
        <v>16394.00173</v>
      </c>
      <c r="N32" s="42">
        <v>16394.00173</v>
      </c>
      <c r="O32" s="42">
        <v>43686.728159999999</v>
      </c>
      <c r="P32" s="42">
        <v>79842.343247900004</v>
      </c>
      <c r="Q32" s="42">
        <v>1198.0808967</v>
      </c>
      <c r="R32" s="42">
        <v>71877.988278999997</v>
      </c>
      <c r="S32" s="42">
        <v>16662.106017999999</v>
      </c>
      <c r="T32" s="42">
        <v>16662.106017999999</v>
      </c>
      <c r="U32" s="42">
        <v>4849.9966779999904</v>
      </c>
      <c r="V32" s="42">
        <v>24111.42916</v>
      </c>
      <c r="W32" s="42">
        <v>59781.379719999997</v>
      </c>
      <c r="X32" s="42">
        <v>11493.0093911</v>
      </c>
      <c r="Y32" s="42">
        <v>55439.440820000003</v>
      </c>
      <c r="Z32" s="42">
        <v>492644.47869999998</v>
      </c>
    </row>
    <row r="33" spans="1:26" x14ac:dyDescent="0.3">
      <c r="A33" s="42" t="s">
        <v>32</v>
      </c>
      <c r="B33" s="42">
        <v>3754.9959427999902</v>
      </c>
      <c r="C33" s="42">
        <v>10674.720486</v>
      </c>
      <c r="D33" s="42">
        <v>5363.5834293999997</v>
      </c>
      <c r="E33" s="42">
        <v>5363.5834293999997</v>
      </c>
      <c r="F33" s="42">
        <v>1327.3642657</v>
      </c>
      <c r="G33" s="42">
        <v>13627.8802449999</v>
      </c>
      <c r="H33" s="42">
        <v>51289.426838999898</v>
      </c>
      <c r="I33" s="42">
        <v>7730.2448003</v>
      </c>
      <c r="J33" s="42">
        <v>1877.4975208000001</v>
      </c>
      <c r="K33" s="42">
        <v>12699.547085</v>
      </c>
      <c r="L33" s="42">
        <v>5757.6046101000002</v>
      </c>
      <c r="M33" s="42">
        <v>7314.1049815999904</v>
      </c>
      <c r="N33" s="42">
        <v>7314.1049815999904</v>
      </c>
      <c r="O33" s="42">
        <v>19490.627569999899</v>
      </c>
      <c r="P33" s="42">
        <v>146417.22381140001</v>
      </c>
      <c r="Q33" s="42">
        <v>548.83067573999995</v>
      </c>
      <c r="R33" s="42">
        <v>20253.658728909999</v>
      </c>
      <c r="S33" s="42">
        <v>11376.0703177409</v>
      </c>
      <c r="T33" s="42">
        <v>11376.0703177409</v>
      </c>
      <c r="U33" s="42">
        <v>2163.8053313999999</v>
      </c>
      <c r="V33" s="42">
        <v>9489.003487</v>
      </c>
      <c r="W33" s="42">
        <v>24687.161431</v>
      </c>
      <c r="X33" s="42">
        <v>3474.3709692799898</v>
      </c>
      <c r="Y33" s="42">
        <v>35035.649778999898</v>
      </c>
      <c r="Z33" s="42">
        <v>321886.52124999999</v>
      </c>
    </row>
    <row r="34" spans="1:26" x14ac:dyDescent="0.3">
      <c r="A34" s="42" t="s">
        <v>33</v>
      </c>
      <c r="B34" s="42">
        <v>6711.0960869999999</v>
      </c>
      <c r="C34" s="42">
        <v>19283.565332999999</v>
      </c>
      <c r="D34" s="42">
        <v>9707.2068569999992</v>
      </c>
      <c r="E34" s="42">
        <v>9707.2068569999992</v>
      </c>
      <c r="F34" s="42">
        <v>2402.3147267999998</v>
      </c>
      <c r="G34" s="42">
        <v>80003.01182</v>
      </c>
      <c r="H34" s="42">
        <v>92746.329280000005</v>
      </c>
      <c r="I34" s="42">
        <v>13964.456544000001</v>
      </c>
      <c r="J34" s="42">
        <v>3355.5482069</v>
      </c>
      <c r="K34" s="42">
        <v>22941.350007000001</v>
      </c>
      <c r="L34" s="42">
        <v>10290.2492739999</v>
      </c>
      <c r="M34" s="42">
        <v>13237.346965999899</v>
      </c>
      <c r="N34" s="42">
        <v>13237.346965999899</v>
      </c>
      <c r="O34" s="42">
        <v>35274.872863999997</v>
      </c>
      <c r="P34" s="42">
        <v>413406.99076409999</v>
      </c>
      <c r="Q34" s="42">
        <v>980.89308110000002</v>
      </c>
      <c r="R34" s="42">
        <v>47823.032747799902</v>
      </c>
      <c r="S34" s="42">
        <v>22139.934917310002</v>
      </c>
      <c r="T34" s="42">
        <v>22139.934917310002</v>
      </c>
      <c r="U34" s="42">
        <v>3916.1434000999998</v>
      </c>
      <c r="V34" s="42">
        <v>19129.797155999899</v>
      </c>
      <c r="W34" s="42">
        <v>46482.831828999901</v>
      </c>
      <c r="X34" s="42">
        <v>12213.375914099899</v>
      </c>
      <c r="Y34" s="42">
        <v>89231.9246099999</v>
      </c>
      <c r="Z34" s="42">
        <v>832789.76147000003</v>
      </c>
    </row>
    <row r="35" spans="1:26" x14ac:dyDescent="0.3">
      <c r="A35" s="42" t="s">
        <v>34</v>
      </c>
      <c r="B35" s="42">
        <v>2934.1654595</v>
      </c>
      <c r="C35" s="42">
        <v>8508.3590929999991</v>
      </c>
      <c r="D35" s="42">
        <v>4302.0627467000004</v>
      </c>
      <c r="E35" s="42">
        <v>4302.0627467000004</v>
      </c>
      <c r="F35" s="42">
        <v>1064.6599707</v>
      </c>
      <c r="G35" s="42">
        <v>3161.2734301</v>
      </c>
      <c r="H35" s="42">
        <v>41066.151978000002</v>
      </c>
      <c r="I35" s="42">
        <v>6161.4484515000004</v>
      </c>
      <c r="J35" s="42">
        <v>1467.0861823999901</v>
      </c>
      <c r="K35" s="42">
        <v>10122.256332999999</v>
      </c>
      <c r="L35" s="42">
        <v>4499.0090223999996</v>
      </c>
      <c r="M35" s="42">
        <v>5866.5563134000004</v>
      </c>
      <c r="N35" s="42">
        <v>5866.5563134000004</v>
      </c>
      <c r="O35" s="42">
        <v>15633.207842</v>
      </c>
      <c r="P35" s="42">
        <v>6358.0638476491904</v>
      </c>
      <c r="Q35" s="42">
        <v>428.85776526000001</v>
      </c>
      <c r="R35" s="42">
        <v>21263.504371309999</v>
      </c>
      <c r="S35" s="42">
        <v>30257.241094150198</v>
      </c>
      <c r="T35" s="42">
        <v>30257.241094150198</v>
      </c>
      <c r="U35" s="42">
        <v>1735.55690229999</v>
      </c>
      <c r="V35" s="42">
        <v>7379.5422680000001</v>
      </c>
      <c r="W35" s="42">
        <v>19536.847406000001</v>
      </c>
      <c r="X35" s="42">
        <v>3241.2455493499901</v>
      </c>
      <c r="Y35" s="42">
        <v>4751.5819661999903</v>
      </c>
      <c r="Z35" s="42">
        <v>120711.77322</v>
      </c>
    </row>
    <row r="36" spans="1:26" x14ac:dyDescent="0.3">
      <c r="A36" s="42" t="s">
        <v>35</v>
      </c>
      <c r="B36" s="42">
        <v>2986.6618657999902</v>
      </c>
      <c r="C36" s="42">
        <v>8584.0658206000007</v>
      </c>
      <c r="D36" s="42">
        <v>4318.1270990000003</v>
      </c>
      <c r="E36" s="42">
        <v>4318.1270990000003</v>
      </c>
      <c r="F36" s="42">
        <v>1068.6357214</v>
      </c>
      <c r="G36" s="42">
        <v>6316.7511486999902</v>
      </c>
      <c r="H36" s="42">
        <v>41258.178634999997</v>
      </c>
      <c r="I36" s="42">
        <v>6216.2645499999999</v>
      </c>
      <c r="J36" s="42">
        <v>1493.3304642999999</v>
      </c>
      <c r="K36" s="42">
        <v>10212.329672</v>
      </c>
      <c r="L36" s="42">
        <v>4579.5131807999996</v>
      </c>
      <c r="M36" s="42">
        <v>5888.4462106000001</v>
      </c>
      <c r="N36" s="42">
        <v>5888.4462106000001</v>
      </c>
      <c r="O36" s="42">
        <v>15691.537102</v>
      </c>
      <c r="P36" s="42">
        <v>125156.325568859</v>
      </c>
      <c r="Q36" s="42">
        <v>436.53099976999999</v>
      </c>
      <c r="R36" s="42">
        <v>19751.034499809899</v>
      </c>
      <c r="S36" s="42">
        <v>22319.321976701998</v>
      </c>
      <c r="T36" s="42">
        <v>22319.321976701998</v>
      </c>
      <c r="U36" s="42">
        <v>1742.0411741</v>
      </c>
      <c r="V36" s="42">
        <v>7564.2432738999996</v>
      </c>
      <c r="W36" s="42">
        <v>19789.179302999899</v>
      </c>
      <c r="X36" s="42">
        <v>3331.3412467599901</v>
      </c>
      <c r="Y36" s="42">
        <v>13060.781872699999</v>
      </c>
      <c r="Z36" s="42">
        <v>250370.371618</v>
      </c>
    </row>
    <row r="37" spans="1:26" x14ac:dyDescent="0.3">
      <c r="A37" s="42" t="s">
        <v>36</v>
      </c>
      <c r="B37" s="42">
        <v>6095.1471789999996</v>
      </c>
      <c r="C37" s="42">
        <v>17640.603409999901</v>
      </c>
      <c r="D37" s="42">
        <v>8913.2904629999994</v>
      </c>
      <c r="E37" s="42">
        <v>8913.2904629999994</v>
      </c>
      <c r="F37" s="42">
        <v>2205.8347369999901</v>
      </c>
      <c r="G37" s="42">
        <v>20128.678532000002</v>
      </c>
      <c r="H37" s="42">
        <v>85098.323520000005</v>
      </c>
      <c r="I37" s="42">
        <v>12774.687963</v>
      </c>
      <c r="J37" s="42">
        <v>3047.5788169999901</v>
      </c>
      <c r="K37" s="42">
        <v>20986.741730000002</v>
      </c>
      <c r="L37" s="42">
        <v>9345.82546</v>
      </c>
      <c r="M37" s="42">
        <v>12154.707687</v>
      </c>
      <c r="N37" s="42">
        <v>12154.707687</v>
      </c>
      <c r="O37" s="42">
        <v>32389.862440000001</v>
      </c>
      <c r="P37" s="42">
        <v>184205.38650609899</v>
      </c>
      <c r="Q37" s="42">
        <v>890.86664040000005</v>
      </c>
      <c r="R37" s="42">
        <v>47599.909673299902</v>
      </c>
      <c r="S37" s="42">
        <v>26004.482260460001</v>
      </c>
      <c r="T37" s="42">
        <v>26004.482260460001</v>
      </c>
      <c r="U37" s="42">
        <v>3595.8522859999998</v>
      </c>
      <c r="V37" s="42">
        <v>15525.4747789999</v>
      </c>
      <c r="W37" s="42">
        <v>40689.541969999897</v>
      </c>
      <c r="X37" s="42">
        <v>9226.6272499999995</v>
      </c>
      <c r="Y37" s="42">
        <v>24109.630725999901</v>
      </c>
      <c r="Z37" s="42">
        <v>455532.897</v>
      </c>
    </row>
    <row r="38" spans="1:26" x14ac:dyDescent="0.3">
      <c r="A38" s="42" t="s">
        <v>37</v>
      </c>
      <c r="B38" s="42">
        <v>10741.096207999901</v>
      </c>
      <c r="C38" s="42">
        <v>31198.383470000001</v>
      </c>
      <c r="D38" s="42">
        <v>15738.849506</v>
      </c>
      <c r="E38" s="42">
        <v>15738.849506</v>
      </c>
      <c r="F38" s="42">
        <v>3895.0061349999901</v>
      </c>
      <c r="G38" s="42">
        <v>95936.108470000006</v>
      </c>
      <c r="H38" s="42">
        <v>150244.23582</v>
      </c>
      <c r="I38" s="42">
        <v>22592.749459999999</v>
      </c>
      <c r="J38" s="42">
        <v>5370.5512859999999</v>
      </c>
      <c r="K38" s="42">
        <v>37116.232379999899</v>
      </c>
      <c r="L38" s="42">
        <v>16469.536206000001</v>
      </c>
      <c r="M38" s="42">
        <v>21462.4535</v>
      </c>
      <c r="N38" s="42">
        <v>21462.4535</v>
      </c>
      <c r="O38" s="42">
        <v>57193.184879999899</v>
      </c>
      <c r="P38" s="42">
        <v>177568.1997917</v>
      </c>
      <c r="Q38" s="42">
        <v>1569.9185540999899</v>
      </c>
      <c r="R38" s="42">
        <v>66448.010800599994</v>
      </c>
      <c r="S38" s="42">
        <v>14233.82280948</v>
      </c>
      <c r="T38" s="42">
        <v>14233.82280948</v>
      </c>
      <c r="U38" s="42">
        <v>6349.4513020000004</v>
      </c>
      <c r="V38" s="42">
        <v>56569.19182</v>
      </c>
      <c r="W38" s="42">
        <v>115649.61326</v>
      </c>
      <c r="X38" s="42">
        <v>11302.3972674999</v>
      </c>
      <c r="Y38" s="42">
        <v>151457.90411</v>
      </c>
      <c r="Z38" s="42">
        <v>876432.62699999905</v>
      </c>
    </row>
    <row r="39" spans="1:26" x14ac:dyDescent="0.3">
      <c r="A39" s="42" t="s">
        <v>129</v>
      </c>
      <c r="B39" s="42">
        <v>3770.0158683999998</v>
      </c>
      <c r="C39" s="42">
        <v>10675.0904239999</v>
      </c>
      <c r="D39" s="42">
        <v>5363.0455130999999</v>
      </c>
      <c r="E39" s="42">
        <v>5363.0455130999999</v>
      </c>
      <c r="F39" s="42">
        <v>1327.2326501</v>
      </c>
      <c r="G39" s="42">
        <v>10793.753612</v>
      </c>
      <c r="H39" s="42">
        <v>51298.660073999999</v>
      </c>
      <c r="I39" s="42">
        <v>7730.5158309999997</v>
      </c>
      <c r="J39" s="42">
        <v>1885.0027216999999</v>
      </c>
      <c r="K39" s="42">
        <v>12699.982279</v>
      </c>
      <c r="L39" s="42">
        <v>5780.6427459999904</v>
      </c>
      <c r="M39" s="42">
        <v>7313.3747910000002</v>
      </c>
      <c r="N39" s="42">
        <v>7313.3747910000002</v>
      </c>
      <c r="O39" s="42">
        <v>19488.680691000001</v>
      </c>
      <c r="P39" s="42">
        <v>257320.44867149901</v>
      </c>
      <c r="Q39" s="42">
        <v>551.025016109999</v>
      </c>
      <c r="R39" s="42">
        <v>21855.298384720001</v>
      </c>
      <c r="S39" s="42">
        <v>12504.151922395</v>
      </c>
      <c r="T39" s="42">
        <v>12504.151922395</v>
      </c>
      <c r="U39" s="42">
        <v>2163.5909523</v>
      </c>
      <c r="V39" s="42">
        <v>9391.079248</v>
      </c>
      <c r="W39" s="42">
        <v>24539.114664000001</v>
      </c>
      <c r="X39" s="42">
        <v>3784.6357636500002</v>
      </c>
      <c r="Y39" s="42">
        <v>25249.051497</v>
      </c>
      <c r="Z39" s="42">
        <v>421849.79804999998</v>
      </c>
    </row>
    <row r="40" spans="1:26" x14ac:dyDescent="0.3">
      <c r="A40" s="42" t="s">
        <v>39</v>
      </c>
      <c r="B40" s="42">
        <v>115.99300289999999</v>
      </c>
      <c r="C40" s="42">
        <v>328.99598500000002</v>
      </c>
      <c r="D40" s="42">
        <v>165.2514228</v>
      </c>
      <c r="E40" s="42">
        <v>165.2514228</v>
      </c>
      <c r="F40" s="42">
        <v>40.895648799999996</v>
      </c>
      <c r="G40" s="42">
        <v>572.71131000000003</v>
      </c>
      <c r="H40" s="42">
        <v>1580.50980999999</v>
      </c>
      <c r="I40" s="42">
        <v>238.24749499999999</v>
      </c>
      <c r="J40" s="42">
        <v>57.996705999999897</v>
      </c>
      <c r="K40" s="42">
        <v>391.40167100000002</v>
      </c>
      <c r="L40" s="42">
        <v>177.85385819999999</v>
      </c>
      <c r="M40" s="42">
        <v>225.347902</v>
      </c>
      <c r="N40" s="42">
        <v>225.347902</v>
      </c>
      <c r="O40" s="42">
        <v>600.50664500000005</v>
      </c>
      <c r="P40" s="42">
        <v>10510.5801035</v>
      </c>
      <c r="Q40" s="42">
        <v>16.953531859999998</v>
      </c>
      <c r="R40" s="42">
        <v>652.83349341999894</v>
      </c>
      <c r="S40" s="42">
        <v>158.39182289999999</v>
      </c>
      <c r="T40" s="42">
        <v>158.39182289999999</v>
      </c>
      <c r="U40" s="42">
        <v>66.666795399999998</v>
      </c>
      <c r="V40" s="42">
        <v>300.31177100000002</v>
      </c>
      <c r="W40" s="42">
        <v>772.14661099999898</v>
      </c>
      <c r="X40" s="42">
        <v>118.5260389</v>
      </c>
      <c r="Y40" s="42">
        <v>1227.4756199999999</v>
      </c>
      <c r="Z40" s="42">
        <v>16278.098180000001</v>
      </c>
    </row>
    <row r="41" spans="1:26" x14ac:dyDescent="0.3">
      <c r="A41" s="42" t="s">
        <v>40</v>
      </c>
      <c r="B41" s="42">
        <v>5416.4358300000004</v>
      </c>
      <c r="C41" s="42">
        <v>15607.0760899999</v>
      </c>
      <c r="D41" s="42">
        <v>7865.7420300000003</v>
      </c>
      <c r="E41" s="42">
        <v>7865.7420300000003</v>
      </c>
      <c r="F41" s="42">
        <v>1946.5932559999901</v>
      </c>
      <c r="G41" s="42">
        <v>92736.084099999993</v>
      </c>
      <c r="H41" s="42">
        <v>75132.1538</v>
      </c>
      <c r="I41" s="42">
        <v>11302.0655199999</v>
      </c>
      <c r="J41" s="42">
        <v>2708.2156489999902</v>
      </c>
      <c r="K41" s="42">
        <v>18567.48878</v>
      </c>
      <c r="L41" s="42">
        <v>8305.1261099999992</v>
      </c>
      <c r="M41" s="42">
        <v>10726.20629</v>
      </c>
      <c r="N41" s="42">
        <v>10726.20629</v>
      </c>
      <c r="O41" s="42">
        <v>28583.201010000001</v>
      </c>
      <c r="P41" s="42">
        <v>367301.43670800002</v>
      </c>
      <c r="Q41" s="42">
        <v>791.66189399999996</v>
      </c>
      <c r="R41" s="42">
        <v>41018.361541999999</v>
      </c>
      <c r="S41" s="42">
        <v>12541.420599999999</v>
      </c>
      <c r="T41" s="42">
        <v>12541.420599999999</v>
      </c>
      <c r="U41" s="42">
        <v>3173.2403669999999</v>
      </c>
      <c r="V41" s="42">
        <v>16814.644119999899</v>
      </c>
      <c r="W41" s="42">
        <v>39044.958149999999</v>
      </c>
      <c r="X41" s="42">
        <v>12718.421716000001</v>
      </c>
      <c r="Y41" s="42">
        <v>86297.743199999895</v>
      </c>
      <c r="Z41" s="42">
        <v>756734.56669999904</v>
      </c>
    </row>
    <row r="42" spans="1:26" x14ac:dyDescent="0.3">
      <c r="A42" s="42" t="s">
        <v>41</v>
      </c>
      <c r="B42" s="42">
        <v>3786.63008669999</v>
      </c>
      <c r="C42" s="42">
        <v>10983.9750138</v>
      </c>
      <c r="D42" s="42">
        <v>5553.2196626000004</v>
      </c>
      <c r="E42" s="42">
        <v>5553.2196626000004</v>
      </c>
      <c r="F42" s="42">
        <v>1374.2960566700001</v>
      </c>
      <c r="G42" s="42">
        <v>5969.6771896999899</v>
      </c>
      <c r="H42" s="42">
        <v>53008.487034999896</v>
      </c>
      <c r="I42" s="42">
        <v>7954.1909304999999</v>
      </c>
      <c r="J42" s="42">
        <v>1893.3168300999901</v>
      </c>
      <c r="K42" s="42">
        <v>13067.4598272</v>
      </c>
      <c r="L42" s="42">
        <v>5806.1103580999998</v>
      </c>
      <c r="M42" s="42">
        <v>7572.7063691000003</v>
      </c>
      <c r="N42" s="42">
        <v>7572.7063691000003</v>
      </c>
      <c r="O42" s="42">
        <v>20179.766243999999</v>
      </c>
      <c r="P42" s="42">
        <v>9872.5702973109892</v>
      </c>
      <c r="Q42" s="42">
        <v>553.45483444000001</v>
      </c>
      <c r="R42" s="42">
        <v>29612.16677172</v>
      </c>
      <c r="S42" s="42">
        <v>27836.630562127</v>
      </c>
      <c r="T42" s="42">
        <v>27836.630562127</v>
      </c>
      <c r="U42" s="42">
        <v>2240.3125476</v>
      </c>
      <c r="V42" s="42">
        <v>12753.619337299901</v>
      </c>
      <c r="W42" s="42">
        <v>30061.171767</v>
      </c>
      <c r="X42" s="42">
        <v>4959.1603904599997</v>
      </c>
      <c r="Y42" s="42">
        <v>10734.373204</v>
      </c>
      <c r="Z42" s="42">
        <v>174986.036914</v>
      </c>
    </row>
    <row r="43" spans="1:26" x14ac:dyDescent="0.3">
      <c r="A43" s="42" t="s">
        <v>42</v>
      </c>
      <c r="B43" s="42">
        <v>4860.4942616999997</v>
      </c>
      <c r="C43" s="42">
        <v>13843.171053</v>
      </c>
      <c r="D43" s="42">
        <v>6955.285269</v>
      </c>
      <c r="E43" s="42">
        <v>6955.285269</v>
      </c>
      <c r="F43" s="42">
        <v>1721.2733111</v>
      </c>
      <c r="G43" s="42">
        <v>19652.084869999901</v>
      </c>
      <c r="H43" s="42">
        <v>66501.87818</v>
      </c>
      <c r="I43" s="42">
        <v>10024.7203019999</v>
      </c>
      <c r="J43" s="42">
        <v>2430.2512778</v>
      </c>
      <c r="K43" s="42">
        <v>16469.003038999999</v>
      </c>
      <c r="L43" s="42">
        <v>7452.6986499999903</v>
      </c>
      <c r="M43" s="42">
        <v>9484.6469379999908</v>
      </c>
      <c r="N43" s="42">
        <v>9484.6469379999908</v>
      </c>
      <c r="O43" s="42">
        <v>25274.687629</v>
      </c>
      <c r="P43" s="42">
        <v>426765.11382319999</v>
      </c>
      <c r="Q43" s="42">
        <v>710.41029879999996</v>
      </c>
      <c r="R43" s="42">
        <v>34212.953173000002</v>
      </c>
      <c r="S43" s="42">
        <v>19424.947380400001</v>
      </c>
      <c r="T43" s="42">
        <v>19424.947380400001</v>
      </c>
      <c r="U43" s="42">
        <v>2805.9432244</v>
      </c>
      <c r="V43" s="42">
        <v>12350.451424999999</v>
      </c>
      <c r="W43" s="42">
        <v>32048.501695999901</v>
      </c>
      <c r="X43" s="42">
        <v>6203.2754071999998</v>
      </c>
      <c r="Y43" s="42">
        <v>35875.429040999901</v>
      </c>
      <c r="Z43" s="42">
        <v>656448.35490000003</v>
      </c>
    </row>
    <row r="44" spans="1:26" x14ac:dyDescent="0.3">
      <c r="A44" s="42" t="s">
        <v>43</v>
      </c>
      <c r="B44" s="42">
        <v>30433.801555999999</v>
      </c>
      <c r="C44" s="42">
        <v>88246.293829999893</v>
      </c>
      <c r="D44" s="42">
        <v>44590.534129</v>
      </c>
      <c r="E44" s="42">
        <v>44590.534129</v>
      </c>
      <c r="F44" s="42">
        <v>11035.140873</v>
      </c>
      <c r="G44" s="42">
        <v>132331.54931199999</v>
      </c>
      <c r="H44" s="42">
        <v>425667.18443999998</v>
      </c>
      <c r="I44" s="42">
        <v>63904.764559000003</v>
      </c>
      <c r="J44" s="42">
        <v>15216.889832999999</v>
      </c>
      <c r="K44" s="42">
        <v>104985.206029999</v>
      </c>
      <c r="L44" s="42">
        <v>46664.7591179999</v>
      </c>
      <c r="M44" s="42">
        <v>60806.376286999897</v>
      </c>
      <c r="N44" s="42">
        <v>60806.376286999897</v>
      </c>
      <c r="O44" s="42">
        <v>162036.85633000001</v>
      </c>
      <c r="P44" s="42">
        <v>650174.24418100005</v>
      </c>
      <c r="Q44" s="42">
        <v>4448.2025359999898</v>
      </c>
      <c r="R44" s="42">
        <v>249583.82940719899</v>
      </c>
      <c r="S44" s="42">
        <v>102933.24884484</v>
      </c>
      <c r="T44" s="42">
        <v>102933.24884484</v>
      </c>
      <c r="U44" s="42">
        <v>17988.963663999999</v>
      </c>
      <c r="V44" s="42">
        <v>79045.502429</v>
      </c>
      <c r="W44" s="42">
        <v>204913.76764999999</v>
      </c>
      <c r="X44" s="42">
        <v>54401.581429399899</v>
      </c>
      <c r="Y44" s="42">
        <v>152998.91018499999</v>
      </c>
      <c r="Z44" s="42">
        <v>2093917.3987999901</v>
      </c>
    </row>
    <row r="45" spans="1:26" x14ac:dyDescent="0.3">
      <c r="A45" s="42" t="s">
        <v>44</v>
      </c>
      <c r="B45" s="42">
        <v>4517.6249260000004</v>
      </c>
      <c r="C45" s="42">
        <v>13169.6220889999</v>
      </c>
      <c r="D45" s="42">
        <v>6625.1083529999996</v>
      </c>
      <c r="E45" s="42">
        <v>6625.1083529999996</v>
      </c>
      <c r="F45" s="42">
        <v>1639.5626239999999</v>
      </c>
      <c r="G45" s="42">
        <v>15373.071876</v>
      </c>
      <c r="H45" s="42">
        <v>63240.27536</v>
      </c>
      <c r="I45" s="42">
        <v>9536.9650849999907</v>
      </c>
      <c r="J45" s="42">
        <v>2258.8105722999999</v>
      </c>
      <c r="K45" s="42">
        <v>15667.693213</v>
      </c>
      <c r="L45" s="42">
        <v>6926.9650729999903</v>
      </c>
      <c r="M45" s="42">
        <v>9034.3954969999995</v>
      </c>
      <c r="N45" s="42">
        <v>9034.3954969999995</v>
      </c>
      <c r="O45" s="42">
        <v>24074.861201</v>
      </c>
      <c r="P45" s="42">
        <v>45844.641205899999</v>
      </c>
      <c r="Q45" s="42">
        <v>660.29727800000001</v>
      </c>
      <c r="R45" s="42">
        <v>39594.561288199897</v>
      </c>
      <c r="S45" s="42">
        <v>12223.280404179999</v>
      </c>
      <c r="T45" s="42">
        <v>12223.280404179999</v>
      </c>
      <c r="U45" s="42">
        <v>2672.7356150000001</v>
      </c>
      <c r="V45" s="42">
        <v>13696.822657000001</v>
      </c>
      <c r="W45" s="42">
        <v>33548.372079999899</v>
      </c>
      <c r="X45" s="42">
        <v>6781.5780887999999</v>
      </c>
      <c r="Y45" s="42">
        <v>24232.877722000001</v>
      </c>
      <c r="Z45" s="42">
        <v>263995.23707999999</v>
      </c>
    </row>
    <row r="46" spans="1:26" x14ac:dyDescent="0.3">
      <c r="A46" s="42" t="s">
        <v>45</v>
      </c>
      <c r="B46" s="42">
        <v>868.93779099999995</v>
      </c>
      <c r="C46" s="42">
        <v>2460.7935889999999</v>
      </c>
      <c r="D46" s="42">
        <v>1237.6961060000001</v>
      </c>
      <c r="E46" s="42">
        <v>1237.6961060000001</v>
      </c>
      <c r="F46" s="42">
        <v>306.30284529999898</v>
      </c>
      <c r="G46" s="42">
        <v>3628.8987139999999</v>
      </c>
      <c r="H46" s="42">
        <v>11837.782255</v>
      </c>
      <c r="I46" s="42">
        <v>1782.0162379999999</v>
      </c>
      <c r="J46" s="42">
        <v>434.4663754</v>
      </c>
      <c r="K46" s="42">
        <v>2927.5709660000002</v>
      </c>
      <c r="L46" s="42">
        <v>1332.3590323999899</v>
      </c>
      <c r="M46" s="42">
        <v>1687.79712899999</v>
      </c>
      <c r="N46" s="42">
        <v>1687.79712899999</v>
      </c>
      <c r="O46" s="42">
        <v>4497.6453389999997</v>
      </c>
      <c r="P46" s="42">
        <v>22985.639609900001</v>
      </c>
      <c r="Q46" s="42">
        <v>127.00388847999901</v>
      </c>
      <c r="R46" s="42">
        <v>4262.6272509</v>
      </c>
      <c r="S46" s="42">
        <v>1266.0691582219899</v>
      </c>
      <c r="T46" s="42">
        <v>1266.0691582219899</v>
      </c>
      <c r="U46" s="42">
        <v>499.32017930000001</v>
      </c>
      <c r="V46" s="42">
        <v>2156.3068069999999</v>
      </c>
      <c r="W46" s="42">
        <v>5645.8345650000001</v>
      </c>
      <c r="X46" s="42">
        <v>746.70629726999903</v>
      </c>
      <c r="Y46" s="42">
        <v>11144.716114000001</v>
      </c>
      <c r="Z46" s="42">
        <v>66465.907519999993</v>
      </c>
    </row>
    <row r="47" spans="1:26" x14ac:dyDescent="0.3">
      <c r="A47" s="42" t="s">
        <v>46</v>
      </c>
      <c r="B47" s="42">
        <v>4886.1110884</v>
      </c>
      <c r="C47" s="42">
        <v>13883.6563015999</v>
      </c>
      <c r="D47" s="42">
        <v>6978.4120849999999</v>
      </c>
      <c r="E47" s="42">
        <v>6978.4120849999999</v>
      </c>
      <c r="F47" s="42">
        <v>1727.00075932</v>
      </c>
      <c r="G47" s="42">
        <v>41817.962629000001</v>
      </c>
      <c r="H47" s="42">
        <v>66731.954252999902</v>
      </c>
      <c r="I47" s="42">
        <v>10054.0388257</v>
      </c>
      <c r="J47" s="42">
        <v>2443.0667369899902</v>
      </c>
      <c r="K47" s="42">
        <v>16517.166703399998</v>
      </c>
      <c r="L47" s="42">
        <v>7491.9824368</v>
      </c>
      <c r="M47" s="42">
        <v>9516.2012989999894</v>
      </c>
      <c r="N47" s="42">
        <v>9516.2012989999894</v>
      </c>
      <c r="O47" s="42">
        <v>25358.7834344</v>
      </c>
      <c r="P47" s="42">
        <v>435416.69367549999</v>
      </c>
      <c r="Q47" s="42">
        <v>714.15455566999901</v>
      </c>
      <c r="R47" s="42">
        <v>33123.440727840003</v>
      </c>
      <c r="S47" s="42">
        <v>11600.344041271001</v>
      </c>
      <c r="T47" s="42">
        <v>11600.344041271001</v>
      </c>
      <c r="U47" s="42">
        <v>2815.2733056799998</v>
      </c>
      <c r="V47" s="42">
        <v>12267.293338199999</v>
      </c>
      <c r="W47" s="42">
        <v>31443.390457599999</v>
      </c>
      <c r="X47" s="42">
        <v>7579.2548628000004</v>
      </c>
      <c r="Y47" s="42">
        <v>50884.043653999899</v>
      </c>
      <c r="Z47" s="42">
        <v>702164.43693799898</v>
      </c>
    </row>
    <row r="48" spans="1:26" x14ac:dyDescent="0.3">
      <c r="A48" s="42" t="s">
        <v>47</v>
      </c>
      <c r="B48" s="42">
        <v>9070.6095170000008</v>
      </c>
      <c r="C48" s="42">
        <v>26348.29968</v>
      </c>
      <c r="D48" s="42">
        <v>13292.503456999901</v>
      </c>
      <c r="E48" s="42">
        <v>13292.503456999901</v>
      </c>
      <c r="F48" s="42">
        <v>3289.5949609999998</v>
      </c>
      <c r="G48" s="42">
        <v>76576.195806999895</v>
      </c>
      <c r="H48" s="42">
        <v>126890.38563</v>
      </c>
      <c r="I48" s="42">
        <v>19080.476869999999</v>
      </c>
      <c r="J48" s="42">
        <v>4535.3084669999998</v>
      </c>
      <c r="K48" s="42">
        <v>31346.15958</v>
      </c>
      <c r="L48" s="42">
        <v>13908.147880999901</v>
      </c>
      <c r="M48" s="42">
        <v>18126.474190000001</v>
      </c>
      <c r="N48" s="42">
        <v>18126.474190000001</v>
      </c>
      <c r="O48" s="42">
        <v>48303.414649999897</v>
      </c>
      <c r="P48" s="42">
        <v>129299.856843399</v>
      </c>
      <c r="Q48" s="42">
        <v>1325.7593124999901</v>
      </c>
      <c r="R48" s="42">
        <v>47800.021949800001</v>
      </c>
      <c r="S48" s="42">
        <v>11107.6845502209</v>
      </c>
      <c r="T48" s="42">
        <v>11107.6845502209</v>
      </c>
      <c r="U48" s="42">
        <v>5362.5320810000003</v>
      </c>
      <c r="V48" s="42">
        <v>37728.58412</v>
      </c>
      <c r="W48" s="42">
        <v>82590.909310000003</v>
      </c>
      <c r="X48" s="42">
        <v>8753.0030492000005</v>
      </c>
      <c r="Y48" s="42">
        <v>137442.47625999901</v>
      </c>
      <c r="Z48" s="42">
        <v>690368.42310000001</v>
      </c>
    </row>
    <row r="49" spans="1:26" x14ac:dyDescent="0.3">
      <c r="A49" s="42" t="s">
        <v>48</v>
      </c>
      <c r="B49" s="42">
        <v>2691.4869181999902</v>
      </c>
      <c r="C49" s="42">
        <v>7510.6966339999999</v>
      </c>
      <c r="D49" s="42">
        <v>3775.8054317999899</v>
      </c>
      <c r="E49" s="42">
        <v>3775.8054317999899</v>
      </c>
      <c r="F49" s="42">
        <v>934.42634909999902</v>
      </c>
      <c r="G49" s="42">
        <v>8268.8164070000003</v>
      </c>
      <c r="H49" s="42">
        <v>36151.136886</v>
      </c>
      <c r="I49" s="42">
        <v>5438.9679291999901</v>
      </c>
      <c r="J49" s="42">
        <v>1345.7444376000001</v>
      </c>
      <c r="K49" s="42">
        <v>8935.3489199999894</v>
      </c>
      <c r="L49" s="42">
        <v>4126.9139355999996</v>
      </c>
      <c r="M49" s="42">
        <v>5148.92493439999</v>
      </c>
      <c r="N49" s="42">
        <v>5148.92493439999</v>
      </c>
      <c r="O49" s="42">
        <v>13720.8375399999</v>
      </c>
      <c r="P49" s="42">
        <v>286394.57493950002</v>
      </c>
      <c r="Q49" s="42">
        <v>393.38817749999902</v>
      </c>
      <c r="R49" s="42">
        <v>16080.614886719901</v>
      </c>
      <c r="S49" s="42">
        <v>3116.2083790767001</v>
      </c>
      <c r="T49" s="42">
        <v>3116.2083790767001</v>
      </c>
      <c r="U49" s="42">
        <v>1523.2565552999899</v>
      </c>
      <c r="V49" s="42">
        <v>6499.0087979999998</v>
      </c>
      <c r="W49" s="42">
        <v>17099.801099999899</v>
      </c>
      <c r="X49" s="42">
        <v>2844.29287901</v>
      </c>
      <c r="Y49" s="42">
        <v>20133.167904999998</v>
      </c>
      <c r="Z49" s="42">
        <v>405868.33679999999</v>
      </c>
    </row>
    <row r="50" spans="1:26" x14ac:dyDescent="0.3">
      <c r="A50" s="42" t="s">
        <v>49</v>
      </c>
      <c r="B50" s="42">
        <v>3518.0707171999902</v>
      </c>
      <c r="C50" s="42">
        <v>10146.215781999999</v>
      </c>
      <c r="D50" s="42">
        <v>5096.7415595999901</v>
      </c>
      <c r="E50" s="42">
        <v>5096.7415595999901</v>
      </c>
      <c r="F50" s="42">
        <v>1261.3281678999899</v>
      </c>
      <c r="G50" s="42">
        <v>10658.775801</v>
      </c>
      <c r="H50" s="42">
        <v>48690.9965239999</v>
      </c>
      <c r="I50" s="42">
        <v>7347.5153799999898</v>
      </c>
      <c r="J50" s="42">
        <v>1759.0373834</v>
      </c>
      <c r="K50" s="42">
        <v>12070.7856079999</v>
      </c>
      <c r="L50" s="42">
        <v>5394.32603069999</v>
      </c>
      <c r="M50" s="42">
        <v>6950.2293549999904</v>
      </c>
      <c r="N50" s="42">
        <v>6950.2293549999904</v>
      </c>
      <c r="O50" s="42">
        <v>18520.968874999999</v>
      </c>
      <c r="P50" s="42">
        <v>126170.5773359</v>
      </c>
      <c r="Q50" s="42">
        <v>514.2003674</v>
      </c>
      <c r="R50" s="42">
        <v>20867.606928079898</v>
      </c>
      <c r="S50" s="42">
        <v>20749.4710229267</v>
      </c>
      <c r="T50" s="42">
        <v>20749.4710229267</v>
      </c>
      <c r="U50" s="42">
        <v>2056.1610100999901</v>
      </c>
      <c r="V50" s="42">
        <v>9427.5678129999906</v>
      </c>
      <c r="W50" s="42">
        <v>24086.922506999999</v>
      </c>
      <c r="X50" s="42">
        <v>3389.3245940000002</v>
      </c>
      <c r="Y50" s="42">
        <v>26559.988372</v>
      </c>
      <c r="Z50" s="42">
        <v>286584.58632</v>
      </c>
    </row>
    <row r="51" spans="1:26" x14ac:dyDescent="0.3">
      <c r="A51" s="42" t="s">
        <v>50</v>
      </c>
      <c r="B51" s="42">
        <v>3820.6882719999999</v>
      </c>
      <c r="C51" s="42">
        <v>11087.868129999901</v>
      </c>
      <c r="D51" s="42">
        <v>5603.1941500000003</v>
      </c>
      <c r="E51" s="42">
        <v>5603.1941500000003</v>
      </c>
      <c r="F51" s="42">
        <v>1386.662032</v>
      </c>
      <c r="G51" s="42">
        <v>12794.017341999999</v>
      </c>
      <c r="H51" s="42">
        <v>53485.463729999901</v>
      </c>
      <c r="I51" s="42">
        <v>8029.4300499999899</v>
      </c>
      <c r="J51" s="42">
        <v>1910.34427399999</v>
      </c>
      <c r="K51" s="42">
        <v>13191.0579599999</v>
      </c>
      <c r="L51" s="42">
        <v>5858.33679999999</v>
      </c>
      <c r="M51" s="42">
        <v>7640.8507900000004</v>
      </c>
      <c r="N51" s="42">
        <v>7640.8507900000004</v>
      </c>
      <c r="O51" s="42">
        <v>20361.342409999899</v>
      </c>
      <c r="P51" s="42">
        <v>25073.283099799999</v>
      </c>
      <c r="Q51" s="42">
        <v>558.43218799999897</v>
      </c>
      <c r="R51" s="42">
        <v>30903.249226700002</v>
      </c>
      <c r="S51" s="42">
        <v>13534.560337597901</v>
      </c>
      <c r="T51" s="42">
        <v>13534.560337597901</v>
      </c>
      <c r="U51" s="42">
        <v>2260.4675469999902</v>
      </c>
      <c r="V51" s="42">
        <v>17051.86436</v>
      </c>
      <c r="W51" s="42">
        <v>36595.689729999998</v>
      </c>
      <c r="X51" s="42">
        <v>4250.8330400000004</v>
      </c>
      <c r="Y51" s="42">
        <v>23886.333455</v>
      </c>
      <c r="Z51" s="42">
        <v>222232.27900000001</v>
      </c>
    </row>
    <row r="52" spans="1:26" x14ac:dyDescent="0.3">
      <c r="A52" s="42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</row>
    <row r="53" spans="1:26" x14ac:dyDescent="0.3">
      <c r="A53" s="42" t="s">
        <v>56</v>
      </c>
      <c r="B53" s="42">
        <f t="shared" ref="B53" si="0">SUM(B3:B51)</f>
        <v>276977.14365879947</v>
      </c>
      <c r="C53" s="42">
        <f t="shared" ref="C53:I53" si="1">SUM(C3:C51)</f>
        <v>800273.23916119849</v>
      </c>
      <c r="D53" s="42">
        <f t="shared" si="1"/>
        <v>403400.57208249939</v>
      </c>
      <c r="E53" s="42">
        <f t="shared" si="1"/>
        <v>403400.57208249939</v>
      </c>
      <c r="F53" s="42">
        <f t="shared" si="1"/>
        <v>99832.475675989845</v>
      </c>
      <c r="G53" s="42">
        <f t="shared" si="1"/>
        <v>1936209.8082049969</v>
      </c>
      <c r="H53" s="42">
        <f t="shared" si="1"/>
        <v>3852454.6963659953</v>
      </c>
      <c r="I53" s="42">
        <f t="shared" si="1"/>
        <v>579528.79244039906</v>
      </c>
      <c r="J53" s="42">
        <f t="shared" ref="J53:T53" si="2">SUM(J3:J51)</f>
        <v>138488.53869738986</v>
      </c>
      <c r="K53" s="42">
        <f t="shared" si="2"/>
        <v>952072.36545519787</v>
      </c>
      <c r="L53" s="42">
        <f t="shared" si="2"/>
        <v>424694.53614679951</v>
      </c>
      <c r="M53" s="42">
        <f t="shared" si="2"/>
        <v>550101.64888109919</v>
      </c>
      <c r="N53" s="42">
        <f t="shared" si="2"/>
        <v>550101.64888109919</v>
      </c>
      <c r="O53" s="42">
        <f t="shared" si="2"/>
        <v>1465911.0723139991</v>
      </c>
      <c r="P53" s="42">
        <f t="shared" si="2"/>
        <v>10130656.275773823</v>
      </c>
      <c r="Q53" s="42">
        <f t="shared" si="2"/>
        <v>40482.970386739922</v>
      </c>
      <c r="R53" s="42">
        <f t="shared" si="2"/>
        <v>2026335.394972547</v>
      </c>
      <c r="S53" s="42">
        <f t="shared" si="2"/>
        <v>980478.65509724675</v>
      </c>
      <c r="T53" s="42">
        <f t="shared" si="2"/>
        <v>980478.65509724675</v>
      </c>
      <c r="U53" s="42">
        <f t="shared" ref="U53:X53" si="3">SUM(U3:U51)</f>
        <v>162742.12046031977</v>
      </c>
      <c r="V53" s="42">
        <f t="shared" si="3"/>
        <v>901159.91033939878</v>
      </c>
      <c r="W53" s="42">
        <f t="shared" si="3"/>
        <v>2127289.9787476975</v>
      </c>
      <c r="X53" s="42">
        <f t="shared" si="3"/>
        <v>419954.11252563511</v>
      </c>
      <c r="Y53" s="42">
        <f t="shared" ref="Y53:Z53" si="4">SUM(Y3:Y51)</f>
        <v>2545110.4460536931</v>
      </c>
      <c r="Z53" s="42">
        <f t="shared" si="4"/>
        <v>25255118.352088954</v>
      </c>
    </row>
    <row r="54" spans="1:26" x14ac:dyDescent="0.3">
      <c r="A54" s="42" t="s">
        <v>344</v>
      </c>
      <c r="B54" s="42">
        <f t="shared" ref="B54" si="5">SUM(B3:B51)-B4-B6-B7-B13-B27-B29-B32-B38-B45-B48-B51</f>
        <v>183694.31179209962</v>
      </c>
      <c r="C54" s="42">
        <f t="shared" ref="C54:W54" si="6">SUM(C3:C51)-C4-C6-C7-C13-C27-C29-C32-C38-C45-C48-C51</f>
        <v>529081.2011331988</v>
      </c>
      <c r="D54" s="42">
        <f t="shared" si="6"/>
        <v>266673.33417649963</v>
      </c>
      <c r="E54" s="42">
        <f t="shared" si="6"/>
        <v>266673.33417649963</v>
      </c>
      <c r="F54" s="42">
        <f t="shared" si="6"/>
        <v>65995.583540789885</v>
      </c>
      <c r="G54" s="42">
        <f t="shared" si="6"/>
        <v>1330771.065123497</v>
      </c>
      <c r="H54" s="42">
        <f t="shared" si="6"/>
        <v>2547271.8940519975</v>
      </c>
      <c r="I54" s="42">
        <f t="shared" si="6"/>
        <v>383141.36301739921</v>
      </c>
      <c r="J54" s="42">
        <f t="shared" ref="J54:T54" si="7">SUM(J3:J51)-J4-J6-J7-J13-J27-J29-J32-J38-J45-J48-J51</f>
        <v>91847.124242589911</v>
      </c>
      <c r="K54" s="42">
        <f t="shared" si="7"/>
        <v>629439.49097619823</v>
      </c>
      <c r="L54" s="42">
        <f t="shared" si="7"/>
        <v>281662.09896379971</v>
      </c>
      <c r="M54" s="42">
        <f t="shared" si="7"/>
        <v>363652.06477309932</v>
      </c>
      <c r="N54" s="42">
        <f t="shared" si="7"/>
        <v>363652.06477309932</v>
      </c>
      <c r="O54" s="42">
        <f t="shared" si="7"/>
        <v>969060.11687699938</v>
      </c>
      <c r="P54" s="42">
        <f t="shared" si="7"/>
        <v>8645019.7660660334</v>
      </c>
      <c r="Q54" s="42">
        <f t="shared" si="7"/>
        <v>26848.749264339953</v>
      </c>
      <c r="R54" s="42">
        <f t="shared" si="7"/>
        <v>1327998.7094979885</v>
      </c>
      <c r="S54" s="42">
        <f t="shared" si="7"/>
        <v>788864.79007437488</v>
      </c>
      <c r="T54" s="42">
        <f t="shared" si="7"/>
        <v>788864.79007437488</v>
      </c>
      <c r="U54" s="42">
        <f t="shared" si="6"/>
        <v>107582.88066251988</v>
      </c>
      <c r="V54" s="42">
        <f t="shared" si="6"/>
        <v>501906.2572353991</v>
      </c>
      <c r="W54" s="42">
        <f t="shared" si="6"/>
        <v>1260472.1827906987</v>
      </c>
      <c r="X54" s="42">
        <f>SUM(X3:X51)-X4-X6-X7-X13-X27-X29-X32-X38-X45-X48-X51</f>
        <v>291851.20808569551</v>
      </c>
      <c r="Y54" s="42">
        <f t="shared" ref="Y54:Z54" si="8">SUM(Y3:Y51)-Y4-Y6-Y7-Y13-Y27-Y29-Y32-Y38-Y45-Y48-Y51</f>
        <v>1583196.1888486955</v>
      </c>
      <c r="Z54" s="42">
        <f t="shared" si="8"/>
        <v>18358683.475038968</v>
      </c>
    </row>
    <row r="55" spans="1:26" x14ac:dyDescent="0.3">
      <c r="A55" s="42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</row>
  </sheetData>
  <pageMargins left="0.75" right="0.75" top="1" bottom="1" header="0.5" footer="0.5"/>
  <pageSetup orientation="portrait" r:id="rId1"/>
  <headerFooter alignWithMargins="0">
    <oddHeader>&amp;A</oddHeader>
    <oddFooter>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3"/>
  <dimension ref="A1:CB96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4.4" x14ac:dyDescent="0.3"/>
  <cols>
    <col min="1" max="1" width="19.33203125" customWidth="1"/>
    <col min="3" max="3" width="9.109375" style="26"/>
    <col min="12" max="15" width="9.109375" style="26"/>
    <col min="17" max="17" width="22.33203125" bestFit="1" customWidth="1"/>
    <col min="18" max="18" width="6" style="85" bestFit="1" customWidth="1"/>
    <col min="19" max="19" width="5.5546875" style="26" bestFit="1" customWidth="1"/>
    <col min="20" max="20" width="5.6640625" bestFit="1" customWidth="1"/>
    <col min="21" max="21" width="14.6640625" bestFit="1" customWidth="1"/>
    <col min="22" max="22" width="5.6640625" bestFit="1" customWidth="1"/>
    <col min="23" max="23" width="5.6640625" style="85" customWidth="1"/>
    <col min="24" max="24" width="9.109375" bestFit="1" customWidth="1"/>
    <col min="25" max="25" width="4.6640625" bestFit="1" customWidth="1"/>
    <col min="26" max="26" width="12.44140625" bestFit="1" customWidth="1"/>
    <col min="27" max="27" width="4.6640625" bestFit="1" customWidth="1"/>
    <col min="28" max="28" width="5.88671875" bestFit="1" customWidth="1"/>
    <col min="29" max="29" width="5.6640625" style="26" customWidth="1"/>
    <col min="30" max="30" width="6" bestFit="1" customWidth="1"/>
    <col min="31" max="31" width="6" style="85" customWidth="1"/>
    <col min="32" max="32" width="6.5546875" bestFit="1" customWidth="1"/>
    <col min="33" max="33" width="15.5546875" bestFit="1" customWidth="1"/>
    <col min="34" max="34" width="6.6640625" bestFit="1" customWidth="1"/>
    <col min="35" max="35" width="5.109375" bestFit="1" customWidth="1"/>
    <col min="36" max="36" width="5.33203125" bestFit="1" customWidth="1"/>
    <col min="37" max="37" width="5.33203125" style="85" customWidth="1"/>
    <col min="38" max="38" width="5.109375" style="26" customWidth="1"/>
    <col min="39" max="39" width="6.6640625" bestFit="1" customWidth="1"/>
    <col min="40" max="40" width="6.33203125" style="26" bestFit="1" customWidth="1"/>
    <col min="41" max="41" width="5" style="26" bestFit="1" customWidth="1"/>
    <col min="42" max="42" width="10.109375" style="26" bestFit="1" customWidth="1"/>
    <col min="43" max="43" width="7.88671875" bestFit="1" customWidth="1"/>
    <col min="44" max="44" width="6.88671875" bestFit="1" customWidth="1"/>
    <col min="45" max="45" width="7.88671875" bestFit="1" customWidth="1"/>
    <col min="46" max="46" width="6" customWidth="1"/>
    <col min="47" max="48" width="4.44140625" bestFit="1" customWidth="1"/>
    <col min="49" max="49" width="5.88671875" bestFit="1" customWidth="1"/>
    <col min="50" max="50" width="4.6640625" bestFit="1" customWidth="1"/>
    <col min="51" max="51" width="4.109375" customWidth="1"/>
    <col min="52" max="52" width="6.6640625" bestFit="1" customWidth="1"/>
    <col min="53" max="53" width="4.33203125" bestFit="1" customWidth="1"/>
    <col min="54" max="54" width="6" bestFit="1" customWidth="1"/>
    <col min="55" max="55" width="3.33203125" customWidth="1"/>
    <col min="56" max="56" width="6.88671875" bestFit="1" customWidth="1"/>
    <col min="57" max="57" width="7" bestFit="1" customWidth="1"/>
    <col min="58" max="58" width="5.88671875" bestFit="1" customWidth="1"/>
    <col min="59" max="59" width="5.33203125" bestFit="1" customWidth="1"/>
    <col min="60" max="60" width="5.33203125" customWidth="1"/>
    <col min="61" max="61" width="8.88671875" bestFit="1" customWidth="1"/>
    <col min="62" max="62" width="4.88671875" customWidth="1"/>
    <col min="63" max="63" width="8" bestFit="1" customWidth="1"/>
    <col min="64" max="64" width="5.88671875" customWidth="1"/>
    <col min="65" max="65" width="6" customWidth="1"/>
    <col min="66" max="66" width="5.88671875" bestFit="1" customWidth="1"/>
    <col min="67" max="67" width="5.6640625" style="26" customWidth="1"/>
    <col min="68" max="68" width="4" bestFit="1" customWidth="1"/>
    <col min="69" max="69" width="5.88671875" bestFit="1" customWidth="1"/>
    <col min="70" max="70" width="4" bestFit="1" customWidth="1"/>
    <col min="71" max="71" width="6.88671875" bestFit="1" customWidth="1"/>
    <col min="72" max="72" width="6.88671875" style="26" customWidth="1"/>
    <col min="73" max="74" width="5.44140625" bestFit="1" customWidth="1"/>
    <col min="75" max="75" width="5.88671875" bestFit="1" customWidth="1"/>
    <col min="76" max="76" width="5.88671875" style="85" customWidth="1"/>
    <col min="77" max="77" width="5.88671875" bestFit="1" customWidth="1"/>
    <col min="78" max="78" width="9.33203125" bestFit="1" customWidth="1"/>
    <col min="79" max="79" width="7.33203125" bestFit="1" customWidth="1"/>
  </cols>
  <sheetData>
    <row r="1" spans="1:80" x14ac:dyDescent="0.3">
      <c r="A1" s="26"/>
      <c r="B1" s="26" t="s">
        <v>452</v>
      </c>
      <c r="D1" s="26"/>
      <c r="E1" s="26"/>
      <c r="F1" s="26"/>
      <c r="G1" s="26"/>
      <c r="H1" s="26"/>
      <c r="I1" s="26"/>
      <c r="J1" s="26"/>
      <c r="K1" s="26"/>
      <c r="Q1" s="26" t="s">
        <v>447</v>
      </c>
      <c r="CB1" s="15"/>
    </row>
    <row r="2" spans="1:80" x14ac:dyDescent="0.3">
      <c r="A2" s="26" t="s">
        <v>52</v>
      </c>
      <c r="B2" s="26" t="s">
        <v>59</v>
      </c>
      <c r="C2" s="26" t="s">
        <v>57</v>
      </c>
      <c r="D2" s="26" t="s">
        <v>60</v>
      </c>
      <c r="E2" s="26" t="s">
        <v>54</v>
      </c>
      <c r="F2" s="26" t="s">
        <v>53</v>
      </c>
      <c r="G2" s="26" t="s">
        <v>61</v>
      </c>
      <c r="H2" s="26" t="s">
        <v>62</v>
      </c>
      <c r="I2" s="26" t="s">
        <v>63</v>
      </c>
      <c r="J2" s="26" t="s">
        <v>64</v>
      </c>
      <c r="K2" s="26" t="s">
        <v>65</v>
      </c>
      <c r="L2" s="26" t="s">
        <v>67</v>
      </c>
      <c r="M2" s="26" t="s">
        <v>309</v>
      </c>
      <c r="N2" s="26" t="s">
        <v>312</v>
      </c>
      <c r="O2" s="26" t="s">
        <v>319</v>
      </c>
      <c r="Q2" s="24" t="s">
        <v>224</v>
      </c>
      <c r="R2" s="86" t="s">
        <v>442</v>
      </c>
      <c r="S2" s="24" t="s">
        <v>357</v>
      </c>
      <c r="T2" s="24" t="s">
        <v>130</v>
      </c>
      <c r="U2" s="24" t="s">
        <v>131</v>
      </c>
      <c r="V2" s="24" t="s">
        <v>132</v>
      </c>
      <c r="W2" s="86" t="s">
        <v>331</v>
      </c>
      <c r="X2" s="24" t="s">
        <v>358</v>
      </c>
      <c r="Y2" s="24" t="s">
        <v>133</v>
      </c>
      <c r="Z2" s="24" t="s">
        <v>59</v>
      </c>
      <c r="AA2" s="24" t="s">
        <v>135</v>
      </c>
      <c r="AB2" s="24" t="s">
        <v>136</v>
      </c>
      <c r="AC2" s="24" t="s">
        <v>359</v>
      </c>
      <c r="AD2" s="24" t="s">
        <v>137</v>
      </c>
      <c r="AE2" s="86" t="s">
        <v>444</v>
      </c>
      <c r="AF2" s="24" t="s">
        <v>138</v>
      </c>
      <c r="AG2" s="24" t="s">
        <v>139</v>
      </c>
      <c r="AH2" s="24" t="s">
        <v>140</v>
      </c>
      <c r="AI2" s="26" t="s">
        <v>141</v>
      </c>
      <c r="AJ2" s="26" t="s">
        <v>142</v>
      </c>
      <c r="AK2" s="85" t="s">
        <v>445</v>
      </c>
      <c r="AL2" s="26" t="s">
        <v>360</v>
      </c>
      <c r="AM2" s="26" t="s">
        <v>143</v>
      </c>
      <c r="AN2" s="26" t="s">
        <v>365</v>
      </c>
      <c r="AO2" s="26" t="s">
        <v>57</v>
      </c>
      <c r="AP2" s="26" t="s">
        <v>127</v>
      </c>
      <c r="AQ2" s="26" t="s">
        <v>144</v>
      </c>
      <c r="AR2" s="26" t="s">
        <v>145</v>
      </c>
      <c r="AS2" s="26" t="s">
        <v>60</v>
      </c>
      <c r="AT2" s="26" t="s">
        <v>146</v>
      </c>
      <c r="AU2" s="26" t="s">
        <v>147</v>
      </c>
      <c r="AV2" s="26" t="s">
        <v>148</v>
      </c>
      <c r="AW2" s="26" t="s">
        <v>149</v>
      </c>
      <c r="AX2" s="26" t="s">
        <v>150</v>
      </c>
      <c r="AY2" s="26" t="s">
        <v>151</v>
      </c>
      <c r="AZ2" s="26" t="s">
        <v>152</v>
      </c>
      <c r="BA2" s="26" t="s">
        <v>153</v>
      </c>
      <c r="BB2" s="26" t="s">
        <v>154</v>
      </c>
      <c r="BC2" s="26" t="s">
        <v>155</v>
      </c>
      <c r="BD2" s="26" t="s">
        <v>54</v>
      </c>
      <c r="BE2" s="26" t="s">
        <v>53</v>
      </c>
      <c r="BF2" s="26" t="s">
        <v>156</v>
      </c>
      <c r="BG2" s="26" t="s">
        <v>157</v>
      </c>
      <c r="BH2" s="26" t="s">
        <v>158</v>
      </c>
      <c r="BI2" s="26" t="s">
        <v>159</v>
      </c>
      <c r="BJ2" s="26" t="s">
        <v>160</v>
      </c>
      <c r="BK2" s="26" t="s">
        <v>161</v>
      </c>
      <c r="BL2" s="26" t="s">
        <v>162</v>
      </c>
      <c r="BM2" s="26" t="s">
        <v>163</v>
      </c>
      <c r="BN2" s="26" t="s">
        <v>164</v>
      </c>
      <c r="BO2" s="26" t="s">
        <v>361</v>
      </c>
      <c r="BP2" s="26" t="s">
        <v>165</v>
      </c>
      <c r="BQ2" s="26" t="s">
        <v>166</v>
      </c>
      <c r="BR2" s="26" t="s">
        <v>167</v>
      </c>
      <c r="BS2" s="26" t="s">
        <v>61</v>
      </c>
      <c r="BT2" s="26" t="s">
        <v>366</v>
      </c>
      <c r="BU2" s="26" t="s">
        <v>168</v>
      </c>
      <c r="BV2" s="24" t="s">
        <v>169</v>
      </c>
      <c r="BW2" s="24" t="s">
        <v>170</v>
      </c>
      <c r="BX2" s="86" t="s">
        <v>171</v>
      </c>
      <c r="BY2" s="26" t="s">
        <v>172</v>
      </c>
      <c r="BZ2" s="26" t="s">
        <v>173</v>
      </c>
      <c r="CA2" s="26" t="s">
        <v>367</v>
      </c>
    </row>
    <row r="3" spans="1:80" x14ac:dyDescent="0.3">
      <c r="A3" s="24" t="s">
        <v>0</v>
      </c>
      <c r="B3" s="24">
        <v>502.87044269</v>
      </c>
      <c r="C3" s="24"/>
      <c r="D3" s="24">
        <v>3615.5365565000002</v>
      </c>
      <c r="E3" s="24">
        <v>102.1440832</v>
      </c>
      <c r="F3" s="24">
        <v>98.982829580000001</v>
      </c>
      <c r="G3" s="24">
        <v>16.277960270000001</v>
      </c>
      <c r="H3" s="24">
        <v>158.47389977</v>
      </c>
      <c r="I3" s="24"/>
      <c r="J3" s="24"/>
      <c r="K3" s="24"/>
      <c r="L3" s="24"/>
      <c r="M3" s="24"/>
      <c r="N3" s="27"/>
      <c r="O3" s="27"/>
      <c r="P3" s="24"/>
      <c r="Q3" s="24" t="s">
        <v>0</v>
      </c>
      <c r="R3" s="86">
        <v>0</v>
      </c>
      <c r="S3" s="24">
        <v>3.11211970012624</v>
      </c>
      <c r="T3" s="24">
        <v>11.822656223157599</v>
      </c>
      <c r="U3" s="24">
        <v>11.822656223157599</v>
      </c>
      <c r="V3" s="24">
        <v>9.1545497102495101</v>
      </c>
      <c r="W3" s="86">
        <v>0</v>
      </c>
      <c r="X3" s="24">
        <v>3.09564538910687</v>
      </c>
      <c r="Y3" s="24">
        <v>2.8651277884631501</v>
      </c>
      <c r="Z3" s="24">
        <v>502.87032700055602</v>
      </c>
      <c r="AA3" s="24">
        <v>27.416303787964601</v>
      </c>
      <c r="AB3" s="24">
        <v>0.20819920609155701</v>
      </c>
      <c r="AC3" s="24">
        <v>4.7916769608415999</v>
      </c>
      <c r="AD3" s="24">
        <v>0</v>
      </c>
      <c r="AE3" s="86">
        <v>0</v>
      </c>
      <c r="AF3" s="24">
        <v>32.734909563093801</v>
      </c>
      <c r="AG3" s="24">
        <v>32.734909563093801</v>
      </c>
      <c r="AH3" s="24">
        <v>28.924273769451599</v>
      </c>
      <c r="AI3" s="24">
        <v>3.7876448291315099</v>
      </c>
      <c r="AJ3" s="24">
        <v>0.151532309546412</v>
      </c>
      <c r="AK3" s="86">
        <v>3.9626487789868099</v>
      </c>
      <c r="AL3" s="24">
        <v>0.40575530290610101</v>
      </c>
      <c r="AM3" s="24">
        <v>0</v>
      </c>
      <c r="AN3" s="24">
        <v>7.8087532010332805E-2</v>
      </c>
      <c r="AO3" s="24">
        <v>1.90512025282384</v>
      </c>
      <c r="AP3" s="24">
        <v>0</v>
      </c>
      <c r="AQ3" s="24">
        <v>3253.9815777714498</v>
      </c>
      <c r="AR3" s="24">
        <v>332.629281341953</v>
      </c>
      <c r="AS3" s="24">
        <v>3615.5351328828601</v>
      </c>
      <c r="AT3" s="24">
        <v>0</v>
      </c>
      <c r="AU3" s="24">
        <v>4.8272639034069096</v>
      </c>
      <c r="AV3" s="24">
        <v>0</v>
      </c>
      <c r="AW3" s="24">
        <v>42.133716245922699</v>
      </c>
      <c r="AX3" s="24">
        <v>5.7706975676846503E-2</v>
      </c>
      <c r="AY3" s="24">
        <v>2.02914644721859E-2</v>
      </c>
      <c r="AZ3" s="24">
        <v>76.335523618335799</v>
      </c>
      <c r="BA3" s="24">
        <v>2.5933502651168099E-2</v>
      </c>
      <c r="BB3" s="24">
        <v>0</v>
      </c>
      <c r="BC3" s="24">
        <v>3.7613482267894599E-3</v>
      </c>
      <c r="BD3" s="24">
        <v>102.14150944812501</v>
      </c>
      <c r="BE3" s="24">
        <v>98.980212237721503</v>
      </c>
      <c r="BF3" s="24">
        <v>3.1612972104036099</v>
      </c>
      <c r="BG3" s="24">
        <v>0</v>
      </c>
      <c r="BH3" s="24">
        <v>0</v>
      </c>
      <c r="BI3" s="24">
        <v>0.40493851156709998</v>
      </c>
      <c r="BJ3" s="24">
        <v>0</v>
      </c>
      <c r="BK3" s="24">
        <v>4.3453440921531996</v>
      </c>
      <c r="BL3" s="24">
        <v>0</v>
      </c>
      <c r="BM3" s="24">
        <v>0.112939361969168</v>
      </c>
      <c r="BN3" s="24">
        <v>17.381378269702399</v>
      </c>
      <c r="BO3" s="24">
        <v>0.103323980740055</v>
      </c>
      <c r="BP3" s="24">
        <v>0</v>
      </c>
      <c r="BQ3" s="24">
        <v>0.29199916266693099</v>
      </c>
      <c r="BR3" s="24">
        <v>3.9593029993000299E-4</v>
      </c>
      <c r="BS3" s="24">
        <v>16.277996927684601</v>
      </c>
      <c r="BT3" s="24">
        <v>17.5945573927414</v>
      </c>
      <c r="BU3" s="24">
        <v>0</v>
      </c>
      <c r="BV3" s="24">
        <v>0</v>
      </c>
      <c r="BW3" s="24">
        <v>5.8898717051578497</v>
      </c>
      <c r="BX3" s="86">
        <v>0</v>
      </c>
      <c r="BY3" s="24">
        <v>0.96225983926833403</v>
      </c>
      <c r="BZ3" s="24">
        <v>158.47386698104501</v>
      </c>
      <c r="CA3" s="24">
        <v>8.1917807532274605</v>
      </c>
    </row>
    <row r="4" spans="1:80" s="26" customFormat="1" x14ac:dyDescent="0.3">
      <c r="A4" s="24" t="s">
        <v>2</v>
      </c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7"/>
      <c r="O4" s="27"/>
      <c r="P4" s="24"/>
      <c r="Q4" s="24"/>
      <c r="R4" s="86"/>
      <c r="S4" s="24"/>
      <c r="T4" s="24"/>
      <c r="U4" s="24"/>
      <c r="V4" s="24"/>
      <c r="W4" s="86"/>
      <c r="X4" s="24"/>
      <c r="Y4" s="24"/>
      <c r="Z4" s="24"/>
      <c r="AA4" s="24"/>
      <c r="AB4" s="24"/>
      <c r="AC4" s="24"/>
      <c r="AD4" s="24"/>
      <c r="AE4" s="86"/>
      <c r="AF4" s="24"/>
      <c r="AG4" s="24"/>
      <c r="AH4" s="24"/>
      <c r="AI4" s="24"/>
      <c r="AJ4" s="24"/>
      <c r="AK4" s="86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24"/>
      <c r="BS4" s="24"/>
      <c r="BT4" s="24"/>
      <c r="BU4" s="24"/>
      <c r="BV4" s="24"/>
      <c r="BW4" s="24"/>
      <c r="BX4" s="86"/>
      <c r="BY4" s="24"/>
      <c r="BZ4" s="24"/>
      <c r="CA4" s="24"/>
    </row>
    <row r="5" spans="1:80" x14ac:dyDescent="0.3">
      <c r="A5" s="24" t="s">
        <v>3</v>
      </c>
      <c r="B5" s="24">
        <v>260.27396525</v>
      </c>
      <c r="C5" s="24"/>
      <c r="D5" s="24">
        <v>1929.9844284000001</v>
      </c>
      <c r="E5" s="24">
        <v>55.093208199999999</v>
      </c>
      <c r="F5" s="24">
        <v>53.397132290000002</v>
      </c>
      <c r="G5" s="24">
        <v>7.4102066999999998</v>
      </c>
      <c r="H5" s="24">
        <v>90.540206589999997</v>
      </c>
      <c r="I5" s="24"/>
      <c r="J5" s="24"/>
      <c r="K5" s="24"/>
      <c r="L5" s="24"/>
      <c r="M5" s="24"/>
      <c r="N5" s="27"/>
      <c r="O5" s="27"/>
      <c r="P5" s="24"/>
      <c r="Q5" s="24" t="s">
        <v>3</v>
      </c>
      <c r="R5" s="86">
        <v>0</v>
      </c>
      <c r="S5" s="24">
        <v>1.7780350232662201</v>
      </c>
      <c r="T5" s="24">
        <v>6.7545891186234197</v>
      </c>
      <c r="U5" s="24">
        <v>6.7545891186234197</v>
      </c>
      <c r="V5" s="24">
        <v>5.2302284727515298</v>
      </c>
      <c r="W5" s="86">
        <v>0</v>
      </c>
      <c r="X5" s="24">
        <v>1.76862336616438</v>
      </c>
      <c r="Y5" s="24">
        <v>1.63692050426514</v>
      </c>
      <c r="Z5" s="24">
        <v>260.273925486422</v>
      </c>
      <c r="AA5" s="24">
        <v>15.663637482838499</v>
      </c>
      <c r="AB5" s="24">
        <v>0.118949598814914</v>
      </c>
      <c r="AC5" s="24">
        <v>2.7376097955857799</v>
      </c>
      <c r="AD5" s="24">
        <v>0</v>
      </c>
      <c r="AE5" s="86">
        <v>0</v>
      </c>
      <c r="AF5" s="24">
        <v>18.702287840869701</v>
      </c>
      <c r="AG5" s="24">
        <v>18.702287840869701</v>
      </c>
      <c r="AH5" s="24">
        <v>15.439874788824699</v>
      </c>
      <c r="AI5" s="24">
        <v>2.1639793204331399</v>
      </c>
      <c r="AJ5" s="24">
        <v>8.6574400114177996E-2</v>
      </c>
      <c r="AK5" s="86">
        <v>2.2639648851266001</v>
      </c>
      <c r="AL5" s="24">
        <v>0.23181838286905901</v>
      </c>
      <c r="AM5" s="24">
        <v>0</v>
      </c>
      <c r="AN5" s="24">
        <v>4.4613465442270503E-2</v>
      </c>
      <c r="AO5" s="24">
        <v>1.0277341955036701</v>
      </c>
      <c r="AP5" s="24">
        <v>0</v>
      </c>
      <c r="AQ5" s="24">
        <v>1736.98527823431</v>
      </c>
      <c r="AR5" s="24">
        <v>177.55847703103501</v>
      </c>
      <c r="AS5" s="24">
        <v>1929.9836300541699</v>
      </c>
      <c r="AT5" s="24">
        <v>0</v>
      </c>
      <c r="AU5" s="24">
        <v>2.7579404088943198</v>
      </c>
      <c r="AV5" s="24">
        <v>0</v>
      </c>
      <c r="AW5" s="24">
        <v>24.072083871560999</v>
      </c>
      <c r="AX5" s="24">
        <v>3.1130512801688701E-2</v>
      </c>
      <c r="AY5" s="24">
        <v>1.09464045286242E-2</v>
      </c>
      <c r="AZ5" s="24">
        <v>41.179845350617498</v>
      </c>
      <c r="BA5" s="24">
        <v>1.3990045407607E-2</v>
      </c>
      <c r="BB5" s="24">
        <v>0</v>
      </c>
      <c r="BC5" s="24">
        <v>2.0290905706443498E-3</v>
      </c>
      <c r="BD5" s="24">
        <v>55.091823563853801</v>
      </c>
      <c r="BE5" s="24">
        <v>53.395717347073301</v>
      </c>
      <c r="BF5" s="24">
        <v>1.6961062167804799</v>
      </c>
      <c r="BG5" s="24">
        <v>0</v>
      </c>
      <c r="BH5" s="24">
        <v>0</v>
      </c>
      <c r="BI5" s="24">
        <v>0.21844758136984099</v>
      </c>
      <c r="BJ5" s="24">
        <v>0</v>
      </c>
      <c r="BK5" s="24">
        <v>2.3441344100266202</v>
      </c>
      <c r="BL5" s="24">
        <v>0</v>
      </c>
      <c r="BM5" s="24">
        <v>6.0926096950456601E-2</v>
      </c>
      <c r="BN5" s="24">
        <v>9.3765328565838306</v>
      </c>
      <c r="BO5" s="24">
        <v>5.9031663860665697E-2</v>
      </c>
      <c r="BP5" s="24">
        <v>0</v>
      </c>
      <c r="BQ5" s="24">
        <v>0.15752141055793401</v>
      </c>
      <c r="BR5" s="24">
        <v>2.1358765855696401E-4</v>
      </c>
      <c r="BS5" s="24">
        <v>7.4102454530425401</v>
      </c>
      <c r="BT5" s="24">
        <v>10.052222395805799</v>
      </c>
      <c r="BU5" s="24">
        <v>0</v>
      </c>
      <c r="BV5" s="24">
        <v>0</v>
      </c>
      <c r="BW5" s="24">
        <v>3.3650375016047702</v>
      </c>
      <c r="BX5" s="86">
        <v>0</v>
      </c>
      <c r="BY5" s="24">
        <v>0.54976342679064705</v>
      </c>
      <c r="BZ5" s="24">
        <v>90.540189754901107</v>
      </c>
      <c r="CA5" s="24">
        <v>4.6801745124470502</v>
      </c>
    </row>
    <row r="6" spans="1:80" x14ac:dyDescent="0.3">
      <c r="A6" s="24" t="s">
        <v>4</v>
      </c>
      <c r="B6" s="24">
        <v>1617.9445544</v>
      </c>
      <c r="C6" s="24"/>
      <c r="D6" s="24">
        <v>10744.291173</v>
      </c>
      <c r="E6" s="24">
        <v>284.53936485999998</v>
      </c>
      <c r="F6" s="24">
        <v>275.87339379000002</v>
      </c>
      <c r="G6" s="24">
        <v>25.527456610000002</v>
      </c>
      <c r="H6" s="24">
        <v>377.52417507000001</v>
      </c>
      <c r="I6" s="24"/>
      <c r="J6" s="24"/>
      <c r="K6" s="24"/>
      <c r="L6" s="27"/>
      <c r="M6" s="24"/>
      <c r="N6" s="27"/>
      <c r="O6" s="27"/>
      <c r="P6" s="24"/>
      <c r="Q6" s="24" t="s">
        <v>4</v>
      </c>
      <c r="R6" s="86">
        <v>0</v>
      </c>
      <c r="S6" s="24">
        <v>7.4138445076377302</v>
      </c>
      <c r="T6" s="24">
        <v>28.164511953655499</v>
      </c>
      <c r="U6" s="24">
        <v>28.164511953655499</v>
      </c>
      <c r="V6" s="24">
        <v>21.808407888361899</v>
      </c>
      <c r="W6" s="86">
        <v>0</v>
      </c>
      <c r="X6" s="24">
        <v>7.3745987792815102</v>
      </c>
      <c r="Y6" s="24">
        <v>6.8254453335223904</v>
      </c>
      <c r="Z6" s="24">
        <v>1617.9440872703999</v>
      </c>
      <c r="AA6" s="24">
        <v>65.312468194006001</v>
      </c>
      <c r="AB6" s="24">
        <v>0.495982202936602</v>
      </c>
      <c r="AC6" s="24">
        <v>11.4149633780206</v>
      </c>
      <c r="AD6" s="24">
        <v>0</v>
      </c>
      <c r="AE6" s="86">
        <v>0</v>
      </c>
      <c r="AF6" s="24">
        <v>77.982645730029205</v>
      </c>
      <c r="AG6" s="24">
        <v>77.982645730029205</v>
      </c>
      <c r="AH6" s="24">
        <v>85.954359197429397</v>
      </c>
      <c r="AI6" s="24">
        <v>9.0231077148902692</v>
      </c>
      <c r="AJ6" s="24">
        <v>0.36098739281285203</v>
      </c>
      <c r="AK6" s="86">
        <v>9.44001604502985</v>
      </c>
      <c r="AL6" s="24">
        <v>0.96661008919455405</v>
      </c>
      <c r="AM6" s="24">
        <v>0</v>
      </c>
      <c r="AN6" s="24">
        <v>0.18602384586622001</v>
      </c>
      <c r="AO6" s="24">
        <v>5.3097340671594004</v>
      </c>
      <c r="AP6" s="24">
        <v>0</v>
      </c>
      <c r="AQ6" s="24">
        <v>9669.85899679051</v>
      </c>
      <c r="AR6" s="24">
        <v>988.47442772598697</v>
      </c>
      <c r="AS6" s="24">
        <v>10744.2877837139</v>
      </c>
      <c r="AT6" s="24">
        <v>0</v>
      </c>
      <c r="AU6" s="24">
        <v>11.499744546954</v>
      </c>
      <c r="AV6" s="24">
        <v>0</v>
      </c>
      <c r="AW6" s="24">
        <v>100.373022423264</v>
      </c>
      <c r="AX6" s="24">
        <v>0.16083417665525701</v>
      </c>
      <c r="AY6" s="24">
        <v>5.65540305516515E-2</v>
      </c>
      <c r="AZ6" s="24">
        <v>212.75351655990701</v>
      </c>
      <c r="BA6" s="24">
        <v>7.2278787273158202E-2</v>
      </c>
      <c r="BB6" s="24">
        <v>0</v>
      </c>
      <c r="BC6" s="24">
        <v>1.0483185481472901E-2</v>
      </c>
      <c r="BD6" s="24">
        <v>284.532125006711</v>
      </c>
      <c r="BE6" s="24">
        <v>275.86616819948898</v>
      </c>
      <c r="BF6" s="24">
        <v>8.6659568072223401</v>
      </c>
      <c r="BG6" s="24">
        <v>0</v>
      </c>
      <c r="BH6" s="24">
        <v>0</v>
      </c>
      <c r="BI6" s="24">
        <v>1.1285976442291199</v>
      </c>
      <c r="BJ6" s="24">
        <v>0</v>
      </c>
      <c r="BK6" s="24">
        <v>12.110841137584901</v>
      </c>
      <c r="BL6" s="24">
        <v>0</v>
      </c>
      <c r="BM6" s="24">
        <v>0.31477150714462798</v>
      </c>
      <c r="BN6" s="24">
        <v>48.443361587768699</v>
      </c>
      <c r="BO6" s="24">
        <v>0.24614338423194401</v>
      </c>
      <c r="BP6" s="24">
        <v>0</v>
      </c>
      <c r="BQ6" s="24">
        <v>0.81382608672762402</v>
      </c>
      <c r="BR6" s="24">
        <v>1.1034961647514001E-3</v>
      </c>
      <c r="BS6" s="24">
        <v>25.5275039596571</v>
      </c>
      <c r="BT6" s="24">
        <v>41.914599127143397</v>
      </c>
      <c r="BU6" s="24">
        <v>0</v>
      </c>
      <c r="BV6" s="24">
        <v>0</v>
      </c>
      <c r="BW6" s="24">
        <v>14.0311412568871</v>
      </c>
      <c r="BX6" s="86">
        <v>0</v>
      </c>
      <c r="BY6" s="24">
        <v>2.2923420140655102</v>
      </c>
      <c r="BZ6" s="24">
        <v>377.52405344819402</v>
      </c>
      <c r="CA6" s="24">
        <v>19.514853545168599</v>
      </c>
    </row>
    <row r="7" spans="1:80" s="26" customFormat="1" x14ac:dyDescent="0.3">
      <c r="A7" s="24" t="s">
        <v>5</v>
      </c>
      <c r="B7" s="24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7"/>
      <c r="O7" s="27"/>
      <c r="P7" s="24"/>
      <c r="Q7" s="24"/>
      <c r="R7" s="86"/>
      <c r="S7" s="24"/>
      <c r="T7" s="24"/>
      <c r="U7" s="24"/>
      <c r="V7" s="24"/>
      <c r="W7" s="86"/>
      <c r="X7" s="24"/>
      <c r="Y7" s="24"/>
      <c r="Z7" s="24"/>
      <c r="AA7" s="24"/>
      <c r="AB7" s="24"/>
      <c r="AC7" s="24"/>
      <c r="AD7" s="24"/>
      <c r="AE7" s="86"/>
      <c r="AF7" s="24"/>
      <c r="AG7" s="24"/>
      <c r="AH7" s="24"/>
      <c r="AI7" s="24"/>
      <c r="AJ7" s="24"/>
      <c r="AK7" s="86"/>
      <c r="AL7" s="24"/>
      <c r="AM7" s="24"/>
      <c r="AN7" s="24"/>
      <c r="AO7" s="24"/>
      <c r="AP7" s="24"/>
      <c r="AQ7" s="24"/>
      <c r="AR7" s="24"/>
      <c r="AS7" s="24"/>
      <c r="AT7" s="24"/>
      <c r="AU7" s="24"/>
      <c r="AV7" s="24"/>
      <c r="AW7" s="24"/>
      <c r="AX7" s="24"/>
      <c r="AY7" s="24"/>
      <c r="AZ7" s="24"/>
      <c r="BA7" s="24"/>
      <c r="BB7" s="24"/>
      <c r="BC7" s="24"/>
      <c r="BD7" s="24"/>
      <c r="BE7" s="24"/>
      <c r="BF7" s="24"/>
      <c r="BG7" s="24"/>
      <c r="BH7" s="24"/>
      <c r="BI7" s="24"/>
      <c r="BJ7" s="24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86"/>
      <c r="BY7" s="24"/>
      <c r="BZ7" s="24"/>
      <c r="CA7" s="24"/>
    </row>
    <row r="8" spans="1:80" x14ac:dyDescent="0.3">
      <c r="A8" s="24" t="s">
        <v>6</v>
      </c>
      <c r="B8" s="24">
        <v>241.79110559</v>
      </c>
      <c r="C8" s="24"/>
      <c r="D8" s="24">
        <v>1635.9553009000001</v>
      </c>
      <c r="E8" s="24">
        <v>43.309285699999997</v>
      </c>
      <c r="F8" s="24">
        <v>42.001160650000003</v>
      </c>
      <c r="G8" s="24">
        <v>2.2566927099999998</v>
      </c>
      <c r="H8" s="24">
        <v>60.117341519999997</v>
      </c>
      <c r="I8" s="24"/>
      <c r="J8" s="24"/>
      <c r="K8" s="24"/>
      <c r="L8" s="24"/>
      <c r="M8" s="24"/>
      <c r="N8" s="27"/>
      <c r="O8" s="27"/>
      <c r="P8" s="24"/>
      <c r="Q8" s="24" t="s">
        <v>6</v>
      </c>
      <c r="R8" s="86">
        <v>0</v>
      </c>
      <c r="S8" s="24">
        <v>1.1805887432186</v>
      </c>
      <c r="T8" s="24">
        <v>4.4849467230589299</v>
      </c>
      <c r="U8" s="24">
        <v>4.4849467230589299</v>
      </c>
      <c r="V8" s="24">
        <v>3.47279327393144</v>
      </c>
      <c r="W8" s="86">
        <v>0</v>
      </c>
      <c r="X8" s="24">
        <v>1.1743387986528999</v>
      </c>
      <c r="Y8" s="24">
        <v>1.08688995221162</v>
      </c>
      <c r="Z8" s="24">
        <v>241.79105076296401</v>
      </c>
      <c r="AA8" s="24">
        <v>10.4004110466261</v>
      </c>
      <c r="AB8" s="24">
        <v>7.8980660088268595E-2</v>
      </c>
      <c r="AC8" s="24">
        <v>1.8177310156631199</v>
      </c>
      <c r="AD8" s="24">
        <v>0</v>
      </c>
      <c r="AE8" s="86">
        <v>0</v>
      </c>
      <c r="AF8" s="24">
        <v>12.4180400305055</v>
      </c>
      <c r="AG8" s="24">
        <v>12.4180400305055</v>
      </c>
      <c r="AH8" s="24">
        <v>13.087635786085499</v>
      </c>
      <c r="AI8" s="24">
        <v>1.43684907591681</v>
      </c>
      <c r="AJ8" s="24">
        <v>5.7483997585289499E-2</v>
      </c>
      <c r="AK8" s="86">
        <v>1.5032369314991101</v>
      </c>
      <c r="AL8" s="24">
        <v>0.15392399539302301</v>
      </c>
      <c r="AM8" s="24">
        <v>0</v>
      </c>
      <c r="AN8" s="24">
        <v>2.9622783309644601E-2</v>
      </c>
      <c r="AO8" s="24">
        <v>0.80839658680423498</v>
      </c>
      <c r="AP8" s="24">
        <v>0</v>
      </c>
      <c r="AQ8" s="24">
        <v>1472.3591820213001</v>
      </c>
      <c r="AR8" s="24">
        <v>150.507805057182</v>
      </c>
      <c r="AS8" s="24">
        <v>1635.95462286457</v>
      </c>
      <c r="AT8" s="24">
        <v>0</v>
      </c>
      <c r="AU8" s="24">
        <v>1.8312301622309599</v>
      </c>
      <c r="AV8" s="24">
        <v>0</v>
      </c>
      <c r="AW8" s="24">
        <v>15.9835157176639</v>
      </c>
      <c r="AX8" s="24">
        <v>2.4486691567872001E-2</v>
      </c>
      <c r="AY8" s="24">
        <v>8.6102446413906693E-3</v>
      </c>
      <c r="AZ8" s="24">
        <v>32.3912958227925</v>
      </c>
      <c r="BA8" s="24">
        <v>1.1004303232526901E-2</v>
      </c>
      <c r="BB8" s="24">
        <v>0</v>
      </c>
      <c r="BC8" s="24">
        <v>1.5960436916395201E-3</v>
      </c>
      <c r="BD8" s="24">
        <v>43.308181394497097</v>
      </c>
      <c r="BE8" s="24">
        <v>42.0000702100089</v>
      </c>
      <c r="BF8" s="24">
        <v>1.30811118448828</v>
      </c>
      <c r="BG8" s="24">
        <v>0</v>
      </c>
      <c r="BH8" s="24">
        <v>0</v>
      </c>
      <c r="BI8" s="24">
        <v>0.17182667020508399</v>
      </c>
      <c r="BJ8" s="24">
        <v>0</v>
      </c>
      <c r="BK8" s="24">
        <v>1.8438508481731899</v>
      </c>
      <c r="BL8" s="24">
        <v>0</v>
      </c>
      <c r="BM8" s="24">
        <v>4.7923311022558701E-2</v>
      </c>
      <c r="BN8" s="24">
        <v>7.3754048749703696</v>
      </c>
      <c r="BO8" s="24">
        <v>3.9196148431216098E-2</v>
      </c>
      <c r="BP8" s="24">
        <v>0</v>
      </c>
      <c r="BQ8" s="24">
        <v>0.12390339545958</v>
      </c>
      <c r="BR8" s="24">
        <v>1.6800425219773199E-4</v>
      </c>
      <c r="BS8" s="24">
        <v>2.2566920070680099</v>
      </c>
      <c r="BT8" s="24">
        <v>6.6745261966928897</v>
      </c>
      <c r="BU8" s="24">
        <v>0</v>
      </c>
      <c r="BV8" s="24">
        <v>0</v>
      </c>
      <c r="BW8" s="24">
        <v>2.2343330812678102</v>
      </c>
      <c r="BX8" s="86">
        <v>0</v>
      </c>
      <c r="BY8" s="24">
        <v>0.36503484935524699</v>
      </c>
      <c r="BZ8" s="24">
        <v>60.117318068530601</v>
      </c>
      <c r="CA8" s="24">
        <v>3.1075654791349598</v>
      </c>
    </row>
    <row r="9" spans="1:80" x14ac:dyDescent="0.3">
      <c r="A9" s="24" t="s">
        <v>7</v>
      </c>
      <c r="B9" s="24">
        <v>172.63972561</v>
      </c>
      <c r="C9" s="24"/>
      <c r="D9" s="24">
        <v>1149.6070408999999</v>
      </c>
      <c r="E9" s="24">
        <v>30.923489530000001</v>
      </c>
      <c r="F9" s="24">
        <v>29.972995910000002</v>
      </c>
      <c r="G9" s="24">
        <v>4.0520948299999997</v>
      </c>
      <c r="H9" s="24">
        <v>41.114733600000001</v>
      </c>
      <c r="I9" s="24"/>
      <c r="J9" s="24"/>
      <c r="K9" s="24"/>
      <c r="L9" s="24"/>
      <c r="M9" s="24"/>
      <c r="N9" s="27"/>
      <c r="O9" s="27"/>
      <c r="P9" s="24"/>
      <c r="Q9" s="24" t="s">
        <v>7</v>
      </c>
      <c r="R9" s="86">
        <v>0</v>
      </c>
      <c r="S9" s="24">
        <v>0.80741396542347899</v>
      </c>
      <c r="T9" s="24">
        <v>3.0672884172286499</v>
      </c>
      <c r="U9" s="24">
        <v>3.0672884172286499</v>
      </c>
      <c r="V9" s="24">
        <v>2.3750718663007002</v>
      </c>
      <c r="W9" s="86">
        <v>0</v>
      </c>
      <c r="X9" s="24">
        <v>0.80313960626258096</v>
      </c>
      <c r="Y9" s="24">
        <v>0.74333355201662199</v>
      </c>
      <c r="Z9" s="24">
        <v>172.639660355936</v>
      </c>
      <c r="AA9" s="24">
        <v>7.1129316630923096</v>
      </c>
      <c r="AB9" s="24">
        <v>5.4015537812959799E-2</v>
      </c>
      <c r="AC9" s="24">
        <v>1.2431599153114199</v>
      </c>
      <c r="AD9" s="24">
        <v>0</v>
      </c>
      <c r="AE9" s="86">
        <v>0</v>
      </c>
      <c r="AF9" s="24">
        <v>8.4928006649501508</v>
      </c>
      <c r="AG9" s="24">
        <v>8.4928006649501508</v>
      </c>
      <c r="AH9" s="24">
        <v>9.1968455150823605</v>
      </c>
      <c r="AI9" s="24">
        <v>0.98267273130397903</v>
      </c>
      <c r="AJ9" s="24">
        <v>3.9313799927908802E-2</v>
      </c>
      <c r="AK9" s="86">
        <v>1.0280762859197601</v>
      </c>
      <c r="AL9" s="24">
        <v>0.10526988478425001</v>
      </c>
      <c r="AM9" s="24">
        <v>0</v>
      </c>
      <c r="AN9" s="24">
        <v>2.0259240409380101E-2</v>
      </c>
      <c r="AO9" s="24">
        <v>0.57689005891852196</v>
      </c>
      <c r="AP9" s="24">
        <v>0</v>
      </c>
      <c r="AQ9" s="24">
        <v>1034.6459457552701</v>
      </c>
      <c r="AR9" s="24">
        <v>105.76378910586</v>
      </c>
      <c r="AS9" s="24">
        <v>1149.6065803762101</v>
      </c>
      <c r="AT9" s="24">
        <v>0</v>
      </c>
      <c r="AU9" s="24">
        <v>1.2523932882322699</v>
      </c>
      <c r="AV9" s="24">
        <v>0</v>
      </c>
      <c r="AW9" s="24">
        <v>10.931239117015799</v>
      </c>
      <c r="AX9" s="24">
        <v>1.7474233149798499E-2</v>
      </c>
      <c r="AY9" s="24">
        <v>6.1444634776809497E-3</v>
      </c>
      <c r="AZ9" s="24">
        <v>23.115160788593201</v>
      </c>
      <c r="BA9" s="24">
        <v>7.8529291158914698E-3</v>
      </c>
      <c r="BB9" s="24">
        <v>0</v>
      </c>
      <c r="BC9" s="24">
        <v>1.13897278945308E-3</v>
      </c>
      <c r="BD9" s="24">
        <v>30.9227007012726</v>
      </c>
      <c r="BE9" s="24">
        <v>29.972201577058701</v>
      </c>
      <c r="BF9" s="24">
        <v>0.95049912421391403</v>
      </c>
      <c r="BG9" s="24">
        <v>0</v>
      </c>
      <c r="BH9" s="24">
        <v>0</v>
      </c>
      <c r="BI9" s="24">
        <v>0.12261959049146499</v>
      </c>
      <c r="BJ9" s="24">
        <v>0</v>
      </c>
      <c r="BK9" s="24">
        <v>1.31581421430028</v>
      </c>
      <c r="BL9" s="24">
        <v>0</v>
      </c>
      <c r="BM9" s="24">
        <v>3.4199190352574099E-2</v>
      </c>
      <c r="BN9" s="24">
        <v>5.2632570093200304</v>
      </c>
      <c r="BO9" s="24">
        <v>2.6806509536202599E-2</v>
      </c>
      <c r="BP9" s="24">
        <v>0</v>
      </c>
      <c r="BQ9" s="24">
        <v>8.84202926635691E-2</v>
      </c>
      <c r="BR9" s="24">
        <v>1.1989280466498E-4</v>
      </c>
      <c r="BS9" s="24">
        <v>4.0520999725524502</v>
      </c>
      <c r="BT9" s="24">
        <v>4.5647607122803597</v>
      </c>
      <c r="BU9" s="24">
        <v>0</v>
      </c>
      <c r="BV9" s="24">
        <v>0</v>
      </c>
      <c r="BW9" s="24">
        <v>1.52807876586539</v>
      </c>
      <c r="BX9" s="86">
        <v>0</v>
      </c>
      <c r="BY9" s="24">
        <v>0.24965018693430699</v>
      </c>
      <c r="BZ9" s="24">
        <v>41.114723457729099</v>
      </c>
      <c r="CA9" s="24">
        <v>2.1252897489624498</v>
      </c>
    </row>
    <row r="10" spans="1:80" x14ac:dyDescent="0.3">
      <c r="A10" s="24" t="s">
        <v>8</v>
      </c>
      <c r="B10" s="24">
        <v>29.452879100000001</v>
      </c>
      <c r="C10" s="24"/>
      <c r="D10" s="24">
        <v>194.31470748000001</v>
      </c>
      <c r="E10" s="24">
        <v>5.0145825500000001</v>
      </c>
      <c r="F10" s="24">
        <v>4.8641420699999998</v>
      </c>
      <c r="G10" s="24">
        <v>0.11430456999999999</v>
      </c>
      <c r="H10" s="24">
        <v>6.4447152699999997</v>
      </c>
      <c r="I10" s="24"/>
      <c r="J10" s="24"/>
      <c r="K10" s="24"/>
      <c r="L10" s="24"/>
      <c r="M10" s="24"/>
      <c r="N10" s="27"/>
      <c r="O10" s="27"/>
      <c r="P10" s="24"/>
      <c r="Q10" s="24" t="s">
        <v>8</v>
      </c>
      <c r="R10" s="86">
        <v>0</v>
      </c>
      <c r="S10" s="24">
        <v>0.12656159209808299</v>
      </c>
      <c r="T10" s="24">
        <v>0.48079576807837299</v>
      </c>
      <c r="U10" s="24">
        <v>0.48079576807837299</v>
      </c>
      <c r="V10" s="24">
        <v>0.37229109707501701</v>
      </c>
      <c r="W10" s="86">
        <v>0</v>
      </c>
      <c r="X10" s="24">
        <v>0.125891848283393</v>
      </c>
      <c r="Y10" s="24">
        <v>0.116517191754934</v>
      </c>
      <c r="Z10" s="24">
        <v>29.452855225780802</v>
      </c>
      <c r="AA10" s="24">
        <v>1.1149487529039801</v>
      </c>
      <c r="AB10" s="24">
        <v>8.46695191315993E-3</v>
      </c>
      <c r="AC10" s="24">
        <v>0.19486453177201901</v>
      </c>
      <c r="AD10" s="24">
        <v>0</v>
      </c>
      <c r="AE10" s="86">
        <v>0</v>
      </c>
      <c r="AF10" s="24">
        <v>1.3312409522450199</v>
      </c>
      <c r="AG10" s="24">
        <v>1.3312409522450199</v>
      </c>
      <c r="AH10" s="24">
        <v>1.5545158672156101</v>
      </c>
      <c r="AI10" s="24">
        <v>0.15403340319780401</v>
      </c>
      <c r="AJ10" s="24">
        <v>6.1623658382766403E-3</v>
      </c>
      <c r="AK10" s="86">
        <v>0.161150494978441</v>
      </c>
      <c r="AL10" s="24">
        <v>1.6500984661783399E-2</v>
      </c>
      <c r="AM10" s="24">
        <v>0</v>
      </c>
      <c r="AN10" s="24">
        <v>3.1755704544850199E-3</v>
      </c>
      <c r="AO10" s="24">
        <v>9.3620081350551498E-2</v>
      </c>
      <c r="AP10" s="24">
        <v>0</v>
      </c>
      <c r="AQ10" s="24">
        <v>174.88323287973199</v>
      </c>
      <c r="AR10" s="24">
        <v>17.876937987290301</v>
      </c>
      <c r="AS10" s="24">
        <v>194.31468673423799</v>
      </c>
      <c r="AT10" s="24">
        <v>0</v>
      </c>
      <c r="AU10" s="24">
        <v>0.19631200697211601</v>
      </c>
      <c r="AV10" s="24">
        <v>0</v>
      </c>
      <c r="AW10" s="24">
        <v>1.71346746513996</v>
      </c>
      <c r="AX10" s="24">
        <v>2.8357945733229698E-3</v>
      </c>
      <c r="AY10" s="24">
        <v>9.9714958911357597E-4</v>
      </c>
      <c r="AZ10" s="24">
        <v>3.7512281177488598</v>
      </c>
      <c r="BA10" s="24">
        <v>1.27440523156798E-3</v>
      </c>
      <c r="BB10" s="24">
        <v>0</v>
      </c>
      <c r="BC10" s="24">
        <v>1.84837766276999E-4</v>
      </c>
      <c r="BD10" s="24">
        <v>5.01445367984876</v>
      </c>
      <c r="BE10" s="24">
        <v>4.8640181450901396</v>
      </c>
      <c r="BF10" s="24">
        <v>0.15043553475862101</v>
      </c>
      <c r="BG10" s="24">
        <v>0</v>
      </c>
      <c r="BH10" s="24">
        <v>0</v>
      </c>
      <c r="BI10" s="24">
        <v>1.98992153750337E-2</v>
      </c>
      <c r="BJ10" s="24">
        <v>0</v>
      </c>
      <c r="BK10" s="24">
        <v>0.21353613651019299</v>
      </c>
      <c r="BL10" s="24">
        <v>0</v>
      </c>
      <c r="BM10" s="24">
        <v>5.5499915673208897E-3</v>
      </c>
      <c r="BN10" s="24">
        <v>0.85414380969702997</v>
      </c>
      <c r="BO10" s="24">
        <v>4.2019321121579299E-3</v>
      </c>
      <c r="BP10" s="24">
        <v>0</v>
      </c>
      <c r="BQ10" s="24">
        <v>1.4349230531809899E-2</v>
      </c>
      <c r="BR10" s="24">
        <v>1.94564996114353E-5</v>
      </c>
      <c r="BS10" s="24">
        <v>0.11430646635471201</v>
      </c>
      <c r="BT10" s="24">
        <v>0.71552387963709696</v>
      </c>
      <c r="BU10" s="24">
        <v>0</v>
      </c>
      <c r="BV10" s="24">
        <v>0</v>
      </c>
      <c r="BW10" s="24">
        <v>0.23952546645546399</v>
      </c>
      <c r="BX10" s="86">
        <v>0</v>
      </c>
      <c r="BY10" s="24">
        <v>3.9132548686982203E-2</v>
      </c>
      <c r="BZ10" s="24">
        <v>6.4447103071589504</v>
      </c>
      <c r="CA10" s="24">
        <v>0.33313845231126998</v>
      </c>
    </row>
    <row r="11" spans="1:80" x14ac:dyDescent="0.3">
      <c r="A11" s="24" t="s">
        <v>9</v>
      </c>
      <c r="B11" s="24">
        <v>1271.6454593000001</v>
      </c>
      <c r="C11" s="24"/>
      <c r="D11" s="24">
        <v>8606.6197708</v>
      </c>
      <c r="E11" s="24">
        <v>229.89629416</v>
      </c>
      <c r="F11" s="24">
        <v>222.88619188000001</v>
      </c>
      <c r="G11" s="24">
        <v>21.708845870000001</v>
      </c>
      <c r="H11" s="24">
        <v>317.31544504999999</v>
      </c>
      <c r="I11" s="24"/>
      <c r="J11" s="24"/>
      <c r="K11" s="24"/>
      <c r="L11" s="24"/>
      <c r="M11" s="24"/>
      <c r="N11" s="27"/>
      <c r="O11" s="27"/>
      <c r="P11" s="24"/>
      <c r="Q11" s="24" t="s">
        <v>9</v>
      </c>
      <c r="R11" s="86">
        <v>0</v>
      </c>
      <c r="S11" s="24">
        <v>6.2314613417655904</v>
      </c>
      <c r="T11" s="24">
        <v>23.672745901616199</v>
      </c>
      <c r="U11" s="24">
        <v>23.672745901616199</v>
      </c>
      <c r="V11" s="24">
        <v>18.330329274375799</v>
      </c>
      <c r="W11" s="86">
        <v>0</v>
      </c>
      <c r="X11" s="24">
        <v>6.1984765680384202</v>
      </c>
      <c r="Y11" s="24">
        <v>5.7369001878265902</v>
      </c>
      <c r="Z11" s="24">
        <v>1271.6450939056499</v>
      </c>
      <c r="AA11" s="24">
        <v>54.896214042730897</v>
      </c>
      <c r="AB11" s="24">
        <v>0.41688140732777301</v>
      </c>
      <c r="AC11" s="24">
        <v>9.5944663657320302</v>
      </c>
      <c r="AD11" s="24">
        <v>0</v>
      </c>
      <c r="AE11" s="86">
        <v>0</v>
      </c>
      <c r="AF11" s="24">
        <v>65.5456925171205</v>
      </c>
      <c r="AG11" s="24">
        <v>65.5456925171205</v>
      </c>
      <c r="AH11" s="24">
        <v>68.852959045398606</v>
      </c>
      <c r="AI11" s="24">
        <v>7.5840772457808496</v>
      </c>
      <c r="AJ11" s="24">
        <v>0.30341586405623999</v>
      </c>
      <c r="AK11" s="86">
        <v>7.9344933878285397</v>
      </c>
      <c r="AL11" s="24">
        <v>0.81245209782063399</v>
      </c>
      <c r="AM11" s="24">
        <v>0</v>
      </c>
      <c r="AN11" s="24">
        <v>0.156356780163593</v>
      </c>
      <c r="AO11" s="24">
        <v>4.2898877148453698</v>
      </c>
      <c r="AP11" s="24">
        <v>0</v>
      </c>
      <c r="AQ11" s="24">
        <v>7745.9548996625799</v>
      </c>
      <c r="AR11" s="24">
        <v>791.80865725866204</v>
      </c>
      <c r="AS11" s="24">
        <v>8606.6165159666398</v>
      </c>
      <c r="AT11" s="24">
        <v>0</v>
      </c>
      <c r="AU11" s="24">
        <v>9.6657289644703095</v>
      </c>
      <c r="AV11" s="24">
        <v>0</v>
      </c>
      <c r="AW11" s="24">
        <v>84.365261483018799</v>
      </c>
      <c r="AX11" s="24">
        <v>0.12994260951580899</v>
      </c>
      <c r="AY11" s="24">
        <v>4.5691662709480399E-2</v>
      </c>
      <c r="AZ11" s="24">
        <v>171.88977328361901</v>
      </c>
      <c r="BA11" s="24">
        <v>5.8396147867524201E-2</v>
      </c>
      <c r="BB11" s="24">
        <v>0</v>
      </c>
      <c r="BC11" s="24">
        <v>8.4696709770113003E-3</v>
      </c>
      <c r="BD11" s="24">
        <v>229.89048720933499</v>
      </c>
      <c r="BE11" s="24">
        <v>222.88032560316799</v>
      </c>
      <c r="BF11" s="24">
        <v>7.0101616061663199</v>
      </c>
      <c r="BG11" s="24">
        <v>0</v>
      </c>
      <c r="BH11" s="24">
        <v>0</v>
      </c>
      <c r="BI11" s="24">
        <v>0.91182711288656704</v>
      </c>
      <c r="BJ11" s="24">
        <v>0</v>
      </c>
      <c r="BK11" s="24">
        <v>9.7847016193609804</v>
      </c>
      <c r="BL11" s="24">
        <v>0</v>
      </c>
      <c r="BM11" s="24">
        <v>0.25431313313271198</v>
      </c>
      <c r="BN11" s="24">
        <v>39.138804841349902</v>
      </c>
      <c r="BO11" s="24">
        <v>0.206888068920142</v>
      </c>
      <c r="BP11" s="24">
        <v>0</v>
      </c>
      <c r="BQ11" s="24">
        <v>0.65751397866477002</v>
      </c>
      <c r="BR11" s="24">
        <v>8.9154308496943802E-4</v>
      </c>
      <c r="BS11" s="24">
        <v>21.7089321260082</v>
      </c>
      <c r="BT11" s="24">
        <v>35.229922167164901</v>
      </c>
      <c r="BU11" s="24">
        <v>0</v>
      </c>
      <c r="BV11" s="24">
        <v>0</v>
      </c>
      <c r="BW11" s="24">
        <v>11.793410426364</v>
      </c>
      <c r="BX11" s="86">
        <v>0</v>
      </c>
      <c r="BY11" s="24">
        <v>1.9267522931280801</v>
      </c>
      <c r="BZ11" s="24">
        <v>317.31533914460601</v>
      </c>
      <c r="CA11" s="24">
        <v>16.402568747016399</v>
      </c>
    </row>
    <row r="12" spans="1:80" x14ac:dyDescent="0.3">
      <c r="A12" s="24" t="s">
        <v>10</v>
      </c>
      <c r="B12" s="24">
        <v>186.57444176000001</v>
      </c>
      <c r="C12" s="24"/>
      <c r="D12" s="24">
        <v>1252.8850307</v>
      </c>
      <c r="E12" s="24">
        <v>33.637838989999999</v>
      </c>
      <c r="F12" s="24">
        <v>32.610475540000003</v>
      </c>
      <c r="G12" s="24">
        <v>3.4280088700000002</v>
      </c>
      <c r="H12" s="24">
        <v>46.457785340000001</v>
      </c>
      <c r="I12" s="24"/>
      <c r="J12" s="24"/>
      <c r="K12" s="24"/>
      <c r="L12" s="24"/>
      <c r="M12" s="24"/>
      <c r="N12" s="27"/>
      <c r="O12" s="27"/>
      <c r="P12" s="24"/>
      <c r="Q12" s="24" t="s">
        <v>10</v>
      </c>
      <c r="R12" s="86">
        <v>0</v>
      </c>
      <c r="S12" s="24">
        <v>0.91234110002766799</v>
      </c>
      <c r="T12" s="24">
        <v>3.4658999862153101</v>
      </c>
      <c r="U12" s="24">
        <v>3.4658999862153101</v>
      </c>
      <c r="V12" s="24">
        <v>2.6837239934704602</v>
      </c>
      <c r="W12" s="86">
        <v>0</v>
      </c>
      <c r="X12" s="24">
        <v>0.90751205570624904</v>
      </c>
      <c r="Y12" s="24">
        <v>0.83993284743083196</v>
      </c>
      <c r="Z12" s="24">
        <v>186.574385455667</v>
      </c>
      <c r="AA12" s="24">
        <v>8.0372934248712404</v>
      </c>
      <c r="AB12" s="24">
        <v>6.1035151121475797E-2</v>
      </c>
      <c r="AC12" s="24">
        <v>1.4047145762464299</v>
      </c>
      <c r="AD12" s="24">
        <v>0</v>
      </c>
      <c r="AE12" s="86">
        <v>0</v>
      </c>
      <c r="AF12" s="24">
        <v>9.5964754315209309</v>
      </c>
      <c r="AG12" s="24">
        <v>9.5964754315209309</v>
      </c>
      <c r="AH12" s="24">
        <v>10.0230712771044</v>
      </c>
      <c r="AI12" s="24">
        <v>1.1103753020226801</v>
      </c>
      <c r="AJ12" s="24">
        <v>4.4422724807309098E-2</v>
      </c>
      <c r="AK12" s="86">
        <v>1.1616804032353401</v>
      </c>
      <c r="AL12" s="24">
        <v>0.11895015060445201</v>
      </c>
      <c r="AM12" s="24">
        <v>0</v>
      </c>
      <c r="AN12" s="24">
        <v>2.2891923290732301E-2</v>
      </c>
      <c r="AO12" s="24">
        <v>0.62765327581033603</v>
      </c>
      <c r="AP12" s="24">
        <v>0</v>
      </c>
      <c r="AQ12" s="24">
        <v>1127.5960263178899</v>
      </c>
      <c r="AR12" s="24">
        <v>115.265351011535</v>
      </c>
      <c r="AS12" s="24">
        <v>1252.88444860653</v>
      </c>
      <c r="AT12" s="24">
        <v>0</v>
      </c>
      <c r="AU12" s="24">
        <v>1.4151487466944399</v>
      </c>
      <c r="AV12" s="24">
        <v>0</v>
      </c>
      <c r="AW12" s="24">
        <v>12.351810793019</v>
      </c>
      <c r="AX12" s="24">
        <v>1.9011909294135099E-2</v>
      </c>
      <c r="AY12" s="24">
        <v>6.6851408125134298E-3</v>
      </c>
      <c r="AZ12" s="24">
        <v>25.149189315078999</v>
      </c>
      <c r="BA12" s="24">
        <v>8.5439419556099308E-3</v>
      </c>
      <c r="BB12" s="24">
        <v>0</v>
      </c>
      <c r="BC12" s="24">
        <v>1.2391956970187999E-3</v>
      </c>
      <c r="BD12" s="24">
        <v>33.636989295549</v>
      </c>
      <c r="BE12" s="24">
        <v>32.609616634404901</v>
      </c>
      <c r="BF12" s="24">
        <v>1.0273726611440801</v>
      </c>
      <c r="BG12" s="24">
        <v>0</v>
      </c>
      <c r="BH12" s="24">
        <v>0</v>
      </c>
      <c r="BI12" s="24">
        <v>0.133409383025512</v>
      </c>
      <c r="BJ12" s="24">
        <v>0</v>
      </c>
      <c r="BK12" s="24">
        <v>1.4315998099615801</v>
      </c>
      <c r="BL12" s="24">
        <v>0</v>
      </c>
      <c r="BM12" s="24">
        <v>3.7208542210243702E-2</v>
      </c>
      <c r="BN12" s="24">
        <v>5.7263980870494997</v>
      </c>
      <c r="BO12" s="24">
        <v>3.0290219760173199E-2</v>
      </c>
      <c r="BP12" s="24">
        <v>0</v>
      </c>
      <c r="BQ12" s="24">
        <v>9.6200868433671094E-2</v>
      </c>
      <c r="BR12" s="24">
        <v>1.3044088610371599E-4</v>
      </c>
      <c r="BS12" s="24">
        <v>3.4280331707847802</v>
      </c>
      <c r="BT12" s="24">
        <v>5.15796200823082</v>
      </c>
      <c r="BU12" s="24">
        <v>0</v>
      </c>
      <c r="BV12" s="24">
        <v>0</v>
      </c>
      <c r="BW12" s="24">
        <v>1.7266601072663901</v>
      </c>
      <c r="BX12" s="86">
        <v>0</v>
      </c>
      <c r="BY12" s="24">
        <v>0.28209349601997302</v>
      </c>
      <c r="BZ12" s="24">
        <v>46.4577790031801</v>
      </c>
      <c r="CA12" s="24">
        <v>2.4014816361729201</v>
      </c>
    </row>
    <row r="13" spans="1:80" x14ac:dyDescent="0.3">
      <c r="A13" s="24" t="s">
        <v>12</v>
      </c>
      <c r="B13" s="24"/>
      <c r="C13" s="24"/>
      <c r="D13" s="24"/>
      <c r="E13" s="24"/>
      <c r="F13" s="24"/>
      <c r="G13" s="24"/>
      <c r="H13" s="24"/>
      <c r="I13" s="24"/>
      <c r="J13" s="24"/>
      <c r="K13" s="24"/>
      <c r="L13" s="24"/>
      <c r="M13" s="24"/>
      <c r="N13" s="27"/>
      <c r="O13" s="27"/>
      <c r="P13" s="24"/>
      <c r="Q13" s="24"/>
      <c r="R13" s="86"/>
      <c r="S13" s="24"/>
      <c r="T13" s="24"/>
      <c r="U13" s="24"/>
      <c r="V13" s="24"/>
      <c r="W13" s="86"/>
      <c r="X13" s="24"/>
      <c r="Y13" s="24"/>
      <c r="Z13" s="24"/>
      <c r="AA13" s="24"/>
      <c r="AB13" s="24"/>
      <c r="AC13" s="24"/>
      <c r="AD13" s="24"/>
      <c r="AE13" s="86"/>
      <c r="AF13" s="24"/>
      <c r="AG13" s="24"/>
      <c r="AH13" s="24"/>
      <c r="AI13" s="24"/>
      <c r="AJ13" s="24"/>
      <c r="AK13" s="86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86"/>
      <c r="BY13" s="24"/>
      <c r="BZ13" s="24"/>
      <c r="CA13" s="24"/>
    </row>
    <row r="14" spans="1:80" x14ac:dyDescent="0.3">
      <c r="A14" s="24" t="s">
        <v>13</v>
      </c>
      <c r="B14" s="24">
        <v>642.63357982000002</v>
      </c>
      <c r="C14" s="24"/>
      <c r="D14" s="24">
        <v>4984.4585286000001</v>
      </c>
      <c r="E14" s="24">
        <v>145.7363048</v>
      </c>
      <c r="F14" s="24">
        <v>141.25380580999999</v>
      </c>
      <c r="G14" s="24">
        <v>18.84659628</v>
      </c>
      <c r="H14" s="24">
        <v>258.61059752</v>
      </c>
      <c r="I14" s="24"/>
      <c r="J14" s="24"/>
      <c r="K14" s="24"/>
      <c r="L14" s="24"/>
      <c r="M14" s="24"/>
      <c r="N14" s="27"/>
      <c r="O14" s="27"/>
      <c r="P14" s="24"/>
      <c r="Q14" s="24" t="s">
        <v>13</v>
      </c>
      <c r="R14" s="86">
        <v>0</v>
      </c>
      <c r="S14" s="24">
        <v>5.0786115996558703</v>
      </c>
      <c r="T14" s="24">
        <v>19.293178708519601</v>
      </c>
      <c r="U14" s="24">
        <v>19.293178708519601</v>
      </c>
      <c r="V14" s="24">
        <v>14.939131428407499</v>
      </c>
      <c r="W14" s="86">
        <v>0</v>
      </c>
      <c r="X14" s="24">
        <v>5.0517282906826102</v>
      </c>
      <c r="Y14" s="24">
        <v>4.6755471998832698</v>
      </c>
      <c r="Z14" s="24">
        <v>642.63335808550596</v>
      </c>
      <c r="AA14" s="24">
        <v>44.740146773097798</v>
      </c>
      <c r="AB14" s="24">
        <v>0.33975629312712902</v>
      </c>
      <c r="AC14" s="24">
        <v>7.8194479039351101</v>
      </c>
      <c r="AD14" s="24">
        <v>0</v>
      </c>
      <c r="AE14" s="86">
        <v>0</v>
      </c>
      <c r="AF14" s="24">
        <v>53.419479171074101</v>
      </c>
      <c r="AG14" s="24">
        <v>53.419479171074101</v>
      </c>
      <c r="AH14" s="24">
        <v>39.875672535546698</v>
      </c>
      <c r="AI14" s="24">
        <v>6.1809850086193503</v>
      </c>
      <c r="AJ14" s="24">
        <v>0.24728277427159001</v>
      </c>
      <c r="AK14" s="86">
        <v>6.4665756052712702</v>
      </c>
      <c r="AL14" s="24">
        <v>0.66214488083252698</v>
      </c>
      <c r="AM14" s="24">
        <v>0</v>
      </c>
      <c r="AN14" s="24">
        <v>0.12742968640326599</v>
      </c>
      <c r="AO14" s="24">
        <v>2.7187101805971201</v>
      </c>
      <c r="AP14" s="24">
        <v>0</v>
      </c>
      <c r="AQ14" s="24">
        <v>4486.0109189567702</v>
      </c>
      <c r="AR14" s="24">
        <v>458.570095746292</v>
      </c>
      <c r="AS14" s="24">
        <v>4984.4566872386004</v>
      </c>
      <c r="AT14" s="24">
        <v>0</v>
      </c>
      <c r="AU14" s="24">
        <v>7.8775241449034104</v>
      </c>
      <c r="AV14" s="24">
        <v>0</v>
      </c>
      <c r="AW14" s="24">
        <v>68.757244644042004</v>
      </c>
      <c r="AX14" s="24">
        <v>8.23509400111333E-2</v>
      </c>
      <c r="AY14" s="24">
        <v>2.89570152163009E-2</v>
      </c>
      <c r="AZ14" s="24">
        <v>108.93487213126301</v>
      </c>
      <c r="BA14" s="24">
        <v>3.7008478671935699E-2</v>
      </c>
      <c r="BB14" s="24">
        <v>0</v>
      </c>
      <c r="BC14" s="24">
        <v>5.3676482923549198E-3</v>
      </c>
      <c r="BD14" s="24">
        <v>145.732629511624</v>
      </c>
      <c r="BE14" s="24">
        <v>141.250058292468</v>
      </c>
      <c r="BF14" s="24">
        <v>4.4825712191559601</v>
      </c>
      <c r="BG14" s="24">
        <v>0</v>
      </c>
      <c r="BH14" s="24">
        <v>0</v>
      </c>
      <c r="BI14" s="24">
        <v>0.577868999884257</v>
      </c>
      <c r="BJ14" s="24">
        <v>0</v>
      </c>
      <c r="BK14" s="24">
        <v>6.2010388553602596</v>
      </c>
      <c r="BL14" s="24">
        <v>0</v>
      </c>
      <c r="BM14" s="24">
        <v>0.161170510387627</v>
      </c>
      <c r="BN14" s="24">
        <v>24.8041601347024</v>
      </c>
      <c r="BO14" s="24">
        <v>0.16861238773995099</v>
      </c>
      <c r="BP14" s="24">
        <v>0</v>
      </c>
      <c r="BQ14" s="24">
        <v>0.41669856384419901</v>
      </c>
      <c r="BR14" s="24">
        <v>5.6501483484625503E-4</v>
      </c>
      <c r="BS14" s="24">
        <v>18.846713283458602</v>
      </c>
      <c r="BT14" s="24">
        <v>28.712225600684601</v>
      </c>
      <c r="BU14" s="24">
        <v>0</v>
      </c>
      <c r="BV14" s="24">
        <v>0</v>
      </c>
      <c r="BW14" s="24">
        <v>9.6115760088493296</v>
      </c>
      <c r="BX14" s="86">
        <v>0</v>
      </c>
      <c r="BY14" s="24">
        <v>1.5702940487427099</v>
      </c>
      <c r="BZ14" s="24">
        <v>258.61052736332698</v>
      </c>
      <c r="CA14" s="24">
        <v>13.3680131258701</v>
      </c>
    </row>
    <row r="15" spans="1:80" x14ac:dyDescent="0.3">
      <c r="A15" s="24" t="s">
        <v>14</v>
      </c>
      <c r="B15" s="24">
        <v>70.183189549999994</v>
      </c>
      <c r="C15" s="24"/>
      <c r="D15" s="24">
        <v>513.44791891</v>
      </c>
      <c r="E15" s="24">
        <v>15.293812519999999</v>
      </c>
      <c r="F15" s="24">
        <v>14.801531539999999</v>
      </c>
      <c r="G15" s="24">
        <v>5.2158329200000004</v>
      </c>
      <c r="H15" s="24">
        <v>23.07273713</v>
      </c>
      <c r="I15" s="24"/>
      <c r="J15" s="24"/>
      <c r="K15" s="24"/>
      <c r="L15" s="24"/>
      <c r="M15" s="24"/>
      <c r="N15" s="27"/>
      <c r="O15" s="27"/>
      <c r="P15" s="24"/>
      <c r="Q15" s="24" t="s">
        <v>14</v>
      </c>
      <c r="R15" s="86">
        <v>0</v>
      </c>
      <c r="S15" s="24">
        <v>0.45310385955529098</v>
      </c>
      <c r="T15" s="24">
        <v>1.72129930224167</v>
      </c>
      <c r="U15" s="24">
        <v>1.72129930224167</v>
      </c>
      <c r="V15" s="24">
        <v>1.3328410423971899</v>
      </c>
      <c r="W15" s="86">
        <v>0</v>
      </c>
      <c r="X15" s="24">
        <v>0.45070526587881299</v>
      </c>
      <c r="Y15" s="24">
        <v>0.41714313466743103</v>
      </c>
      <c r="Z15" s="24">
        <v>70.183159253735397</v>
      </c>
      <c r="AA15" s="24">
        <v>3.9916285648879399</v>
      </c>
      <c r="AB15" s="24">
        <v>3.0312431791077898E-2</v>
      </c>
      <c r="AC15" s="24">
        <v>0.697636283541192</v>
      </c>
      <c r="AD15" s="24">
        <v>0</v>
      </c>
      <c r="AE15" s="86">
        <v>0</v>
      </c>
      <c r="AF15" s="24">
        <v>4.7659800113044399</v>
      </c>
      <c r="AG15" s="24">
        <v>4.7659800113044399</v>
      </c>
      <c r="AH15" s="24">
        <v>4.1075828908105798</v>
      </c>
      <c r="AI15" s="24">
        <v>0.55145553834180705</v>
      </c>
      <c r="AJ15" s="24">
        <v>2.2062026988831699E-2</v>
      </c>
      <c r="AK15" s="86">
        <v>0.57693513928964202</v>
      </c>
      <c r="AL15" s="24">
        <v>5.9075290203590203E-2</v>
      </c>
      <c r="AM15" s="24">
        <v>0</v>
      </c>
      <c r="AN15" s="24">
        <v>1.1369038305672499E-2</v>
      </c>
      <c r="AO15" s="24">
        <v>0.28488479399571198</v>
      </c>
      <c r="AP15" s="24">
        <v>0</v>
      </c>
      <c r="AQ15" s="24">
        <v>462.10298648522598</v>
      </c>
      <c r="AR15" s="24">
        <v>47.237185801352503</v>
      </c>
      <c r="AS15" s="24">
        <v>513.44775517738901</v>
      </c>
      <c r="AT15" s="24">
        <v>0</v>
      </c>
      <c r="AU15" s="24">
        <v>0.70281703714975396</v>
      </c>
      <c r="AV15" s="24">
        <v>0</v>
      </c>
      <c r="AW15" s="24">
        <v>6.1343878484640904</v>
      </c>
      <c r="AX15" s="24">
        <v>8.6292763848608602E-3</v>
      </c>
      <c r="AY15" s="24">
        <v>3.03431153744825E-3</v>
      </c>
      <c r="AZ15" s="24">
        <v>11.414928109261</v>
      </c>
      <c r="BA15" s="24">
        <v>3.87799565722537E-3</v>
      </c>
      <c r="BB15" s="24">
        <v>0</v>
      </c>
      <c r="BC15" s="24">
        <v>5.6245626058631904E-4</v>
      </c>
      <c r="BD15" s="24">
        <v>15.2934354587117</v>
      </c>
      <c r="BE15" s="24">
        <v>14.801131157593399</v>
      </c>
      <c r="BF15" s="24">
        <v>0.49230430111829399</v>
      </c>
      <c r="BG15" s="24">
        <v>0</v>
      </c>
      <c r="BH15" s="24">
        <v>0</v>
      </c>
      <c r="BI15" s="24">
        <v>6.0553003585817597E-2</v>
      </c>
      <c r="BJ15" s="24">
        <v>0</v>
      </c>
      <c r="BK15" s="24">
        <v>0.64978644567535804</v>
      </c>
      <c r="BL15" s="24">
        <v>0</v>
      </c>
      <c r="BM15" s="24">
        <v>1.6888524794832299E-2</v>
      </c>
      <c r="BN15" s="24">
        <v>2.5991473697206202</v>
      </c>
      <c r="BO15" s="24">
        <v>1.50433050506554E-2</v>
      </c>
      <c r="BP15" s="24">
        <v>0</v>
      </c>
      <c r="BQ15" s="24">
        <v>4.3664458851281701E-2</v>
      </c>
      <c r="BR15" s="24">
        <v>5.9205864334176497E-5</v>
      </c>
      <c r="BS15" s="24">
        <v>5.2158507595782497</v>
      </c>
      <c r="BT15" s="24">
        <v>2.5616485132313498</v>
      </c>
      <c r="BU15" s="24">
        <v>0</v>
      </c>
      <c r="BV15" s="24">
        <v>0</v>
      </c>
      <c r="BW15" s="24">
        <v>0.85752533303339296</v>
      </c>
      <c r="BX15" s="86">
        <v>0</v>
      </c>
      <c r="BY15" s="24">
        <v>0.14009855765606499</v>
      </c>
      <c r="BZ15" s="24">
        <v>23.0727256588237</v>
      </c>
      <c r="CA15" s="24">
        <v>1.1926683129009199</v>
      </c>
    </row>
    <row r="16" spans="1:80" s="26" customFormat="1" x14ac:dyDescent="0.3">
      <c r="A16" s="24" t="s">
        <v>15</v>
      </c>
      <c r="B16" s="24">
        <v>93.556730450000003</v>
      </c>
      <c r="C16" s="24"/>
      <c r="D16" s="24">
        <v>711.03298045999998</v>
      </c>
      <c r="E16" s="24">
        <v>20.432207999999999</v>
      </c>
      <c r="F16" s="24">
        <v>19.807562369999999</v>
      </c>
      <c r="G16" s="24">
        <v>2.1066713099999999</v>
      </c>
      <c r="H16" s="24">
        <v>35.341424869999997</v>
      </c>
      <c r="I16" s="24"/>
      <c r="J16" s="24"/>
      <c r="K16" s="24"/>
      <c r="L16" s="24"/>
      <c r="M16" s="24"/>
      <c r="N16" s="27"/>
      <c r="O16" s="27"/>
      <c r="P16" s="24"/>
      <c r="Q16" s="24" t="s">
        <v>15</v>
      </c>
      <c r="R16" s="86">
        <v>0</v>
      </c>
      <c r="S16" s="24">
        <v>0.69403701279845798</v>
      </c>
      <c r="T16" s="24">
        <v>2.6365831851318702</v>
      </c>
      <c r="U16" s="24">
        <v>2.6365831851318702</v>
      </c>
      <c r="V16" s="24">
        <v>2.04156617776583</v>
      </c>
      <c r="W16" s="86">
        <v>0</v>
      </c>
      <c r="X16" s="24">
        <v>0.69036294665356701</v>
      </c>
      <c r="Y16" s="24">
        <v>0.63895498004759699</v>
      </c>
      <c r="Z16" s="24">
        <v>93.556732088824205</v>
      </c>
      <c r="AA16" s="24">
        <v>6.1141356472344102</v>
      </c>
      <c r="AB16" s="24">
        <v>4.6430737532750503E-2</v>
      </c>
      <c r="AC16" s="24">
        <v>1.0685963631411499</v>
      </c>
      <c r="AD16" s="24">
        <v>0</v>
      </c>
      <c r="AE16" s="86">
        <v>0</v>
      </c>
      <c r="AF16" s="24">
        <v>7.3002453780285803</v>
      </c>
      <c r="AG16" s="24">
        <v>7.3002453780285803</v>
      </c>
      <c r="AH16" s="24">
        <v>5.6882605831886499</v>
      </c>
      <c r="AI16" s="24">
        <v>0.84468668438259997</v>
      </c>
      <c r="AJ16" s="24">
        <v>3.3793180123351897E-2</v>
      </c>
      <c r="AK16" s="86">
        <v>0.88371445701106399</v>
      </c>
      <c r="AL16" s="24">
        <v>9.04879152672277E-2</v>
      </c>
      <c r="AM16" s="24">
        <v>0</v>
      </c>
      <c r="AN16" s="24">
        <v>1.7414397429262499E-2</v>
      </c>
      <c r="AO16" s="24">
        <v>0.38123598437033202</v>
      </c>
      <c r="AP16" s="24">
        <v>0</v>
      </c>
      <c r="AQ16" s="24">
        <v>639.92929596256499</v>
      </c>
      <c r="AR16" s="24">
        <v>65.415010702116902</v>
      </c>
      <c r="AS16" s="24">
        <v>711.03256724787104</v>
      </c>
      <c r="AT16" s="24">
        <v>0</v>
      </c>
      <c r="AU16" s="24">
        <v>1.07653341567993</v>
      </c>
      <c r="AV16" s="24">
        <v>0</v>
      </c>
      <c r="AW16" s="24">
        <v>9.3962896001025094</v>
      </c>
      <c r="AX16" s="24">
        <v>1.1547795325098999E-2</v>
      </c>
      <c r="AY16" s="24">
        <v>4.0605463747747103E-3</v>
      </c>
      <c r="AZ16" s="24">
        <v>15.275578878618999</v>
      </c>
      <c r="BA16" s="24">
        <v>5.1895765174688703E-3</v>
      </c>
      <c r="BB16" s="24">
        <v>0</v>
      </c>
      <c r="BC16" s="24">
        <v>7.52687112882157E-4</v>
      </c>
      <c r="BD16" s="24">
        <v>20.4316930999302</v>
      </c>
      <c r="BE16" s="24">
        <v>19.807031071126801</v>
      </c>
      <c r="BF16" s="24">
        <v>0.62466202880338595</v>
      </c>
      <c r="BG16" s="24">
        <v>0</v>
      </c>
      <c r="BH16" s="24">
        <v>0</v>
      </c>
      <c r="BI16" s="24">
        <v>8.1032659170951898E-2</v>
      </c>
      <c r="BJ16" s="24">
        <v>0</v>
      </c>
      <c r="BK16" s="24">
        <v>0.86955140087192795</v>
      </c>
      <c r="BL16" s="24">
        <v>0</v>
      </c>
      <c r="BM16" s="24">
        <v>2.26004098844226E-2</v>
      </c>
      <c r="BN16" s="24">
        <v>3.4782056263055399</v>
      </c>
      <c r="BO16" s="24">
        <v>2.3042351221493201E-2</v>
      </c>
      <c r="BP16" s="24">
        <v>0</v>
      </c>
      <c r="BQ16" s="24">
        <v>5.8432260828827597E-2</v>
      </c>
      <c r="BR16" s="24">
        <v>7.9230115952093507E-5</v>
      </c>
      <c r="BS16" s="24">
        <v>2.1066924685042099</v>
      </c>
      <c r="BT16" s="24">
        <v>3.9237813680184401</v>
      </c>
      <c r="BU16" s="24">
        <v>0</v>
      </c>
      <c r="BV16" s="24">
        <v>0</v>
      </c>
      <c r="BW16" s="24">
        <v>1.31350721985909</v>
      </c>
      <c r="BX16" s="86">
        <v>0</v>
      </c>
      <c r="BY16" s="24">
        <v>0.21459457741840901</v>
      </c>
      <c r="BZ16" s="24">
        <v>35.341418223184903</v>
      </c>
      <c r="CA16" s="24">
        <v>1.82685658395193</v>
      </c>
    </row>
    <row r="17" spans="1:79" s="26" customFormat="1" x14ac:dyDescent="0.3">
      <c r="A17" s="24" t="s">
        <v>16</v>
      </c>
      <c r="B17" s="24">
        <v>1.8768999999999999E-4</v>
      </c>
      <c r="C17" s="24"/>
      <c r="D17" s="24">
        <v>1.1966399999999999E-3</v>
      </c>
      <c r="E17" s="24">
        <v>3.0130000000000001E-5</v>
      </c>
      <c r="F17" s="24">
        <v>2.923E-5</v>
      </c>
      <c r="G17" s="24">
        <v>7.3E-7</v>
      </c>
      <c r="H17" s="24">
        <v>3.4409999999999998E-5</v>
      </c>
      <c r="I17" s="24"/>
      <c r="J17" s="24"/>
      <c r="K17" s="24"/>
      <c r="L17" s="24"/>
      <c r="M17" s="24"/>
      <c r="N17" s="27"/>
      <c r="O17" s="27"/>
      <c r="P17" s="24"/>
      <c r="Q17" s="24" t="s">
        <v>16</v>
      </c>
      <c r="R17" s="86">
        <v>0</v>
      </c>
      <c r="S17" s="24">
        <v>6.7606303014269404E-7</v>
      </c>
      <c r="T17" s="24">
        <v>2.5668639097868599E-6</v>
      </c>
      <c r="U17" s="24">
        <v>2.5668639097868599E-6</v>
      </c>
      <c r="V17" s="24">
        <v>1.98766679343243E-6</v>
      </c>
      <c r="W17" s="86">
        <v>0</v>
      </c>
      <c r="X17" s="24">
        <v>6.7220999311055605E-7</v>
      </c>
      <c r="Y17" s="24">
        <v>6.2209754349994704E-7</v>
      </c>
      <c r="Z17" s="24">
        <v>1.87691374967619E-4</v>
      </c>
      <c r="AA17" s="24">
        <v>5.9527025909819899E-6</v>
      </c>
      <c r="AB17" s="24">
        <v>4.5210311017047202E-8</v>
      </c>
      <c r="AC17" s="24">
        <v>1.0404065874105E-6</v>
      </c>
      <c r="AD17" s="24">
        <v>0</v>
      </c>
      <c r="AE17" s="86">
        <v>0</v>
      </c>
      <c r="AF17" s="24">
        <v>7.10944823823145E-6</v>
      </c>
      <c r="AG17" s="24">
        <v>7.10944823823145E-6</v>
      </c>
      <c r="AH17" s="24">
        <v>9.5733505293848504E-6</v>
      </c>
      <c r="AI17" s="24">
        <v>8.2261391006244499E-7</v>
      </c>
      <c r="AJ17" s="24">
        <v>3.2902736927969403E-8</v>
      </c>
      <c r="AK17" s="86">
        <v>8.6045745266952098E-7</v>
      </c>
      <c r="AL17" s="24">
        <v>8.8094335774952103E-8</v>
      </c>
      <c r="AM17" s="24">
        <v>0</v>
      </c>
      <c r="AN17" s="24">
        <v>1.6954050166173299E-8</v>
      </c>
      <c r="AO17" s="24">
        <v>5.6255339318881999E-7</v>
      </c>
      <c r="AP17" s="24">
        <v>0</v>
      </c>
      <c r="AQ17" s="24">
        <v>1.07695122825002E-3</v>
      </c>
      <c r="AR17" s="24">
        <v>1.10088460457348E-4</v>
      </c>
      <c r="AS17" s="24">
        <v>1.1966130392367599E-3</v>
      </c>
      <c r="AT17" s="24">
        <v>0</v>
      </c>
      <c r="AU17" s="24">
        <v>1.0481693370150499E-6</v>
      </c>
      <c r="AV17" s="24">
        <v>0</v>
      </c>
      <c r="AW17" s="24">
        <v>9.1493311728037799E-6</v>
      </c>
      <c r="AX17" s="24">
        <v>1.7041727982715701E-8</v>
      </c>
      <c r="AY17" s="24">
        <v>5.9921625688255402E-9</v>
      </c>
      <c r="AZ17" s="24">
        <v>2.2542259847770802E-5</v>
      </c>
      <c r="BA17" s="24">
        <v>7.6577544822720795E-9</v>
      </c>
      <c r="BB17" s="24">
        <v>0</v>
      </c>
      <c r="BC17" s="24">
        <v>1.11112948296102E-9</v>
      </c>
      <c r="BD17" s="24">
        <v>3.01294081141112E-5</v>
      </c>
      <c r="BE17" s="24">
        <v>2.9229371186692901E-5</v>
      </c>
      <c r="BF17" s="24">
        <v>9.0003692741833197E-7</v>
      </c>
      <c r="BG17" s="24">
        <v>0</v>
      </c>
      <c r="BH17" s="24">
        <v>0</v>
      </c>
      <c r="BI17" s="24">
        <v>1.1960074295761001E-7</v>
      </c>
      <c r="BJ17" s="24">
        <v>0</v>
      </c>
      <c r="BK17" s="24">
        <v>1.28320022928068E-6</v>
      </c>
      <c r="BL17" s="24">
        <v>0</v>
      </c>
      <c r="BM17" s="24">
        <v>3.3355930708730799E-8</v>
      </c>
      <c r="BN17" s="24">
        <v>5.1328009171227402E-6</v>
      </c>
      <c r="BO17" s="24">
        <v>2.24372246013767E-8</v>
      </c>
      <c r="BP17" s="24">
        <v>0</v>
      </c>
      <c r="BQ17" s="24">
        <v>8.6233789138929701E-8</v>
      </c>
      <c r="BR17" s="24">
        <v>1.1695519656960799E-10</v>
      </c>
      <c r="BS17" s="24">
        <v>7.3017080308867501E-7</v>
      </c>
      <c r="BT17" s="24">
        <v>3.8203294565055599E-6</v>
      </c>
      <c r="BU17" s="24">
        <v>0</v>
      </c>
      <c r="BV17" s="24">
        <v>0</v>
      </c>
      <c r="BW17" s="24">
        <v>1.27869995645871E-6</v>
      </c>
      <c r="BX17" s="86">
        <v>0</v>
      </c>
      <c r="BY17" s="24">
        <v>2.0894578283370999E-7</v>
      </c>
      <c r="BZ17" s="24">
        <v>3.44097400199518E-5</v>
      </c>
      <c r="CA17" s="24">
        <v>1.7788080711211001E-6</v>
      </c>
    </row>
    <row r="18" spans="1:79" s="26" customFormat="1" x14ac:dyDescent="0.3">
      <c r="A18" s="24" t="s">
        <v>17</v>
      </c>
      <c r="B18" s="24">
        <v>819.96462023000004</v>
      </c>
      <c r="C18" s="24"/>
      <c r="D18" s="24">
        <v>6413.0820247000001</v>
      </c>
      <c r="E18" s="24">
        <v>189.13366851999999</v>
      </c>
      <c r="F18" s="24">
        <v>183.29377729000001</v>
      </c>
      <c r="G18" s="24">
        <v>27.671138549999998</v>
      </c>
      <c r="H18" s="24">
        <v>338.17149449999999</v>
      </c>
      <c r="I18" s="24"/>
      <c r="J18" s="24"/>
      <c r="K18" s="24"/>
      <c r="L18" s="24"/>
      <c r="M18" s="24"/>
      <c r="N18" s="27"/>
      <c r="O18" s="27"/>
      <c r="P18" s="24"/>
      <c r="Q18" s="24" t="s">
        <v>17</v>
      </c>
      <c r="R18" s="86">
        <v>0</v>
      </c>
      <c r="S18" s="24">
        <v>6.6410337020501196</v>
      </c>
      <c r="T18" s="24">
        <v>25.228673232054401</v>
      </c>
      <c r="U18" s="24">
        <v>25.228673232054401</v>
      </c>
      <c r="V18" s="24">
        <v>19.535124301326402</v>
      </c>
      <c r="W18" s="86">
        <v>0</v>
      </c>
      <c r="X18" s="24">
        <v>6.6058775761632802</v>
      </c>
      <c r="Y18" s="24">
        <v>6.1139681368636198</v>
      </c>
      <c r="Z18" s="24">
        <v>819.96444883854895</v>
      </c>
      <c r="AA18" s="24">
        <v>58.5043443043566</v>
      </c>
      <c r="AB18" s="24">
        <v>0.44428161922271497</v>
      </c>
      <c r="AC18" s="24">
        <v>10.2250858437868</v>
      </c>
      <c r="AD18" s="24">
        <v>0</v>
      </c>
      <c r="AE18" s="86">
        <v>0</v>
      </c>
      <c r="AF18" s="24">
        <v>69.853837963700499</v>
      </c>
      <c r="AG18" s="24">
        <v>69.853837963700499</v>
      </c>
      <c r="AH18" s="24">
        <v>51.304641000082597</v>
      </c>
      <c r="AI18" s="24">
        <v>8.0825517884171294</v>
      </c>
      <c r="AJ18" s="24">
        <v>0.32335862375549301</v>
      </c>
      <c r="AK18" s="86">
        <v>8.4559990274785601</v>
      </c>
      <c r="AL18" s="24">
        <v>0.86585191461314004</v>
      </c>
      <c r="AM18" s="24">
        <v>0</v>
      </c>
      <c r="AN18" s="24">
        <v>0.166633233674498</v>
      </c>
      <c r="AO18" s="24">
        <v>3.5278535894872598</v>
      </c>
      <c r="AP18" s="24">
        <v>0</v>
      </c>
      <c r="AQ18" s="24">
        <v>5771.7714897788201</v>
      </c>
      <c r="AR18" s="24">
        <v>590.00343785446103</v>
      </c>
      <c r="AS18" s="24">
        <v>6413.0795686333604</v>
      </c>
      <c r="AT18" s="24">
        <v>0</v>
      </c>
      <c r="AU18" s="24">
        <v>10.301023178772301</v>
      </c>
      <c r="AV18" s="24">
        <v>0</v>
      </c>
      <c r="AW18" s="24">
        <v>89.910245380299898</v>
      </c>
      <c r="AX18" s="24">
        <v>0.106860230320607</v>
      </c>
      <c r="AY18" s="24">
        <v>3.7575199709210298E-2</v>
      </c>
      <c r="AZ18" s="24">
        <v>141.35609856743599</v>
      </c>
      <c r="BA18" s="24">
        <v>4.8022952169182599E-2</v>
      </c>
      <c r="BB18" s="24">
        <v>0</v>
      </c>
      <c r="BC18" s="24">
        <v>6.9651594854632697E-3</v>
      </c>
      <c r="BD18" s="24">
        <v>189.12889382575301</v>
      </c>
      <c r="BE18" s="24">
        <v>183.28894133985401</v>
      </c>
      <c r="BF18" s="24">
        <v>5.8399524858986798</v>
      </c>
      <c r="BG18" s="24">
        <v>0</v>
      </c>
      <c r="BH18" s="24">
        <v>0</v>
      </c>
      <c r="BI18" s="24">
        <v>0.74985455311320104</v>
      </c>
      <c r="BJ18" s="24">
        <v>0</v>
      </c>
      <c r="BK18" s="24">
        <v>8.0465952963728409</v>
      </c>
      <c r="BL18" s="24">
        <v>0</v>
      </c>
      <c r="BM18" s="24">
        <v>0.20913807196768</v>
      </c>
      <c r="BN18" s="24">
        <v>32.186381900384099</v>
      </c>
      <c r="BO18" s="24">
        <v>0.220485844600502</v>
      </c>
      <c r="BP18" s="24">
        <v>0</v>
      </c>
      <c r="BQ18" s="24">
        <v>0.54071623541394498</v>
      </c>
      <c r="BR18" s="24">
        <v>7.3317348150818103E-4</v>
      </c>
      <c r="BS18" s="24">
        <v>27.671226985356199</v>
      </c>
      <c r="BT18" s="24">
        <v>37.545467400478202</v>
      </c>
      <c r="BU18" s="24">
        <v>0</v>
      </c>
      <c r="BV18" s="24">
        <v>0</v>
      </c>
      <c r="BW18" s="24">
        <v>12.5685548106356</v>
      </c>
      <c r="BX18" s="86">
        <v>0</v>
      </c>
      <c r="BY18" s="24">
        <v>2.0533908435266</v>
      </c>
      <c r="BZ18" s="24">
        <v>338.17142775883599</v>
      </c>
      <c r="CA18" s="24">
        <v>17.480651638843099</v>
      </c>
    </row>
    <row r="19" spans="1:79" x14ac:dyDescent="0.3">
      <c r="A19" s="24" t="s">
        <v>18</v>
      </c>
      <c r="B19" s="24">
        <v>4872.4377176999997</v>
      </c>
      <c r="C19" s="24"/>
      <c r="D19" s="24">
        <v>33779.294166</v>
      </c>
      <c r="E19" s="24">
        <v>942.56252847999997</v>
      </c>
      <c r="F19" s="24">
        <v>913.20452413999999</v>
      </c>
      <c r="G19" s="24">
        <v>179.39912519999999</v>
      </c>
      <c r="H19" s="24">
        <v>1400.2604953</v>
      </c>
      <c r="I19" s="24"/>
      <c r="J19" s="24"/>
      <c r="K19" s="24"/>
      <c r="L19" s="24"/>
      <c r="M19" s="24"/>
      <c r="N19" s="27"/>
      <c r="O19" s="27"/>
      <c r="P19" s="24"/>
      <c r="Q19" s="24" t="s">
        <v>18</v>
      </c>
      <c r="R19" s="86">
        <v>0</v>
      </c>
      <c r="S19" s="24">
        <v>27.4984016728821</v>
      </c>
      <c r="T19" s="24">
        <v>104.46386873179</v>
      </c>
      <c r="U19" s="24">
        <v>104.46386873179</v>
      </c>
      <c r="V19" s="24">
        <v>80.888732395940394</v>
      </c>
      <c r="W19" s="86">
        <v>0</v>
      </c>
      <c r="X19" s="24">
        <v>27.352826088053899</v>
      </c>
      <c r="Y19" s="24">
        <v>25.315993213337801</v>
      </c>
      <c r="Z19" s="24">
        <v>4872.4368344172299</v>
      </c>
      <c r="AA19" s="24">
        <v>242.24790274356701</v>
      </c>
      <c r="AB19" s="24">
        <v>1.83962797542615</v>
      </c>
      <c r="AC19" s="24">
        <v>42.338802558462604</v>
      </c>
      <c r="AD19" s="24">
        <v>0</v>
      </c>
      <c r="AE19" s="86">
        <v>0</v>
      </c>
      <c r="AF19" s="24">
        <v>289.24240934991798</v>
      </c>
      <c r="AG19" s="24">
        <v>289.24240934991798</v>
      </c>
      <c r="AH19" s="24">
        <v>270.234274185662</v>
      </c>
      <c r="AI19" s="24">
        <v>33.467272911790097</v>
      </c>
      <c r="AJ19" s="24">
        <v>1.33892502823452</v>
      </c>
      <c r="AK19" s="86">
        <v>35.013585830266599</v>
      </c>
      <c r="AL19" s="24">
        <v>3.5852172414897501</v>
      </c>
      <c r="AM19" s="24">
        <v>0</v>
      </c>
      <c r="AN19" s="24">
        <v>0.68997419279549599</v>
      </c>
      <c r="AO19" s="24">
        <v>17.5764382762986</v>
      </c>
      <c r="AP19" s="24">
        <v>0</v>
      </c>
      <c r="AQ19" s="24">
        <v>30401.3571054772</v>
      </c>
      <c r="AR19" s="24">
        <v>3107.6941533744498</v>
      </c>
      <c r="AS19" s="24">
        <v>33779.285533037299</v>
      </c>
      <c r="AT19" s="24">
        <v>0</v>
      </c>
      <c r="AU19" s="24">
        <v>42.653245490211901</v>
      </c>
      <c r="AV19" s="24">
        <v>0</v>
      </c>
      <c r="AW19" s="24">
        <v>372.28977821498597</v>
      </c>
      <c r="AX19" s="24">
        <v>0.53239803789568796</v>
      </c>
      <c r="AY19" s="24">
        <v>0.187206904829996</v>
      </c>
      <c r="AZ19" s="24">
        <v>704.26310749902098</v>
      </c>
      <c r="BA19" s="24">
        <v>0.239259505692444</v>
      </c>
      <c r="BB19" s="24">
        <v>0</v>
      </c>
      <c r="BC19" s="24">
        <v>3.4701747614014698E-2</v>
      </c>
      <c r="BD19" s="24">
        <v>942.53869468771097</v>
      </c>
      <c r="BE19" s="24">
        <v>913.18050230923302</v>
      </c>
      <c r="BF19" s="24">
        <v>29.3581923784784</v>
      </c>
      <c r="BG19" s="24">
        <v>0</v>
      </c>
      <c r="BH19" s="24">
        <v>0</v>
      </c>
      <c r="BI19" s="24">
        <v>3.73591923361387</v>
      </c>
      <c r="BJ19" s="24">
        <v>0</v>
      </c>
      <c r="BK19" s="24">
        <v>40.089664743618897</v>
      </c>
      <c r="BL19" s="24">
        <v>0</v>
      </c>
      <c r="BM19" s="24">
        <v>1.0419660351659199</v>
      </c>
      <c r="BN19" s="24">
        <v>160.35867327325701</v>
      </c>
      <c r="BO19" s="24">
        <v>0.91296149868794296</v>
      </c>
      <c r="BP19" s="24">
        <v>0</v>
      </c>
      <c r="BQ19" s="24">
        <v>2.6939525123486301</v>
      </c>
      <c r="BR19" s="24">
        <v>3.6528161744980299E-3</v>
      </c>
      <c r="BS19" s="24">
        <v>179.39921570721501</v>
      </c>
      <c r="BT19" s="24">
        <v>155.46379922079001</v>
      </c>
      <c r="BU19" s="24">
        <v>0</v>
      </c>
      <c r="BV19" s="24">
        <v>0</v>
      </c>
      <c r="BW19" s="24">
        <v>52.042385586732799</v>
      </c>
      <c r="BX19" s="86">
        <v>0</v>
      </c>
      <c r="BY19" s="24">
        <v>8.5024441835399998</v>
      </c>
      <c r="BZ19" s="24">
        <v>1400.26014231981</v>
      </c>
      <c r="CA19" s="24">
        <v>72.381830189668506</v>
      </c>
    </row>
    <row r="20" spans="1:79" x14ac:dyDescent="0.3">
      <c r="A20" s="24" t="s">
        <v>19</v>
      </c>
      <c r="B20" s="24">
        <v>398.50023794999998</v>
      </c>
      <c r="C20" s="24"/>
      <c r="D20" s="24">
        <v>2649.5091981999999</v>
      </c>
      <c r="E20" s="24">
        <v>69.322454179999994</v>
      </c>
      <c r="F20" s="24">
        <v>67.227023759999994</v>
      </c>
      <c r="G20" s="24">
        <v>3.8707297299999999</v>
      </c>
      <c r="H20" s="24">
        <v>90.849473320000001</v>
      </c>
      <c r="I20" s="24"/>
      <c r="J20" s="24"/>
      <c r="K20" s="24"/>
      <c r="L20" s="24"/>
      <c r="M20" s="24"/>
      <c r="N20" s="27"/>
      <c r="O20" s="27"/>
      <c r="P20" s="24"/>
      <c r="Q20" s="24" t="s">
        <v>19</v>
      </c>
      <c r="R20" s="86">
        <v>0</v>
      </c>
      <c r="S20" s="24">
        <v>1.7841080210888001</v>
      </c>
      <c r="T20" s="24">
        <v>6.7776589526233098</v>
      </c>
      <c r="U20" s="24">
        <v>6.7776589526233098</v>
      </c>
      <c r="V20" s="24">
        <v>5.2480952139489698</v>
      </c>
      <c r="W20" s="86">
        <v>0</v>
      </c>
      <c r="X20" s="24">
        <v>1.774662753086</v>
      </c>
      <c r="Y20" s="24">
        <v>1.6425117325849501</v>
      </c>
      <c r="Z20" s="24">
        <v>398.50005548372098</v>
      </c>
      <c r="AA20" s="24">
        <v>15.717139603431001</v>
      </c>
      <c r="AB20" s="24">
        <v>0.119355904208163</v>
      </c>
      <c r="AC20" s="24">
        <v>2.74695845645721</v>
      </c>
      <c r="AD20" s="24">
        <v>0</v>
      </c>
      <c r="AE20" s="86">
        <v>0</v>
      </c>
      <c r="AF20" s="24">
        <v>18.766168068242699</v>
      </c>
      <c r="AG20" s="24">
        <v>18.766168068242699</v>
      </c>
      <c r="AH20" s="24">
        <v>21.196069904749201</v>
      </c>
      <c r="AI20" s="24">
        <v>2.1713692643298899</v>
      </c>
      <c r="AJ20" s="24">
        <v>8.68701772539823E-2</v>
      </c>
      <c r="AK20" s="86">
        <v>2.2716966017565099</v>
      </c>
      <c r="AL20" s="24">
        <v>0.232610303774478</v>
      </c>
      <c r="AM20" s="24">
        <v>0</v>
      </c>
      <c r="AN20" s="24">
        <v>4.4765887077793103E-2</v>
      </c>
      <c r="AO20" s="24">
        <v>1.29391840678252</v>
      </c>
      <c r="AP20" s="24">
        <v>0</v>
      </c>
      <c r="AQ20" s="24">
        <v>2384.5576319670099</v>
      </c>
      <c r="AR20" s="24">
        <v>243.75480062214399</v>
      </c>
      <c r="AS20" s="24">
        <v>2649.5085024939099</v>
      </c>
      <c r="AT20" s="24">
        <v>0</v>
      </c>
      <c r="AU20" s="24">
        <v>2.7673625908147699</v>
      </c>
      <c r="AV20" s="24">
        <v>0</v>
      </c>
      <c r="AW20" s="24">
        <v>24.154327241763198</v>
      </c>
      <c r="AX20" s="24">
        <v>3.9193345365057801E-2</v>
      </c>
      <c r="AY20" s="24">
        <v>1.37815372829136E-2</v>
      </c>
      <c r="AZ20" s="24">
        <v>51.845472668970501</v>
      </c>
      <c r="BA20" s="24">
        <v>1.7613471480458699E-2</v>
      </c>
      <c r="BB20" s="24">
        <v>0</v>
      </c>
      <c r="BC20" s="24">
        <v>2.55462524556733E-3</v>
      </c>
      <c r="BD20" s="24">
        <v>69.320705091591705</v>
      </c>
      <c r="BE20" s="24">
        <v>67.225265100410098</v>
      </c>
      <c r="BF20" s="24">
        <v>2.09543999118151</v>
      </c>
      <c r="BG20" s="24">
        <v>0</v>
      </c>
      <c r="BH20" s="24">
        <v>0</v>
      </c>
      <c r="BI20" s="24">
        <v>0.27502562873063302</v>
      </c>
      <c r="BJ20" s="24">
        <v>0</v>
      </c>
      <c r="BK20" s="24">
        <v>2.9512671860755999</v>
      </c>
      <c r="BL20" s="24">
        <v>0</v>
      </c>
      <c r="BM20" s="24">
        <v>7.6706089398523997E-2</v>
      </c>
      <c r="BN20" s="24">
        <v>11.805062071683199</v>
      </c>
      <c r="BO20" s="24">
        <v>5.9233242295472499E-2</v>
      </c>
      <c r="BP20" s="24">
        <v>0</v>
      </c>
      <c r="BQ20" s="24">
        <v>0.198319568654684</v>
      </c>
      <c r="BR20" s="24">
        <v>2.68907522930824E-4</v>
      </c>
      <c r="BS20" s="24">
        <v>3.8707617643589698</v>
      </c>
      <c r="BT20" s="24">
        <v>10.0865467922079</v>
      </c>
      <c r="BU20" s="24">
        <v>0</v>
      </c>
      <c r="BV20" s="24">
        <v>0</v>
      </c>
      <c r="BW20" s="24">
        <v>3.3765309745904202</v>
      </c>
      <c r="BX20" s="86">
        <v>0</v>
      </c>
      <c r="BY20" s="24">
        <v>0.55164193832980002</v>
      </c>
      <c r="BZ20" s="24">
        <v>90.849426122014705</v>
      </c>
      <c r="CA20" s="24">
        <v>4.6961607227234596</v>
      </c>
    </row>
    <row r="21" spans="1:79" x14ac:dyDescent="0.3">
      <c r="A21" s="24" t="s">
        <v>20</v>
      </c>
      <c r="B21" s="24">
        <v>608.58295981000003</v>
      </c>
      <c r="C21" s="24"/>
      <c r="D21" s="24">
        <v>3981.0265358000001</v>
      </c>
      <c r="E21" s="24">
        <v>102.96457918999999</v>
      </c>
      <c r="F21" s="24">
        <v>99.860991440000006</v>
      </c>
      <c r="G21" s="24">
        <v>4.5569539399999996</v>
      </c>
      <c r="H21" s="24">
        <v>129.86350518</v>
      </c>
      <c r="I21" s="24"/>
      <c r="J21" s="24"/>
      <c r="K21" s="24"/>
      <c r="L21" s="24"/>
      <c r="M21" s="24"/>
      <c r="N21" s="27"/>
      <c r="O21" s="27"/>
      <c r="P21" s="24"/>
      <c r="Q21" s="24" t="s">
        <v>20</v>
      </c>
      <c r="R21" s="86">
        <v>0</v>
      </c>
      <c r="S21" s="24">
        <v>2.5502685375696399</v>
      </c>
      <c r="T21" s="24">
        <v>9.68823112707409</v>
      </c>
      <c r="U21" s="24">
        <v>9.68823112707409</v>
      </c>
      <c r="V21" s="24">
        <v>7.5018115761536999</v>
      </c>
      <c r="W21" s="86">
        <v>0</v>
      </c>
      <c r="X21" s="24">
        <v>2.5367678076409401</v>
      </c>
      <c r="Y21" s="24">
        <v>2.3478668035522601</v>
      </c>
      <c r="Z21" s="24">
        <v>608.58287403208794</v>
      </c>
      <c r="AA21" s="24">
        <v>22.466646443364102</v>
      </c>
      <c r="AB21" s="24">
        <v>0.170611683665915</v>
      </c>
      <c r="AC21" s="24">
        <v>3.9266023256500899</v>
      </c>
      <c r="AD21" s="24">
        <v>0</v>
      </c>
      <c r="AE21" s="86">
        <v>0</v>
      </c>
      <c r="AF21" s="24">
        <v>26.825067338561301</v>
      </c>
      <c r="AG21" s="24">
        <v>26.825067338561301</v>
      </c>
      <c r="AH21" s="24">
        <v>31.848201279761</v>
      </c>
      <c r="AI21" s="24">
        <v>3.1038361879726599</v>
      </c>
      <c r="AJ21" s="24">
        <v>0.124174946218214</v>
      </c>
      <c r="AK21" s="86">
        <v>3.2472452602769701</v>
      </c>
      <c r="AL21" s="24">
        <v>0.33250165549086402</v>
      </c>
      <c r="AM21" s="24">
        <v>0</v>
      </c>
      <c r="AN21" s="24">
        <v>6.3989940150856295E-2</v>
      </c>
      <c r="AO21" s="24">
        <v>1.9220246360433599</v>
      </c>
      <c r="AP21" s="24">
        <v>0</v>
      </c>
      <c r="AQ21" s="24">
        <v>3582.9226068599</v>
      </c>
      <c r="AR21" s="24">
        <v>366.25430392213201</v>
      </c>
      <c r="AS21" s="24">
        <v>3981.02511206179</v>
      </c>
      <c r="AT21" s="24">
        <v>0</v>
      </c>
      <c r="AU21" s="24">
        <v>3.9557684150046502</v>
      </c>
      <c r="AV21" s="24">
        <v>0</v>
      </c>
      <c r="AW21" s="24">
        <v>34.527036908351597</v>
      </c>
      <c r="AX21" s="24">
        <v>5.82189706950621E-2</v>
      </c>
      <c r="AY21" s="24">
        <v>2.0471488599348501E-2</v>
      </c>
      <c r="AZ21" s="24">
        <v>77.012768511053395</v>
      </c>
      <c r="BA21" s="24">
        <v>2.6163560359794301E-2</v>
      </c>
      <c r="BB21" s="24">
        <v>0</v>
      </c>
      <c r="BC21" s="24">
        <v>3.7947135673539502E-3</v>
      </c>
      <c r="BD21" s="24">
        <v>102.961974425687</v>
      </c>
      <c r="BE21" s="24">
        <v>99.858361905969403</v>
      </c>
      <c r="BF21" s="24">
        <v>3.1036125197175801</v>
      </c>
      <c r="BG21" s="24">
        <v>0</v>
      </c>
      <c r="BH21" s="24">
        <v>0</v>
      </c>
      <c r="BI21" s="24">
        <v>0.408531114171861</v>
      </c>
      <c r="BJ21" s="24">
        <v>0</v>
      </c>
      <c r="BK21" s="24">
        <v>4.3838971681630499</v>
      </c>
      <c r="BL21" s="24">
        <v>0</v>
      </c>
      <c r="BM21" s="24">
        <v>0.113941333332231</v>
      </c>
      <c r="BN21" s="24">
        <v>17.535585704018398</v>
      </c>
      <c r="BO21" s="24">
        <v>8.4670116950565102E-2</v>
      </c>
      <c r="BP21" s="24">
        <v>0</v>
      </c>
      <c r="BQ21" s="24">
        <v>0.29458989831180998</v>
      </c>
      <c r="BR21" s="24">
        <v>3.9944369709596101E-4</v>
      </c>
      <c r="BS21" s="24">
        <v>4.5569695607718304</v>
      </c>
      <c r="BT21" s="24">
        <v>14.418084062284599</v>
      </c>
      <c r="BU21" s="24">
        <v>0</v>
      </c>
      <c r="BV21" s="24">
        <v>0</v>
      </c>
      <c r="BW21" s="24">
        <v>4.8265374312422997</v>
      </c>
      <c r="BX21" s="86">
        <v>0</v>
      </c>
      <c r="BY21" s="24">
        <v>0.78853630633945604</v>
      </c>
      <c r="BZ21" s="24">
        <v>129.86347569900201</v>
      </c>
      <c r="CA21" s="24">
        <v>6.7128642549207003</v>
      </c>
    </row>
    <row r="22" spans="1:79" x14ac:dyDescent="0.3">
      <c r="A22" s="24" t="s">
        <v>21</v>
      </c>
      <c r="B22" s="24">
        <v>631.93843219999997</v>
      </c>
      <c r="C22" s="24"/>
      <c r="D22" s="24">
        <v>4165.5037105000001</v>
      </c>
      <c r="E22" s="24">
        <v>109.14391807</v>
      </c>
      <c r="F22" s="24">
        <v>105.8307519</v>
      </c>
      <c r="G22" s="24">
        <v>8.2376611900000007</v>
      </c>
      <c r="H22" s="24">
        <v>142.56706912999999</v>
      </c>
      <c r="I22" s="24"/>
      <c r="J22" s="24"/>
      <c r="K22" s="24"/>
      <c r="L22" s="24"/>
      <c r="M22" s="24"/>
      <c r="N22" s="27"/>
      <c r="O22" s="27"/>
      <c r="P22" s="24"/>
      <c r="Q22" s="24" t="s">
        <v>128</v>
      </c>
      <c r="R22" s="86">
        <v>0</v>
      </c>
      <c r="S22" s="24">
        <v>2.7997398364493198</v>
      </c>
      <c r="T22" s="24">
        <v>10.6359513753372</v>
      </c>
      <c r="U22" s="24">
        <v>10.6359513753372</v>
      </c>
      <c r="V22" s="24">
        <v>8.2356581779410902</v>
      </c>
      <c r="W22" s="86">
        <v>0</v>
      </c>
      <c r="X22" s="24">
        <v>2.7849198878687198</v>
      </c>
      <c r="Y22" s="24">
        <v>2.5775398539830801</v>
      </c>
      <c r="Z22" s="24">
        <v>631.93824866504599</v>
      </c>
      <c r="AA22" s="24">
        <v>24.664393835092799</v>
      </c>
      <c r="AB22" s="24">
        <v>0.187301201402641</v>
      </c>
      <c r="AC22" s="24">
        <v>4.31070962839987</v>
      </c>
      <c r="AD22" s="24">
        <v>0</v>
      </c>
      <c r="AE22" s="86">
        <v>0</v>
      </c>
      <c r="AF22" s="24">
        <v>29.449124108466702</v>
      </c>
      <c r="AG22" s="24">
        <v>29.449124108466702</v>
      </c>
      <c r="AH22" s="24">
        <v>33.324012431620801</v>
      </c>
      <c r="AI22" s="24">
        <v>3.4074587941441501</v>
      </c>
      <c r="AJ22" s="24">
        <v>0.13632217541547101</v>
      </c>
      <c r="AK22" s="86">
        <v>3.5648972556754899</v>
      </c>
      <c r="AL22" s="24">
        <v>0.36502759752460601</v>
      </c>
      <c r="AM22" s="24">
        <v>0</v>
      </c>
      <c r="AN22" s="24">
        <v>7.0249511459231001E-2</v>
      </c>
      <c r="AO22" s="24">
        <v>2.0369238684722499</v>
      </c>
      <c r="AP22" s="24">
        <v>0</v>
      </c>
      <c r="AQ22" s="24">
        <v>3748.9522016501601</v>
      </c>
      <c r="AR22" s="24">
        <v>383.226269640922</v>
      </c>
      <c r="AS22" s="24">
        <v>4165.5024837227002</v>
      </c>
      <c r="AT22" s="24">
        <v>0</v>
      </c>
      <c r="AU22" s="24">
        <v>4.3427292837072899</v>
      </c>
      <c r="AV22" s="24">
        <v>0</v>
      </c>
      <c r="AW22" s="24">
        <v>37.904577306889998</v>
      </c>
      <c r="AX22" s="24">
        <v>6.1699315475895203E-2</v>
      </c>
      <c r="AY22" s="24">
        <v>2.1695313438824401E-2</v>
      </c>
      <c r="AZ22" s="24">
        <v>81.616650038305195</v>
      </c>
      <c r="BA22" s="24">
        <v>2.7727653857812899E-2</v>
      </c>
      <c r="BB22" s="24">
        <v>0</v>
      </c>
      <c r="BC22" s="24">
        <v>4.0215690049989804E-3</v>
      </c>
      <c r="BD22" s="24">
        <v>109.14114183593701</v>
      </c>
      <c r="BE22" s="24">
        <v>105.827970489078</v>
      </c>
      <c r="BF22" s="24">
        <v>3.3131713468586801</v>
      </c>
      <c r="BG22" s="24">
        <v>0</v>
      </c>
      <c r="BH22" s="24">
        <v>0</v>
      </c>
      <c r="BI22" s="24">
        <v>0.43295321675292198</v>
      </c>
      <c r="BJ22" s="24">
        <v>0</v>
      </c>
      <c r="BK22" s="24">
        <v>4.6459693865088099</v>
      </c>
      <c r="BL22" s="24">
        <v>0</v>
      </c>
      <c r="BM22" s="24">
        <v>0.120752861632412</v>
      </c>
      <c r="BN22" s="24">
        <v>18.583877317415901</v>
      </c>
      <c r="BO22" s="24">
        <v>9.29527884067501E-2</v>
      </c>
      <c r="BP22" s="24">
        <v>0</v>
      </c>
      <c r="BQ22" s="24">
        <v>0.31220049435341202</v>
      </c>
      <c r="BR22" s="24">
        <v>4.23322332468019E-4</v>
      </c>
      <c r="BS22" s="24">
        <v>8.2376758252748896</v>
      </c>
      <c r="BT22" s="24">
        <v>15.828497643480199</v>
      </c>
      <c r="BU22" s="24">
        <v>0</v>
      </c>
      <c r="BV22" s="24">
        <v>0</v>
      </c>
      <c r="BW22" s="24">
        <v>5.2986752327015196</v>
      </c>
      <c r="BX22" s="86">
        <v>0</v>
      </c>
      <c r="BY22" s="24">
        <v>0.86567289702051897</v>
      </c>
      <c r="BZ22" s="24">
        <v>142.56701238666801</v>
      </c>
      <c r="CA22" s="24">
        <v>7.3695311052879999</v>
      </c>
    </row>
    <row r="23" spans="1:79" x14ac:dyDescent="0.3">
      <c r="A23" s="24" t="s">
        <v>22</v>
      </c>
      <c r="B23" s="24">
        <v>659.68374960000006</v>
      </c>
      <c r="C23" s="24"/>
      <c r="D23" s="24">
        <v>4316.9565722999996</v>
      </c>
      <c r="E23" s="24">
        <v>112.95474235</v>
      </c>
      <c r="F23" s="24">
        <v>109.50900897</v>
      </c>
      <c r="G23" s="24">
        <v>11.03671471</v>
      </c>
      <c r="H23" s="24">
        <v>139.41871173000001</v>
      </c>
      <c r="I23" s="24"/>
      <c r="J23" s="24"/>
      <c r="K23" s="24"/>
      <c r="L23" s="24"/>
      <c r="M23" s="24"/>
      <c r="N23" s="27"/>
      <c r="O23" s="27"/>
      <c r="P23" s="24"/>
      <c r="Q23" s="24" t="s">
        <v>22</v>
      </c>
      <c r="R23" s="86">
        <v>0</v>
      </c>
      <c r="S23" s="24">
        <v>2.7379129127750099</v>
      </c>
      <c r="T23" s="24">
        <v>10.4010789869889</v>
      </c>
      <c r="U23" s="24">
        <v>10.4010789869889</v>
      </c>
      <c r="V23" s="24">
        <v>8.0537909877249998</v>
      </c>
      <c r="W23" s="86">
        <v>0</v>
      </c>
      <c r="X23" s="24">
        <v>2.7234198288546101</v>
      </c>
      <c r="Y23" s="24">
        <v>2.52061933193822</v>
      </c>
      <c r="Z23" s="24">
        <v>659.68336211423195</v>
      </c>
      <c r="AA23" s="24">
        <v>24.119718138433601</v>
      </c>
      <c r="AB23" s="24">
        <v>0.18316504068394601</v>
      </c>
      <c r="AC23" s="24">
        <v>4.2155180015709997</v>
      </c>
      <c r="AD23" s="24">
        <v>0</v>
      </c>
      <c r="AE23" s="86">
        <v>0</v>
      </c>
      <c r="AF23" s="24">
        <v>28.798789248241</v>
      </c>
      <c r="AG23" s="24">
        <v>28.798789248241</v>
      </c>
      <c r="AH23" s="24">
        <v>34.535639301223</v>
      </c>
      <c r="AI23" s="24">
        <v>3.3322109606153201</v>
      </c>
      <c r="AJ23" s="24">
        <v>0.133311998298068</v>
      </c>
      <c r="AK23" s="86">
        <v>3.4861725504654202</v>
      </c>
      <c r="AL23" s="24">
        <v>0.35696661991417999</v>
      </c>
      <c r="AM23" s="24">
        <v>0</v>
      </c>
      <c r="AN23" s="24">
        <v>6.8698328506366702E-2</v>
      </c>
      <c r="AO23" s="24">
        <v>2.1077191849269901</v>
      </c>
      <c r="AP23" s="24">
        <v>0</v>
      </c>
      <c r="AQ23" s="24">
        <v>3885.2597196496799</v>
      </c>
      <c r="AR23" s="24">
        <v>397.159943982318</v>
      </c>
      <c r="AS23" s="24">
        <v>4316.9553029332201</v>
      </c>
      <c r="AT23" s="24">
        <v>0</v>
      </c>
      <c r="AU23" s="24">
        <v>4.2468241461512797</v>
      </c>
      <c r="AV23" s="24">
        <v>0</v>
      </c>
      <c r="AW23" s="24">
        <v>37.0674945488513</v>
      </c>
      <c r="AX23" s="24">
        <v>6.38436915052608E-2</v>
      </c>
      <c r="AY23" s="24">
        <v>2.2449344273659699E-2</v>
      </c>
      <c r="AZ23" s="24">
        <v>84.453326039451696</v>
      </c>
      <c r="BA23" s="24">
        <v>2.86913533214283E-2</v>
      </c>
      <c r="BB23" s="24">
        <v>0</v>
      </c>
      <c r="BC23" s="24">
        <v>4.1613438846762199E-3</v>
      </c>
      <c r="BD23" s="24">
        <v>112.95188177696799</v>
      </c>
      <c r="BE23" s="24">
        <v>109.506135249645</v>
      </c>
      <c r="BF23" s="24">
        <v>3.4457465273235299</v>
      </c>
      <c r="BG23" s="24">
        <v>0</v>
      </c>
      <c r="BH23" s="24">
        <v>0</v>
      </c>
      <c r="BI23" s="24">
        <v>0.44800121328946102</v>
      </c>
      <c r="BJ23" s="24">
        <v>0</v>
      </c>
      <c r="BK23" s="24">
        <v>4.8074459491393702</v>
      </c>
      <c r="BL23" s="24">
        <v>0</v>
      </c>
      <c r="BM23" s="24">
        <v>0.124949707390444</v>
      </c>
      <c r="BN23" s="24">
        <v>19.229777126716101</v>
      </c>
      <c r="BO23" s="24">
        <v>9.0900106471057701E-2</v>
      </c>
      <c r="BP23" s="24">
        <v>0</v>
      </c>
      <c r="BQ23" s="24">
        <v>0.32305144517490902</v>
      </c>
      <c r="BR23" s="24">
        <v>4.3803549815087301E-4</v>
      </c>
      <c r="BS23" s="24">
        <v>11.036724074279</v>
      </c>
      <c r="BT23" s="24">
        <v>15.4789507130169</v>
      </c>
      <c r="BU23" s="24">
        <v>0</v>
      </c>
      <c r="BV23" s="24">
        <v>0</v>
      </c>
      <c r="BW23" s="24">
        <v>5.1816636665701399</v>
      </c>
      <c r="BX23" s="86">
        <v>0</v>
      </c>
      <c r="BY23" s="24">
        <v>0.84655610540076298</v>
      </c>
      <c r="BZ23" s="24">
        <v>139.418661225108</v>
      </c>
      <c r="CA23" s="24">
        <v>7.2067867243004304</v>
      </c>
    </row>
    <row r="24" spans="1:79" x14ac:dyDescent="0.3">
      <c r="A24" s="24" t="s">
        <v>23</v>
      </c>
      <c r="B24" s="24">
        <v>95.559793869999993</v>
      </c>
      <c r="C24" s="24"/>
      <c r="D24" s="24">
        <v>684.89533185000005</v>
      </c>
      <c r="E24" s="24">
        <v>19.404089979999998</v>
      </c>
      <c r="F24" s="24">
        <v>18.799856599999998</v>
      </c>
      <c r="G24" s="24">
        <v>3.6428205899999999</v>
      </c>
      <c r="H24" s="24">
        <v>29.386851310000001</v>
      </c>
      <c r="I24" s="24"/>
      <c r="J24" s="24"/>
      <c r="K24" s="24"/>
      <c r="L24" s="24"/>
      <c r="M24" s="24"/>
      <c r="N24" s="27"/>
      <c r="O24" s="27"/>
      <c r="P24" s="24"/>
      <c r="Q24" s="24" t="s">
        <v>23</v>
      </c>
      <c r="R24" s="86">
        <v>0</v>
      </c>
      <c r="S24" s="24">
        <v>0.57710085861690597</v>
      </c>
      <c r="T24" s="24">
        <v>2.1923518015060899</v>
      </c>
      <c r="U24" s="24">
        <v>2.1923518015060899</v>
      </c>
      <c r="V24" s="24">
        <v>1.697587971858</v>
      </c>
      <c r="W24" s="86">
        <v>0</v>
      </c>
      <c r="X24" s="24">
        <v>0.57404567116565397</v>
      </c>
      <c r="Y24" s="24">
        <v>0.53129943906559296</v>
      </c>
      <c r="Z24" s="24">
        <v>95.559765852830495</v>
      </c>
      <c r="AA24" s="24">
        <v>5.0839841523791698</v>
      </c>
      <c r="AB24" s="24">
        <v>3.86077782236968E-2</v>
      </c>
      <c r="AC24" s="24">
        <v>0.88855170941612704</v>
      </c>
      <c r="AD24" s="24">
        <v>0</v>
      </c>
      <c r="AE24" s="86">
        <v>0</v>
      </c>
      <c r="AF24" s="24">
        <v>6.0702448695135303</v>
      </c>
      <c r="AG24" s="24">
        <v>6.0702448695135303</v>
      </c>
      <c r="AH24" s="24">
        <v>5.4791627674840298</v>
      </c>
      <c r="AI24" s="24">
        <v>0.70236726720514597</v>
      </c>
      <c r="AJ24" s="24">
        <v>2.8099509793049898E-2</v>
      </c>
      <c r="AK24" s="86">
        <v>0.73482012737726798</v>
      </c>
      <c r="AL24" s="24">
        <v>7.5241946879412602E-2</v>
      </c>
      <c r="AM24" s="24">
        <v>0</v>
      </c>
      <c r="AN24" s="24">
        <v>1.44802006425949E-2</v>
      </c>
      <c r="AO24" s="24">
        <v>0.36184060910398602</v>
      </c>
      <c r="AP24" s="24">
        <v>0</v>
      </c>
      <c r="AQ24" s="24">
        <v>616.40549390653496</v>
      </c>
      <c r="AR24" s="24">
        <v>63.0103946537916</v>
      </c>
      <c r="AS24" s="24">
        <v>684.89505132781005</v>
      </c>
      <c r="AT24" s="24">
        <v>0</v>
      </c>
      <c r="AU24" s="24">
        <v>0.89515086452487602</v>
      </c>
      <c r="AV24" s="24">
        <v>0</v>
      </c>
      <c r="AW24" s="24">
        <v>7.8131349501843497</v>
      </c>
      <c r="AX24" s="24">
        <v>1.096030398761E-2</v>
      </c>
      <c r="AY24" s="24">
        <v>3.8539684011530098E-3</v>
      </c>
      <c r="AZ24" s="24">
        <v>14.4984476510303</v>
      </c>
      <c r="BA24" s="24">
        <v>4.9255588595490396E-3</v>
      </c>
      <c r="BB24" s="24">
        <v>0</v>
      </c>
      <c r="BC24" s="24">
        <v>7.1439548283977299E-4</v>
      </c>
      <c r="BD24" s="24">
        <v>19.403615967672199</v>
      </c>
      <c r="BE24" s="24">
        <v>18.799364962419698</v>
      </c>
      <c r="BF24" s="24">
        <v>0.60425100525251096</v>
      </c>
      <c r="BG24" s="24">
        <v>0</v>
      </c>
      <c r="BH24" s="24">
        <v>0</v>
      </c>
      <c r="BI24" s="24">
        <v>7.6910140081681205E-2</v>
      </c>
      <c r="BJ24" s="24">
        <v>0</v>
      </c>
      <c r="BK24" s="24">
        <v>0.82531324889631097</v>
      </c>
      <c r="BL24" s="24">
        <v>0</v>
      </c>
      <c r="BM24" s="24">
        <v>2.1450634787832601E-2</v>
      </c>
      <c r="BN24" s="24">
        <v>3.3012543020442302</v>
      </c>
      <c r="BO24" s="24">
        <v>1.9160125737366401E-2</v>
      </c>
      <c r="BP24" s="24">
        <v>0</v>
      </c>
      <c r="BQ24" s="24">
        <v>5.5459559251971699E-2</v>
      </c>
      <c r="BR24" s="24">
        <v>7.5199596190413196E-5</v>
      </c>
      <c r="BS24" s="24">
        <v>3.6428322603041199</v>
      </c>
      <c r="BT24" s="24">
        <v>3.2626748144629101</v>
      </c>
      <c r="BU24" s="24">
        <v>0</v>
      </c>
      <c r="BV24" s="24">
        <v>0</v>
      </c>
      <c r="BW24" s="24">
        <v>1.0921973433258101</v>
      </c>
      <c r="BX24" s="86">
        <v>0</v>
      </c>
      <c r="BY24" s="24">
        <v>0.17843814623952101</v>
      </c>
      <c r="BZ24" s="24">
        <v>29.386841280444401</v>
      </c>
      <c r="CA24" s="24">
        <v>1.5190559939900401</v>
      </c>
    </row>
    <row r="25" spans="1:79" x14ac:dyDescent="0.3">
      <c r="A25" s="24" t="s">
        <v>24</v>
      </c>
      <c r="B25" s="24">
        <v>556.75117951000004</v>
      </c>
      <c r="C25" s="24"/>
      <c r="D25" s="24">
        <v>3967.2415265</v>
      </c>
      <c r="E25" s="24">
        <v>110.69094896</v>
      </c>
      <c r="F25" s="24">
        <v>107.28258104</v>
      </c>
      <c r="G25" s="24">
        <v>15.11215986</v>
      </c>
      <c r="H25" s="24">
        <v>168.67231063</v>
      </c>
      <c r="I25" s="24"/>
      <c r="J25" s="24"/>
      <c r="K25" s="24"/>
      <c r="L25" s="24"/>
      <c r="M25" s="24"/>
      <c r="N25" s="27"/>
      <c r="O25" s="27"/>
      <c r="P25" s="24"/>
      <c r="Q25" s="24" t="s">
        <v>24</v>
      </c>
      <c r="R25" s="86">
        <v>0</v>
      </c>
      <c r="S25" s="24">
        <v>3.3123971184291201</v>
      </c>
      <c r="T25" s="24">
        <v>12.583493715483</v>
      </c>
      <c r="U25" s="24">
        <v>12.583493715483</v>
      </c>
      <c r="V25" s="24">
        <v>9.7436810191177106</v>
      </c>
      <c r="W25" s="86">
        <v>0</v>
      </c>
      <c r="X25" s="24">
        <v>3.2948622319580401</v>
      </c>
      <c r="Y25" s="24">
        <v>3.04950985136839</v>
      </c>
      <c r="Z25" s="24">
        <v>556.75090791712796</v>
      </c>
      <c r="AA25" s="24">
        <v>29.180643706931399</v>
      </c>
      <c r="AB25" s="24">
        <v>0.22159754240950899</v>
      </c>
      <c r="AC25" s="24">
        <v>5.1000426279509004</v>
      </c>
      <c r="AD25" s="24">
        <v>0</v>
      </c>
      <c r="AE25" s="86">
        <v>0</v>
      </c>
      <c r="AF25" s="24">
        <v>34.841523092019401</v>
      </c>
      <c r="AG25" s="24">
        <v>34.841523092019401</v>
      </c>
      <c r="AH25" s="24">
        <v>31.737930109272</v>
      </c>
      <c r="AI25" s="24">
        <v>4.0313943354230899</v>
      </c>
      <c r="AJ25" s="24">
        <v>0.161283892596636</v>
      </c>
      <c r="AK25" s="86">
        <v>4.2176636918347503</v>
      </c>
      <c r="AL25" s="24">
        <v>0.43186733835257801</v>
      </c>
      <c r="AM25" s="24">
        <v>0</v>
      </c>
      <c r="AN25" s="24">
        <v>8.3112512942566497E-2</v>
      </c>
      <c r="AO25" s="24">
        <v>2.0648667031189798</v>
      </c>
      <c r="AP25" s="24">
        <v>0</v>
      </c>
      <c r="AQ25" s="24">
        <v>3570.5159895317902</v>
      </c>
      <c r="AR25" s="24">
        <v>364.98609679899897</v>
      </c>
      <c r="AS25" s="24">
        <v>3967.2400164400601</v>
      </c>
      <c r="AT25" s="24">
        <v>0</v>
      </c>
      <c r="AU25" s="24">
        <v>5.13791623307484</v>
      </c>
      <c r="AV25" s="24">
        <v>0</v>
      </c>
      <c r="AW25" s="24">
        <v>44.845199609755397</v>
      </c>
      <c r="AX25" s="24">
        <v>6.25457180464844E-2</v>
      </c>
      <c r="AY25" s="24">
        <v>2.1992921860590701E-2</v>
      </c>
      <c r="AZ25" s="24">
        <v>82.736289971505201</v>
      </c>
      <c r="BA25" s="24">
        <v>2.8108022840324699E-2</v>
      </c>
      <c r="BB25" s="24">
        <v>0</v>
      </c>
      <c r="BC25" s="24">
        <v>4.07673847151352E-3</v>
      </c>
      <c r="BD25" s="24">
        <v>110.688163794476</v>
      </c>
      <c r="BE25" s="24">
        <v>107.279752004488</v>
      </c>
      <c r="BF25" s="24">
        <v>3.4084117899876998</v>
      </c>
      <c r="BG25" s="24">
        <v>0</v>
      </c>
      <c r="BH25" s="24">
        <v>0</v>
      </c>
      <c r="BI25" s="24">
        <v>0.43889303080407999</v>
      </c>
      <c r="BJ25" s="24">
        <v>0</v>
      </c>
      <c r="BK25" s="24">
        <v>4.7097072409596699</v>
      </c>
      <c r="BL25" s="24">
        <v>0</v>
      </c>
      <c r="BM25" s="24">
        <v>0.122409381828403</v>
      </c>
      <c r="BN25" s="24">
        <v>18.838816253796001</v>
      </c>
      <c r="BO25" s="24">
        <v>0.109973395760445</v>
      </c>
      <c r="BP25" s="24">
        <v>0</v>
      </c>
      <c r="BQ25" s="24">
        <v>0.31648359384138802</v>
      </c>
      <c r="BR25" s="24">
        <v>4.2913053450949901E-4</v>
      </c>
      <c r="BS25" s="24">
        <v>15.1122046217536</v>
      </c>
      <c r="BT25" s="24">
        <v>18.726830794245</v>
      </c>
      <c r="BU25" s="24">
        <v>0</v>
      </c>
      <c r="BV25" s="24">
        <v>0</v>
      </c>
      <c r="BW25" s="24">
        <v>6.26891020079026</v>
      </c>
      <c r="BX25" s="86">
        <v>0</v>
      </c>
      <c r="BY25" s="24">
        <v>1.02418430158507</v>
      </c>
      <c r="BZ25" s="24">
        <v>168.672259419743</v>
      </c>
      <c r="CA25" s="24">
        <v>8.7189545894985407</v>
      </c>
    </row>
    <row r="26" spans="1:79" s="26" customFormat="1" x14ac:dyDescent="0.3">
      <c r="A26" s="24" t="s">
        <v>25</v>
      </c>
      <c r="B26" s="24">
        <v>351.1310178</v>
      </c>
      <c r="C26" s="24"/>
      <c r="D26" s="24">
        <v>2594.3126628</v>
      </c>
      <c r="E26" s="24">
        <v>72.780026079999999</v>
      </c>
      <c r="F26" s="24">
        <v>70.571521329999996</v>
      </c>
      <c r="G26" s="24">
        <v>5.0939996499999998</v>
      </c>
      <c r="H26" s="24">
        <v>120.96576963</v>
      </c>
      <c r="I26" s="24"/>
      <c r="J26" s="24"/>
      <c r="K26" s="24"/>
      <c r="L26" s="24"/>
      <c r="M26" s="24"/>
      <c r="N26" s="27"/>
      <c r="O26" s="27"/>
      <c r="P26" s="24"/>
      <c r="Q26" s="24" t="s">
        <v>25</v>
      </c>
      <c r="R26" s="86">
        <v>0</v>
      </c>
      <c r="S26" s="24">
        <v>2.37553419551474</v>
      </c>
      <c r="T26" s="24">
        <v>9.0244291537739905</v>
      </c>
      <c r="U26" s="24">
        <v>9.0244291537739905</v>
      </c>
      <c r="V26" s="24">
        <v>6.9878197215545903</v>
      </c>
      <c r="W26" s="86">
        <v>0</v>
      </c>
      <c r="X26" s="24">
        <v>2.3629582332200498</v>
      </c>
      <c r="Y26" s="24">
        <v>2.1869994397340702</v>
      </c>
      <c r="Z26" s="24">
        <v>351.13080428358001</v>
      </c>
      <c r="AA26" s="24">
        <v>20.927322555149299</v>
      </c>
      <c r="AB26" s="24">
        <v>0.158921918417672</v>
      </c>
      <c r="AC26" s="24">
        <v>3.6575677911762701</v>
      </c>
      <c r="AD26" s="24">
        <v>0</v>
      </c>
      <c r="AE26" s="86">
        <v>0</v>
      </c>
      <c r="AF26" s="24">
        <v>24.9870990806333</v>
      </c>
      <c r="AG26" s="24">
        <v>24.9870990806333</v>
      </c>
      <c r="AH26" s="24">
        <v>20.754491708460701</v>
      </c>
      <c r="AI26" s="24">
        <v>2.8911732699024699</v>
      </c>
      <c r="AJ26" s="24">
        <v>0.115667102320621</v>
      </c>
      <c r="AK26" s="86">
        <v>3.0247556266870399</v>
      </c>
      <c r="AL26" s="24">
        <v>0.30971997502582099</v>
      </c>
      <c r="AM26" s="24">
        <v>0</v>
      </c>
      <c r="AN26" s="24">
        <v>5.96053977043908E-2</v>
      </c>
      <c r="AO26" s="24">
        <v>1.3582888802945301</v>
      </c>
      <c r="AP26" s="24">
        <v>0</v>
      </c>
      <c r="AQ26" s="24">
        <v>2334.8803604885402</v>
      </c>
      <c r="AR26" s="24">
        <v>238.676656121077</v>
      </c>
      <c r="AS26" s="24">
        <v>2594.3115083180801</v>
      </c>
      <c r="AT26" s="24">
        <v>0</v>
      </c>
      <c r="AU26" s="24">
        <v>3.6847318030660698</v>
      </c>
      <c r="AV26" s="24">
        <v>0</v>
      </c>
      <c r="AW26" s="24">
        <v>32.161386136169497</v>
      </c>
      <c r="AX26" s="24">
        <v>4.1143184468438003E-2</v>
      </c>
      <c r="AY26" s="24">
        <v>1.44671539377304E-2</v>
      </c>
      <c r="AZ26" s="24">
        <v>54.424731534251499</v>
      </c>
      <c r="BA26" s="24">
        <v>1.84897274370718E-2</v>
      </c>
      <c r="BB26" s="24">
        <v>0</v>
      </c>
      <c r="BC26" s="24">
        <v>2.6817116255228998E-3</v>
      </c>
      <c r="BD26" s="24">
        <v>72.778181593875203</v>
      </c>
      <c r="BE26" s="24">
        <v>70.569652471700607</v>
      </c>
      <c r="BF26" s="24">
        <v>2.2085291221746299</v>
      </c>
      <c r="BG26" s="24">
        <v>0</v>
      </c>
      <c r="BH26" s="24">
        <v>0</v>
      </c>
      <c r="BI26" s="24">
        <v>0.288708004221851</v>
      </c>
      <c r="BJ26" s="24">
        <v>0</v>
      </c>
      <c r="BK26" s="24">
        <v>3.0980875288943199</v>
      </c>
      <c r="BL26" s="24">
        <v>0</v>
      </c>
      <c r="BM26" s="24">
        <v>8.0522062734723301E-2</v>
      </c>
      <c r="BN26" s="24">
        <v>12.392353351301001</v>
      </c>
      <c r="BO26" s="24">
        <v>7.88689047807377E-2</v>
      </c>
      <c r="BP26" s="24">
        <v>0</v>
      </c>
      <c r="BQ26" s="24">
        <v>0.20818592774351399</v>
      </c>
      <c r="BR26" s="24">
        <v>2.82285084916527E-4</v>
      </c>
      <c r="BS26" s="24">
        <v>5.0940681653069602</v>
      </c>
      <c r="BT26" s="24">
        <v>13.430214614512201</v>
      </c>
      <c r="BU26" s="24">
        <v>0</v>
      </c>
      <c r="BV26" s="24">
        <v>0</v>
      </c>
      <c r="BW26" s="24">
        <v>4.4958383078865998</v>
      </c>
      <c r="BX26" s="86">
        <v>0</v>
      </c>
      <c r="BY26" s="24">
        <v>0.73450888923401503</v>
      </c>
      <c r="BZ26" s="24">
        <v>120.96575178932601</v>
      </c>
      <c r="CA26" s="24">
        <v>6.252923484239</v>
      </c>
    </row>
    <row r="27" spans="1:79" s="26" customFormat="1" x14ac:dyDescent="0.3">
      <c r="A27" s="24" t="s">
        <v>26</v>
      </c>
      <c r="B27" s="24"/>
      <c r="C27" s="24"/>
      <c r="D27" s="24"/>
      <c r="E27" s="24"/>
      <c r="F27" s="24"/>
      <c r="G27" s="24"/>
      <c r="H27" s="24"/>
      <c r="I27" s="24"/>
      <c r="J27" s="24"/>
      <c r="K27" s="24"/>
      <c r="L27" s="24"/>
      <c r="M27" s="24"/>
      <c r="N27" s="27"/>
      <c r="O27" s="27"/>
      <c r="P27" s="24"/>
      <c r="Q27" s="24"/>
      <c r="R27" s="86"/>
      <c r="S27" s="24"/>
      <c r="T27" s="24"/>
      <c r="U27" s="24"/>
      <c r="V27" s="24"/>
      <c r="W27" s="86"/>
      <c r="X27" s="24"/>
      <c r="Y27" s="24"/>
      <c r="Z27" s="24"/>
      <c r="AA27" s="24"/>
      <c r="AB27" s="24"/>
      <c r="AC27" s="24"/>
      <c r="AD27" s="24"/>
      <c r="AE27" s="86"/>
      <c r="AF27" s="24"/>
      <c r="AG27" s="24"/>
      <c r="AH27" s="24"/>
      <c r="AI27" s="24"/>
      <c r="AJ27" s="24"/>
      <c r="AK27" s="86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86"/>
      <c r="BY27" s="24"/>
      <c r="BZ27" s="24"/>
      <c r="CA27" s="24"/>
    </row>
    <row r="28" spans="1:79" s="26" customFormat="1" x14ac:dyDescent="0.3">
      <c r="A28" s="24" t="s">
        <v>27</v>
      </c>
      <c r="B28" s="24"/>
      <c r="C28" s="24"/>
      <c r="D28" s="24"/>
      <c r="E28" s="24"/>
      <c r="F28" s="24"/>
      <c r="G28" s="24"/>
      <c r="H28" s="24"/>
      <c r="I28" s="24"/>
      <c r="J28" s="24"/>
      <c r="K28" s="24"/>
      <c r="L28" s="24"/>
      <c r="M28" s="24"/>
      <c r="N28" s="27"/>
      <c r="O28" s="27"/>
      <c r="P28" s="24"/>
      <c r="Q28" s="24"/>
      <c r="R28" s="86"/>
      <c r="S28" s="24"/>
      <c r="T28" s="24"/>
      <c r="U28" s="24"/>
      <c r="V28" s="24"/>
      <c r="W28" s="86"/>
      <c r="X28" s="24"/>
      <c r="Y28" s="24"/>
      <c r="Z28" s="24"/>
      <c r="AA28" s="24"/>
      <c r="AB28" s="24"/>
      <c r="AC28" s="24"/>
      <c r="AD28" s="24"/>
      <c r="AE28" s="86"/>
      <c r="AF28" s="24"/>
      <c r="AG28" s="24"/>
      <c r="AH28" s="24"/>
      <c r="AI28" s="24"/>
      <c r="AJ28" s="24"/>
      <c r="AK28" s="86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86"/>
      <c r="BY28" s="24"/>
      <c r="BZ28" s="24"/>
      <c r="CA28" s="24"/>
    </row>
    <row r="29" spans="1:79" s="26" customFormat="1" x14ac:dyDescent="0.3">
      <c r="A29" s="24" t="s">
        <v>28</v>
      </c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  <c r="M29" s="24"/>
      <c r="N29" s="27"/>
      <c r="O29" s="27"/>
      <c r="P29" s="24"/>
      <c r="Q29" s="24"/>
      <c r="R29" s="86"/>
      <c r="S29" s="24"/>
      <c r="T29" s="24"/>
      <c r="U29" s="24"/>
      <c r="V29" s="24"/>
      <c r="W29" s="86"/>
      <c r="X29" s="24"/>
      <c r="Y29" s="24"/>
      <c r="Z29" s="24"/>
      <c r="AA29" s="24"/>
      <c r="AB29" s="24"/>
      <c r="AC29" s="24"/>
      <c r="AD29" s="24"/>
      <c r="AE29" s="86"/>
      <c r="AF29" s="24"/>
      <c r="AG29" s="24"/>
      <c r="AH29" s="24"/>
      <c r="AI29" s="24"/>
      <c r="AJ29" s="24"/>
      <c r="AK29" s="86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86"/>
      <c r="BY29" s="24"/>
      <c r="BZ29" s="24"/>
      <c r="CA29" s="24"/>
    </row>
    <row r="30" spans="1:79" s="26" customFormat="1" x14ac:dyDescent="0.3">
      <c r="A30" s="24" t="s">
        <v>29</v>
      </c>
      <c r="B30" s="24">
        <v>22.86172243</v>
      </c>
      <c r="C30" s="24"/>
      <c r="D30" s="24">
        <v>153.51569415</v>
      </c>
      <c r="E30" s="24">
        <v>4.0128158899999997</v>
      </c>
      <c r="F30" s="24">
        <v>3.8924320699999999</v>
      </c>
      <c r="G30" s="24">
        <v>8.9323459999999993E-2</v>
      </c>
      <c r="H30" s="24">
        <v>5.4790402199999999</v>
      </c>
      <c r="I30" s="24"/>
      <c r="J30" s="24"/>
      <c r="K30" s="24"/>
      <c r="L30" s="24"/>
      <c r="M30" s="24"/>
      <c r="N30" s="27"/>
      <c r="O30" s="27"/>
      <c r="P30" s="24"/>
      <c r="Q30" s="24" t="s">
        <v>29</v>
      </c>
      <c r="R30" s="86">
        <v>0</v>
      </c>
      <c r="S30" s="24">
        <v>0.107597810015954</v>
      </c>
      <c r="T30" s="24">
        <v>0.40875440692783299</v>
      </c>
      <c r="U30" s="24">
        <v>0.40875440692783299</v>
      </c>
      <c r="V30" s="24">
        <v>0.31650736131715101</v>
      </c>
      <c r="W30" s="86">
        <v>0</v>
      </c>
      <c r="X30" s="24">
        <v>0.107028355001104</v>
      </c>
      <c r="Y30" s="24">
        <v>9.9058388825696994E-2</v>
      </c>
      <c r="Z30" s="24">
        <v>22.861693291224999</v>
      </c>
      <c r="AA30" s="24">
        <v>0.94788433640800795</v>
      </c>
      <c r="AB30" s="24">
        <v>7.1982110538762198E-3</v>
      </c>
      <c r="AC30" s="24">
        <v>0.16566660349321199</v>
      </c>
      <c r="AD30" s="24">
        <v>0</v>
      </c>
      <c r="AE30" s="86">
        <v>0</v>
      </c>
      <c r="AF30" s="24">
        <v>1.13177022767576</v>
      </c>
      <c r="AG30" s="24">
        <v>1.13177022767576</v>
      </c>
      <c r="AH30" s="24">
        <v>1.22812404499633</v>
      </c>
      <c r="AI30" s="24">
        <v>0.13095331575483499</v>
      </c>
      <c r="AJ30" s="24">
        <v>5.2390276848880797E-3</v>
      </c>
      <c r="AK30" s="86">
        <v>0.13700379179132</v>
      </c>
      <c r="AL30" s="24">
        <v>1.4028503237818001E-2</v>
      </c>
      <c r="AM30" s="24">
        <v>0</v>
      </c>
      <c r="AN30" s="24">
        <v>2.6997763732435E-3</v>
      </c>
      <c r="AO30" s="24">
        <v>7.4917771358653407E-2</v>
      </c>
      <c r="AP30" s="24">
        <v>0</v>
      </c>
      <c r="AQ30" s="24">
        <v>138.16406681371399</v>
      </c>
      <c r="AR30" s="24">
        <v>14.1234574716292</v>
      </c>
      <c r="AS30" s="24">
        <v>153.51564833034001</v>
      </c>
      <c r="AT30" s="24">
        <v>0</v>
      </c>
      <c r="AU30" s="24">
        <v>0.166896971796821</v>
      </c>
      <c r="AV30" s="24">
        <v>0</v>
      </c>
      <c r="AW30" s="24">
        <v>1.4567224013525299</v>
      </c>
      <c r="AX30" s="24">
        <v>2.2692862470168702E-3</v>
      </c>
      <c r="AY30" s="24">
        <v>7.9794990437452096E-4</v>
      </c>
      <c r="AZ30" s="24">
        <v>3.00184707970259</v>
      </c>
      <c r="BA30" s="24">
        <v>1.01981896415835E-3</v>
      </c>
      <c r="BB30" s="24">
        <v>0</v>
      </c>
      <c r="BC30" s="24">
        <v>1.4791186009468799E-4</v>
      </c>
      <c r="BD30" s="24">
        <v>4.0127139232748501</v>
      </c>
      <c r="BE30" s="24">
        <v>3.8923350328611002</v>
      </c>
      <c r="BF30" s="24">
        <v>0.12037889041375199</v>
      </c>
      <c r="BG30" s="24">
        <v>0</v>
      </c>
      <c r="BH30" s="24">
        <v>0</v>
      </c>
      <c r="BI30" s="24">
        <v>1.59239367604182E-2</v>
      </c>
      <c r="BJ30" s="24">
        <v>0</v>
      </c>
      <c r="BK30" s="24">
        <v>0.170877934710119</v>
      </c>
      <c r="BL30" s="24">
        <v>0</v>
      </c>
      <c r="BM30" s="24">
        <v>4.4412685394930396E-3</v>
      </c>
      <c r="BN30" s="24">
        <v>0.68351159267404105</v>
      </c>
      <c r="BO30" s="24">
        <v>3.5723243072458199E-3</v>
      </c>
      <c r="BP30" s="24">
        <v>0</v>
      </c>
      <c r="BQ30" s="24">
        <v>1.1482683521001701E-2</v>
      </c>
      <c r="BR30" s="24">
        <v>1.5569977788433401E-5</v>
      </c>
      <c r="BS30" s="24">
        <v>8.9324765466801195E-2</v>
      </c>
      <c r="BT30" s="24">
        <v>0.60831060453408303</v>
      </c>
      <c r="BU30" s="24">
        <v>0</v>
      </c>
      <c r="BV30" s="24">
        <v>0</v>
      </c>
      <c r="BW30" s="24">
        <v>0.20363538347846999</v>
      </c>
      <c r="BX30" s="86">
        <v>0</v>
      </c>
      <c r="BY30" s="24">
        <v>3.3268997030770998E-2</v>
      </c>
      <c r="BZ30" s="24">
        <v>5.4790432315348996</v>
      </c>
      <c r="CA30" s="24">
        <v>0.28322104308942497</v>
      </c>
    </row>
    <row r="31" spans="1:79" x14ac:dyDescent="0.3">
      <c r="A31" s="24" t="s">
        <v>30</v>
      </c>
      <c r="B31" s="24">
        <v>1014.0423423</v>
      </c>
      <c r="C31" s="24"/>
      <c r="D31" s="24">
        <v>6752.8663501999999</v>
      </c>
      <c r="E31" s="24">
        <v>178.48323483999999</v>
      </c>
      <c r="F31" s="24">
        <v>173.04317244000001</v>
      </c>
      <c r="G31" s="24">
        <v>16.617467600000001</v>
      </c>
      <c r="H31" s="24">
        <v>236.39783462</v>
      </c>
      <c r="I31" s="24"/>
      <c r="J31" s="24"/>
      <c r="K31" s="24"/>
      <c r="L31" s="24"/>
      <c r="M31" s="24"/>
      <c r="N31" s="27"/>
      <c r="O31" s="27"/>
      <c r="P31" s="24"/>
      <c r="Q31" s="24" t="s">
        <v>30</v>
      </c>
      <c r="R31" s="86">
        <v>0</v>
      </c>
      <c r="S31" s="24">
        <v>4.6423951488381103</v>
      </c>
      <c r="T31" s="24">
        <v>17.6360243285474</v>
      </c>
      <c r="U31" s="24">
        <v>17.6360243285474</v>
      </c>
      <c r="V31" s="24">
        <v>13.655974884511799</v>
      </c>
      <c r="W31" s="86">
        <v>0</v>
      </c>
      <c r="X31" s="24">
        <v>4.6178211380810703</v>
      </c>
      <c r="Y31" s="24">
        <v>4.2739517210969096</v>
      </c>
      <c r="Z31" s="24">
        <v>1014.04196240017</v>
      </c>
      <c r="AA31" s="24">
        <v>40.897277452888197</v>
      </c>
      <c r="AB31" s="24">
        <v>0.31057361941556499</v>
      </c>
      <c r="AC31" s="24">
        <v>7.1478145355260798</v>
      </c>
      <c r="AD31" s="24">
        <v>0</v>
      </c>
      <c r="AE31" s="86">
        <v>0</v>
      </c>
      <c r="AF31" s="24">
        <v>48.831107011058499</v>
      </c>
      <c r="AG31" s="24">
        <v>48.831107011058499</v>
      </c>
      <c r="AH31" s="24">
        <v>54.0229175364451</v>
      </c>
      <c r="AI31" s="24">
        <v>5.6500807757375204</v>
      </c>
      <c r="AJ31" s="24">
        <v>0.226043129036612</v>
      </c>
      <c r="AK31" s="86">
        <v>5.9111417487893698</v>
      </c>
      <c r="AL31" s="24">
        <v>0.60527111559625202</v>
      </c>
      <c r="AM31" s="24">
        <v>0</v>
      </c>
      <c r="AN31" s="24">
        <v>0.116484784602794</v>
      </c>
      <c r="AO31" s="24">
        <v>3.3305629937675301</v>
      </c>
      <c r="AP31" s="24">
        <v>0</v>
      </c>
      <c r="AQ31" s="24">
        <v>6077.5774292875203</v>
      </c>
      <c r="AR31" s="24">
        <v>621.26354694202303</v>
      </c>
      <c r="AS31" s="24">
        <v>6752.8638937659898</v>
      </c>
      <c r="AT31" s="24">
        <v>0</v>
      </c>
      <c r="AU31" s="24">
        <v>7.2009020886691797</v>
      </c>
      <c r="AV31" s="24">
        <v>0</v>
      </c>
      <c r="AW31" s="24">
        <v>62.851518079746299</v>
      </c>
      <c r="AX31" s="24">
        <v>0.10088416466674301</v>
      </c>
      <c r="AY31" s="24">
        <v>3.5473829955962599E-2</v>
      </c>
      <c r="AZ31" s="24">
        <v>133.450845461179</v>
      </c>
      <c r="BA31" s="24">
        <v>4.5337281336552002E-2</v>
      </c>
      <c r="BB31" s="24">
        <v>0</v>
      </c>
      <c r="BC31" s="24">
        <v>6.5756391584516896E-3</v>
      </c>
      <c r="BD31" s="24">
        <v>178.47869072781899</v>
      </c>
      <c r="BE31" s="24">
        <v>173.03861403435499</v>
      </c>
      <c r="BF31" s="24">
        <v>5.4400766934638396</v>
      </c>
      <c r="BG31" s="24">
        <v>0</v>
      </c>
      <c r="BH31" s="24">
        <v>0</v>
      </c>
      <c r="BI31" s="24">
        <v>0.70791965473194496</v>
      </c>
      <c r="BJ31" s="24">
        <v>0</v>
      </c>
      <c r="BK31" s="24">
        <v>7.5965944167066199</v>
      </c>
      <c r="BL31" s="24">
        <v>0</v>
      </c>
      <c r="BM31" s="24">
        <v>0.19744225860767101</v>
      </c>
      <c r="BN31" s="24">
        <v>30.386372007694099</v>
      </c>
      <c r="BO31" s="24">
        <v>0.15412982114719401</v>
      </c>
      <c r="BP31" s="24">
        <v>0</v>
      </c>
      <c r="BQ31" s="24">
        <v>0.51047714762920404</v>
      </c>
      <c r="BR31" s="24">
        <v>6.9217268854312997E-4</v>
      </c>
      <c r="BS31" s="24">
        <v>16.617488102798799</v>
      </c>
      <c r="BT31" s="24">
        <v>26.246051755220801</v>
      </c>
      <c r="BU31" s="24">
        <v>0</v>
      </c>
      <c r="BV31" s="24">
        <v>0</v>
      </c>
      <c r="BW31" s="24">
        <v>8.7860104375465493</v>
      </c>
      <c r="BX31" s="86">
        <v>0</v>
      </c>
      <c r="BY31" s="24">
        <v>1.43541680020481</v>
      </c>
      <c r="BZ31" s="24">
        <v>236.397761461003</v>
      </c>
      <c r="CA31" s="24">
        <v>12.2197970998796</v>
      </c>
    </row>
    <row r="32" spans="1:79" s="26" customFormat="1" x14ac:dyDescent="0.3">
      <c r="A32" s="24" t="s">
        <v>31</v>
      </c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7"/>
      <c r="O32" s="27"/>
      <c r="P32" s="24"/>
      <c r="Q32" s="24"/>
      <c r="R32" s="86"/>
      <c r="S32" s="24"/>
      <c r="T32" s="24"/>
      <c r="U32" s="24"/>
      <c r="V32" s="24"/>
      <c r="W32" s="86"/>
      <c r="X32" s="24"/>
      <c r="Y32" s="24"/>
      <c r="Z32" s="24"/>
      <c r="AA32" s="24"/>
      <c r="AB32" s="24"/>
      <c r="AC32" s="24"/>
      <c r="AD32" s="24"/>
      <c r="AE32" s="86"/>
      <c r="AF32" s="24"/>
      <c r="AG32" s="24"/>
      <c r="AH32" s="24"/>
      <c r="AI32" s="24"/>
      <c r="AJ32" s="24"/>
      <c r="AK32" s="86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86"/>
      <c r="BY32" s="24"/>
      <c r="BZ32" s="24"/>
      <c r="CA32" s="24"/>
    </row>
    <row r="33" spans="1:79" x14ac:dyDescent="0.3">
      <c r="A33" s="24" t="s">
        <v>32</v>
      </c>
      <c r="B33" s="24">
        <v>1093.6921936000001</v>
      </c>
      <c r="C33" s="24"/>
      <c r="D33" s="24">
        <v>7347.7356434000003</v>
      </c>
      <c r="E33" s="24">
        <v>196.86692937000001</v>
      </c>
      <c r="F33" s="24">
        <v>190.83879017999999</v>
      </c>
      <c r="G33" s="24">
        <v>22.436774969999998</v>
      </c>
      <c r="H33" s="24">
        <v>271.22279254</v>
      </c>
      <c r="I33" s="24"/>
      <c r="J33" s="24"/>
      <c r="K33" s="24"/>
      <c r="L33" s="24"/>
      <c r="M33" s="24"/>
      <c r="N33" s="27"/>
      <c r="O33" s="27"/>
      <c r="P33" s="24"/>
      <c r="Q33" s="24" t="s">
        <v>32</v>
      </c>
      <c r="R33" s="86">
        <v>0</v>
      </c>
      <c r="S33" s="24">
        <v>5.3262898962609899</v>
      </c>
      <c r="T33" s="24">
        <v>20.234074781936201</v>
      </c>
      <c r="U33" s="24">
        <v>20.234074781936201</v>
      </c>
      <c r="V33" s="24">
        <v>15.6677042150472</v>
      </c>
      <c r="W33" s="86">
        <v>0</v>
      </c>
      <c r="X33" s="24">
        <v>5.29809579325382</v>
      </c>
      <c r="Y33" s="24">
        <v>4.90356864550869</v>
      </c>
      <c r="Z33" s="24">
        <v>1093.6920443843301</v>
      </c>
      <c r="AA33" s="24">
        <v>46.922082164826598</v>
      </c>
      <c r="AB33" s="24">
        <v>0.35632594482624902</v>
      </c>
      <c r="AC33" s="24">
        <v>8.2007944281360796</v>
      </c>
      <c r="AD33" s="24">
        <v>0</v>
      </c>
      <c r="AE33" s="86">
        <v>0</v>
      </c>
      <c r="AF33" s="24">
        <v>56.024695058156396</v>
      </c>
      <c r="AG33" s="24">
        <v>56.024695058156396</v>
      </c>
      <c r="AH33" s="24">
        <v>58.781885520285201</v>
      </c>
      <c r="AI33" s="24">
        <v>6.48242727905295</v>
      </c>
      <c r="AJ33" s="24">
        <v>0.259342563988187</v>
      </c>
      <c r="AK33" s="86">
        <v>6.7819441561377598</v>
      </c>
      <c r="AL33" s="24">
        <v>0.69443698527409503</v>
      </c>
      <c r="AM33" s="24">
        <v>0</v>
      </c>
      <c r="AN33" s="24">
        <v>0.13364430143133199</v>
      </c>
      <c r="AO33" s="24">
        <v>3.6730723813477901</v>
      </c>
      <c r="AP33" s="24">
        <v>0</v>
      </c>
      <c r="AQ33" s="24">
        <v>6612.9591115646699</v>
      </c>
      <c r="AR33" s="24">
        <v>675.99171705947504</v>
      </c>
      <c r="AS33" s="24">
        <v>7347.7327141444302</v>
      </c>
      <c r="AT33" s="24">
        <v>0</v>
      </c>
      <c r="AU33" s="24">
        <v>8.2617037780146791</v>
      </c>
      <c r="AV33" s="24">
        <v>0</v>
      </c>
      <c r="AW33" s="24">
        <v>72.110473433902598</v>
      </c>
      <c r="AX33" s="24">
        <v>0.111258973926156</v>
      </c>
      <c r="AY33" s="24">
        <v>3.9121966042317699E-2</v>
      </c>
      <c r="AZ33" s="24">
        <v>147.17483486212799</v>
      </c>
      <c r="BA33" s="24">
        <v>4.9999727158517797E-2</v>
      </c>
      <c r="BB33" s="24">
        <v>0</v>
      </c>
      <c r="BC33" s="24">
        <v>7.2518686747025099E-3</v>
      </c>
      <c r="BD33" s="24">
        <v>196.86194478730701</v>
      </c>
      <c r="BE33" s="24">
        <v>190.83377791576501</v>
      </c>
      <c r="BF33" s="24">
        <v>6.0281668715421901</v>
      </c>
      <c r="BG33" s="24">
        <v>0</v>
      </c>
      <c r="BH33" s="24">
        <v>0</v>
      </c>
      <c r="BI33" s="24">
        <v>0.78072103245534197</v>
      </c>
      <c r="BJ33" s="24">
        <v>0</v>
      </c>
      <c r="BK33" s="24">
        <v>8.37781985826485</v>
      </c>
      <c r="BL33" s="24">
        <v>0</v>
      </c>
      <c r="BM33" s="24">
        <v>0.217747049012053</v>
      </c>
      <c r="BN33" s="24">
        <v>33.511284986634401</v>
      </c>
      <c r="BO33" s="24">
        <v>0.17683584187262499</v>
      </c>
      <c r="BP33" s="24">
        <v>0</v>
      </c>
      <c r="BQ33" s="24">
        <v>0.56297423662428203</v>
      </c>
      <c r="BR33" s="24">
        <v>7.6335484448706702E-4</v>
      </c>
      <c r="BS33" s="24">
        <v>22.4368267236446</v>
      </c>
      <c r="BT33" s="24">
        <v>30.112493560150899</v>
      </c>
      <c r="BU33" s="24">
        <v>0</v>
      </c>
      <c r="BV33" s="24">
        <v>0</v>
      </c>
      <c r="BW33" s="24">
        <v>10.080324939313799</v>
      </c>
      <c r="BX33" s="86">
        <v>0</v>
      </c>
      <c r="BY33" s="24">
        <v>1.6468754540984201</v>
      </c>
      <c r="BZ33" s="24">
        <v>271.22271568731799</v>
      </c>
      <c r="CA33" s="24">
        <v>14.0199599018586</v>
      </c>
    </row>
    <row r="34" spans="1:79" x14ac:dyDescent="0.3">
      <c r="A34" s="24" t="s">
        <v>33</v>
      </c>
      <c r="B34" s="24">
        <v>569.81442950999997</v>
      </c>
      <c r="C34" s="24"/>
      <c r="D34" s="24">
        <v>3817.0140863000001</v>
      </c>
      <c r="E34" s="24">
        <v>100.66617796</v>
      </c>
      <c r="F34" s="24">
        <v>97.613654299999993</v>
      </c>
      <c r="G34" s="24">
        <v>7.0104104200000004</v>
      </c>
      <c r="H34" s="24">
        <v>133.86702753</v>
      </c>
      <c r="I34" s="24"/>
      <c r="J34" s="24"/>
      <c r="K34" s="24"/>
      <c r="L34" s="24"/>
      <c r="M34" s="24"/>
      <c r="N34" s="27"/>
      <c r="O34" s="27"/>
      <c r="P34" s="24"/>
      <c r="Q34" s="24" t="s">
        <v>33</v>
      </c>
      <c r="R34" s="86">
        <v>0</v>
      </c>
      <c r="S34" s="24">
        <v>2.6288878514545</v>
      </c>
      <c r="T34" s="24">
        <v>9.9869132170652506</v>
      </c>
      <c r="U34" s="24">
        <v>9.9869132170652506</v>
      </c>
      <c r="V34" s="24">
        <v>7.7330848830188996</v>
      </c>
      <c r="W34" s="86">
        <v>0</v>
      </c>
      <c r="X34" s="24">
        <v>2.6149728200137599</v>
      </c>
      <c r="Y34" s="24">
        <v>2.42024803010171</v>
      </c>
      <c r="Z34" s="24">
        <v>569.81426688095598</v>
      </c>
      <c r="AA34" s="24">
        <v>23.159264598763102</v>
      </c>
      <c r="AB34" s="24">
        <v>0.17587126939414599</v>
      </c>
      <c r="AC34" s="24">
        <v>4.0476545278494998</v>
      </c>
      <c r="AD34" s="24">
        <v>0</v>
      </c>
      <c r="AE34" s="86">
        <v>0</v>
      </c>
      <c r="AF34" s="24">
        <v>27.652030749066501</v>
      </c>
      <c r="AG34" s="24">
        <v>27.652030749066501</v>
      </c>
      <c r="AH34" s="24">
        <v>30.5361068556468</v>
      </c>
      <c r="AI34" s="24">
        <v>3.1995201662528001</v>
      </c>
      <c r="AJ34" s="24">
        <v>0.12800328311343601</v>
      </c>
      <c r="AK34" s="86">
        <v>3.3473548678841798</v>
      </c>
      <c r="AL34" s="24">
        <v>0.342751895753234</v>
      </c>
      <c r="AM34" s="24">
        <v>0</v>
      </c>
      <c r="AN34" s="24">
        <v>6.5962454878927199E-2</v>
      </c>
      <c r="AO34" s="24">
        <v>1.87876912218896</v>
      </c>
      <c r="AP34" s="24">
        <v>0</v>
      </c>
      <c r="AQ34" s="24">
        <v>3435.3115462790902</v>
      </c>
      <c r="AR34" s="24">
        <v>351.165233623571</v>
      </c>
      <c r="AS34" s="24">
        <v>3817.0128867583098</v>
      </c>
      <c r="AT34" s="24">
        <v>0</v>
      </c>
      <c r="AU34" s="24">
        <v>4.0777173628918</v>
      </c>
      <c r="AV34" s="24">
        <v>0</v>
      </c>
      <c r="AW34" s="24">
        <v>35.591469700927497</v>
      </c>
      <c r="AX34" s="24">
        <v>5.6908767519304203E-2</v>
      </c>
      <c r="AY34" s="24">
        <v>2.00107934974674E-2</v>
      </c>
      <c r="AZ34" s="24">
        <v>75.2796237066309</v>
      </c>
      <c r="BA34" s="24">
        <v>2.5574770471293001E-2</v>
      </c>
      <c r="BB34" s="24">
        <v>0</v>
      </c>
      <c r="BC34" s="24">
        <v>3.7093175373269999E-3</v>
      </c>
      <c r="BD34" s="24">
        <v>100.663617825559</v>
      </c>
      <c r="BE34" s="24">
        <v>97.611081653003396</v>
      </c>
      <c r="BF34" s="24">
        <v>3.0525361725557598</v>
      </c>
      <c r="BG34" s="24">
        <v>0</v>
      </c>
      <c r="BH34" s="24">
        <v>0</v>
      </c>
      <c r="BI34" s="24">
        <v>0.39933711901100599</v>
      </c>
      <c r="BJ34" s="24">
        <v>0</v>
      </c>
      <c r="BK34" s="24">
        <v>4.28523911925351</v>
      </c>
      <c r="BL34" s="24">
        <v>0</v>
      </c>
      <c r="BM34" s="24">
        <v>0.111377113364969</v>
      </c>
      <c r="BN34" s="24">
        <v>17.1409502376031</v>
      </c>
      <c r="BO34" s="24">
        <v>8.7280424905924997E-2</v>
      </c>
      <c r="BP34" s="24">
        <v>0</v>
      </c>
      <c r="BQ34" s="24">
        <v>0.287960254589747</v>
      </c>
      <c r="BR34" s="24">
        <v>3.9045352471656802E-4</v>
      </c>
      <c r="BS34" s="24">
        <v>7.0103954723554702</v>
      </c>
      <c r="BT34" s="24">
        <v>14.8625754655894</v>
      </c>
      <c r="BU34" s="24">
        <v>0</v>
      </c>
      <c r="BV34" s="24">
        <v>0</v>
      </c>
      <c r="BW34" s="24">
        <v>4.9753280703096303</v>
      </c>
      <c r="BX34" s="86">
        <v>0</v>
      </c>
      <c r="BY34" s="24">
        <v>0.81284576381090901</v>
      </c>
      <c r="BZ34" s="24">
        <v>133.86697596741499</v>
      </c>
      <c r="CA34" s="24">
        <v>6.9198101839288402</v>
      </c>
    </row>
    <row r="35" spans="1:79" s="26" customFormat="1" x14ac:dyDescent="0.3">
      <c r="A35" s="24" t="s">
        <v>34</v>
      </c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7"/>
      <c r="O35" s="27"/>
      <c r="P35" s="24"/>
      <c r="Q35" s="24"/>
      <c r="R35" s="86"/>
      <c r="S35" s="24"/>
      <c r="T35" s="24"/>
      <c r="U35" s="24"/>
      <c r="V35" s="24"/>
      <c r="W35" s="86"/>
      <c r="X35" s="24"/>
      <c r="Y35" s="24"/>
      <c r="Z35" s="24"/>
      <c r="AA35" s="24"/>
      <c r="AB35" s="24"/>
      <c r="AC35" s="24"/>
      <c r="AD35" s="24"/>
      <c r="AE35" s="86"/>
      <c r="AF35" s="24"/>
      <c r="AG35" s="24"/>
      <c r="AH35" s="24"/>
      <c r="AI35" s="24"/>
      <c r="AJ35" s="24"/>
      <c r="AK35" s="86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86"/>
      <c r="BY35" s="24"/>
      <c r="BZ35" s="24"/>
      <c r="CA35" s="24"/>
    </row>
    <row r="36" spans="1:79" x14ac:dyDescent="0.3">
      <c r="A36" s="24" t="s">
        <v>35</v>
      </c>
      <c r="B36" s="24">
        <v>220.24038644999999</v>
      </c>
      <c r="C36" s="24"/>
      <c r="D36" s="24">
        <v>1571.3427486</v>
      </c>
      <c r="E36" s="24">
        <v>43.97592891</v>
      </c>
      <c r="F36" s="24">
        <v>42.618695039999999</v>
      </c>
      <c r="G36" s="24">
        <v>6.4877709799999996</v>
      </c>
      <c r="H36" s="24">
        <v>66.764907489999999</v>
      </c>
      <c r="I36" s="24"/>
      <c r="J36" s="24"/>
      <c r="K36" s="24"/>
      <c r="L36" s="24"/>
      <c r="M36" s="24"/>
      <c r="N36" s="27"/>
      <c r="O36" s="27"/>
      <c r="P36" s="24"/>
      <c r="Q36" s="24" t="s">
        <v>35</v>
      </c>
      <c r="R36" s="86">
        <v>0</v>
      </c>
      <c r="S36" s="24">
        <v>1.3111340971513401</v>
      </c>
      <c r="T36" s="24">
        <v>4.9808796812379601</v>
      </c>
      <c r="U36" s="24">
        <v>4.9808796812379601</v>
      </c>
      <c r="V36" s="24">
        <v>3.8568042947465999</v>
      </c>
      <c r="W36" s="86">
        <v>0</v>
      </c>
      <c r="X36" s="24">
        <v>1.30419258796335</v>
      </c>
      <c r="Y36" s="24">
        <v>1.2070749777679599</v>
      </c>
      <c r="Z36" s="24">
        <v>220.24031199942601</v>
      </c>
      <c r="AA36" s="24">
        <v>11.5504596422542</v>
      </c>
      <c r="AB36" s="24">
        <v>8.7713991176148406E-2</v>
      </c>
      <c r="AC36" s="24">
        <v>2.01873020143986</v>
      </c>
      <c r="AD36" s="24">
        <v>0</v>
      </c>
      <c r="AE36" s="86">
        <v>0</v>
      </c>
      <c r="AF36" s="24">
        <v>13.791180381233699</v>
      </c>
      <c r="AG36" s="24">
        <v>13.791180381233699</v>
      </c>
      <c r="AH36" s="24">
        <v>12.570744637488399</v>
      </c>
      <c r="AI36" s="24">
        <v>1.5957305656421299</v>
      </c>
      <c r="AJ36" s="24">
        <v>6.3840493890394701E-2</v>
      </c>
      <c r="AK36" s="86">
        <v>1.66946122918572</v>
      </c>
      <c r="AL36" s="24">
        <v>0.17094442516061201</v>
      </c>
      <c r="AM36" s="24">
        <v>0</v>
      </c>
      <c r="AN36" s="24">
        <v>3.2898385792935997E-2</v>
      </c>
      <c r="AO36" s="24">
        <v>0.82028154361679195</v>
      </c>
      <c r="AP36" s="24">
        <v>0</v>
      </c>
      <c r="AQ36" s="24">
        <v>1414.2079543242</v>
      </c>
      <c r="AR36" s="24">
        <v>144.56350017185</v>
      </c>
      <c r="AS36" s="24">
        <v>1571.3421991335299</v>
      </c>
      <c r="AT36" s="24">
        <v>0</v>
      </c>
      <c r="AU36" s="24">
        <v>2.0337226159427702</v>
      </c>
      <c r="AV36" s="24">
        <v>0</v>
      </c>
      <c r="AW36" s="24">
        <v>17.750901719209899</v>
      </c>
      <c r="AX36" s="24">
        <v>2.4846682462121801E-2</v>
      </c>
      <c r="AY36" s="24">
        <v>8.7368310109845297E-3</v>
      </c>
      <c r="AZ36" s="24">
        <v>32.867519438372497</v>
      </c>
      <c r="BA36" s="24">
        <v>1.1166088631425699E-2</v>
      </c>
      <c r="BB36" s="24">
        <v>0</v>
      </c>
      <c r="BC36" s="24">
        <v>1.6195101404013501E-3</v>
      </c>
      <c r="BD36" s="24">
        <v>43.974830501611599</v>
      </c>
      <c r="BE36" s="24">
        <v>42.6175650888568</v>
      </c>
      <c r="BF36" s="24">
        <v>1.35726541275484</v>
      </c>
      <c r="BG36" s="24">
        <v>0</v>
      </c>
      <c r="BH36" s="24">
        <v>0</v>
      </c>
      <c r="BI36" s="24">
        <v>0.17435290003251799</v>
      </c>
      <c r="BJ36" s="24">
        <v>0</v>
      </c>
      <c r="BK36" s="24">
        <v>1.87096046125101</v>
      </c>
      <c r="BL36" s="24">
        <v>0</v>
      </c>
      <c r="BM36" s="24">
        <v>4.8627896002469098E-2</v>
      </c>
      <c r="BN36" s="24">
        <v>7.4838396927859199</v>
      </c>
      <c r="BO36" s="24">
        <v>4.35302618469827E-2</v>
      </c>
      <c r="BP36" s="24">
        <v>0</v>
      </c>
      <c r="BQ36" s="24">
        <v>0.12572511371440201</v>
      </c>
      <c r="BR36" s="24">
        <v>1.7047445297486101E-4</v>
      </c>
      <c r="BS36" s="24">
        <v>6.4878089489962898</v>
      </c>
      <c r="BT36" s="24">
        <v>7.4125709146182004</v>
      </c>
      <c r="BU36" s="24">
        <v>0</v>
      </c>
      <c r="BV36" s="24">
        <v>0</v>
      </c>
      <c r="BW36" s="24">
        <v>2.4813993337916802</v>
      </c>
      <c r="BX36" s="86">
        <v>0</v>
      </c>
      <c r="BY36" s="24">
        <v>0.40539919602351199</v>
      </c>
      <c r="BZ36" s="24">
        <v>66.764888609930694</v>
      </c>
      <c r="CA36" s="24">
        <v>3.4511901141647199</v>
      </c>
    </row>
    <row r="37" spans="1:79" s="26" customFormat="1" x14ac:dyDescent="0.3">
      <c r="A37" s="24" t="s">
        <v>36</v>
      </c>
      <c r="B37" s="24">
        <v>46.813547540000002</v>
      </c>
      <c r="C37" s="24"/>
      <c r="D37" s="24">
        <v>355.70456973</v>
      </c>
      <c r="E37" s="24">
        <v>10.516953259999999</v>
      </c>
      <c r="F37" s="24">
        <v>10.186768259999999</v>
      </c>
      <c r="G37" s="24">
        <v>2.3467750000000001</v>
      </c>
      <c r="H37" s="24">
        <v>17.57698976</v>
      </c>
      <c r="I37" s="24"/>
      <c r="J37" s="24"/>
      <c r="K37" s="24"/>
      <c r="L37" s="24"/>
      <c r="M37" s="24"/>
      <c r="N37" s="27"/>
      <c r="O37" s="27"/>
      <c r="P37" s="24"/>
      <c r="Q37" s="24" t="s">
        <v>36</v>
      </c>
      <c r="R37" s="86">
        <v>0</v>
      </c>
      <c r="S37" s="24">
        <v>0.34517828600682599</v>
      </c>
      <c r="T37" s="24">
        <v>1.3112984937943</v>
      </c>
      <c r="U37" s="24">
        <v>1.3112984937943</v>
      </c>
      <c r="V37" s="24">
        <v>1.01536831813522</v>
      </c>
      <c r="W37" s="86">
        <v>0</v>
      </c>
      <c r="X37" s="24">
        <v>0.343350749448672</v>
      </c>
      <c r="Y37" s="24">
        <v>0.31778270957994198</v>
      </c>
      <c r="Z37" s="24">
        <v>46.813521638034103</v>
      </c>
      <c r="AA37" s="24">
        <v>3.0408535345647199</v>
      </c>
      <c r="AB37" s="24">
        <v>2.30922221850751E-2</v>
      </c>
      <c r="AC37" s="24">
        <v>0.53146487790016295</v>
      </c>
      <c r="AD37" s="24">
        <v>0</v>
      </c>
      <c r="AE37" s="86">
        <v>0</v>
      </c>
      <c r="AF37" s="24">
        <v>3.6307592178909398</v>
      </c>
      <c r="AG37" s="24">
        <v>3.6307592178909398</v>
      </c>
      <c r="AH37" s="24">
        <v>2.84563274580157</v>
      </c>
      <c r="AI37" s="24">
        <v>0.42010327838714201</v>
      </c>
      <c r="AJ37" s="24">
        <v>1.68070909305034E-2</v>
      </c>
      <c r="AK37" s="86">
        <v>0.43951364741011001</v>
      </c>
      <c r="AL37" s="24">
        <v>4.5003976066711797E-2</v>
      </c>
      <c r="AM37" s="24">
        <v>0</v>
      </c>
      <c r="AN37" s="24">
        <v>8.6609698220628303E-3</v>
      </c>
      <c r="AO37" s="24">
        <v>0.19606454073204399</v>
      </c>
      <c r="AP37" s="24">
        <v>0</v>
      </c>
      <c r="AQ37" s="24">
        <v>320.134033954926</v>
      </c>
      <c r="AR37" s="24">
        <v>32.724809341865203</v>
      </c>
      <c r="AS37" s="24">
        <v>355.704476042593</v>
      </c>
      <c r="AT37" s="24">
        <v>0</v>
      </c>
      <c r="AU37" s="24">
        <v>0.53541168682683205</v>
      </c>
      <c r="AV37" s="24">
        <v>0</v>
      </c>
      <c r="AW37" s="24">
        <v>4.6732266546602901</v>
      </c>
      <c r="AX37" s="24">
        <v>5.93888170549557E-3</v>
      </c>
      <c r="AY37" s="24">
        <v>2.0882865611755001E-3</v>
      </c>
      <c r="AZ37" s="24">
        <v>7.85602957268914</v>
      </c>
      <c r="BA37" s="24">
        <v>2.66892902109272E-3</v>
      </c>
      <c r="BB37" s="24">
        <v>0</v>
      </c>
      <c r="BC37" s="24">
        <v>3.8709609296890901E-4</v>
      </c>
      <c r="BD37" s="24">
        <v>10.516688082218501</v>
      </c>
      <c r="BE37" s="24">
        <v>10.186495678794801</v>
      </c>
      <c r="BF37" s="24">
        <v>0.33019240342377698</v>
      </c>
      <c r="BG37" s="24">
        <v>0</v>
      </c>
      <c r="BH37" s="24">
        <v>0</v>
      </c>
      <c r="BI37" s="24">
        <v>4.16740379635906E-2</v>
      </c>
      <c r="BJ37" s="24">
        <v>0</v>
      </c>
      <c r="BK37" s="24">
        <v>0.44719889548438202</v>
      </c>
      <c r="BL37" s="24">
        <v>0</v>
      </c>
      <c r="BM37" s="24">
        <v>1.1623092588611999E-2</v>
      </c>
      <c r="BN37" s="24">
        <v>1.7887951997663101</v>
      </c>
      <c r="BO37" s="24">
        <v>1.1460095428886499E-2</v>
      </c>
      <c r="BP37" s="24">
        <v>0</v>
      </c>
      <c r="BQ37" s="24">
        <v>3.0050939973654701E-2</v>
      </c>
      <c r="BR37" s="24">
        <v>4.0746948373264502E-5</v>
      </c>
      <c r="BS37" s="24">
        <v>2.3467825926892498</v>
      </c>
      <c r="BT37" s="24">
        <v>1.9514828349878099</v>
      </c>
      <c r="BU37" s="24">
        <v>0</v>
      </c>
      <c r="BV37" s="24">
        <v>0</v>
      </c>
      <c r="BW37" s="24">
        <v>0.65327095227522003</v>
      </c>
      <c r="BX37" s="86">
        <v>0</v>
      </c>
      <c r="BY37" s="24">
        <v>0.10672813830731299</v>
      </c>
      <c r="BZ37" s="24">
        <v>17.576981646521901</v>
      </c>
      <c r="CA37" s="24">
        <v>0.90858379941669498</v>
      </c>
    </row>
    <row r="38" spans="1:79" x14ac:dyDescent="0.3">
      <c r="A38" s="24" t="s">
        <v>37</v>
      </c>
      <c r="B38" s="24">
        <v>402.38817203000002</v>
      </c>
      <c r="C38" s="24"/>
      <c r="D38" s="24">
        <v>2676.9427802</v>
      </c>
      <c r="E38" s="24">
        <v>70.236060660000007</v>
      </c>
      <c r="F38" s="24">
        <v>68.107117840000001</v>
      </c>
      <c r="G38" s="24">
        <v>4.81205968</v>
      </c>
      <c r="H38" s="24">
        <v>92.746046539999995</v>
      </c>
      <c r="I38" s="24"/>
      <c r="J38" s="24"/>
      <c r="K38" s="24"/>
      <c r="L38" s="24"/>
      <c r="M38" s="24"/>
      <c r="N38" s="27"/>
      <c r="O38" s="27"/>
      <c r="P38" s="24"/>
      <c r="Q38" s="24" t="s">
        <v>37</v>
      </c>
      <c r="R38" s="86">
        <v>0</v>
      </c>
      <c r="S38" s="24">
        <v>1.8213534124761299</v>
      </c>
      <c r="T38" s="24">
        <v>6.9191550636439798</v>
      </c>
      <c r="U38" s="24">
        <v>6.9191550636439798</v>
      </c>
      <c r="V38" s="24">
        <v>5.3576503101590598</v>
      </c>
      <c r="W38" s="86">
        <v>0</v>
      </c>
      <c r="X38" s="24">
        <v>1.8117106973795001</v>
      </c>
      <c r="Y38" s="24">
        <v>1.6768009063801901</v>
      </c>
      <c r="Z38" s="24">
        <v>402.38805230641998</v>
      </c>
      <c r="AA38" s="24">
        <v>16.0452505549855</v>
      </c>
      <c r="AB38" s="24">
        <v>0.121847591229686</v>
      </c>
      <c r="AC38" s="24">
        <v>2.8043062844518101</v>
      </c>
      <c r="AD38" s="24">
        <v>0</v>
      </c>
      <c r="AE38" s="86">
        <v>0</v>
      </c>
      <c r="AF38" s="24">
        <v>19.157941276190499</v>
      </c>
      <c r="AG38" s="24">
        <v>19.157941276190499</v>
      </c>
      <c r="AH38" s="24">
        <v>21.4155381299955</v>
      </c>
      <c r="AI38" s="24">
        <v>2.2166998960700699</v>
      </c>
      <c r="AJ38" s="24">
        <v>8.8683796755376701E-2</v>
      </c>
      <c r="AK38" s="86">
        <v>2.31912010361048</v>
      </c>
      <c r="AL38" s="24">
        <v>0.23746639085524701</v>
      </c>
      <c r="AM38" s="24">
        <v>0</v>
      </c>
      <c r="AN38" s="24">
        <v>4.5700309798818103E-2</v>
      </c>
      <c r="AO38" s="24">
        <v>1.31085809991567</v>
      </c>
      <c r="AP38" s="24">
        <v>0</v>
      </c>
      <c r="AQ38" s="24">
        <v>2409.2475131548599</v>
      </c>
      <c r="AR38" s="24">
        <v>246.27866937284</v>
      </c>
      <c r="AS38" s="24">
        <v>2676.9417206577</v>
      </c>
      <c r="AT38" s="24">
        <v>0</v>
      </c>
      <c r="AU38" s="24">
        <v>2.8251322147144702</v>
      </c>
      <c r="AV38" s="24">
        <v>0</v>
      </c>
      <c r="AW38" s="24">
        <v>24.658572267795702</v>
      </c>
      <c r="AX38" s="24">
        <v>3.9706446209097301E-2</v>
      </c>
      <c r="AY38" s="24">
        <v>1.3961974169105501E-2</v>
      </c>
      <c r="AZ38" s="24">
        <v>52.524212926029399</v>
      </c>
      <c r="BA38" s="24">
        <v>1.7844068000793599E-2</v>
      </c>
      <c r="BB38" s="24">
        <v>0</v>
      </c>
      <c r="BC38" s="24">
        <v>2.5880692466916798E-3</v>
      </c>
      <c r="BD38" s="24">
        <v>70.234277859995998</v>
      </c>
      <c r="BE38" s="24">
        <v>68.1053544046258</v>
      </c>
      <c r="BF38" s="24">
        <v>2.1289234553701801</v>
      </c>
      <c r="BG38" s="24">
        <v>0</v>
      </c>
      <c r="BH38" s="24">
        <v>0</v>
      </c>
      <c r="BI38" s="24">
        <v>0.27862612621240401</v>
      </c>
      <c r="BJ38" s="24">
        <v>0</v>
      </c>
      <c r="BK38" s="24">
        <v>2.9899025552891598</v>
      </c>
      <c r="BL38" s="24">
        <v>0</v>
      </c>
      <c r="BM38" s="24">
        <v>7.7710212292972203E-2</v>
      </c>
      <c r="BN38" s="24">
        <v>11.9596134980185</v>
      </c>
      <c r="BO38" s="24">
        <v>6.04698312402333E-2</v>
      </c>
      <c r="BP38" s="24">
        <v>0</v>
      </c>
      <c r="BQ38" s="24">
        <v>0.200916100821772</v>
      </c>
      <c r="BR38" s="24">
        <v>2.7242833578156598E-4</v>
      </c>
      <c r="BS38" s="24">
        <v>4.81208265720442</v>
      </c>
      <c r="BT38" s="24">
        <v>10.297116130788201</v>
      </c>
      <c r="BU38" s="24">
        <v>0</v>
      </c>
      <c r="BV38" s="24">
        <v>0</v>
      </c>
      <c r="BW38" s="24">
        <v>3.4470183443783902</v>
      </c>
      <c r="BX38" s="86">
        <v>0</v>
      </c>
      <c r="BY38" s="24">
        <v>0.563157954607311</v>
      </c>
      <c r="BZ38" s="24">
        <v>92.746028881429893</v>
      </c>
      <c r="CA38" s="24">
        <v>4.7941998876431704</v>
      </c>
    </row>
    <row r="39" spans="1:79" x14ac:dyDescent="0.3">
      <c r="A39" s="24" t="s">
        <v>38</v>
      </c>
      <c r="B39" s="24">
        <v>240.91622229000001</v>
      </c>
      <c r="C39" s="24"/>
      <c r="D39" s="24">
        <v>1792.4587107</v>
      </c>
      <c r="E39" s="24">
        <v>51.545638599999997</v>
      </c>
      <c r="F39" s="24">
        <v>49.955639150000003</v>
      </c>
      <c r="G39" s="24">
        <v>7.3964410300000001</v>
      </c>
      <c r="H39" s="24">
        <v>86.398805699999997</v>
      </c>
      <c r="I39" s="24"/>
      <c r="J39" s="24"/>
      <c r="K39" s="24"/>
      <c r="L39" s="24"/>
      <c r="M39" s="24"/>
      <c r="N39" s="27"/>
      <c r="O39" s="27"/>
      <c r="P39" s="24"/>
      <c r="Q39" s="24" t="s">
        <v>129</v>
      </c>
      <c r="R39" s="86">
        <v>0</v>
      </c>
      <c r="S39" s="24">
        <v>1.69670615035807</v>
      </c>
      <c r="T39" s="24">
        <v>6.4456288125597503</v>
      </c>
      <c r="U39" s="24">
        <v>6.4456288125597503</v>
      </c>
      <c r="V39" s="24">
        <v>4.9909953194546803</v>
      </c>
      <c r="W39" s="86">
        <v>0</v>
      </c>
      <c r="X39" s="24">
        <v>1.6877246918253099</v>
      </c>
      <c r="Y39" s="24">
        <v>1.5620463857517399</v>
      </c>
      <c r="Z39" s="24">
        <v>240.91614791734801</v>
      </c>
      <c r="AA39" s="24">
        <v>14.9471656740062</v>
      </c>
      <c r="AB39" s="24">
        <v>0.11350874423063299</v>
      </c>
      <c r="AC39" s="24">
        <v>2.61238696793591</v>
      </c>
      <c r="AD39" s="24">
        <v>0</v>
      </c>
      <c r="AE39" s="86">
        <v>0</v>
      </c>
      <c r="AF39" s="24">
        <v>17.846823920692401</v>
      </c>
      <c r="AG39" s="24">
        <v>17.846823920692401</v>
      </c>
      <c r="AH39" s="24">
        <v>14.339660781229799</v>
      </c>
      <c r="AI39" s="24">
        <v>2.06499705807345</v>
      </c>
      <c r="AJ39" s="24">
        <v>8.2614228875024995E-2</v>
      </c>
      <c r="AK39" s="86">
        <v>2.1604073406265201</v>
      </c>
      <c r="AL39" s="24">
        <v>0.22121488827542299</v>
      </c>
      <c r="AM39" s="24">
        <v>0</v>
      </c>
      <c r="AN39" s="24">
        <v>4.2572605411537401E-2</v>
      </c>
      <c r="AO39" s="24">
        <v>0.96149570663205397</v>
      </c>
      <c r="AP39" s="24">
        <v>0</v>
      </c>
      <c r="AQ39" s="24">
        <v>1613.21223013586</v>
      </c>
      <c r="AR39" s="24">
        <v>164.90615328273699</v>
      </c>
      <c r="AS39" s="24">
        <v>1792.4580441998201</v>
      </c>
      <c r="AT39" s="24">
        <v>0</v>
      </c>
      <c r="AU39" s="24">
        <v>2.6317901217998498</v>
      </c>
      <c r="AV39" s="24">
        <v>0</v>
      </c>
      <c r="AW39" s="24">
        <v>22.971017473982599</v>
      </c>
      <c r="AX39" s="24">
        <v>2.9124110295033499E-2</v>
      </c>
      <c r="AY39" s="24">
        <v>1.0240898671163999E-2</v>
      </c>
      <c r="AZ39" s="24">
        <v>38.525763157900499</v>
      </c>
      <c r="BA39" s="24">
        <v>1.3088364370001699E-2</v>
      </c>
      <c r="BB39" s="24">
        <v>0</v>
      </c>
      <c r="BC39" s="24">
        <v>1.89831297386971E-3</v>
      </c>
      <c r="BD39" s="24">
        <v>51.544338874126503</v>
      </c>
      <c r="BE39" s="24">
        <v>49.954307395651902</v>
      </c>
      <c r="BF39" s="24">
        <v>1.5900314784746199</v>
      </c>
      <c r="BG39" s="24">
        <v>0</v>
      </c>
      <c r="BH39" s="24">
        <v>0</v>
      </c>
      <c r="BI39" s="24">
        <v>0.20436842211897199</v>
      </c>
      <c r="BJ39" s="24">
        <v>0</v>
      </c>
      <c r="BK39" s="24">
        <v>2.1930508611804602</v>
      </c>
      <c r="BL39" s="24">
        <v>0</v>
      </c>
      <c r="BM39" s="24">
        <v>5.6999340815820303E-2</v>
      </c>
      <c r="BN39" s="24">
        <v>8.7722051104240002</v>
      </c>
      <c r="BO39" s="24">
        <v>5.6331599468848297E-2</v>
      </c>
      <c r="BP39" s="24">
        <v>0</v>
      </c>
      <c r="BQ39" s="24">
        <v>0.14736899485771901</v>
      </c>
      <c r="BR39" s="24">
        <v>1.9982204431290201E-4</v>
      </c>
      <c r="BS39" s="24">
        <v>7.39648176366937</v>
      </c>
      <c r="BT39" s="24">
        <v>9.5924222990652002</v>
      </c>
      <c r="BU39" s="24">
        <v>0</v>
      </c>
      <c r="BV39" s="24">
        <v>0</v>
      </c>
      <c r="BW39" s="24">
        <v>3.21111525903008</v>
      </c>
      <c r="BX39" s="86">
        <v>0</v>
      </c>
      <c r="BY39" s="24">
        <v>0.52461750514486005</v>
      </c>
      <c r="BZ39" s="24">
        <v>86.398783895236306</v>
      </c>
      <c r="CA39" s="24">
        <v>4.4660993230292796</v>
      </c>
    </row>
    <row r="40" spans="1:79" x14ac:dyDescent="0.3">
      <c r="A40" s="24" t="s">
        <v>39</v>
      </c>
      <c r="B40" s="24">
        <v>224.42964112000001</v>
      </c>
      <c r="C40" s="24"/>
      <c r="D40" s="24">
        <v>1500.5283548</v>
      </c>
      <c r="E40" s="24">
        <v>39.548747599999999</v>
      </c>
      <c r="F40" s="24">
        <v>38.348832000000002</v>
      </c>
      <c r="G40" s="24">
        <v>2.8639787700000001</v>
      </c>
      <c r="H40" s="24">
        <v>52.499835230000002</v>
      </c>
      <c r="I40" s="24"/>
      <c r="J40" s="24"/>
      <c r="K40" s="24"/>
      <c r="L40" s="24"/>
      <c r="M40" s="24"/>
      <c r="N40" s="27"/>
      <c r="O40" s="27"/>
      <c r="P40" s="24"/>
      <c r="Q40" s="24" t="s">
        <v>39</v>
      </c>
      <c r="R40" s="86">
        <v>0</v>
      </c>
      <c r="S40" s="24">
        <v>1.03099573287157</v>
      </c>
      <c r="T40" s="24">
        <v>3.9166545008876201</v>
      </c>
      <c r="U40" s="24">
        <v>3.9166545008876201</v>
      </c>
      <c r="V40" s="24">
        <v>3.0327523381620001</v>
      </c>
      <c r="W40" s="86">
        <v>0</v>
      </c>
      <c r="X40" s="24">
        <v>1.02553759467647</v>
      </c>
      <c r="Y40" s="24">
        <v>0.94917005850839697</v>
      </c>
      <c r="Z40" s="24">
        <v>224.42958262140499</v>
      </c>
      <c r="AA40" s="24">
        <v>9.0825742866762997</v>
      </c>
      <c r="AB40" s="24">
        <v>6.8973029976519398E-2</v>
      </c>
      <c r="AC40" s="24">
        <v>1.5874034490006399</v>
      </c>
      <c r="AD40" s="24">
        <v>0</v>
      </c>
      <c r="AE40" s="86">
        <v>0</v>
      </c>
      <c r="AF40" s="24">
        <v>10.8445466726817</v>
      </c>
      <c r="AG40" s="24">
        <v>10.8445466726817</v>
      </c>
      <c r="AH40" s="24">
        <v>12.0042231531826</v>
      </c>
      <c r="AI40" s="24">
        <v>1.25478633159313</v>
      </c>
      <c r="AJ40" s="24">
        <v>5.0200279231264001E-2</v>
      </c>
      <c r="AK40" s="86">
        <v>1.3127624026281399</v>
      </c>
      <c r="AL40" s="24">
        <v>0.13442012939919401</v>
      </c>
      <c r="AM40" s="24">
        <v>0</v>
      </c>
      <c r="AN40" s="24">
        <v>2.5869118409617298E-2</v>
      </c>
      <c r="AO40" s="24">
        <v>0.73809957804637405</v>
      </c>
      <c r="AP40" s="24">
        <v>0</v>
      </c>
      <c r="AQ40" s="24">
        <v>1350.47506747025</v>
      </c>
      <c r="AR40" s="24">
        <v>138.048600351196</v>
      </c>
      <c r="AS40" s="24">
        <v>1500.52789097462</v>
      </c>
      <c r="AT40" s="24">
        <v>0</v>
      </c>
      <c r="AU40" s="24">
        <v>1.59919356341705</v>
      </c>
      <c r="AV40" s="24">
        <v>0</v>
      </c>
      <c r="AW40" s="24">
        <v>13.958213829821901</v>
      </c>
      <c r="AX40" s="24">
        <v>2.23573724598621E-2</v>
      </c>
      <c r="AY40" s="24">
        <v>7.8615180464844496E-3</v>
      </c>
      <c r="AZ40" s="24">
        <v>29.574610785231201</v>
      </c>
      <c r="BA40" s="24">
        <v>1.0047400175267399E-2</v>
      </c>
      <c r="BB40" s="24">
        <v>0</v>
      </c>
      <c r="BC40" s="24">
        <v>1.45725319389099E-3</v>
      </c>
      <c r="BD40" s="24">
        <v>39.547749257728299</v>
      </c>
      <c r="BE40" s="24">
        <v>38.347824207159803</v>
      </c>
      <c r="BF40" s="24">
        <v>1.19992505056851</v>
      </c>
      <c r="BG40" s="24">
        <v>0</v>
      </c>
      <c r="BH40" s="24">
        <v>0</v>
      </c>
      <c r="BI40" s="24">
        <v>0.156885115439518</v>
      </c>
      <c r="BJ40" s="24">
        <v>0</v>
      </c>
      <c r="BK40" s="24">
        <v>1.6835131741596201</v>
      </c>
      <c r="BL40" s="24">
        <v>0</v>
      </c>
      <c r="BM40" s="24">
        <v>4.37560192353268E-2</v>
      </c>
      <c r="BN40" s="24">
        <v>6.7340532497781496</v>
      </c>
      <c r="BO40" s="24">
        <v>3.4229576960705402E-2</v>
      </c>
      <c r="BP40" s="24">
        <v>0</v>
      </c>
      <c r="BQ40" s="24">
        <v>0.11312892602942</v>
      </c>
      <c r="BR40" s="24">
        <v>1.53393411068304E-4</v>
      </c>
      <c r="BS40" s="24">
        <v>2.86398633677585</v>
      </c>
      <c r="BT40" s="24">
        <v>5.8287936434156302</v>
      </c>
      <c r="BU40" s="24">
        <v>0</v>
      </c>
      <c r="BV40" s="24">
        <v>0</v>
      </c>
      <c r="BW40" s="24">
        <v>1.9512196533842301</v>
      </c>
      <c r="BX40" s="86">
        <v>0</v>
      </c>
      <c r="BY40" s="24">
        <v>0.31878110561768502</v>
      </c>
      <c r="BZ40" s="24">
        <v>52.499824887977603</v>
      </c>
      <c r="CA40" s="24">
        <v>2.71380446660568</v>
      </c>
    </row>
    <row r="41" spans="1:79" x14ac:dyDescent="0.3">
      <c r="A41" s="24" t="s">
        <v>40</v>
      </c>
      <c r="B41" s="24">
        <v>208.09374729000001</v>
      </c>
      <c r="C41" s="24"/>
      <c r="D41" s="24">
        <v>1392.2185655999999</v>
      </c>
      <c r="E41" s="24">
        <v>36.976877039999998</v>
      </c>
      <c r="F41" s="24">
        <v>35.850356300000001</v>
      </c>
      <c r="G41" s="24">
        <v>3.36983568</v>
      </c>
      <c r="H41" s="24">
        <v>50.461981590000001</v>
      </c>
      <c r="I41" s="24"/>
      <c r="J41" s="24"/>
      <c r="K41" s="24"/>
      <c r="L41" s="24"/>
      <c r="M41" s="24"/>
      <c r="N41" s="27"/>
      <c r="O41" s="27"/>
      <c r="P41" s="24"/>
      <c r="Q41" s="24" t="s">
        <v>40</v>
      </c>
      <c r="R41" s="86">
        <v>0</v>
      </c>
      <c r="S41" s="24">
        <v>0.99097491027881002</v>
      </c>
      <c r="T41" s="24">
        <v>3.7646248252222398</v>
      </c>
      <c r="U41" s="24">
        <v>3.7646248252222398</v>
      </c>
      <c r="V41" s="24">
        <v>2.91503130286215</v>
      </c>
      <c r="W41" s="86">
        <v>0</v>
      </c>
      <c r="X41" s="24">
        <v>0.98572938182612602</v>
      </c>
      <c r="Y41" s="24">
        <v>0.91232734492298695</v>
      </c>
      <c r="Z41" s="24">
        <v>208.09368798646301</v>
      </c>
      <c r="AA41" s="24">
        <v>8.7300246074038892</v>
      </c>
      <c r="AB41" s="24">
        <v>6.6295712156101097E-2</v>
      </c>
      <c r="AC41" s="24">
        <v>1.52578635559721</v>
      </c>
      <c r="AD41" s="24">
        <v>0</v>
      </c>
      <c r="AE41" s="86">
        <v>0</v>
      </c>
      <c r="AF41" s="24">
        <v>10.423594983779401</v>
      </c>
      <c r="AG41" s="24">
        <v>10.423594983779401</v>
      </c>
      <c r="AH41" s="24">
        <v>11.137744737446001</v>
      </c>
      <c r="AI41" s="24">
        <v>1.2060791575618699</v>
      </c>
      <c r="AJ41" s="24">
        <v>4.8251681275634797E-2</v>
      </c>
      <c r="AK41" s="86">
        <v>1.26180588918406</v>
      </c>
      <c r="AL41" s="24">
        <v>0.12920247740006699</v>
      </c>
      <c r="AM41" s="24">
        <v>0</v>
      </c>
      <c r="AN41" s="24">
        <v>2.48648392448775E-2</v>
      </c>
      <c r="AO41" s="24">
        <v>0.69001195088102196</v>
      </c>
      <c r="AP41" s="24">
        <v>0</v>
      </c>
      <c r="AQ41" s="24">
        <v>1252.99626510138</v>
      </c>
      <c r="AR41" s="24">
        <v>128.08402124792599</v>
      </c>
      <c r="AS41" s="24">
        <v>1392.21803108675</v>
      </c>
      <c r="AT41" s="24">
        <v>0</v>
      </c>
      <c r="AU41" s="24">
        <v>1.5371191977496299</v>
      </c>
      <c r="AV41" s="24">
        <v>0</v>
      </c>
      <c r="AW41" s="24">
        <v>13.4164270032804</v>
      </c>
      <c r="AX41" s="24">
        <v>2.0900736965447999E-2</v>
      </c>
      <c r="AY41" s="24">
        <v>7.3493214239653401E-3</v>
      </c>
      <c r="AZ41" s="24">
        <v>27.647784744015802</v>
      </c>
      <c r="BA41" s="24">
        <v>9.3927881799192002E-3</v>
      </c>
      <c r="BB41" s="24">
        <v>0</v>
      </c>
      <c r="BC41" s="24">
        <v>1.36231377822605E-3</v>
      </c>
      <c r="BD41" s="24">
        <v>36.975938722086198</v>
      </c>
      <c r="BE41" s="24">
        <v>35.849410560465401</v>
      </c>
      <c r="BF41" s="24">
        <v>1.12652816162083</v>
      </c>
      <c r="BG41" s="24">
        <v>0</v>
      </c>
      <c r="BH41" s="24">
        <v>0</v>
      </c>
      <c r="BI41" s="24">
        <v>0.146663864437793</v>
      </c>
      <c r="BJ41" s="24">
        <v>0</v>
      </c>
      <c r="BK41" s="24">
        <v>1.5738301658426801</v>
      </c>
      <c r="BL41" s="24">
        <v>0</v>
      </c>
      <c r="BM41" s="24">
        <v>4.0905266533287001E-2</v>
      </c>
      <c r="BN41" s="24">
        <v>6.2953193827058396</v>
      </c>
      <c r="BO41" s="24">
        <v>3.2900842147765598E-2</v>
      </c>
      <c r="BP41" s="24">
        <v>0</v>
      </c>
      <c r="BQ41" s="24">
        <v>0.105758575648847</v>
      </c>
      <c r="BR41" s="24">
        <v>1.4340093359127399E-4</v>
      </c>
      <c r="BS41" s="24">
        <v>3.3698490173801301</v>
      </c>
      <c r="BT41" s="24">
        <v>5.6025353095310999</v>
      </c>
      <c r="BU41" s="24">
        <v>0</v>
      </c>
      <c r="BV41" s="24">
        <v>0</v>
      </c>
      <c r="BW41" s="24">
        <v>1.8754810166859901</v>
      </c>
      <c r="BX41" s="86">
        <v>0</v>
      </c>
      <c r="BY41" s="24">
        <v>0.30640725663565799</v>
      </c>
      <c r="BZ41" s="24">
        <v>50.4619641748926</v>
      </c>
      <c r="CA41" s="24">
        <v>2.6084642662045199</v>
      </c>
    </row>
    <row r="42" spans="1:79" s="26" customFormat="1" x14ac:dyDescent="0.3">
      <c r="A42" s="24" t="s">
        <v>41</v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7"/>
      <c r="O42" s="27"/>
      <c r="P42" s="24"/>
      <c r="Q42" s="24"/>
      <c r="R42" s="86"/>
      <c r="S42" s="24"/>
      <c r="T42" s="24"/>
      <c r="U42" s="24"/>
      <c r="V42" s="24"/>
      <c r="W42" s="86"/>
      <c r="X42" s="24"/>
      <c r="Y42" s="24"/>
      <c r="Z42" s="24"/>
      <c r="AA42" s="24"/>
      <c r="AB42" s="24"/>
      <c r="AC42" s="24"/>
      <c r="AD42" s="24"/>
      <c r="AE42" s="86"/>
      <c r="AF42" s="24"/>
      <c r="AG42" s="24"/>
      <c r="AH42" s="24"/>
      <c r="AI42" s="24"/>
      <c r="AJ42" s="24"/>
      <c r="AK42" s="86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86"/>
      <c r="BY42" s="24"/>
      <c r="BZ42" s="24"/>
      <c r="CA42" s="24"/>
    </row>
    <row r="43" spans="1:79" s="26" customFormat="1" x14ac:dyDescent="0.3">
      <c r="A43" s="24" t="s">
        <v>42</v>
      </c>
      <c r="B43" s="24">
        <v>373.56559929999997</v>
      </c>
      <c r="C43" s="24"/>
      <c r="D43" s="24">
        <v>2698.9019858000001</v>
      </c>
      <c r="E43" s="24">
        <v>75.499705779999999</v>
      </c>
      <c r="F43" s="24">
        <v>73.186182430000002</v>
      </c>
      <c r="G43" s="24">
        <v>8.6212402899999994</v>
      </c>
      <c r="H43" s="24">
        <v>118.72017997</v>
      </c>
      <c r="I43" s="24"/>
      <c r="J43" s="24"/>
      <c r="K43" s="24"/>
      <c r="L43" s="24"/>
      <c r="M43" s="24"/>
      <c r="N43" s="27"/>
      <c r="O43" s="27"/>
      <c r="P43" s="24"/>
      <c r="Q43" s="24" t="s">
        <v>42</v>
      </c>
      <c r="R43" s="86">
        <v>0</v>
      </c>
      <c r="S43" s="24">
        <v>2.33143315882656</v>
      </c>
      <c r="T43" s="24">
        <v>8.8569039069946296</v>
      </c>
      <c r="U43" s="24">
        <v>8.8569039069946296</v>
      </c>
      <c r="V43" s="24">
        <v>6.8580963929147298</v>
      </c>
      <c r="W43" s="86">
        <v>0</v>
      </c>
      <c r="X43" s="24">
        <v>2.3190930780577599</v>
      </c>
      <c r="Y43" s="24">
        <v>2.1464013155310999</v>
      </c>
      <c r="Z43" s="24">
        <v>373.56548025507402</v>
      </c>
      <c r="AA43" s="24">
        <v>20.538824105403101</v>
      </c>
      <c r="AB43" s="24">
        <v>0.15597158892672</v>
      </c>
      <c r="AC43" s="24">
        <v>3.5896672303814499</v>
      </c>
      <c r="AD43" s="24">
        <v>0</v>
      </c>
      <c r="AE43" s="86">
        <v>0</v>
      </c>
      <c r="AF43" s="24">
        <v>24.523233292945299</v>
      </c>
      <c r="AG43" s="24">
        <v>24.523233292945299</v>
      </c>
      <c r="AH43" s="24">
        <v>21.591230003714699</v>
      </c>
      <c r="AI43" s="24">
        <v>2.8375017011628598</v>
      </c>
      <c r="AJ43" s="24">
        <v>0.113519866770582</v>
      </c>
      <c r="AK43" s="86">
        <v>2.9686069722572501</v>
      </c>
      <c r="AL43" s="24">
        <v>0.30397036951638901</v>
      </c>
      <c r="AM43" s="24">
        <v>0</v>
      </c>
      <c r="AN43" s="24">
        <v>5.8499051662573201E-2</v>
      </c>
      <c r="AO43" s="24">
        <v>1.4086136403545</v>
      </c>
      <c r="AP43" s="24">
        <v>0</v>
      </c>
      <c r="AQ43" s="24">
        <v>2429.0108413119701</v>
      </c>
      <c r="AR43" s="24">
        <v>248.29890862304799</v>
      </c>
      <c r="AS43" s="24">
        <v>2698.90097993873</v>
      </c>
      <c r="AT43" s="24">
        <v>0</v>
      </c>
      <c r="AU43" s="24">
        <v>3.6163290602863198</v>
      </c>
      <c r="AV43" s="24">
        <v>0</v>
      </c>
      <c r="AW43" s="24">
        <v>31.564339108427301</v>
      </c>
      <c r="AX43" s="24">
        <v>4.2667525986651002E-2</v>
      </c>
      <c r="AY43" s="24">
        <v>1.50031604596636E-2</v>
      </c>
      <c r="AZ43" s="24">
        <v>56.441147119496001</v>
      </c>
      <c r="BA43" s="24">
        <v>1.9174762117208699E-2</v>
      </c>
      <c r="BB43" s="24">
        <v>0</v>
      </c>
      <c r="BC43" s="24">
        <v>2.7810747926387599E-3</v>
      </c>
      <c r="BD43" s="24">
        <v>75.497810988088602</v>
      </c>
      <c r="BE43" s="24">
        <v>73.184233875966996</v>
      </c>
      <c r="BF43" s="24">
        <v>2.31357711212156</v>
      </c>
      <c r="BG43" s="24">
        <v>0</v>
      </c>
      <c r="BH43" s="24">
        <v>0</v>
      </c>
      <c r="BI43" s="24">
        <v>0.29940448697674599</v>
      </c>
      <c r="BJ43" s="24">
        <v>0</v>
      </c>
      <c r="BK43" s="24">
        <v>3.2128730067406299</v>
      </c>
      <c r="BL43" s="24">
        <v>0</v>
      </c>
      <c r="BM43" s="24">
        <v>8.3505340600869699E-2</v>
      </c>
      <c r="BN43" s="24">
        <v>12.8514855900395</v>
      </c>
      <c r="BO43" s="24">
        <v>7.74048228957471E-2</v>
      </c>
      <c r="BP43" s="24">
        <v>0</v>
      </c>
      <c r="BQ43" s="24">
        <v>0.215899065429873</v>
      </c>
      <c r="BR43" s="24">
        <v>2.92743327233144E-4</v>
      </c>
      <c r="BS43" s="24">
        <v>8.6212734295562594</v>
      </c>
      <c r="BT43" s="24">
        <v>13.180902856027201</v>
      </c>
      <c r="BU43" s="24">
        <v>0</v>
      </c>
      <c r="BV43" s="24">
        <v>0</v>
      </c>
      <c r="BW43" s="24">
        <v>4.4123791141048097</v>
      </c>
      <c r="BX43" s="86">
        <v>0</v>
      </c>
      <c r="BY43" s="24">
        <v>0.720873520980155</v>
      </c>
      <c r="BZ43" s="24">
        <v>118.72014265403401</v>
      </c>
      <c r="CA43" s="24">
        <v>6.1368440280354104</v>
      </c>
    </row>
    <row r="44" spans="1:79" x14ac:dyDescent="0.3">
      <c r="A44" s="24" t="s">
        <v>43</v>
      </c>
      <c r="B44" s="24">
        <v>2700.3246525999998</v>
      </c>
      <c r="C44" s="24"/>
      <c r="D44" s="24">
        <v>18762.522494000001</v>
      </c>
      <c r="E44" s="24">
        <v>537.04836770999998</v>
      </c>
      <c r="F44" s="24">
        <v>519.92077676999997</v>
      </c>
      <c r="G44" s="24">
        <v>160.37983489999999</v>
      </c>
      <c r="H44" s="24">
        <v>750.01535476000004</v>
      </c>
      <c r="I44" s="24"/>
      <c r="J44" s="24"/>
      <c r="K44" s="24"/>
      <c r="L44" s="24"/>
      <c r="M44" s="24"/>
      <c r="N44" s="27"/>
      <c r="O44" s="27"/>
      <c r="P44" s="24"/>
      <c r="Q44" s="24" t="s">
        <v>43</v>
      </c>
      <c r="R44" s="86">
        <v>0</v>
      </c>
      <c r="S44" s="24">
        <v>14.7288525620875</v>
      </c>
      <c r="T44" s="24">
        <v>55.953518982687299</v>
      </c>
      <c r="U44" s="24">
        <v>55.953518982687299</v>
      </c>
      <c r="V44" s="24">
        <v>43.326070589929003</v>
      </c>
      <c r="W44" s="86">
        <v>0</v>
      </c>
      <c r="X44" s="24">
        <v>14.650879376162999</v>
      </c>
      <c r="Y44" s="24">
        <v>13.559892326988299</v>
      </c>
      <c r="Z44" s="24">
        <v>2700.32442780777</v>
      </c>
      <c r="AA44" s="24">
        <v>129.75419404660801</v>
      </c>
      <c r="AB44" s="24">
        <v>0.98535180926793597</v>
      </c>
      <c r="AC44" s="24">
        <v>22.677746429452501</v>
      </c>
      <c r="AD44" s="24">
        <v>0</v>
      </c>
      <c r="AE44" s="86">
        <v>0</v>
      </c>
      <c r="AF44" s="24">
        <v>154.925716704753</v>
      </c>
      <c r="AG44" s="24">
        <v>154.925716704753</v>
      </c>
      <c r="AH44" s="24">
        <v>150.100102632296</v>
      </c>
      <c r="AI44" s="24">
        <v>17.925934474831099</v>
      </c>
      <c r="AJ44" s="24">
        <v>0.717162440487632</v>
      </c>
      <c r="AK44" s="86">
        <v>18.754170935239099</v>
      </c>
      <c r="AL44" s="24">
        <v>1.9203337624797701</v>
      </c>
      <c r="AM44" s="24">
        <v>0</v>
      </c>
      <c r="AN44" s="24">
        <v>0.369568207123392</v>
      </c>
      <c r="AO44" s="24">
        <v>10.006908354827299</v>
      </c>
      <c r="AP44" s="24">
        <v>0</v>
      </c>
      <c r="AQ44" s="24">
        <v>16886.267011796401</v>
      </c>
      <c r="AR44" s="24">
        <v>1726.15184547628</v>
      </c>
      <c r="AS44" s="24">
        <v>18762.518959904999</v>
      </c>
      <c r="AT44" s="24">
        <v>0</v>
      </c>
      <c r="AU44" s="24">
        <v>22.846170117760899</v>
      </c>
      <c r="AV44" s="24">
        <v>0</v>
      </c>
      <c r="AW44" s="24">
        <v>199.40793893484999</v>
      </c>
      <c r="AX44" s="24">
        <v>0.30311384488389898</v>
      </c>
      <c r="AY44" s="24">
        <v>0.106583719821205</v>
      </c>
      <c r="AZ44" s="24">
        <v>400.962749350683</v>
      </c>
      <c r="BA44" s="24">
        <v>0.13621922452972601</v>
      </c>
      <c r="BB44" s="24">
        <v>0</v>
      </c>
      <c r="BC44" s="24">
        <v>1.9756971620011301E-2</v>
      </c>
      <c r="BD44" s="24">
        <v>537.03474351787804</v>
      </c>
      <c r="BE44" s="24">
        <v>519.90707136556</v>
      </c>
      <c r="BF44" s="24">
        <v>17.127672152317299</v>
      </c>
      <c r="BG44" s="24">
        <v>0</v>
      </c>
      <c r="BH44" s="24">
        <v>0</v>
      </c>
      <c r="BI44" s="24">
        <v>2.1269955834146299</v>
      </c>
      <c r="BJ44" s="24">
        <v>0</v>
      </c>
      <c r="BK44" s="24">
        <v>22.824515418685198</v>
      </c>
      <c r="BL44" s="24">
        <v>0</v>
      </c>
      <c r="BM44" s="24">
        <v>0.593229173120146</v>
      </c>
      <c r="BN44" s="24">
        <v>91.298063534009003</v>
      </c>
      <c r="BO44" s="24">
        <v>0.48900554909107302</v>
      </c>
      <c r="BP44" s="24">
        <v>0</v>
      </c>
      <c r="BQ44" s="24">
        <v>1.53376485964825</v>
      </c>
      <c r="BR44" s="24">
        <v>2.0796851449483801E-3</v>
      </c>
      <c r="BS44" s="24">
        <v>160.37982706065301</v>
      </c>
      <c r="BT44" s="24">
        <v>83.270388196595405</v>
      </c>
      <c r="BU44" s="24">
        <v>0</v>
      </c>
      <c r="BV44" s="24">
        <v>0</v>
      </c>
      <c r="BW44" s="24">
        <v>27.875226179176501</v>
      </c>
      <c r="BX44" s="86">
        <v>0</v>
      </c>
      <c r="BY44" s="24">
        <v>4.5541230159103101</v>
      </c>
      <c r="BZ44" s="24">
        <v>750.01523528894302</v>
      </c>
      <c r="CA44" s="24">
        <v>38.769556865872403</v>
      </c>
    </row>
    <row r="45" spans="1:79" s="26" customFormat="1" x14ac:dyDescent="0.3">
      <c r="A45" s="24" t="s">
        <v>44</v>
      </c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7"/>
      <c r="O45" s="27"/>
      <c r="P45" s="24"/>
      <c r="Q45" s="24"/>
      <c r="R45" s="86"/>
      <c r="S45" s="24"/>
      <c r="T45" s="24"/>
      <c r="U45" s="24"/>
      <c r="V45" s="24"/>
      <c r="W45" s="86"/>
      <c r="X45" s="24"/>
      <c r="Y45" s="24"/>
      <c r="Z45" s="24"/>
      <c r="AA45" s="24"/>
      <c r="AB45" s="24"/>
      <c r="AC45" s="24"/>
      <c r="AD45" s="24"/>
      <c r="AE45" s="86"/>
      <c r="AF45" s="24"/>
      <c r="AG45" s="24"/>
      <c r="AH45" s="24"/>
      <c r="AI45" s="24"/>
      <c r="AJ45" s="24"/>
      <c r="AK45" s="86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86"/>
      <c r="BY45" s="24"/>
      <c r="BZ45" s="24"/>
      <c r="CA45" s="24"/>
    </row>
    <row r="46" spans="1:79" s="26" customFormat="1" x14ac:dyDescent="0.3">
      <c r="A46" s="24" t="s">
        <v>45</v>
      </c>
      <c r="B46" s="24">
        <v>0.89204192000000004</v>
      </c>
      <c r="C46" s="24"/>
      <c r="D46" s="24">
        <v>5.9306289100000003</v>
      </c>
      <c r="E46" s="24">
        <v>0.16311023999999999</v>
      </c>
      <c r="F46" s="24">
        <v>0.15794535000000001</v>
      </c>
      <c r="G46" s="24">
        <v>4.345591E-2</v>
      </c>
      <c r="H46" s="24">
        <v>0.19962922</v>
      </c>
      <c r="I46" s="24"/>
      <c r="J46" s="24"/>
      <c r="K46" s="24"/>
      <c r="L46" s="24"/>
      <c r="M46" s="24"/>
      <c r="N46" s="27"/>
      <c r="O46" s="27"/>
      <c r="P46" s="24"/>
      <c r="Q46" s="24" t="s">
        <v>45</v>
      </c>
      <c r="R46" s="86">
        <v>0</v>
      </c>
      <c r="S46" s="24">
        <v>3.92036057326124E-3</v>
      </c>
      <c r="T46" s="24">
        <v>1.48930599765869E-2</v>
      </c>
      <c r="U46" s="24">
        <v>1.48930599765869E-2</v>
      </c>
      <c r="V46" s="24">
        <v>1.1532028746507E-2</v>
      </c>
      <c r="W46" s="86">
        <v>0</v>
      </c>
      <c r="X46" s="24">
        <v>3.8995991770602399E-3</v>
      </c>
      <c r="Y46" s="24">
        <v>3.6091868552147501E-3</v>
      </c>
      <c r="Z46" s="24">
        <v>0.89204253950406998</v>
      </c>
      <c r="AA46" s="24">
        <v>3.4536554094181403E-2</v>
      </c>
      <c r="AB46" s="24">
        <v>2.6227171620760902E-4</v>
      </c>
      <c r="AC46" s="24">
        <v>6.0360789677243298E-3</v>
      </c>
      <c r="AD46" s="24">
        <v>0</v>
      </c>
      <c r="AE46" s="86">
        <v>0</v>
      </c>
      <c r="AF46" s="24">
        <v>4.12362769450332E-2</v>
      </c>
      <c r="AG46" s="24">
        <v>4.12362769450332E-2</v>
      </c>
      <c r="AH46" s="24">
        <v>4.7444834603746697E-2</v>
      </c>
      <c r="AI46" s="24">
        <v>4.7713199438372501E-3</v>
      </c>
      <c r="AJ46" s="24">
        <v>1.9090472214558201E-4</v>
      </c>
      <c r="AK46" s="86">
        <v>4.9917674609648499E-3</v>
      </c>
      <c r="AL46" s="24">
        <v>5.1113974147279698E-4</v>
      </c>
      <c r="AM46" s="24">
        <v>0</v>
      </c>
      <c r="AN46" s="24">
        <v>9.8369060561054198E-5</v>
      </c>
      <c r="AO46" s="24">
        <v>3.0399900769964199E-3</v>
      </c>
      <c r="AP46" s="24">
        <v>0</v>
      </c>
      <c r="AQ46" s="24">
        <v>5.3375707697988801</v>
      </c>
      <c r="AR46" s="24">
        <v>0.54561534086211705</v>
      </c>
      <c r="AS46" s="24">
        <v>5.9306309452647401</v>
      </c>
      <c r="AT46" s="24">
        <v>0</v>
      </c>
      <c r="AU46" s="24">
        <v>6.0809300255736101E-3</v>
      </c>
      <c r="AV46" s="24">
        <v>0</v>
      </c>
      <c r="AW46" s="24">
        <v>5.3076105216686702E-2</v>
      </c>
      <c r="AX46" s="24">
        <v>9.2081716518681398E-5</v>
      </c>
      <c r="AY46" s="24">
        <v>3.2378557846525199E-5</v>
      </c>
      <c r="AZ46" s="24">
        <v>0.121807879429223</v>
      </c>
      <c r="BA46" s="24">
        <v>4.1381915485816003E-5</v>
      </c>
      <c r="BB46" s="24">
        <v>0</v>
      </c>
      <c r="BC46" s="24">
        <v>6.0019079901012404E-6</v>
      </c>
      <c r="BD46" s="24">
        <v>0.16310665575084399</v>
      </c>
      <c r="BE46" s="24">
        <v>0.15794162348068999</v>
      </c>
      <c r="BF46" s="24">
        <v>5.1650322701543797E-3</v>
      </c>
      <c r="BG46" s="24">
        <v>0</v>
      </c>
      <c r="BH46" s="24">
        <v>0</v>
      </c>
      <c r="BI46" s="24">
        <v>6.46153772383802E-4</v>
      </c>
      <c r="BJ46" s="24">
        <v>0</v>
      </c>
      <c r="BK46" s="24">
        <v>6.9338117363051599E-3</v>
      </c>
      <c r="BL46" s="24">
        <v>0</v>
      </c>
      <c r="BM46" s="24">
        <v>1.8021674079708101E-4</v>
      </c>
      <c r="BN46" s="24">
        <v>2.77351456428402E-2</v>
      </c>
      <c r="BO46" s="24">
        <v>1.3015272088493499E-4</v>
      </c>
      <c r="BP46" s="24">
        <v>0</v>
      </c>
      <c r="BQ46" s="24">
        <v>4.6594030985961998E-4</v>
      </c>
      <c r="BR46" s="24">
        <v>6.3175143989373703E-7</v>
      </c>
      <c r="BS46" s="24">
        <v>4.3454693805563299E-2</v>
      </c>
      <c r="BT46" s="24">
        <v>2.21637785001709E-2</v>
      </c>
      <c r="BU46" s="24">
        <v>0</v>
      </c>
      <c r="BV46" s="24">
        <v>0</v>
      </c>
      <c r="BW46" s="24">
        <v>7.4195483309137597E-3</v>
      </c>
      <c r="BX46" s="86">
        <v>0</v>
      </c>
      <c r="BY46" s="24">
        <v>1.21215652097422E-3</v>
      </c>
      <c r="BZ46" s="24">
        <v>0.19963025160248399</v>
      </c>
      <c r="CA46" s="24">
        <v>1.03192117859863E-2</v>
      </c>
    </row>
    <row r="47" spans="1:79" x14ac:dyDescent="0.3">
      <c r="A47" s="24" t="s">
        <v>46</v>
      </c>
      <c r="B47" s="24">
        <v>917.97729251999999</v>
      </c>
      <c r="C47" s="24"/>
      <c r="D47" s="24">
        <v>6084.8331983999997</v>
      </c>
      <c r="E47" s="24">
        <v>159.03038752</v>
      </c>
      <c r="F47" s="24">
        <v>154.21778671999999</v>
      </c>
      <c r="G47" s="24">
        <v>9.7490807099999994</v>
      </c>
      <c r="H47" s="24">
        <v>207.37062847000001</v>
      </c>
      <c r="I47" s="24"/>
      <c r="J47" s="24"/>
      <c r="K47" s="24"/>
      <c r="L47" s="24"/>
      <c r="M47" s="24"/>
      <c r="N47" s="27"/>
      <c r="O47" s="27"/>
      <c r="P47" s="24"/>
      <c r="Q47" s="24" t="s">
        <v>46</v>
      </c>
      <c r="R47" s="86">
        <v>0</v>
      </c>
      <c r="S47" s="24">
        <v>4.0723581312896897</v>
      </c>
      <c r="T47" s="24">
        <v>15.4705047105445</v>
      </c>
      <c r="U47" s="24">
        <v>15.4705047105445</v>
      </c>
      <c r="V47" s="24">
        <v>11.9791546698956</v>
      </c>
      <c r="W47" s="86">
        <v>0</v>
      </c>
      <c r="X47" s="24">
        <v>4.0507997161975497</v>
      </c>
      <c r="Y47" s="24">
        <v>3.7491542650274501</v>
      </c>
      <c r="Z47" s="24">
        <v>917.97705058703502</v>
      </c>
      <c r="AA47" s="24">
        <v>35.875549340602497</v>
      </c>
      <c r="AB47" s="24">
        <v>0.27243862501271099</v>
      </c>
      <c r="AC47" s="24">
        <v>6.27013816387967</v>
      </c>
      <c r="AD47" s="24">
        <v>0</v>
      </c>
      <c r="AE47" s="86">
        <v>0</v>
      </c>
      <c r="AF47" s="24">
        <v>42.835167774030801</v>
      </c>
      <c r="AG47" s="24">
        <v>42.835167774030801</v>
      </c>
      <c r="AH47" s="24">
        <v>48.678659984633697</v>
      </c>
      <c r="AI47" s="24">
        <v>4.9563122585637398</v>
      </c>
      <c r="AJ47" s="24">
        <v>0.19828714522113899</v>
      </c>
      <c r="AK47" s="86">
        <v>5.1853140536743902</v>
      </c>
      <c r="AL47" s="24">
        <v>0.53095008829298296</v>
      </c>
      <c r="AM47" s="24">
        <v>0</v>
      </c>
      <c r="AN47" s="24">
        <v>0.102181346526675</v>
      </c>
      <c r="AO47" s="24">
        <v>2.9682278705104199</v>
      </c>
      <c r="AP47" s="24">
        <v>0</v>
      </c>
      <c r="AQ47" s="24">
        <v>5476.3480024275104</v>
      </c>
      <c r="AR47" s="24">
        <v>559.80455201970904</v>
      </c>
      <c r="AS47" s="24">
        <v>6084.8312144318497</v>
      </c>
      <c r="AT47" s="24">
        <v>0</v>
      </c>
      <c r="AU47" s="24">
        <v>6.3167012038224799</v>
      </c>
      <c r="AV47" s="24">
        <v>0</v>
      </c>
      <c r="AW47" s="24">
        <v>55.134001933569301</v>
      </c>
      <c r="AX47" s="24">
        <v>8.9908940315371097E-2</v>
      </c>
      <c r="AY47" s="24">
        <v>3.16146479178998E-2</v>
      </c>
      <c r="AZ47" s="24">
        <v>118.932724193852</v>
      </c>
      <c r="BA47" s="24">
        <v>4.0405055427613898E-2</v>
      </c>
      <c r="BB47" s="24">
        <v>0</v>
      </c>
      <c r="BC47" s="24">
        <v>5.8602742939973598E-3</v>
      </c>
      <c r="BD47" s="24">
        <v>159.026340945698</v>
      </c>
      <c r="BE47" s="24">
        <v>154.213735726972</v>
      </c>
      <c r="BF47" s="24">
        <v>4.8126052187260502</v>
      </c>
      <c r="BG47" s="24">
        <v>0</v>
      </c>
      <c r="BH47" s="24">
        <v>0</v>
      </c>
      <c r="BI47" s="24">
        <v>0.630904858369571</v>
      </c>
      <c r="BJ47" s="24">
        <v>0</v>
      </c>
      <c r="BK47" s="24">
        <v>6.7701583986728098</v>
      </c>
      <c r="BL47" s="24">
        <v>0</v>
      </c>
      <c r="BM47" s="24">
        <v>0.17596240659071699</v>
      </c>
      <c r="BN47" s="24">
        <v>27.0806377696941</v>
      </c>
      <c r="BO47" s="24">
        <v>0.13520447627509799</v>
      </c>
      <c r="BP47" s="24">
        <v>0</v>
      </c>
      <c r="BQ47" s="24">
        <v>0.45494231164646698</v>
      </c>
      <c r="BR47" s="24">
        <v>6.1687019127300302E-4</v>
      </c>
      <c r="BS47" s="24">
        <v>9.7491290925383396</v>
      </c>
      <c r="BT47" s="24">
        <v>23.0233093406991</v>
      </c>
      <c r="BU47" s="24">
        <v>0</v>
      </c>
      <c r="BV47" s="24">
        <v>0</v>
      </c>
      <c r="BW47" s="24">
        <v>7.7071802945364603</v>
      </c>
      <c r="BX47" s="86">
        <v>0</v>
      </c>
      <c r="BY47" s="24">
        <v>1.2591622705288501</v>
      </c>
      <c r="BZ47" s="24">
        <v>207.37056497164301</v>
      </c>
      <c r="CA47" s="24">
        <v>10.719337120782001</v>
      </c>
    </row>
    <row r="48" spans="1:79" x14ac:dyDescent="0.3">
      <c r="A48" s="24" t="s">
        <v>47</v>
      </c>
      <c r="B48" s="24">
        <v>1530.5112265</v>
      </c>
      <c r="C48" s="24"/>
      <c r="D48" s="24">
        <v>10096.509711000001</v>
      </c>
      <c r="E48" s="24">
        <v>263.12403731000001</v>
      </c>
      <c r="F48" s="24">
        <v>255.15839093</v>
      </c>
      <c r="G48" s="24">
        <v>16.86940762</v>
      </c>
      <c r="H48" s="24">
        <v>353.42170336999999</v>
      </c>
      <c r="I48" s="24"/>
      <c r="J48" s="24"/>
      <c r="K48" s="24"/>
      <c r="L48" s="24"/>
      <c r="M48" s="24"/>
      <c r="N48" s="27"/>
      <c r="O48" s="27"/>
      <c r="P48" s="24"/>
      <c r="Q48" s="24" t="s">
        <v>47</v>
      </c>
      <c r="R48" s="86">
        <v>0</v>
      </c>
      <c r="S48" s="24">
        <v>6.9405177520258903</v>
      </c>
      <c r="T48" s="24">
        <v>26.366384478957102</v>
      </c>
      <c r="U48" s="24">
        <v>26.366384478957102</v>
      </c>
      <c r="V48" s="24">
        <v>20.4160878629291</v>
      </c>
      <c r="W48" s="86">
        <v>0</v>
      </c>
      <c r="X48" s="24">
        <v>6.9037771380609199</v>
      </c>
      <c r="Y48" s="24">
        <v>6.3896872384456103</v>
      </c>
      <c r="Z48" s="24">
        <v>1530.5108723345199</v>
      </c>
      <c r="AA48" s="24">
        <v>61.142667768613997</v>
      </c>
      <c r="AB48" s="24">
        <v>0.464316882138116</v>
      </c>
      <c r="AC48" s="24">
        <v>10.6861918722498</v>
      </c>
      <c r="AD48" s="24">
        <v>0</v>
      </c>
      <c r="AE48" s="86">
        <v>0</v>
      </c>
      <c r="AF48" s="24">
        <v>73.004003594326505</v>
      </c>
      <c r="AG48" s="24">
        <v>73.004003594326505</v>
      </c>
      <c r="AH48" s="24">
        <v>80.772078467104194</v>
      </c>
      <c r="AI48" s="24">
        <v>8.4470418719628597</v>
      </c>
      <c r="AJ48" s="24">
        <v>0.33794096332198498</v>
      </c>
      <c r="AK48" s="86">
        <v>8.8373286410069891</v>
      </c>
      <c r="AL48" s="24">
        <v>0.90489807776590003</v>
      </c>
      <c r="AM48" s="24">
        <v>0</v>
      </c>
      <c r="AN48" s="24">
        <v>0.174147598667587</v>
      </c>
      <c r="AO48" s="24">
        <v>4.9110303613188</v>
      </c>
      <c r="AP48" s="24">
        <v>0</v>
      </c>
      <c r="AQ48" s="24">
        <v>9086.8553575151709</v>
      </c>
      <c r="AR48" s="24">
        <v>928.87857730143196</v>
      </c>
      <c r="AS48" s="24">
        <v>10096.506013283701</v>
      </c>
      <c r="AT48" s="24">
        <v>0</v>
      </c>
      <c r="AU48" s="24">
        <v>10.7655565597709</v>
      </c>
      <c r="AV48" s="24">
        <v>0</v>
      </c>
      <c r="AW48" s="24">
        <v>93.964839298447004</v>
      </c>
      <c r="AX48" s="24">
        <v>0.14875728067725899</v>
      </c>
      <c r="AY48" s="24">
        <v>5.2307463329530297E-2</v>
      </c>
      <c r="AZ48" s="24">
        <v>196.778075924094</v>
      </c>
      <c r="BA48" s="24">
        <v>6.6851449938325702E-2</v>
      </c>
      <c r="BB48" s="24">
        <v>0</v>
      </c>
      <c r="BC48" s="24">
        <v>9.6960141917690392E-3</v>
      </c>
      <c r="BD48" s="24">
        <v>263.11733086416302</v>
      </c>
      <c r="BE48" s="24">
        <v>255.15166729580599</v>
      </c>
      <c r="BF48" s="24">
        <v>7.9656635683570602</v>
      </c>
      <c r="BG48" s="24">
        <v>0</v>
      </c>
      <c r="BH48" s="24">
        <v>0</v>
      </c>
      <c r="BI48" s="24">
        <v>1.0438525876287601</v>
      </c>
      <c r="BJ48" s="24">
        <v>0</v>
      </c>
      <c r="BK48" s="24">
        <v>11.201449835722499</v>
      </c>
      <c r="BL48" s="24">
        <v>0</v>
      </c>
      <c r="BM48" s="24">
        <v>0.29113563773651402</v>
      </c>
      <c r="BN48" s="24">
        <v>44.805803647326599</v>
      </c>
      <c r="BO48" s="24">
        <v>0.23042886920681199</v>
      </c>
      <c r="BP48" s="24">
        <v>0</v>
      </c>
      <c r="BQ48" s="24">
        <v>0.75271682396865003</v>
      </c>
      <c r="BR48" s="24">
        <v>1.0206311911307999E-3</v>
      </c>
      <c r="BS48" s="24">
        <v>16.869446088933099</v>
      </c>
      <c r="BT48" s="24">
        <v>39.238621105444501</v>
      </c>
      <c r="BU48" s="24">
        <v>0</v>
      </c>
      <c r="BV48" s="24">
        <v>0</v>
      </c>
      <c r="BW48" s="24">
        <v>13.135345478668899</v>
      </c>
      <c r="BX48" s="86">
        <v>0</v>
      </c>
      <c r="BY48" s="24">
        <v>2.14599082782266</v>
      </c>
      <c r="BZ48" s="24">
        <v>353.42157983773899</v>
      </c>
      <c r="CA48" s="24">
        <v>18.2689546835465</v>
      </c>
    </row>
    <row r="49" spans="1:79" x14ac:dyDescent="0.3">
      <c r="A49" s="24" t="s">
        <v>48</v>
      </c>
      <c r="B49" s="24">
        <v>273.86603550000001</v>
      </c>
      <c r="C49" s="24"/>
      <c r="D49" s="24">
        <v>2189.4242813999999</v>
      </c>
      <c r="E49" s="24">
        <v>65.404080759999999</v>
      </c>
      <c r="F49" s="24">
        <v>63.381972390000001</v>
      </c>
      <c r="G49" s="24">
        <v>9.9344467900000009</v>
      </c>
      <c r="H49" s="24">
        <v>120.49795254</v>
      </c>
      <c r="I49" s="24"/>
      <c r="J49" s="24"/>
      <c r="K49" s="24"/>
      <c r="L49" s="24"/>
      <c r="M49" s="24"/>
      <c r="N49" s="27"/>
      <c r="O49" s="27"/>
      <c r="P49" s="24"/>
      <c r="Q49" s="24" t="s">
        <v>48</v>
      </c>
      <c r="R49" s="86">
        <v>0</v>
      </c>
      <c r="S49" s="24">
        <v>2.3663468173761499</v>
      </c>
      <c r="T49" s="24">
        <v>8.9895312413732604</v>
      </c>
      <c r="U49" s="24">
        <v>8.9895312413732604</v>
      </c>
      <c r="V49" s="24">
        <v>6.9607936658856797</v>
      </c>
      <c r="W49" s="86">
        <v>0</v>
      </c>
      <c r="X49" s="24">
        <v>2.3538190816707698</v>
      </c>
      <c r="Y49" s="24">
        <v>2.1785414363686999</v>
      </c>
      <c r="Z49" s="24">
        <v>273.86588818730399</v>
      </c>
      <c r="AA49" s="24">
        <v>20.846390135487798</v>
      </c>
      <c r="AB49" s="24">
        <v>0.15830732560484101</v>
      </c>
      <c r="AC49" s="24">
        <v>3.6434221238637501</v>
      </c>
      <c r="AD49" s="24">
        <v>0</v>
      </c>
      <c r="AE49" s="86">
        <v>0</v>
      </c>
      <c r="AF49" s="24">
        <v>24.890459889675999</v>
      </c>
      <c r="AG49" s="24">
        <v>24.890459889675999</v>
      </c>
      <c r="AH49" s="24">
        <v>17.515386311237499</v>
      </c>
      <c r="AI49" s="24">
        <v>2.8799916546788999</v>
      </c>
      <c r="AJ49" s="24">
        <v>0.11521999030977</v>
      </c>
      <c r="AK49" s="86">
        <v>3.0130601668215</v>
      </c>
      <c r="AL49" s="24">
        <v>0.30852205728778498</v>
      </c>
      <c r="AM49" s="24">
        <v>0</v>
      </c>
      <c r="AN49" s="24">
        <v>5.9375130153059702E-2</v>
      </c>
      <c r="AO49" s="24">
        <v>1.21991229665393</v>
      </c>
      <c r="AP49" s="24">
        <v>0</v>
      </c>
      <c r="AQ49" s="24">
        <v>1970.48083655704</v>
      </c>
      <c r="AR49" s="24">
        <v>201.42698360621</v>
      </c>
      <c r="AS49" s="24">
        <v>2189.4232064744801</v>
      </c>
      <c r="AT49" s="24">
        <v>0</v>
      </c>
      <c r="AU49" s="24">
        <v>3.6704814739926199</v>
      </c>
      <c r="AV49" s="24">
        <v>0</v>
      </c>
      <c r="AW49" s="24">
        <v>32.0370116520346</v>
      </c>
      <c r="AX49" s="24">
        <v>3.69516738801898E-2</v>
      </c>
      <c r="AY49" s="24">
        <v>1.2993297817975299E-2</v>
      </c>
      <c r="AZ49" s="24">
        <v>48.8801536401064</v>
      </c>
      <c r="BA49" s="24">
        <v>1.66060679552682E-2</v>
      </c>
      <c r="BB49" s="24">
        <v>0</v>
      </c>
      <c r="BC49" s="24">
        <v>2.4085144192198902E-3</v>
      </c>
      <c r="BD49" s="24">
        <v>65.402413526867505</v>
      </c>
      <c r="BE49" s="24">
        <v>63.380296169658202</v>
      </c>
      <c r="BF49" s="24">
        <v>2.0221173572093898</v>
      </c>
      <c r="BG49" s="24">
        <v>0</v>
      </c>
      <c r="BH49" s="24">
        <v>0</v>
      </c>
      <c r="BI49" s="24">
        <v>0.259295590877274</v>
      </c>
      <c r="BJ49" s="24">
        <v>0</v>
      </c>
      <c r="BK49" s="24">
        <v>2.7824683845081202</v>
      </c>
      <c r="BL49" s="24">
        <v>0</v>
      </c>
      <c r="BM49" s="24">
        <v>7.2318814993634101E-2</v>
      </c>
      <c r="BN49" s="24">
        <v>11.1298699023903</v>
      </c>
      <c r="BO49" s="24">
        <v>7.8563948309303994E-2</v>
      </c>
      <c r="BP49" s="24">
        <v>0</v>
      </c>
      <c r="BQ49" s="24">
        <v>0.186976754542899</v>
      </c>
      <c r="BR49" s="24">
        <v>2.5352816676862998E-4</v>
      </c>
      <c r="BS49" s="24">
        <v>9.9345007847351905</v>
      </c>
      <c r="BT49" s="24">
        <v>13.378276323869899</v>
      </c>
      <c r="BU49" s="24">
        <v>0</v>
      </c>
      <c r="BV49" s="24">
        <v>0</v>
      </c>
      <c r="BW49" s="24">
        <v>4.4784514821023604</v>
      </c>
      <c r="BX49" s="86">
        <v>0</v>
      </c>
      <c r="BY49" s="24">
        <v>0.73166837493033898</v>
      </c>
      <c r="BZ49" s="24">
        <v>120.497924161003</v>
      </c>
      <c r="CA49" s="24">
        <v>6.2287420260698996</v>
      </c>
    </row>
    <row r="50" spans="1:79" x14ac:dyDescent="0.3">
      <c r="A50" s="24" t="s">
        <v>49</v>
      </c>
      <c r="B50" s="24">
        <v>225.28504608</v>
      </c>
      <c r="C50" s="24"/>
      <c r="D50" s="24">
        <v>1536.7252627</v>
      </c>
      <c r="E50" s="24">
        <v>41.157101259999997</v>
      </c>
      <c r="F50" s="24">
        <v>39.905905930000003</v>
      </c>
      <c r="G50" s="24">
        <v>3.3310832000000001</v>
      </c>
      <c r="H50" s="24">
        <v>57.331071139999999</v>
      </c>
      <c r="I50" s="24"/>
      <c r="J50" s="24"/>
      <c r="K50" s="24"/>
      <c r="L50" s="24"/>
      <c r="M50" s="24"/>
      <c r="N50" s="27"/>
      <c r="O50" s="27"/>
      <c r="P50" s="24"/>
      <c r="Q50" s="24" t="s">
        <v>49</v>
      </c>
      <c r="R50" s="86">
        <v>0</v>
      </c>
      <c r="S50" s="24">
        <v>1.1258715415406999</v>
      </c>
      <c r="T50" s="24">
        <v>4.2770813091177198</v>
      </c>
      <c r="U50" s="24">
        <v>4.2770813091177198</v>
      </c>
      <c r="V50" s="24">
        <v>3.31183786654243</v>
      </c>
      <c r="W50" s="86">
        <v>0</v>
      </c>
      <c r="X50" s="24">
        <v>1.1199112038134</v>
      </c>
      <c r="Y50" s="24">
        <v>1.0365162297383601</v>
      </c>
      <c r="Z50" s="24">
        <v>225.28497749632101</v>
      </c>
      <c r="AA50" s="24">
        <v>9.918386531386</v>
      </c>
      <c r="AB50" s="24">
        <v>7.5320211486124999E-2</v>
      </c>
      <c r="AC50" s="24">
        <v>1.7334850039307299</v>
      </c>
      <c r="AD50" s="24">
        <v>0</v>
      </c>
      <c r="AE50" s="86">
        <v>0</v>
      </c>
      <c r="AF50" s="24">
        <v>11.8424964700929</v>
      </c>
      <c r="AG50" s="24">
        <v>11.8424964700929</v>
      </c>
      <c r="AH50" s="24">
        <v>12.293796602986101</v>
      </c>
      <c r="AI50" s="24">
        <v>1.37025513340491</v>
      </c>
      <c r="AJ50" s="24">
        <v>5.48198110489252E-2</v>
      </c>
      <c r="AK50" s="86">
        <v>1.43356657455962</v>
      </c>
      <c r="AL50" s="24">
        <v>0.14679003820123701</v>
      </c>
      <c r="AM50" s="24">
        <v>0</v>
      </c>
      <c r="AN50" s="24">
        <v>2.8249800303171001E-2</v>
      </c>
      <c r="AO50" s="24">
        <v>0.76806880287372403</v>
      </c>
      <c r="AP50" s="24">
        <v>0</v>
      </c>
      <c r="AQ50" s="24">
        <v>1383.05213406703</v>
      </c>
      <c r="AR50" s="24">
        <v>141.378624186466</v>
      </c>
      <c r="AS50" s="24">
        <v>1536.7245548564799</v>
      </c>
      <c r="AT50" s="24">
        <v>0</v>
      </c>
      <c r="AU50" s="24">
        <v>1.7463590610114801</v>
      </c>
      <c r="AV50" s="24">
        <v>0</v>
      </c>
      <c r="AW50" s="24">
        <v>15.2427184670603</v>
      </c>
      <c r="AX50" s="24">
        <v>2.3265135908331801E-2</v>
      </c>
      <c r="AY50" s="24">
        <v>8.1807082977562399E-3</v>
      </c>
      <c r="AZ50" s="24">
        <v>30.775428069798298</v>
      </c>
      <c r="BA50" s="24">
        <v>1.0455343748629E-2</v>
      </c>
      <c r="BB50" s="24">
        <v>0</v>
      </c>
      <c r="BC50" s="24">
        <v>1.5164234706371901E-3</v>
      </c>
      <c r="BD50" s="24">
        <v>41.156055161122602</v>
      </c>
      <c r="BE50" s="24">
        <v>39.904860129315402</v>
      </c>
      <c r="BF50" s="24">
        <v>1.2511950318071801</v>
      </c>
      <c r="BG50" s="24">
        <v>0</v>
      </c>
      <c r="BH50" s="24">
        <v>0</v>
      </c>
      <c r="BI50" s="24">
        <v>0.163255007782315</v>
      </c>
      <c r="BJ50" s="24">
        <v>0</v>
      </c>
      <c r="BK50" s="24">
        <v>1.75186906445763</v>
      </c>
      <c r="BL50" s="24">
        <v>0</v>
      </c>
      <c r="BM50" s="24">
        <v>4.5532651036999001E-2</v>
      </c>
      <c r="BN50" s="24">
        <v>7.0074757656927797</v>
      </c>
      <c r="BO50" s="24">
        <v>3.7379460799537502E-2</v>
      </c>
      <c r="BP50" s="24">
        <v>0</v>
      </c>
      <c r="BQ50" s="24">
        <v>0.11772233607588301</v>
      </c>
      <c r="BR50" s="24">
        <v>1.59623046153761E-4</v>
      </c>
      <c r="BS50" s="24">
        <v>3.3311115412816501</v>
      </c>
      <c r="BT50" s="24">
        <v>6.3651771959208503</v>
      </c>
      <c r="BU50" s="24">
        <v>0</v>
      </c>
      <c r="BV50" s="24">
        <v>0</v>
      </c>
      <c r="BW50" s="24">
        <v>2.13077856387843</v>
      </c>
      <c r="BX50" s="86">
        <v>0</v>
      </c>
      <c r="BY50" s="24">
        <v>0.348116743762859</v>
      </c>
      <c r="BZ50" s="24">
        <v>57.331060144733399</v>
      </c>
      <c r="CA50" s="24">
        <v>2.96353852464848</v>
      </c>
    </row>
    <row r="51" spans="1:79" x14ac:dyDescent="0.3">
      <c r="A51" s="24" t="s">
        <v>50</v>
      </c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7"/>
      <c r="O51" s="27"/>
      <c r="P51" s="24"/>
      <c r="Q51" s="24"/>
      <c r="R51" s="86"/>
      <c r="S51" s="24"/>
      <c r="T51" s="24"/>
      <c r="U51" s="24"/>
      <c r="V51" s="24"/>
      <c r="W51" s="86"/>
      <c r="X51" s="24"/>
      <c r="Y51" s="24"/>
      <c r="Z51" s="24"/>
      <c r="AA51" s="24"/>
      <c r="AB51" s="24"/>
      <c r="AC51" s="24"/>
      <c r="AD51" s="24"/>
      <c r="AE51" s="86"/>
      <c r="AF51" s="24"/>
      <c r="AG51" s="24"/>
      <c r="AH51" s="24"/>
      <c r="AI51" s="24"/>
      <c r="AJ51" s="24"/>
      <c r="AK51" s="86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  <c r="BD51" s="24"/>
      <c r="BE51" s="24"/>
      <c r="BF51" s="24"/>
      <c r="BG51" s="24"/>
      <c r="BH51" s="24"/>
      <c r="BI51" s="24"/>
      <c r="BJ51" s="24"/>
      <c r="BK51" s="24"/>
      <c r="BL51" s="24"/>
      <c r="BM51" s="24"/>
      <c r="BN51" s="24"/>
      <c r="BO51" s="24"/>
      <c r="BP51" s="24"/>
      <c r="BQ51" s="24"/>
      <c r="BR51" s="24"/>
      <c r="BS51" s="24"/>
      <c r="BT51" s="24"/>
      <c r="BU51" s="24"/>
      <c r="BV51" s="24"/>
      <c r="BW51" s="24"/>
      <c r="BX51" s="86"/>
      <c r="BY51" s="24"/>
      <c r="BZ51" s="24"/>
      <c r="CA51" s="24"/>
    </row>
    <row r="52" spans="1:79" x14ac:dyDescent="0.3">
      <c r="A52" s="39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7"/>
      <c r="O52" s="27"/>
      <c r="P52" s="24"/>
      <c r="Q52" s="24"/>
      <c r="R52" s="86"/>
      <c r="S52" s="24"/>
      <c r="T52" s="24"/>
      <c r="U52" s="24"/>
      <c r="V52" s="24"/>
      <c r="W52" s="86"/>
      <c r="X52" s="24"/>
      <c r="Y52" s="24"/>
      <c r="Z52" s="24"/>
      <c r="AA52" s="24"/>
      <c r="AB52" s="24"/>
      <c r="AC52" s="24"/>
      <c r="AD52" s="24"/>
      <c r="AE52" s="86"/>
      <c r="AF52" s="24"/>
      <c r="AG52" s="24"/>
      <c r="AH52" s="24"/>
      <c r="AI52" s="24"/>
      <c r="AJ52" s="24"/>
      <c r="AK52" s="86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  <c r="BD52" s="24"/>
      <c r="BE52" s="24"/>
      <c r="BF52" s="24"/>
      <c r="BG52" s="24"/>
      <c r="BH52" s="24"/>
      <c r="BI52" s="24"/>
      <c r="BJ52" s="24"/>
      <c r="BK52" s="24"/>
      <c r="BL52" s="24"/>
      <c r="BM52" s="24"/>
      <c r="BN52" s="24"/>
      <c r="BO52" s="24"/>
      <c r="BP52" s="24"/>
      <c r="BQ52" s="24"/>
      <c r="BR52" s="24"/>
      <c r="BS52" s="24"/>
      <c r="BT52" s="24"/>
      <c r="BU52" s="24"/>
      <c r="BV52" s="24"/>
      <c r="BW52" s="24"/>
      <c r="BX52" s="86"/>
      <c r="BY52" s="24"/>
      <c r="BZ52" s="24"/>
      <c r="CA52" s="24"/>
    </row>
    <row r="53" spans="1:79" s="26" customFormat="1" x14ac:dyDescent="0.3">
      <c r="A53" s="39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7"/>
      <c r="P53" s="24"/>
      <c r="Q53" s="24"/>
      <c r="R53" s="86"/>
      <c r="S53" s="24"/>
      <c r="T53" s="24"/>
      <c r="U53" s="24"/>
      <c r="V53" s="24"/>
      <c r="W53" s="86"/>
      <c r="X53" s="24"/>
      <c r="Y53" s="24"/>
      <c r="Z53" s="24"/>
      <c r="AA53" s="24"/>
      <c r="AB53" s="24"/>
      <c r="AC53" s="24"/>
      <c r="AD53" s="24"/>
      <c r="AE53" s="86"/>
      <c r="AF53" s="24"/>
      <c r="AG53" s="24"/>
      <c r="AH53" s="24"/>
      <c r="AI53" s="24"/>
      <c r="AJ53" s="24"/>
      <c r="AK53" s="86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  <c r="BD53" s="24"/>
      <c r="BE53" s="24"/>
      <c r="BF53" s="24"/>
      <c r="BG53" s="24"/>
      <c r="BH53" s="24"/>
      <c r="BI53" s="24"/>
      <c r="BJ53" s="24"/>
      <c r="BK53" s="24"/>
      <c r="BL53" s="24"/>
      <c r="BM53" s="24"/>
      <c r="BN53" s="24"/>
      <c r="BO53" s="24"/>
      <c r="BP53" s="24"/>
      <c r="BQ53" s="24"/>
      <c r="BR53" s="24"/>
      <c r="BS53" s="24"/>
      <c r="BT53" s="24"/>
      <c r="BU53" s="24"/>
      <c r="BV53" s="24"/>
      <c r="BW53" s="24"/>
      <c r="BX53" s="86"/>
      <c r="BY53" s="24"/>
      <c r="BZ53" s="24"/>
      <c r="CA53" s="24"/>
    </row>
    <row r="54" spans="1:79" x14ac:dyDescent="0.3">
      <c r="A54" s="39" t="s">
        <v>227</v>
      </c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7"/>
      <c r="P54" s="24"/>
      <c r="Q54" s="24"/>
      <c r="R54" s="86"/>
      <c r="S54" s="24"/>
      <c r="T54" s="24"/>
      <c r="U54" s="24"/>
      <c r="V54" s="24"/>
      <c r="W54" s="86"/>
      <c r="X54" s="24"/>
      <c r="Y54" s="24"/>
      <c r="Z54" s="24"/>
      <c r="AA54" s="24"/>
      <c r="AB54" s="24"/>
      <c r="AC54" s="24"/>
      <c r="AD54" s="24"/>
      <c r="AE54" s="86"/>
      <c r="AF54" s="24"/>
      <c r="AG54" s="24"/>
      <c r="AH54" s="24"/>
      <c r="AI54" s="24"/>
      <c r="AJ54" s="24"/>
      <c r="AK54" s="86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  <c r="BD54" s="24"/>
      <c r="BE54" s="24"/>
      <c r="BF54" s="24"/>
      <c r="BG54" s="24"/>
      <c r="BH54" s="24"/>
      <c r="BI54" s="24"/>
      <c r="BJ54" s="24"/>
      <c r="BK54" s="24"/>
      <c r="BL54" s="24"/>
      <c r="BM54" s="24"/>
      <c r="BN54" s="24"/>
      <c r="BO54" s="24"/>
      <c r="BP54" s="24"/>
      <c r="BQ54" s="24"/>
      <c r="BR54" s="24"/>
      <c r="BS54" s="24"/>
      <c r="BT54" s="24"/>
      <c r="BU54" s="24"/>
      <c r="BV54" s="24"/>
      <c r="BW54" s="24"/>
      <c r="BX54" s="86"/>
      <c r="BY54" s="24"/>
      <c r="BZ54" s="24"/>
      <c r="CA54" s="24"/>
    </row>
    <row r="55" spans="1:79" x14ac:dyDescent="0.3">
      <c r="A55" s="24" t="s">
        <v>1</v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7"/>
      <c r="O55" s="27"/>
      <c r="P55" s="24"/>
      <c r="Q55" s="24"/>
      <c r="R55" s="86"/>
      <c r="S55" s="24"/>
      <c r="T55" s="24"/>
      <c r="U55" s="24"/>
      <c r="V55" s="24"/>
      <c r="W55" s="86"/>
      <c r="X55" s="24"/>
      <c r="Y55" s="24"/>
      <c r="Z55" s="24"/>
      <c r="AA55" s="24"/>
      <c r="AB55" s="24"/>
      <c r="AC55" s="24"/>
      <c r="AD55" s="24"/>
      <c r="AE55" s="86"/>
      <c r="AF55" s="24"/>
      <c r="AG55" s="24"/>
      <c r="AH55" s="24"/>
      <c r="AI55" s="24"/>
      <c r="AJ55" s="24"/>
      <c r="AK55" s="86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  <c r="BD55" s="24"/>
      <c r="BE55" s="24"/>
      <c r="BF55" s="24"/>
      <c r="BG55" s="24"/>
      <c r="BH55" s="24"/>
      <c r="BI55" s="24"/>
      <c r="BJ55" s="24"/>
      <c r="BK55" s="24"/>
      <c r="BL55" s="24"/>
      <c r="BM55" s="24"/>
      <c r="BN55" s="24"/>
      <c r="BO55" s="24"/>
      <c r="BP55" s="24"/>
      <c r="BQ55" s="24"/>
      <c r="BR55" s="24"/>
      <c r="BS55" s="24"/>
      <c r="BT55" s="24"/>
      <c r="BU55" s="24"/>
      <c r="BV55" s="24"/>
      <c r="BW55" s="24"/>
      <c r="BX55" s="86"/>
      <c r="BY55" s="24"/>
      <c r="BZ55" s="24"/>
      <c r="CA55" s="24"/>
    </row>
    <row r="56" spans="1:79" x14ac:dyDescent="0.3">
      <c r="A56" s="24" t="s">
        <v>11</v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7"/>
      <c r="O56" s="27"/>
      <c r="P56" s="24"/>
      <c r="Q56" s="24"/>
      <c r="R56" s="86"/>
      <c r="S56" s="24"/>
      <c r="T56" s="24"/>
      <c r="U56" s="24"/>
      <c r="V56" s="24"/>
      <c r="W56" s="86"/>
      <c r="X56" s="24"/>
      <c r="Y56" s="24"/>
      <c r="Z56" s="24"/>
      <c r="AA56" s="24"/>
      <c r="AB56" s="24"/>
      <c r="AC56" s="24"/>
      <c r="AD56" s="24"/>
      <c r="AE56" s="86"/>
      <c r="AF56" s="24"/>
      <c r="AG56" s="24"/>
      <c r="AH56" s="24"/>
      <c r="AI56" s="24"/>
      <c r="AJ56" s="24"/>
      <c r="AK56" s="86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  <c r="BD56" s="24"/>
      <c r="BE56" s="24"/>
      <c r="BF56" s="24"/>
      <c r="BG56" s="24"/>
      <c r="BH56" s="24"/>
      <c r="BI56" s="24"/>
      <c r="BJ56" s="24"/>
      <c r="BK56" s="24"/>
      <c r="BL56" s="24"/>
      <c r="BM56" s="24"/>
      <c r="BN56" s="24"/>
      <c r="BO56" s="24"/>
      <c r="BP56" s="24"/>
      <c r="BQ56" s="24"/>
      <c r="BR56" s="24"/>
      <c r="BS56" s="24"/>
      <c r="BT56" s="24"/>
      <c r="BU56" s="24"/>
      <c r="BV56" s="24"/>
      <c r="BW56" s="24"/>
      <c r="BX56" s="86"/>
      <c r="BY56" s="24"/>
      <c r="BZ56" s="24"/>
      <c r="CA56" s="24"/>
    </row>
    <row r="57" spans="1:79" s="26" customFormat="1" x14ac:dyDescent="0.3">
      <c r="A57" s="26" t="s">
        <v>58</v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86"/>
      <c r="S57" s="24"/>
      <c r="T57" s="24"/>
      <c r="U57" s="24"/>
      <c r="V57" s="24"/>
      <c r="W57" s="86"/>
      <c r="X57" s="24"/>
      <c r="Y57" s="24"/>
      <c r="Z57" s="24"/>
      <c r="AA57" s="24"/>
      <c r="AB57" s="24"/>
      <c r="AC57" s="24"/>
      <c r="AD57" s="24"/>
      <c r="AE57" s="86"/>
      <c r="AF57" s="24"/>
      <c r="AG57" s="24"/>
      <c r="AH57" s="24"/>
      <c r="AI57" s="24"/>
      <c r="AJ57" s="24"/>
      <c r="AK57" s="86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  <c r="BD57" s="24"/>
      <c r="BE57" s="24"/>
      <c r="BF57" s="24"/>
      <c r="BG57" s="24"/>
      <c r="BH57" s="24"/>
      <c r="BI57" s="24"/>
      <c r="BJ57" s="24"/>
      <c r="BK57" s="24"/>
      <c r="BL57" s="24"/>
      <c r="BM57" s="24"/>
      <c r="BN57" s="24"/>
      <c r="BO57" s="24"/>
      <c r="BP57" s="24"/>
      <c r="BQ57" s="24"/>
      <c r="BR57" s="24"/>
      <c r="BS57" s="24"/>
      <c r="BT57" s="24"/>
      <c r="BU57" s="24"/>
      <c r="BV57" s="24"/>
      <c r="BW57" s="24"/>
      <c r="BX57" s="86"/>
      <c r="BY57" s="24"/>
      <c r="BZ57" s="24"/>
      <c r="CA57" s="24"/>
    </row>
    <row r="58" spans="1:79" s="26" customFormat="1" x14ac:dyDescent="0.3">
      <c r="A58" s="26" t="s">
        <v>74</v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86"/>
      <c r="S58" s="24"/>
      <c r="T58" s="24"/>
      <c r="U58" s="24"/>
      <c r="V58" s="24"/>
      <c r="W58" s="86"/>
      <c r="X58" s="24"/>
      <c r="Y58" s="24"/>
      <c r="Z58" s="24"/>
      <c r="AA58" s="24"/>
      <c r="AB58" s="24"/>
      <c r="AC58" s="24"/>
      <c r="AD58" s="24"/>
      <c r="AE58" s="86"/>
      <c r="AF58" s="24"/>
      <c r="AG58" s="24"/>
      <c r="AH58" s="24"/>
      <c r="AI58" s="24"/>
      <c r="AJ58" s="24"/>
      <c r="AK58" s="86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  <c r="BD58" s="24"/>
      <c r="BE58" s="24"/>
      <c r="BF58" s="24"/>
      <c r="BG58" s="24"/>
      <c r="BH58" s="24"/>
      <c r="BI58" s="24"/>
      <c r="BJ58" s="24"/>
      <c r="BK58" s="24"/>
      <c r="BL58" s="24"/>
      <c r="BM58" s="24"/>
      <c r="BN58" s="24"/>
      <c r="BO58" s="24"/>
      <c r="BP58" s="24"/>
      <c r="BQ58" s="24"/>
      <c r="BR58" s="24"/>
      <c r="BS58" s="24"/>
      <c r="BT58" s="24"/>
      <c r="BU58" s="24"/>
      <c r="BV58" s="24"/>
      <c r="BW58" s="24"/>
      <c r="BX58" s="86"/>
      <c r="BY58" s="24"/>
      <c r="BZ58" s="24"/>
      <c r="CA58" s="24"/>
    </row>
    <row r="59" spans="1:79" s="26" customFormat="1" x14ac:dyDescent="0.3">
      <c r="A59" s="26" t="s">
        <v>233</v>
      </c>
      <c r="B59" s="86">
        <v>5135.6638857999997</v>
      </c>
      <c r="C59" s="86"/>
      <c r="D59" s="86">
        <v>33727.512114999998</v>
      </c>
      <c r="E59" s="86">
        <v>888.04414049000002</v>
      </c>
      <c r="F59" s="86">
        <v>861.12076932000002</v>
      </c>
      <c r="G59" s="86">
        <v>63.936143420000001</v>
      </c>
      <c r="H59" s="86">
        <v>1290.1563392999999</v>
      </c>
      <c r="I59" s="24"/>
      <c r="J59" s="24"/>
      <c r="K59" s="24"/>
      <c r="L59" s="24"/>
      <c r="M59" s="24"/>
      <c r="N59" s="24"/>
      <c r="O59" s="24"/>
      <c r="P59" s="24"/>
      <c r="Q59" s="24" t="s">
        <v>68</v>
      </c>
      <c r="R59" s="86">
        <v>0</v>
      </c>
      <c r="S59" s="24">
        <v>25.336187228228901</v>
      </c>
      <c r="T59" s="24">
        <v>96.249844219664894</v>
      </c>
      <c r="U59" s="24">
        <v>96.249844219664894</v>
      </c>
      <c r="V59" s="24">
        <v>74.528363675738703</v>
      </c>
      <c r="W59" s="86">
        <v>0</v>
      </c>
      <c r="X59" s="24">
        <v>25.201918738959801</v>
      </c>
      <c r="Y59" s="24">
        <v>23.325357024255201</v>
      </c>
      <c r="Z59" s="24">
        <v>5135.6637805078299</v>
      </c>
      <c r="AA59" s="24">
        <v>223.199804076433</v>
      </c>
      <c r="AB59" s="24">
        <v>1.69497726786322</v>
      </c>
      <c r="AC59" s="24">
        <v>39.009761209350998</v>
      </c>
      <c r="AD59" s="24">
        <v>0</v>
      </c>
      <c r="AE59" s="86">
        <v>0</v>
      </c>
      <c r="AF59" s="24">
        <v>266.49732070062902</v>
      </c>
      <c r="AG59" s="24">
        <v>266.49732070062902</v>
      </c>
      <c r="AH59" s="24">
        <v>269.82013142611402</v>
      </c>
      <c r="AI59" s="24">
        <v>30.835779171693702</v>
      </c>
      <c r="AJ59" s="24">
        <v>1.2336466714746399</v>
      </c>
      <c r="AK59" s="86">
        <v>32.260402452426099</v>
      </c>
      <c r="AL59" s="24">
        <v>3.3033247978341702</v>
      </c>
      <c r="AM59" s="24">
        <v>0</v>
      </c>
      <c r="AN59" s="24">
        <v>0.63571998527583296</v>
      </c>
      <c r="AO59" s="24">
        <v>16.574020250114302</v>
      </c>
      <c r="AP59" s="24">
        <v>0</v>
      </c>
      <c r="AQ59" s="24">
        <v>30354.754623323799</v>
      </c>
      <c r="AR59" s="24">
        <v>3102.9375474307799</v>
      </c>
      <c r="AS59" s="24">
        <v>33727.512302180701</v>
      </c>
      <c r="AT59" s="24">
        <v>0</v>
      </c>
      <c r="AU59" s="24">
        <v>39.2993292109051</v>
      </c>
      <c r="AV59" s="24">
        <v>0</v>
      </c>
      <c r="AW59" s="24">
        <v>343.01662920815397</v>
      </c>
      <c r="AX59" s="24">
        <v>0.50203436774197097</v>
      </c>
      <c r="AY59" s="24">
        <v>0.17652932334639501</v>
      </c>
      <c r="AZ59" s="24">
        <v>664.09869133638597</v>
      </c>
      <c r="BA59" s="24">
        <v>0.22561406074835899</v>
      </c>
      <c r="BB59" s="24">
        <v>0</v>
      </c>
      <c r="BC59" s="24">
        <v>3.2722575858286897E-2</v>
      </c>
      <c r="BD59" s="24">
        <v>888.02382966964205</v>
      </c>
      <c r="BE59" s="24">
        <v>861.100649908072</v>
      </c>
      <c r="BF59" s="24">
        <v>26.923179761570101</v>
      </c>
      <c r="BG59" s="24">
        <v>0</v>
      </c>
      <c r="BH59" s="24">
        <v>0</v>
      </c>
      <c r="BI59" s="24">
        <v>3.5228462186874698</v>
      </c>
      <c r="BJ59" s="24">
        <v>0</v>
      </c>
      <c r="BK59" s="24">
        <v>37.803185632478403</v>
      </c>
      <c r="BL59" s="24">
        <v>0</v>
      </c>
      <c r="BM59" s="24">
        <v>0.98253861208022597</v>
      </c>
      <c r="BN59" s="24">
        <v>151.21274304579501</v>
      </c>
      <c r="BO59" s="24">
        <v>0.84117528093167204</v>
      </c>
      <c r="BP59" s="24">
        <v>0</v>
      </c>
      <c r="BQ59" s="24">
        <v>2.5403002520985201</v>
      </c>
      <c r="BR59" s="24">
        <v>3.4444828507966901E-3</v>
      </c>
      <c r="BS59" s="24">
        <v>63.936211093437301</v>
      </c>
      <c r="BT59" s="24">
        <v>143.23932248921699</v>
      </c>
      <c r="BU59" s="24">
        <v>0</v>
      </c>
      <c r="BV59" s="24">
        <v>0</v>
      </c>
      <c r="BW59" s="24">
        <v>47.950228535430298</v>
      </c>
      <c r="BX59" s="86">
        <v>0</v>
      </c>
      <c r="BY59" s="24">
        <v>7.83388352569321</v>
      </c>
      <c r="BZ59" s="24">
        <v>1290.1556485612</v>
      </c>
      <c r="CA59" s="24">
        <v>66.690488999181497</v>
      </c>
    </row>
    <row r="60" spans="1:79" s="26" customFormat="1" x14ac:dyDescent="0.3">
      <c r="A60" s="24" t="s">
        <v>435</v>
      </c>
      <c r="B60" s="86">
        <v>777.59365175999994</v>
      </c>
      <c r="C60" s="86"/>
      <c r="D60" s="86">
        <v>5144.6538662000003</v>
      </c>
      <c r="E60" s="86">
        <v>137.79212648999999</v>
      </c>
      <c r="F60" s="86">
        <v>133.56596587000001</v>
      </c>
      <c r="G60" s="86">
        <v>16.843513860000002</v>
      </c>
      <c r="H60" s="86">
        <v>198.51006262999999</v>
      </c>
      <c r="I60" s="24"/>
      <c r="J60" s="24"/>
      <c r="K60" s="24"/>
      <c r="L60" s="24"/>
      <c r="M60" s="24"/>
      <c r="N60" s="24"/>
      <c r="O60" s="24"/>
      <c r="P60" s="24"/>
      <c r="Q60" s="24" t="s">
        <v>69</v>
      </c>
      <c r="R60" s="86">
        <v>0</v>
      </c>
      <c r="S60" s="24">
        <v>3.89835510575681</v>
      </c>
      <c r="T60" s="24">
        <v>14.809464269908499</v>
      </c>
      <c r="U60" s="24">
        <v>14.809464269908499</v>
      </c>
      <c r="V60" s="24">
        <v>11.4673089973379</v>
      </c>
      <c r="W60" s="86">
        <v>0</v>
      </c>
      <c r="X60" s="24">
        <v>3.8777107212438402</v>
      </c>
      <c r="Y60" s="24">
        <v>3.5889595427988699</v>
      </c>
      <c r="Z60" s="24">
        <v>777.59363790186205</v>
      </c>
      <c r="AA60" s="24">
        <v>34.342623083781099</v>
      </c>
      <c r="AB60" s="24">
        <v>0.26079811197341202</v>
      </c>
      <c r="AC60" s="24">
        <v>6.0022304802625603</v>
      </c>
      <c r="AD60" s="24">
        <v>0</v>
      </c>
      <c r="AE60" s="86">
        <v>0</v>
      </c>
      <c r="AF60" s="24">
        <v>41.0048399123663</v>
      </c>
      <c r="AG60" s="24">
        <v>41.0048399123663</v>
      </c>
      <c r="AH60" s="24">
        <v>41.157226828044998</v>
      </c>
      <c r="AI60" s="24">
        <v>4.7445379852510703</v>
      </c>
      <c r="AJ60" s="24">
        <v>0.18981466543373099</v>
      </c>
      <c r="AK60" s="86">
        <v>4.9637545591808703</v>
      </c>
      <c r="AL60" s="24">
        <v>0.50826385692885101</v>
      </c>
      <c r="AM60" s="24">
        <v>0</v>
      </c>
      <c r="AN60" s="24">
        <v>9.7815318677226898E-2</v>
      </c>
      <c r="AO60" s="24">
        <v>2.5707432849969898</v>
      </c>
      <c r="AP60" s="24">
        <v>0</v>
      </c>
      <c r="AQ60" s="24">
        <v>4630.1870661441699</v>
      </c>
      <c r="AR60" s="24">
        <v>473.30797643259001</v>
      </c>
      <c r="AS60" s="24">
        <v>5144.6522694047999</v>
      </c>
      <c r="AT60" s="24">
        <v>0</v>
      </c>
      <c r="AU60" s="24">
        <v>6.0468011260106804</v>
      </c>
      <c r="AV60" s="24">
        <v>0</v>
      </c>
      <c r="AW60" s="24">
        <v>52.7782499492385</v>
      </c>
      <c r="AX60" s="24">
        <v>7.7868989235933106E-2</v>
      </c>
      <c r="AY60" s="24">
        <v>2.7380984473949599E-2</v>
      </c>
      <c r="AZ60" s="24">
        <v>103.006122786421</v>
      </c>
      <c r="BA60" s="24">
        <v>3.4994246818454797E-2</v>
      </c>
      <c r="BB60" s="24">
        <v>0</v>
      </c>
      <c r="BC60" s="24">
        <v>5.0755126021704497E-3</v>
      </c>
      <c r="BD60" s="24">
        <v>137.788710914532</v>
      </c>
      <c r="BE60" s="24">
        <v>133.562538193422</v>
      </c>
      <c r="BF60" s="24">
        <v>4.2261727211098101</v>
      </c>
      <c r="BG60" s="24">
        <v>0</v>
      </c>
      <c r="BH60" s="24">
        <v>0</v>
      </c>
      <c r="BI60" s="24">
        <v>0.54641870180834096</v>
      </c>
      <c r="BJ60" s="24">
        <v>0</v>
      </c>
      <c r="BK60" s="24">
        <v>5.8635445912355202</v>
      </c>
      <c r="BL60" s="24">
        <v>0</v>
      </c>
      <c r="BM60" s="24">
        <v>0.15239874997933101</v>
      </c>
      <c r="BN60" s="24">
        <v>23.454180128639599</v>
      </c>
      <c r="BO60" s="24">
        <v>0.12942728302782699</v>
      </c>
      <c r="BP60" s="24">
        <v>0</v>
      </c>
      <c r="BQ60" s="24">
        <v>0.39401923753148399</v>
      </c>
      <c r="BR60" s="24">
        <v>5.3426467589300899E-4</v>
      </c>
      <c r="BS60" s="24">
        <v>16.8435640007275</v>
      </c>
      <c r="BT60" s="24">
        <v>22.039570279834599</v>
      </c>
      <c r="BU60" s="24">
        <v>0</v>
      </c>
      <c r="BV60" s="24">
        <v>0</v>
      </c>
      <c r="BW60" s="24">
        <v>7.3778574309672296</v>
      </c>
      <c r="BX60" s="86">
        <v>0</v>
      </c>
      <c r="BY60" s="24">
        <v>1.2053612020040001</v>
      </c>
      <c r="BZ60" s="24">
        <v>198.50991418508801</v>
      </c>
      <c r="CA60" s="24">
        <v>10.261315679210901</v>
      </c>
    </row>
    <row r="61" spans="1:79" x14ac:dyDescent="0.3">
      <c r="A61" s="40" t="s">
        <v>436</v>
      </c>
      <c r="B61" s="1">
        <f t="shared" ref="B61:O61" si="0">SUM(B3:B60)+SUM(B67:B79)</f>
        <v>32626.168360190004</v>
      </c>
      <c r="C61" s="1">
        <f t="shared" si="0"/>
        <v>9.6161818016999998</v>
      </c>
      <c r="D61" s="1">
        <f t="shared" si="0"/>
        <v>225665.20062189095</v>
      </c>
      <c r="E61" s="1">
        <f t="shared" si="0"/>
        <v>6090.8331021552995</v>
      </c>
      <c r="F61" s="1">
        <f t="shared" si="0"/>
        <v>5894.4126727758994</v>
      </c>
      <c r="G61" s="1">
        <f t="shared" si="0"/>
        <v>1172.2576779374001</v>
      </c>
      <c r="H61" s="1">
        <f t="shared" si="0"/>
        <v>8826.7997092615005</v>
      </c>
      <c r="I61" s="1">
        <f t="shared" si="0"/>
        <v>0</v>
      </c>
      <c r="J61" s="1">
        <f t="shared" si="0"/>
        <v>0</v>
      </c>
      <c r="K61" s="1">
        <f t="shared" si="0"/>
        <v>0</v>
      </c>
      <c r="L61" s="1">
        <f t="shared" si="0"/>
        <v>0</v>
      </c>
      <c r="M61" s="1">
        <f t="shared" si="0"/>
        <v>0</v>
      </c>
      <c r="N61" s="1">
        <f t="shared" si="0"/>
        <v>0</v>
      </c>
      <c r="O61" s="1">
        <f t="shared" si="0"/>
        <v>0</v>
      </c>
      <c r="P61" s="24"/>
      <c r="Q61" s="40" t="s">
        <v>436</v>
      </c>
      <c r="R61" s="40"/>
      <c r="S61" s="1">
        <f>SUM(S3:S60)+SUM(S67:S79)</f>
        <v>168.14624160012039</v>
      </c>
      <c r="T61" s="1">
        <f>SUM(T3:T60)+SUM(T67:T79)</f>
        <v>638.24968826595091</v>
      </c>
      <c r="U61" s="1">
        <f>SUM(U3:U60)+SUM(U67:U79)</f>
        <v>638.24968826595091</v>
      </c>
      <c r="V61" s="1">
        <f>SUM(V3:V60)+SUM(V67:V79)</f>
        <v>494.18989585285794</v>
      </c>
      <c r="W61" s="1"/>
      <c r="X61" s="1">
        <f t="shared" ref="X61:AD61" si="1">SUM(X3:X60)+SUM(X67:X79)</f>
        <v>168.81738571011351</v>
      </c>
      <c r="Y61" s="1">
        <f t="shared" si="1"/>
        <v>157.50086488624112</v>
      </c>
      <c r="Z61" s="1">
        <f t="shared" si="1"/>
        <v>32113.28026211098</v>
      </c>
      <c r="AA61" s="1">
        <f t="shared" si="1"/>
        <v>1483.8473777297879</v>
      </c>
      <c r="AB61" s="1">
        <f t="shared" si="1"/>
        <v>12.159422594580336</v>
      </c>
      <c r="AC61" s="1">
        <f t="shared" si="1"/>
        <v>259.74615361368819</v>
      </c>
      <c r="AD61" s="1">
        <f t="shared" si="1"/>
        <v>5.2336258750971219E-3</v>
      </c>
      <c r="AE61" s="1"/>
      <c r="AF61" s="1">
        <f>SUM(AF3:AF60)+SUM(AF67:AF79)</f>
        <v>1767.7477981866723</v>
      </c>
      <c r="AG61" s="1">
        <f>SUM(AG3:AG60)+SUM(AG67:AG79)</f>
        <v>1767.7477981866723</v>
      </c>
      <c r="AH61" s="1">
        <f>SUM(AH3:AH60)+SUM(AH67:AH79)</f>
        <v>1756.721317080614</v>
      </c>
      <c r="AI61" s="1">
        <f>SUM(AI3:AI60)+SUM(AI67:AI79)</f>
        <v>205.9361188627513</v>
      </c>
      <c r="AJ61" s="1">
        <f>SUM(AJ3:AJ60)+SUM(AJ67:AJ79)</f>
        <v>8.2487701443470556</v>
      </c>
      <c r="AK61" s="1"/>
      <c r="AL61" s="1">
        <f t="shared" ref="AL61:BW61" si="2">SUM(AL3:AL60)+SUM(AL67:AL79)</f>
        <v>21.90392485427774</v>
      </c>
      <c r="AM61" s="1">
        <f t="shared" si="2"/>
        <v>0.36646577934864177</v>
      </c>
      <c r="AN61" s="1">
        <f t="shared" si="2"/>
        <v>4.2810300667124253</v>
      </c>
      <c r="AO61" s="1">
        <f t="shared" si="2"/>
        <v>111.67268148817145</v>
      </c>
      <c r="AP61" s="1">
        <f t="shared" si="2"/>
        <v>0</v>
      </c>
      <c r="AQ61" s="1">
        <f t="shared" si="2"/>
        <v>197631.12580827432</v>
      </c>
      <c r="AR61" s="1">
        <f t="shared" si="2"/>
        <v>20202.301980169388</v>
      </c>
      <c r="AS61" s="1">
        <f t="shared" si="2"/>
        <v>219590.14910552427</v>
      </c>
      <c r="AT61" s="1">
        <f t="shared" si="2"/>
        <v>0</v>
      </c>
      <c r="AU61" s="1">
        <f t="shared" si="2"/>
        <v>263.75698882918078</v>
      </c>
      <c r="AV61" s="1">
        <f t="shared" si="2"/>
        <v>0</v>
      </c>
      <c r="AW61" s="1">
        <f t="shared" si="2"/>
        <v>2294.8261217225936</v>
      </c>
      <c r="AX61" s="1">
        <f t="shared" si="2"/>
        <v>3.3610889628858436</v>
      </c>
      <c r="AY61" s="1">
        <f t="shared" si="2"/>
        <v>1.1801105171181157</v>
      </c>
      <c r="AZ61" s="1">
        <f t="shared" si="2"/>
        <v>4441.5391150096093</v>
      </c>
      <c r="BA61" s="1">
        <f t="shared" si="2"/>
        <v>1.5098956649706485</v>
      </c>
      <c r="BB61" s="1">
        <f t="shared" si="2"/>
        <v>0</v>
      </c>
      <c r="BC61" s="1">
        <f t="shared" si="2"/>
        <v>0.21875221581504295</v>
      </c>
      <c r="BD61" s="1">
        <f t="shared" si="2"/>
        <v>5958.9309577609401</v>
      </c>
      <c r="BE61" s="1">
        <f t="shared" si="2"/>
        <v>5773.0501124218663</v>
      </c>
      <c r="BF61" s="1">
        <f t="shared" si="2"/>
        <v>185.88084533907613</v>
      </c>
      <c r="BG61" s="1">
        <f t="shared" si="2"/>
        <v>0</v>
      </c>
      <c r="BH61" s="1">
        <f t="shared" si="2"/>
        <v>0</v>
      </c>
      <c r="BI61" s="1">
        <f t="shared" si="2"/>
        <v>28.210023236654024</v>
      </c>
      <c r="BJ61" s="1">
        <f t="shared" si="2"/>
        <v>0</v>
      </c>
      <c r="BK61" s="1">
        <f t="shared" si="2"/>
        <v>254.68359890948318</v>
      </c>
      <c r="BL61" s="1">
        <f t="shared" si="2"/>
        <v>0</v>
      </c>
      <c r="BM61" s="1">
        <f t="shared" si="2"/>
        <v>6.5799151151903823</v>
      </c>
      <c r="BN61" s="1">
        <f t="shared" si="2"/>
        <v>1018.7343620927354</v>
      </c>
      <c r="BO61" s="1">
        <f t="shared" si="2"/>
        <v>5.6216654748523638</v>
      </c>
      <c r="BP61" s="1">
        <f t="shared" si="2"/>
        <v>1.987045211285458E-2</v>
      </c>
      <c r="BQ61" s="1">
        <f t="shared" si="2"/>
        <v>16.990353704170563</v>
      </c>
      <c r="BR61" s="1">
        <f t="shared" si="2"/>
        <v>2.3026541117251678E-2</v>
      </c>
      <c r="BS61" s="1">
        <f t="shared" si="2"/>
        <v>855.62729853382393</v>
      </c>
      <c r="BT61" s="1">
        <f t="shared" si="2"/>
        <v>965.69920143820923</v>
      </c>
      <c r="BU61" s="1">
        <f t="shared" si="2"/>
        <v>0</v>
      </c>
      <c r="BV61" s="1">
        <f t="shared" si="2"/>
        <v>0</v>
      </c>
      <c r="BW61" s="1">
        <f t="shared" si="2"/>
        <v>322.48078452433299</v>
      </c>
      <c r="BX61" s="1"/>
      <c r="BY61" s="1">
        <f>SUM(BY3:BY60)+SUM(BY67:BY79)</f>
        <v>52.693575133597598</v>
      </c>
      <c r="BZ61" s="1">
        <f>SUM(BZ3:BZ60)+SUM(BZ67:BZ79)</f>
        <v>8598.2589190131876</v>
      </c>
      <c r="CA61" s="1">
        <f>SUM(CA3:CA60)+SUM(CA67:CA79)</f>
        <v>447.53820848701912</v>
      </c>
    </row>
    <row r="62" spans="1:79" x14ac:dyDescent="0.3">
      <c r="A62" s="8" t="s">
        <v>56</v>
      </c>
      <c r="B62" s="1">
        <f>SUM(B3:B51)</f>
        <v>24149.830268860005</v>
      </c>
      <c r="C62" s="1">
        <f>SUM(C3:C51)</f>
        <v>0</v>
      </c>
      <c r="D62" s="1">
        <f t="shared" ref="D62:K62" si="3">SUM(D3:D51)</f>
        <v>166625.13142782994</v>
      </c>
      <c r="E62" s="1">
        <f t="shared" si="3"/>
        <v>4569.2336131599995</v>
      </c>
      <c r="F62" s="1">
        <f t="shared" si="3"/>
        <v>4428.4157052299997</v>
      </c>
      <c r="G62" s="1">
        <f t="shared" si="3"/>
        <v>647.92536210000003</v>
      </c>
      <c r="H62" s="1">
        <f t="shared" si="3"/>
        <v>6596.1405575600002</v>
      </c>
      <c r="I62" s="1">
        <f t="shared" si="3"/>
        <v>0</v>
      </c>
      <c r="J62" s="1">
        <f t="shared" si="3"/>
        <v>0</v>
      </c>
      <c r="K62" s="1">
        <f t="shared" si="3"/>
        <v>0</v>
      </c>
      <c r="L62" s="1">
        <f t="shared" ref="L62:O62" si="4">SUM(L3:L51)</f>
        <v>0</v>
      </c>
      <c r="M62" s="1">
        <f t="shared" si="4"/>
        <v>0</v>
      </c>
      <c r="N62" s="1">
        <f t="shared" si="4"/>
        <v>0</v>
      </c>
      <c r="O62" s="1">
        <f t="shared" si="4"/>
        <v>0</v>
      </c>
      <c r="Q62" s="8" t="s">
        <v>56</v>
      </c>
      <c r="R62" s="8"/>
      <c r="S62" s="1">
        <f t="shared" ref="S62:CA62" si="5">SUM(S3:S51)</f>
        <v>129.53542959644406</v>
      </c>
      <c r="T62" s="1">
        <f t="shared" si="5"/>
        <v>492.09306073249564</v>
      </c>
      <c r="U62" s="1">
        <f t="shared" si="5"/>
        <v>492.09306073249564</v>
      </c>
      <c r="V62" s="1">
        <f t="shared" si="5"/>
        <v>381.03868388257735</v>
      </c>
      <c r="W62" s="1"/>
      <c r="X62" s="1">
        <f t="shared" si="5"/>
        <v>128.84970666754214</v>
      </c>
      <c r="Y62" s="1">
        <f t="shared" si="5"/>
        <v>119.25485226401405</v>
      </c>
      <c r="Z62" s="1">
        <f t="shared" si="5"/>
        <v>24149.82413482053</v>
      </c>
      <c r="AA62" s="1">
        <f t="shared" si="5"/>
        <v>1141.1456061506337</v>
      </c>
      <c r="AB62" s="1">
        <f t="shared" si="5"/>
        <v>8.6658499372250439</v>
      </c>
      <c r="AC62" s="1">
        <f t="shared" si="5"/>
        <v>199.44340220712397</v>
      </c>
      <c r="AD62" s="1">
        <f t="shared" si="5"/>
        <v>0</v>
      </c>
      <c r="AE62" s="1"/>
      <c r="AF62" s="1">
        <f t="shared" si="5"/>
        <v>1362.5208310206824</v>
      </c>
      <c r="AG62" s="1">
        <f t="shared" si="5"/>
        <v>1362.5208310206824</v>
      </c>
      <c r="AH62" s="1">
        <f t="shared" si="5"/>
        <v>1333.0007604968973</v>
      </c>
      <c r="AI62" s="1">
        <f t="shared" si="5"/>
        <v>157.65268869510874</v>
      </c>
      <c r="AJ62" s="1">
        <f t="shared" si="5"/>
        <v>6.3072110195245328</v>
      </c>
      <c r="AK62" s="1"/>
      <c r="AL62" s="1">
        <f t="shared" si="5"/>
        <v>16.888709976000552</v>
      </c>
      <c r="AM62" s="1">
        <f t="shared" si="5"/>
        <v>0</v>
      </c>
      <c r="AN62" s="1">
        <f t="shared" si="5"/>
        <v>3.2502305342558682</v>
      </c>
      <c r="AO62" s="1">
        <f t="shared" si="5"/>
        <v>85.233676914363542</v>
      </c>
      <c r="AP62" s="1">
        <f t="shared" si="5"/>
        <v>0</v>
      </c>
      <c r="AQ62" s="1">
        <f t="shared" si="5"/>
        <v>149962.56898962986</v>
      </c>
      <c r="AR62" s="1">
        <f t="shared" si="5"/>
        <v>15329.508001247134</v>
      </c>
      <c r="AS62" s="1">
        <f t="shared" si="5"/>
        <v>166625.07775137384</v>
      </c>
      <c r="AT62" s="1">
        <f t="shared" si="5"/>
        <v>0</v>
      </c>
      <c r="AU62" s="1">
        <f t="shared" si="5"/>
        <v>200.9246576875791</v>
      </c>
      <c r="AV62" s="1">
        <f t="shared" si="5"/>
        <v>0</v>
      </c>
      <c r="AW62" s="1">
        <f t="shared" si="5"/>
        <v>1753.7276967200814</v>
      </c>
      <c r="AX62" s="1">
        <f t="shared" si="5"/>
        <v>2.5817656355821526</v>
      </c>
      <c r="AY62" s="1">
        <f t="shared" si="5"/>
        <v>0.90782501772163182</v>
      </c>
      <c r="AZ62" s="1">
        <f t="shared" si="5"/>
        <v>3415.192984910459</v>
      </c>
      <c r="BA62" s="1">
        <f t="shared" si="5"/>
        <v>1.1602444491987831</v>
      </c>
      <c r="BB62" s="1">
        <f t="shared" si="5"/>
        <v>0</v>
      </c>
      <c r="BC62" s="1">
        <f t="shared" si="5"/>
        <v>0.16827970971209816</v>
      </c>
      <c r="BD62" s="1">
        <f t="shared" si="5"/>
        <v>4569.1179037198317</v>
      </c>
      <c r="BE62" s="1">
        <f t="shared" si="5"/>
        <v>4428.2990976956698</v>
      </c>
      <c r="BF62" s="1">
        <f t="shared" si="5"/>
        <v>140.81880602416243</v>
      </c>
      <c r="BG62" s="1">
        <f t="shared" si="5"/>
        <v>0</v>
      </c>
      <c r="BH62" s="1">
        <f t="shared" si="5"/>
        <v>0</v>
      </c>
      <c r="BI62" s="1">
        <f t="shared" si="5"/>
        <v>18.116643104156235</v>
      </c>
      <c r="BJ62" s="1">
        <f t="shared" si="5"/>
        <v>0</v>
      </c>
      <c r="BK62" s="1">
        <f t="shared" si="5"/>
        <v>194.40740336447317</v>
      </c>
      <c r="BL62" s="1">
        <f t="shared" si="5"/>
        <v>0</v>
      </c>
      <c r="BM62" s="1">
        <f t="shared" si="5"/>
        <v>5.0528205488229956</v>
      </c>
      <c r="BN62" s="1">
        <f t="shared" si="5"/>
        <v>777.6295972134667</v>
      </c>
      <c r="BO62" s="1">
        <f t="shared" si="5"/>
        <v>4.300643896357589</v>
      </c>
      <c r="BP62" s="1">
        <f t="shared" si="5"/>
        <v>0</v>
      </c>
      <c r="BQ62" s="1">
        <f t="shared" si="5"/>
        <v>13.063820095590181</v>
      </c>
      <c r="BR62" s="1">
        <f t="shared" si="5"/>
        <v>1.7713646485726698E-2</v>
      </c>
      <c r="BS62" s="1">
        <f t="shared" si="5"/>
        <v>647.92651536196888</v>
      </c>
      <c r="BT62" s="1">
        <f t="shared" si="5"/>
        <v>732.33599055239699</v>
      </c>
      <c r="BU62" s="1">
        <f t="shared" si="5"/>
        <v>0</v>
      </c>
      <c r="BV62" s="1">
        <f t="shared" si="5"/>
        <v>0</v>
      </c>
      <c r="BW62" s="1">
        <f t="shared" si="5"/>
        <v>245.15354575677844</v>
      </c>
      <c r="BX62" s="1"/>
      <c r="BY62" s="1">
        <f t="shared" si="5"/>
        <v>40.052034740165183</v>
      </c>
      <c r="BZ62" s="1">
        <f t="shared" si="5"/>
        <v>6596.1387895743292</v>
      </c>
      <c r="CA62" s="1">
        <f t="shared" si="5"/>
        <v>340.96557392600511</v>
      </c>
    </row>
    <row r="63" spans="1:79" x14ac:dyDescent="0.3">
      <c r="A63" s="26" t="s">
        <v>236</v>
      </c>
      <c r="B63" s="24">
        <f>+B3+B5+B8+B9+B11+B12+B14+B15+B16+B17+B18+B19+B20+B21+B22+B23+B24+B25+B26+B28+B30+B31+B33+B34+B35+B36+B37+B39+B40+B41+B42+B43+B44+B46+B47+B49+B50+B10</f>
        <v>20598.986315929997</v>
      </c>
      <c r="C63" s="24">
        <f t="shared" ref="C63:O63" si="6">+C3+C5+C8+C9+C11+C12+C14+C15+C16+C17+C18+C19+C20+C21+C22+C23+C24+C25+C26+C28+C30+C31+C33+C34+C35+C36+C37+C39+C40+C41+C42+C43+C44+C46+C47+C49+C50+C10</f>
        <v>0</v>
      </c>
      <c r="D63" s="24">
        <f t="shared" si="6"/>
        <v>143107.38776362996</v>
      </c>
      <c r="E63" s="24">
        <f t="shared" si="6"/>
        <v>3951.3341503300007</v>
      </c>
      <c r="F63" s="24">
        <f t="shared" si="6"/>
        <v>3829.2768026699996</v>
      </c>
      <c r="G63" s="24">
        <f t="shared" si="6"/>
        <v>600.71643818999996</v>
      </c>
      <c r="H63" s="24">
        <f t="shared" si="6"/>
        <v>5772.4486325800008</v>
      </c>
      <c r="I63" s="24">
        <f t="shared" si="6"/>
        <v>0</v>
      </c>
      <c r="J63" s="24">
        <f t="shared" si="6"/>
        <v>0</v>
      </c>
      <c r="K63" s="24">
        <f t="shared" si="6"/>
        <v>0</v>
      </c>
      <c r="L63" s="24">
        <f t="shared" si="6"/>
        <v>0</v>
      </c>
      <c r="M63" s="24">
        <f t="shared" si="6"/>
        <v>0</v>
      </c>
      <c r="N63" s="24">
        <f t="shared" si="6"/>
        <v>0</v>
      </c>
      <c r="O63" s="24">
        <f t="shared" si="6"/>
        <v>0</v>
      </c>
      <c r="Q63" s="85" t="s">
        <v>236</v>
      </c>
      <c r="S63" s="86">
        <f t="shared" ref="S63:CA63" si="7">+S3+S5+S8+S9+S11+S12+S14+S15+S16+S17+S18+S19+S20+S21+S22+S23+S24+S25+S26+S28+S30+S31+S33+S34+S35+S36+S37+S39+S40+S41+S42+S43+S44+S46+S47+S49+S50+S10</f>
        <v>113.35971392430432</v>
      </c>
      <c r="T63" s="86">
        <f t="shared" si="7"/>
        <v>430.64300923623904</v>
      </c>
      <c r="U63" s="86">
        <f t="shared" si="7"/>
        <v>430.64300923623904</v>
      </c>
      <c r="V63" s="86">
        <f t="shared" si="7"/>
        <v>333.4565378211272</v>
      </c>
      <c r="W63" s="86"/>
      <c r="X63" s="86">
        <f t="shared" si="7"/>
        <v>112.7596200528202</v>
      </c>
      <c r="Y63" s="86">
        <f t="shared" si="7"/>
        <v>104.36291878566587</v>
      </c>
      <c r="Z63" s="86">
        <f t="shared" si="7"/>
        <v>20598.98112290919</v>
      </c>
      <c r="AA63" s="86">
        <f t="shared" si="7"/>
        <v>998.6452196330282</v>
      </c>
      <c r="AB63" s="86">
        <f t="shared" si="7"/>
        <v>7.5837032609206396</v>
      </c>
      <c r="AC63" s="86">
        <f t="shared" si="7"/>
        <v>174.53794067240179</v>
      </c>
      <c r="AD63" s="86">
        <f t="shared" si="7"/>
        <v>0</v>
      </c>
      <c r="AE63" s="86"/>
      <c r="AF63" s="86">
        <f t="shared" si="7"/>
        <v>1192.3762404201359</v>
      </c>
      <c r="AG63" s="86">
        <f t="shared" si="7"/>
        <v>1192.3762404201359</v>
      </c>
      <c r="AH63" s="86">
        <f t="shared" si="7"/>
        <v>1144.858784702368</v>
      </c>
      <c r="AI63" s="86">
        <f t="shared" si="7"/>
        <v>137.96583921218556</v>
      </c>
      <c r="AJ63" s="86">
        <f t="shared" si="7"/>
        <v>5.5195988666343183</v>
      </c>
      <c r="AK63" s="86"/>
      <c r="AL63" s="86">
        <f t="shared" si="7"/>
        <v>14.779735418184854</v>
      </c>
      <c r="AM63" s="86">
        <f t="shared" si="7"/>
        <v>0</v>
      </c>
      <c r="AN63" s="86">
        <f t="shared" si="7"/>
        <v>2.844358779923243</v>
      </c>
      <c r="AO63" s="86">
        <f t="shared" si="7"/>
        <v>73.70205438596966</v>
      </c>
      <c r="AP63" s="86">
        <f t="shared" si="7"/>
        <v>0</v>
      </c>
      <c r="AQ63" s="86">
        <f t="shared" si="7"/>
        <v>128796.60712216931</v>
      </c>
      <c r="AR63" s="86">
        <f t="shared" si="7"/>
        <v>13165.876326846876</v>
      </c>
      <c r="AS63" s="86">
        <f t="shared" si="7"/>
        <v>143107.34223371852</v>
      </c>
      <c r="AT63" s="86">
        <f t="shared" si="7"/>
        <v>0</v>
      </c>
      <c r="AU63" s="86">
        <f t="shared" si="7"/>
        <v>175.83422436613967</v>
      </c>
      <c r="AV63" s="86">
        <f t="shared" si="7"/>
        <v>0</v>
      </c>
      <c r="AW63" s="86">
        <f t="shared" si="7"/>
        <v>1534.7312627305746</v>
      </c>
      <c r="AX63" s="86">
        <f t="shared" si="7"/>
        <v>2.2324677320405395</v>
      </c>
      <c r="AY63" s="86">
        <f t="shared" si="7"/>
        <v>0.7850015496713445</v>
      </c>
      <c r="AZ63" s="86">
        <f t="shared" si="7"/>
        <v>2953.1371795004288</v>
      </c>
      <c r="BA63" s="86">
        <f t="shared" si="7"/>
        <v>1.0032701439865059</v>
      </c>
      <c r="BB63" s="86">
        <f t="shared" si="7"/>
        <v>0</v>
      </c>
      <c r="BC63" s="86">
        <f t="shared" si="7"/>
        <v>0.14551244079216452</v>
      </c>
      <c r="BD63" s="86">
        <f t="shared" si="7"/>
        <v>3951.2341699889621</v>
      </c>
      <c r="BE63" s="86">
        <f t="shared" si="7"/>
        <v>3829.175907795749</v>
      </c>
      <c r="BF63" s="86">
        <f t="shared" si="7"/>
        <v>122.05826219321284</v>
      </c>
      <c r="BG63" s="86">
        <f t="shared" si="7"/>
        <v>0</v>
      </c>
      <c r="BH63" s="86">
        <f t="shared" si="7"/>
        <v>0</v>
      </c>
      <c r="BI63" s="86">
        <f t="shared" si="7"/>
        <v>15.665566746085952</v>
      </c>
      <c r="BJ63" s="86">
        <f t="shared" si="7"/>
        <v>0</v>
      </c>
      <c r="BK63" s="86">
        <f t="shared" si="7"/>
        <v>168.10520983587659</v>
      </c>
      <c r="BL63" s="86">
        <f t="shared" si="7"/>
        <v>0</v>
      </c>
      <c r="BM63" s="86">
        <f t="shared" si="7"/>
        <v>4.3692031916488814</v>
      </c>
      <c r="BN63" s="86">
        <f t="shared" si="7"/>
        <v>672.42081848035286</v>
      </c>
      <c r="BO63" s="86">
        <f t="shared" si="7"/>
        <v>3.7636018116785994</v>
      </c>
      <c r="BP63" s="86">
        <f t="shared" si="7"/>
        <v>0</v>
      </c>
      <c r="BQ63" s="86">
        <f t="shared" si="7"/>
        <v>11.296361084072137</v>
      </c>
      <c r="BR63" s="86">
        <f t="shared" si="7"/>
        <v>1.5317090794062932E-2</v>
      </c>
      <c r="BS63" s="86">
        <f t="shared" si="7"/>
        <v>600.71748265617441</v>
      </c>
      <c r="BT63" s="86">
        <f t="shared" si="7"/>
        <v>640.88565418902078</v>
      </c>
      <c r="BU63" s="86">
        <f t="shared" si="7"/>
        <v>0</v>
      </c>
      <c r="BV63" s="86">
        <f t="shared" si="7"/>
        <v>0</v>
      </c>
      <c r="BW63" s="86">
        <f t="shared" si="7"/>
        <v>214.54004067684409</v>
      </c>
      <c r="BX63" s="86"/>
      <c r="BY63" s="86">
        <f t="shared" si="7"/>
        <v>35.050543943669702</v>
      </c>
      <c r="BZ63" s="86">
        <f t="shared" si="7"/>
        <v>5772.4471274069665</v>
      </c>
      <c r="CA63" s="86">
        <f t="shared" si="7"/>
        <v>298.38756580964679</v>
      </c>
    </row>
    <row r="64" spans="1:79" x14ac:dyDescent="0.3">
      <c r="A64" s="2" t="s">
        <v>329</v>
      </c>
      <c r="B64" s="1">
        <f t="shared" ref="B64:H64" si="8">SUM(B67:B78)</f>
        <v>2563.0805537699994</v>
      </c>
      <c r="C64" s="1">
        <f t="shared" si="8"/>
        <v>9.6161818016999998</v>
      </c>
      <c r="D64" s="1">
        <f t="shared" si="8"/>
        <v>20167.903212861002</v>
      </c>
      <c r="E64" s="1">
        <f t="shared" si="8"/>
        <v>495.76322201529996</v>
      </c>
      <c r="F64" s="1">
        <f t="shared" si="8"/>
        <v>471.31023235589998</v>
      </c>
      <c r="G64" s="1">
        <f t="shared" si="8"/>
        <v>443.55265855740004</v>
      </c>
      <c r="H64" s="1">
        <f t="shared" si="8"/>
        <v>741.99274977149992</v>
      </c>
      <c r="Q64" s="2" t="s">
        <v>329</v>
      </c>
      <c r="R64" s="2"/>
      <c r="S64" s="1">
        <f>SUM(S67:S78)</f>
        <v>9.3762696696906094</v>
      </c>
      <c r="T64" s="1">
        <f>SUM(T67:T78)</f>
        <v>35.097319043881839</v>
      </c>
      <c r="U64" s="1">
        <f>SUM(U67:U78)</f>
        <v>35.097319043881839</v>
      </c>
      <c r="V64" s="1">
        <f>SUM(V67:V78)</f>
        <v>27.155539297203973</v>
      </c>
      <c r="W64" s="1"/>
      <c r="X64" s="1">
        <f t="shared" ref="X64:AD64" si="9">SUM(X67:X78)</f>
        <v>10.888049582367767</v>
      </c>
      <c r="Y64" s="1">
        <f t="shared" si="9"/>
        <v>11.331696055172984</v>
      </c>
      <c r="Z64" s="1">
        <f t="shared" si="9"/>
        <v>2050.1987088807591</v>
      </c>
      <c r="AA64" s="1">
        <f t="shared" si="9"/>
        <v>85.159344418940321</v>
      </c>
      <c r="AB64" s="1">
        <f t="shared" si="9"/>
        <v>1.537797277518661</v>
      </c>
      <c r="AC64" s="1">
        <f t="shared" si="9"/>
        <v>15.290759716950664</v>
      </c>
      <c r="AD64" s="1">
        <f t="shared" si="9"/>
        <v>5.2336258750971219E-3</v>
      </c>
      <c r="AE64" s="1"/>
      <c r="AF64" s="1">
        <f>SUM(AF67:AF78)</f>
        <v>97.724806552994608</v>
      </c>
      <c r="AG64" s="1">
        <f>SUM(AG67:AG78)</f>
        <v>97.724806552994608</v>
      </c>
      <c r="AH64" s="1">
        <f>SUM(AH67:AH78)</f>
        <v>112.7431983295576</v>
      </c>
      <c r="AI64" s="1">
        <f>SUM(AI67:AI78)</f>
        <v>12.703113010697788</v>
      </c>
      <c r="AJ64" s="1">
        <f>SUM(AJ67:AJ78)</f>
        <v>0.51809778791415118</v>
      </c>
      <c r="AK64" s="1"/>
      <c r="AL64" s="1">
        <f t="shared" ref="AL64:BW64" si="10">SUM(AL67:AL78)</f>
        <v>1.2036262235141661</v>
      </c>
      <c r="AM64" s="1">
        <f t="shared" si="10"/>
        <v>0.36646577934864177</v>
      </c>
      <c r="AN64" s="1">
        <f t="shared" si="10"/>
        <v>0.29726422850349732</v>
      </c>
      <c r="AO64" s="1">
        <f t="shared" si="10"/>
        <v>7.2942410386966081</v>
      </c>
      <c r="AP64" s="1">
        <f t="shared" si="10"/>
        <v>0</v>
      </c>
      <c r="AQ64" s="1">
        <f t="shared" si="10"/>
        <v>12683.6151291765</v>
      </c>
      <c r="AR64" s="1">
        <f t="shared" si="10"/>
        <v>1296.548455058889</v>
      </c>
      <c r="AS64" s="1">
        <f t="shared" si="10"/>
        <v>14092.906782564951</v>
      </c>
      <c r="AT64" s="1">
        <f t="shared" si="10"/>
        <v>0</v>
      </c>
      <c r="AU64" s="1">
        <f t="shared" si="10"/>
        <v>17.486200804685872</v>
      </c>
      <c r="AV64" s="1">
        <f t="shared" si="10"/>
        <v>0</v>
      </c>
      <c r="AW64" s="1">
        <f t="shared" si="10"/>
        <v>145.30354584511952</v>
      </c>
      <c r="AX64" s="1">
        <f t="shared" si="10"/>
        <v>0.19941997032578718</v>
      </c>
      <c r="AY64" s="1">
        <f t="shared" si="10"/>
        <v>6.8375191576139319E-2</v>
      </c>
      <c r="AZ64" s="1">
        <f t="shared" si="10"/>
        <v>259.2413159763438</v>
      </c>
      <c r="BA64" s="1">
        <f t="shared" si="10"/>
        <v>8.9042908205051619E-2</v>
      </c>
      <c r="BB64" s="1">
        <f t="shared" si="10"/>
        <v>0</v>
      </c>
      <c r="BC64" s="1">
        <f t="shared" si="10"/>
        <v>1.2674417642487449E-2</v>
      </c>
      <c r="BD64" s="1">
        <f t="shared" si="10"/>
        <v>364.00051345693487</v>
      </c>
      <c r="BE64" s="1">
        <f t="shared" si="10"/>
        <v>350.08782662470139</v>
      </c>
      <c r="BF64" s="1">
        <f t="shared" si="10"/>
        <v>13.912686832233792</v>
      </c>
      <c r="BG64" s="1">
        <f t="shared" si="10"/>
        <v>0</v>
      </c>
      <c r="BH64" s="1">
        <f t="shared" si="10"/>
        <v>0</v>
      </c>
      <c r="BI64" s="1">
        <f t="shared" si="10"/>
        <v>6.0241152120019752</v>
      </c>
      <c r="BJ64" s="1">
        <f t="shared" si="10"/>
        <v>0</v>
      </c>
      <c r="BK64" s="1">
        <f t="shared" si="10"/>
        <v>16.609465321296092</v>
      </c>
      <c r="BL64" s="1">
        <f t="shared" si="10"/>
        <v>0</v>
      </c>
      <c r="BM64" s="1">
        <f t="shared" si="10"/>
        <v>0.39215720430782997</v>
      </c>
      <c r="BN64" s="1">
        <f t="shared" si="10"/>
        <v>66.437841704834128</v>
      </c>
      <c r="BO64" s="1">
        <f t="shared" si="10"/>
        <v>0.35041901453527535</v>
      </c>
      <c r="BP64" s="1">
        <f t="shared" si="10"/>
        <v>1.987045211285458E-2</v>
      </c>
      <c r="BQ64" s="1">
        <f t="shared" si="10"/>
        <v>0.99221411895037759</v>
      </c>
      <c r="BR64" s="1">
        <f t="shared" si="10"/>
        <v>1.3341471048352836E-3</v>
      </c>
      <c r="BS64" s="1">
        <f t="shared" si="10"/>
        <v>126.92100807769015</v>
      </c>
      <c r="BT64" s="1">
        <f t="shared" si="10"/>
        <v>68.084318116760699</v>
      </c>
      <c r="BU64" s="1">
        <f t="shared" si="10"/>
        <v>0</v>
      </c>
      <c r="BV64" s="1">
        <f t="shared" si="10"/>
        <v>0</v>
      </c>
      <c r="BW64" s="1">
        <f t="shared" si="10"/>
        <v>21.999152801157003</v>
      </c>
      <c r="BX64" s="1"/>
      <c r="BY64" s="1">
        <f>SUM(BY67:BY78)</f>
        <v>3.6022956657352037</v>
      </c>
      <c r="BZ64" s="1">
        <f>SUM(BZ67:BZ78)</f>
        <v>513.45456669257067</v>
      </c>
      <c r="CA64" s="1">
        <f>SUM(CA67:CA78)</f>
        <v>29.620829882621621</v>
      </c>
    </row>
    <row r="65" spans="1:79" x14ac:dyDescent="0.3">
      <c r="A65" s="2"/>
      <c r="B65" s="1"/>
      <c r="C65" s="1"/>
      <c r="D65" s="1"/>
      <c r="E65" s="1"/>
      <c r="F65" s="1"/>
      <c r="G65" s="1"/>
      <c r="H65" s="1"/>
      <c r="I65" s="26"/>
      <c r="J65" s="26"/>
      <c r="K65" s="26"/>
      <c r="P65" s="26"/>
      <c r="Q65" s="2"/>
      <c r="R65" s="2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</row>
    <row r="66" spans="1:79" x14ac:dyDescent="0.3">
      <c r="A66" s="37"/>
      <c r="B66" s="95"/>
      <c r="C66" s="87"/>
      <c r="D66" s="87"/>
      <c r="E66" s="87"/>
      <c r="F66" s="87"/>
      <c r="G66" s="87"/>
      <c r="H66" s="87"/>
      <c r="I66" s="52"/>
    </row>
    <row r="67" spans="1:79" x14ac:dyDescent="0.3">
      <c r="A67" s="23" t="s">
        <v>120</v>
      </c>
      <c r="B67" s="87">
        <v>1.6070286127</v>
      </c>
      <c r="C67" s="87">
        <v>1.7564626100000001E-2</v>
      </c>
      <c r="D67" s="87">
        <v>14.526033556</v>
      </c>
      <c r="E67" s="87">
        <v>0.30812420099999999</v>
      </c>
      <c r="F67" s="87">
        <v>0.28483470929999999</v>
      </c>
      <c r="G67" s="87">
        <v>0.1314938816</v>
      </c>
      <c r="H67" s="87">
        <v>0.83979569129999998</v>
      </c>
      <c r="I67" s="52"/>
      <c r="Q67" t="s">
        <v>120</v>
      </c>
      <c r="R67" s="85">
        <v>0</v>
      </c>
      <c r="S67" s="86">
        <v>1.10752696814872E-3</v>
      </c>
      <c r="T67" s="86">
        <v>4.2074473472775596E-3</v>
      </c>
      <c r="U67" s="86">
        <v>4.2074473472775596E-3</v>
      </c>
      <c r="V67" s="86">
        <v>3.25795476115676E-3</v>
      </c>
      <c r="W67" s="86">
        <v>0</v>
      </c>
      <c r="X67" s="86">
        <v>1.10166840000661E-3</v>
      </c>
      <c r="Y67" s="86">
        <v>1.0196422767131199E-3</v>
      </c>
      <c r="Z67" s="86">
        <v>0.104385738300346</v>
      </c>
      <c r="AA67" s="86">
        <v>9.7568073318011206E-3</v>
      </c>
      <c r="AB67" s="86">
        <v>7.4095191983994404E-5</v>
      </c>
      <c r="AC67" s="86">
        <v>1.7052594027679E-3</v>
      </c>
      <c r="AD67" s="86">
        <v>0</v>
      </c>
      <c r="AE67" s="86">
        <v>0</v>
      </c>
      <c r="AF67" s="86">
        <v>1.1649549164723799E-2</v>
      </c>
      <c r="AG67" s="86">
        <v>1.1649549164723799E-2</v>
      </c>
      <c r="AH67" s="86">
        <v>7.0167487337202397E-3</v>
      </c>
      <c r="AI67" s="86">
        <v>1.3479363900417199E-3</v>
      </c>
      <c r="AJ67" s="86">
        <v>5.39321060092483E-5</v>
      </c>
      <c r="AK67" s="86">
        <v>1.4102034137579401E-3</v>
      </c>
      <c r="AL67" s="86">
        <v>1.4440100751224899E-4</v>
      </c>
      <c r="AM67" s="86">
        <v>0</v>
      </c>
      <c r="AN67" s="86">
        <v>2.7790231329883099E-5</v>
      </c>
      <c r="AO67" s="86">
        <v>5.1370382005875301E-4</v>
      </c>
      <c r="AP67" s="86">
        <v>0</v>
      </c>
      <c r="AQ67" s="86">
        <v>0.78939171172362799</v>
      </c>
      <c r="AR67" s="86">
        <v>8.0692341694362194E-2</v>
      </c>
      <c r="AS67" s="86">
        <v>0.87710080215171105</v>
      </c>
      <c r="AT67" s="86">
        <v>0</v>
      </c>
      <c r="AU67" s="86">
        <v>1.7179400949089701E-3</v>
      </c>
      <c r="AV67" s="86">
        <v>0</v>
      </c>
      <c r="AW67" s="86">
        <v>1.4994452652986901E-2</v>
      </c>
      <c r="AX67" s="86">
        <v>1.5560552698732799E-5</v>
      </c>
      <c r="AY67" s="86">
        <v>5.4714529010069603E-6</v>
      </c>
      <c r="AZ67" s="86">
        <v>2.0583420140324101E-2</v>
      </c>
      <c r="BA67" s="86">
        <v>6.9929176518571196E-6</v>
      </c>
      <c r="BB67" s="86">
        <v>0</v>
      </c>
      <c r="BC67" s="86">
        <v>1.01435760070988E-6</v>
      </c>
      <c r="BD67" s="86">
        <v>2.75308798613292E-2</v>
      </c>
      <c r="BE67" s="86">
        <v>2.66894076147643E-2</v>
      </c>
      <c r="BF67" s="86">
        <v>8.41472246564923E-4</v>
      </c>
      <c r="BG67" s="86">
        <v>0</v>
      </c>
      <c r="BH67" s="86">
        <v>0</v>
      </c>
      <c r="BI67" s="86">
        <v>1.0919051792082099E-4</v>
      </c>
      <c r="BJ67" s="86">
        <v>0</v>
      </c>
      <c r="BK67" s="86">
        <v>1.17169485827036E-3</v>
      </c>
      <c r="BL67" s="86">
        <v>0</v>
      </c>
      <c r="BM67" s="86">
        <v>3.0453545858893101E-5</v>
      </c>
      <c r="BN67" s="86">
        <v>4.6867662053495102E-3</v>
      </c>
      <c r="BO67" s="86">
        <v>3.6768175487910401E-5</v>
      </c>
      <c r="BP67" s="86">
        <v>0</v>
      </c>
      <c r="BQ67" s="86">
        <v>7.8736310675330798E-5</v>
      </c>
      <c r="BR67" s="86">
        <v>1.06755512932863E-7</v>
      </c>
      <c r="BS67" s="86">
        <v>2.7851825592354299E-3</v>
      </c>
      <c r="BT67" s="86">
        <v>6.2615128725673303E-3</v>
      </c>
      <c r="BU67" s="86">
        <v>0</v>
      </c>
      <c r="BV67" s="86">
        <v>0</v>
      </c>
      <c r="BW67" s="86">
        <v>2.0960725942338102E-3</v>
      </c>
      <c r="BX67" s="86">
        <v>0</v>
      </c>
      <c r="BY67" s="86">
        <v>3.4244775872616898E-4</v>
      </c>
      <c r="BZ67" s="86">
        <v>5.63974272061376E-2</v>
      </c>
      <c r="CA67" s="86">
        <v>2.9152674829279498E-3</v>
      </c>
    </row>
    <row r="68" spans="1:79" x14ac:dyDescent="0.3">
      <c r="A68" s="74" t="s">
        <v>76</v>
      </c>
      <c r="B68" s="87">
        <v>1.1597483099999999</v>
      </c>
      <c r="C68" s="87"/>
      <c r="D68" s="87">
        <v>7.4871613400000001</v>
      </c>
      <c r="E68" s="87">
        <v>0.19035869</v>
      </c>
      <c r="F68" s="87">
        <v>0.18464794000000001</v>
      </c>
      <c r="G68" s="87">
        <v>4.4980899999999997E-3</v>
      </c>
      <c r="H68" s="87">
        <v>0.22765295999999999</v>
      </c>
      <c r="I68" s="52"/>
      <c r="Q68" t="s">
        <v>76</v>
      </c>
      <c r="R68" s="85">
        <v>0</v>
      </c>
      <c r="S68" s="86">
        <v>4.4706991834851696E-3</v>
      </c>
      <c r="T68" s="86">
        <v>1.6984000318325299E-2</v>
      </c>
      <c r="U68" s="86">
        <v>1.6984000318325299E-2</v>
      </c>
      <c r="V68" s="86">
        <v>1.3150742241108401E-2</v>
      </c>
      <c r="W68" s="86">
        <v>0</v>
      </c>
      <c r="X68" s="86">
        <v>4.4470328916968397E-3</v>
      </c>
      <c r="Y68" s="86">
        <v>4.1158631295711403E-3</v>
      </c>
      <c r="Z68" s="86">
        <v>1.1597477559703899</v>
      </c>
      <c r="AA68" s="86">
        <v>3.9384471882802197E-2</v>
      </c>
      <c r="AB68" s="86">
        <v>2.9909454668562599E-4</v>
      </c>
      <c r="AC68" s="86">
        <v>6.8834706165776501E-3</v>
      </c>
      <c r="AD68" s="86">
        <v>0</v>
      </c>
      <c r="AE68" s="86">
        <v>0</v>
      </c>
      <c r="AF68" s="86">
        <v>4.7024574894646599E-2</v>
      </c>
      <c r="AG68" s="86">
        <v>4.7024574894646599E-2</v>
      </c>
      <c r="AH68" s="86">
        <v>5.9897508225995801E-2</v>
      </c>
      <c r="AI68" s="86">
        <v>5.44110239477063E-3</v>
      </c>
      <c r="AJ68" s="86">
        <v>2.17678185264306E-4</v>
      </c>
      <c r="AK68" s="86">
        <v>5.6924910803595697E-3</v>
      </c>
      <c r="AL68" s="86">
        <v>5.8288848298858505E-4</v>
      </c>
      <c r="AM68" s="86">
        <v>0</v>
      </c>
      <c r="AN68" s="86">
        <v>1.1217883236313399E-4</v>
      </c>
      <c r="AO68" s="86">
        <v>3.55392075486256E-3</v>
      </c>
      <c r="AP68" s="86">
        <v>0</v>
      </c>
      <c r="AQ68" s="86">
        <v>6.7384397713806896</v>
      </c>
      <c r="AR68" s="86">
        <v>0.68881254451958496</v>
      </c>
      <c r="AS68" s="86">
        <v>7.4871498241262797</v>
      </c>
      <c r="AT68" s="86">
        <v>0</v>
      </c>
      <c r="AU68" s="86">
        <v>6.9345469116001597E-3</v>
      </c>
      <c r="AV68" s="86">
        <v>0</v>
      </c>
      <c r="AW68" s="86">
        <v>6.05269454521404E-2</v>
      </c>
      <c r="AX68" s="86">
        <v>1.0764922259517E-4</v>
      </c>
      <c r="AY68" s="86">
        <v>3.7852896597717101E-5</v>
      </c>
      <c r="AZ68" s="86">
        <v>0.14239958773568701</v>
      </c>
      <c r="BA68" s="86">
        <v>4.83777730010967E-5</v>
      </c>
      <c r="BB68" s="86">
        <v>0</v>
      </c>
      <c r="BC68" s="86">
        <v>7.0164034899166003E-6</v>
      </c>
      <c r="BD68" s="86">
        <v>0.19035230647839099</v>
      </c>
      <c r="BE68" s="86">
        <v>0.184641992374873</v>
      </c>
      <c r="BF68" s="86">
        <v>5.7103141035180199E-3</v>
      </c>
      <c r="BG68" s="86">
        <v>0</v>
      </c>
      <c r="BH68" s="86">
        <v>0</v>
      </c>
      <c r="BI68" s="86">
        <v>7.5539002518780604E-4</v>
      </c>
      <c r="BJ68" s="86">
        <v>0</v>
      </c>
      <c r="BK68" s="86">
        <v>8.1060049493763605E-3</v>
      </c>
      <c r="BL68" s="86">
        <v>0</v>
      </c>
      <c r="BM68" s="86">
        <v>2.1068117307936001E-4</v>
      </c>
      <c r="BN68" s="86">
        <v>3.2423982980318199E-2</v>
      </c>
      <c r="BO68" s="86">
        <v>1.4842860832134499E-4</v>
      </c>
      <c r="BP68" s="86">
        <v>0</v>
      </c>
      <c r="BQ68" s="86">
        <v>5.4471061580603703E-4</v>
      </c>
      <c r="BR68" s="86">
        <v>7.3859973434305004E-7</v>
      </c>
      <c r="BS68" s="86">
        <v>4.4995311871338199E-3</v>
      </c>
      <c r="BT68" s="86">
        <v>2.5275514914069298E-2</v>
      </c>
      <c r="BU68" s="86">
        <v>0</v>
      </c>
      <c r="BV68" s="86">
        <v>0</v>
      </c>
      <c r="BW68" s="86">
        <v>8.4610976886963507E-3</v>
      </c>
      <c r="BX68" s="86">
        <v>0</v>
      </c>
      <c r="BY68" s="86">
        <v>1.3823341444137601E-3</v>
      </c>
      <c r="BZ68" s="86">
        <v>0.22765486642746499</v>
      </c>
      <c r="CA68" s="86">
        <v>1.17678885266511E-2</v>
      </c>
    </row>
    <row r="69" spans="1:79" x14ac:dyDescent="0.3">
      <c r="A69" s="74" t="s">
        <v>70</v>
      </c>
      <c r="B69" s="87">
        <v>246.54192513999999</v>
      </c>
      <c r="C69" s="87"/>
      <c r="D69" s="87">
        <v>1661.7203861</v>
      </c>
      <c r="E69" s="87">
        <v>44.285865999999999</v>
      </c>
      <c r="F69" s="87">
        <v>42.952517460000003</v>
      </c>
      <c r="G69" s="87">
        <v>1.66441387</v>
      </c>
      <c r="H69" s="87">
        <v>62.321035070000001</v>
      </c>
      <c r="I69" s="52"/>
      <c r="Q69" t="s">
        <v>70</v>
      </c>
      <c r="R69" s="85">
        <v>0</v>
      </c>
      <c r="S69" s="86">
        <v>1.2238615851338699</v>
      </c>
      <c r="T69" s="86">
        <v>4.6493467457244302</v>
      </c>
      <c r="U69" s="86">
        <v>4.6493467457244302</v>
      </c>
      <c r="V69" s="86">
        <v>3.60009350149639</v>
      </c>
      <c r="W69" s="86">
        <v>0</v>
      </c>
      <c r="X69" s="86">
        <v>1.2173864486327799</v>
      </c>
      <c r="Y69" s="86">
        <v>1.1267310302465301</v>
      </c>
      <c r="Z69" s="86">
        <v>246.54187925946701</v>
      </c>
      <c r="AA69" s="86">
        <v>10.7816451644693</v>
      </c>
      <c r="AB69" s="86">
        <v>8.1875940437576705E-2</v>
      </c>
      <c r="AC69" s="86">
        <v>1.88436070706823</v>
      </c>
      <c r="AD69" s="86">
        <v>0</v>
      </c>
      <c r="AE69" s="86">
        <v>0</v>
      </c>
      <c r="AF69" s="86">
        <v>12.8732106412857</v>
      </c>
      <c r="AG69" s="86">
        <v>12.8732106412857</v>
      </c>
      <c r="AH69" s="86">
        <v>13.2937782106185</v>
      </c>
      <c r="AI69" s="86">
        <v>1.48951993806963</v>
      </c>
      <c r="AJ69" s="86">
        <v>5.9591186117205298E-2</v>
      </c>
      <c r="AK69" s="86">
        <v>1.5583407947502399</v>
      </c>
      <c r="AL69" s="86">
        <v>0.15956613354211099</v>
      </c>
      <c r="AM69" s="86">
        <v>0</v>
      </c>
      <c r="AN69" s="86">
        <v>3.07085708521465E-2</v>
      </c>
      <c r="AO69" s="86">
        <v>0.82670610691314395</v>
      </c>
      <c r="AP69" s="86">
        <v>0</v>
      </c>
      <c r="AQ69" s="86">
        <v>1495.5482391133</v>
      </c>
      <c r="AR69" s="86">
        <v>152.878234706261</v>
      </c>
      <c r="AS69" s="86">
        <v>1661.7202520301801</v>
      </c>
      <c r="AT69" s="86">
        <v>0</v>
      </c>
      <c r="AU69" s="86">
        <v>1.8983575633029599</v>
      </c>
      <c r="AV69" s="86">
        <v>0</v>
      </c>
      <c r="AW69" s="86">
        <v>16.569393431991202</v>
      </c>
      <c r="AX69" s="86">
        <v>2.5041301189944701E-2</v>
      </c>
      <c r="AY69" s="86">
        <v>8.8052600516983701E-3</v>
      </c>
      <c r="AZ69" s="86">
        <v>33.124959164889198</v>
      </c>
      <c r="BA69" s="86">
        <v>1.1253563495869E-2</v>
      </c>
      <c r="BB69" s="86">
        <v>0</v>
      </c>
      <c r="BC69" s="86">
        <v>1.632195098023E-3</v>
      </c>
      <c r="BD69" s="86">
        <v>44.284728500230997</v>
      </c>
      <c r="BE69" s="86">
        <v>42.951372849729701</v>
      </c>
      <c r="BF69" s="86">
        <v>1.33335565050127</v>
      </c>
      <c r="BG69" s="86">
        <v>0</v>
      </c>
      <c r="BH69" s="86">
        <v>0</v>
      </c>
      <c r="BI69" s="86">
        <v>0.17571867689611201</v>
      </c>
      <c r="BJ69" s="86">
        <v>0</v>
      </c>
      <c r="BK69" s="86">
        <v>1.88561443751825</v>
      </c>
      <c r="BL69" s="86">
        <v>0</v>
      </c>
      <c r="BM69" s="86">
        <v>4.9008690509653403E-2</v>
      </c>
      <c r="BN69" s="86">
        <v>7.5424579771490903</v>
      </c>
      <c r="BO69" s="86">
        <v>4.0632867607996101E-2</v>
      </c>
      <c r="BP69" s="86">
        <v>0</v>
      </c>
      <c r="BQ69" s="86">
        <v>0.12670977330974401</v>
      </c>
      <c r="BR69" s="86">
        <v>1.7180962218290601E-4</v>
      </c>
      <c r="BS69" s="86">
        <v>1.6644425145477399</v>
      </c>
      <c r="BT69" s="86">
        <v>6.9191902738340296</v>
      </c>
      <c r="BU69" s="86">
        <v>0</v>
      </c>
      <c r="BV69" s="86">
        <v>0</v>
      </c>
      <c r="BW69" s="86">
        <v>2.3162366583070901</v>
      </c>
      <c r="BX69" s="86">
        <v>0</v>
      </c>
      <c r="BY69" s="86">
        <v>0.378416173153656</v>
      </c>
      <c r="BZ69" s="86">
        <v>62.320984870781501</v>
      </c>
      <c r="CA69" s="86">
        <v>3.2214785668609398</v>
      </c>
    </row>
    <row r="70" spans="1:79" x14ac:dyDescent="0.3">
      <c r="A70" s="74" t="s">
        <v>121</v>
      </c>
      <c r="B70" s="87">
        <v>50.611020869999997</v>
      </c>
      <c r="C70" s="87"/>
      <c r="D70" s="87">
        <v>355.61403708</v>
      </c>
      <c r="E70" s="87">
        <v>9.8515891399999997</v>
      </c>
      <c r="F70" s="87">
        <v>9.5487631999999998</v>
      </c>
      <c r="G70" s="87">
        <v>1.2687912699999999</v>
      </c>
      <c r="H70" s="87">
        <v>14.65286562</v>
      </c>
      <c r="I70" s="52"/>
      <c r="Q70" t="s">
        <v>121</v>
      </c>
      <c r="R70" s="85">
        <v>0</v>
      </c>
      <c r="S70" s="86">
        <v>0.28775400970922099</v>
      </c>
      <c r="T70" s="86">
        <v>1.09314850741751</v>
      </c>
      <c r="U70" s="86">
        <v>1.09314850741751</v>
      </c>
      <c r="V70" s="86">
        <v>0.84644969870533504</v>
      </c>
      <c r="W70" s="86">
        <v>0</v>
      </c>
      <c r="X70" s="86">
        <v>0.286230594388802</v>
      </c>
      <c r="Y70" s="86">
        <v>0.26491552471570801</v>
      </c>
      <c r="Z70" s="86">
        <v>50.611036174539898</v>
      </c>
      <c r="AA70" s="86">
        <v>2.53497307139502</v>
      </c>
      <c r="AB70" s="86">
        <v>1.92505726053241E-2</v>
      </c>
      <c r="AC70" s="86">
        <v>0.44304989311258403</v>
      </c>
      <c r="AD70" s="86">
        <v>0</v>
      </c>
      <c r="AE70" s="86">
        <v>0</v>
      </c>
      <c r="AF70" s="86">
        <v>3.02674455669416</v>
      </c>
      <c r="AG70" s="86">
        <v>3.02674455669416</v>
      </c>
      <c r="AH70" s="86">
        <v>2.8449147724003301</v>
      </c>
      <c r="AI70" s="86">
        <v>0.35021413517529398</v>
      </c>
      <c r="AJ70" s="86">
        <v>1.4010997770059E-2</v>
      </c>
      <c r="AK70" s="86">
        <v>0.36639552222629701</v>
      </c>
      <c r="AL70" s="86">
        <v>3.75170959854935E-2</v>
      </c>
      <c r="AM70" s="86">
        <v>0</v>
      </c>
      <c r="AN70" s="86">
        <v>7.2201440903129997E-3</v>
      </c>
      <c r="AO70" s="86">
        <v>0.183784734139122</v>
      </c>
      <c r="AP70" s="86">
        <v>0</v>
      </c>
      <c r="AQ70" s="86">
        <v>320.05253954595798</v>
      </c>
      <c r="AR70" s="86">
        <v>32.716497194067301</v>
      </c>
      <c r="AS70" s="86">
        <v>355.61395151242499</v>
      </c>
      <c r="AT70" s="86">
        <v>0</v>
      </c>
      <c r="AU70" s="86">
        <v>0.44633955161571198</v>
      </c>
      <c r="AV70" s="86">
        <v>0</v>
      </c>
      <c r="AW70" s="86">
        <v>3.8957879381371998</v>
      </c>
      <c r="AX70" s="86">
        <v>5.5669254231496303E-3</v>
      </c>
      <c r="AY70" s="86">
        <v>1.9574975556253598E-3</v>
      </c>
      <c r="AZ70" s="86">
        <v>7.3640050640167001</v>
      </c>
      <c r="BA70" s="86">
        <v>2.5017801220258199E-3</v>
      </c>
      <c r="BB70" s="86">
        <v>0</v>
      </c>
      <c r="BC70" s="86">
        <v>3.6285265519160902E-4</v>
      </c>
      <c r="BD70" s="86">
        <v>9.8513370014630901</v>
      </c>
      <c r="BE70" s="86">
        <v>9.5485131082108801</v>
      </c>
      <c r="BF70" s="86">
        <v>0.30282389325220299</v>
      </c>
      <c r="BG70" s="86">
        <v>0</v>
      </c>
      <c r="BH70" s="86">
        <v>0</v>
      </c>
      <c r="BI70" s="86">
        <v>3.9063981326851703E-2</v>
      </c>
      <c r="BJ70" s="86">
        <v>0</v>
      </c>
      <c r="BK70" s="86">
        <v>0.41919054360466701</v>
      </c>
      <c r="BL70" s="86">
        <v>0</v>
      </c>
      <c r="BM70" s="86">
        <v>1.0895130673456901E-2</v>
      </c>
      <c r="BN70" s="86">
        <v>1.67676230757783</v>
      </c>
      <c r="BO70" s="86">
        <v>9.5535771662538394E-3</v>
      </c>
      <c r="BP70" s="86">
        <v>0</v>
      </c>
      <c r="BQ70" s="86">
        <v>2.8168830172456499E-2</v>
      </c>
      <c r="BR70" s="86">
        <v>3.8195082921344503E-5</v>
      </c>
      <c r="BS70" s="86">
        <v>1.2688027566593301</v>
      </c>
      <c r="BT70" s="86">
        <v>1.6268339941370999</v>
      </c>
      <c r="BU70" s="86">
        <v>0</v>
      </c>
      <c r="BV70" s="86">
        <v>0</v>
      </c>
      <c r="BW70" s="86">
        <v>0.54459148833717397</v>
      </c>
      <c r="BX70" s="86">
        <v>0</v>
      </c>
      <c r="BY70" s="86">
        <v>8.8972769609285796E-2</v>
      </c>
      <c r="BZ70" s="86">
        <v>14.6528562630554</v>
      </c>
      <c r="CA70" s="86">
        <v>0.75743131685780696</v>
      </c>
    </row>
    <row r="71" spans="1:79" x14ac:dyDescent="0.3">
      <c r="A71" s="74" t="s">
        <v>122</v>
      </c>
      <c r="B71" s="87">
        <v>286.68164102999998</v>
      </c>
      <c r="C71" s="87">
        <v>1.4571626408</v>
      </c>
      <c r="D71" s="87">
        <v>2321.9042866999998</v>
      </c>
      <c r="E71" s="87">
        <v>56.823281649999998</v>
      </c>
      <c r="F71" s="87">
        <v>52.277428606000001</v>
      </c>
      <c r="G71" s="87">
        <v>110.9269887</v>
      </c>
      <c r="H71" s="87">
        <v>96.876240526999993</v>
      </c>
      <c r="I71" s="52"/>
      <c r="Q71" t="s">
        <v>122</v>
      </c>
      <c r="R71" s="85">
        <v>0</v>
      </c>
      <c r="S71" s="86">
        <v>1.21356009199777</v>
      </c>
      <c r="T71" s="86">
        <v>4.1354421043204797</v>
      </c>
      <c r="U71" s="86">
        <v>4.1354421043204797</v>
      </c>
      <c r="V71" s="86">
        <v>3.1829767555680299</v>
      </c>
      <c r="W71" s="86">
        <v>0</v>
      </c>
      <c r="X71" s="86">
        <v>2.6265713879094101</v>
      </c>
      <c r="Y71" s="86">
        <v>3.57134351930423</v>
      </c>
      <c r="Z71" s="86">
        <v>280.30045867160499</v>
      </c>
      <c r="AA71" s="86">
        <v>13.0170855331602</v>
      </c>
      <c r="AB71" s="86">
        <v>0.90892022389921101</v>
      </c>
      <c r="AC71" s="86">
        <v>2.6450903876386902</v>
      </c>
      <c r="AD71" s="86">
        <v>4.7577530674779503E-3</v>
      </c>
      <c r="AE71" s="86">
        <v>0</v>
      </c>
      <c r="AF71" s="86">
        <v>11.9471053899259</v>
      </c>
      <c r="AG71" s="86">
        <v>11.9471053899259</v>
      </c>
      <c r="AH71" s="86">
        <v>18.1463974823215</v>
      </c>
      <c r="AI71" s="86">
        <v>2.65113186097651</v>
      </c>
      <c r="AJ71" s="86">
        <v>0.115049608119402</v>
      </c>
      <c r="AK71" s="86">
        <v>1.73770826380341</v>
      </c>
      <c r="AL71" s="86">
        <v>0.14109240282853</v>
      </c>
      <c r="AM71" s="86">
        <v>0.33314270685692299</v>
      </c>
      <c r="AN71" s="86">
        <v>8.6812154247755804E-2</v>
      </c>
      <c r="AO71" s="86">
        <v>1.41620924067306</v>
      </c>
      <c r="AP71" s="86">
        <v>0</v>
      </c>
      <c r="AQ71" s="86">
        <v>2041.4856334705601</v>
      </c>
      <c r="AR71" s="86">
        <v>208.68584775982799</v>
      </c>
      <c r="AS71" s="86">
        <v>2268.3178787127099</v>
      </c>
      <c r="AT71" s="86">
        <v>0</v>
      </c>
      <c r="AU71" s="86">
        <v>4.5573092180756598</v>
      </c>
      <c r="AV71" s="86">
        <v>0</v>
      </c>
      <c r="AW71" s="86">
        <v>33.122217199358403</v>
      </c>
      <c r="AX71" s="86">
        <v>2.56091480789476E-2</v>
      </c>
      <c r="AY71" s="86">
        <v>7.44218544177872E-3</v>
      </c>
      <c r="AZ71" s="86">
        <v>29.8010974608266</v>
      </c>
      <c r="BA71" s="86">
        <v>1.09930378037555E-2</v>
      </c>
      <c r="BB71" s="86">
        <v>0</v>
      </c>
      <c r="BC71" s="86">
        <v>1.3794820240634401E-3</v>
      </c>
      <c r="BD71" s="86">
        <v>55.562615359160603</v>
      </c>
      <c r="BE71" s="86">
        <v>51.117538996566402</v>
      </c>
      <c r="BF71" s="86">
        <v>4.44507636259421</v>
      </c>
      <c r="BG71" s="86">
        <v>0</v>
      </c>
      <c r="BH71" s="86">
        <v>0</v>
      </c>
      <c r="BI71" s="86">
        <v>4.3177341997497898</v>
      </c>
      <c r="BJ71" s="86">
        <v>0</v>
      </c>
      <c r="BK71" s="86">
        <v>3.3538172478601598</v>
      </c>
      <c r="BL71" s="86">
        <v>0</v>
      </c>
      <c r="BM71" s="86">
        <v>5.17923907472011E-2</v>
      </c>
      <c r="BN71" s="86">
        <v>13.415249149842699</v>
      </c>
      <c r="BO71" s="86">
        <v>7.5855419930444298E-2</v>
      </c>
      <c r="BP71" s="86">
        <v>1.7779225846988201E-2</v>
      </c>
      <c r="BQ71" s="86">
        <v>0.11450026179886</v>
      </c>
      <c r="BR71" s="86">
        <v>1.45206545522688E-4</v>
      </c>
      <c r="BS71" s="86">
        <v>108.781015559119</v>
      </c>
      <c r="BT71" s="86">
        <v>20.565168491932599</v>
      </c>
      <c r="BU71" s="86">
        <v>0</v>
      </c>
      <c r="BV71" s="86">
        <v>0</v>
      </c>
      <c r="BW71" s="86">
        <v>6.1639157560365199</v>
      </c>
      <c r="BX71" s="86">
        <v>0</v>
      </c>
      <c r="BY71" s="86">
        <v>1.01446482904809</v>
      </c>
      <c r="BZ71" s="86">
        <v>94.523532245352996</v>
      </c>
      <c r="CA71" s="86">
        <v>7.6855474087975502</v>
      </c>
    </row>
    <row r="72" spans="1:79" x14ac:dyDescent="0.3">
      <c r="A72" s="74" t="s">
        <v>71</v>
      </c>
      <c r="B72" s="87">
        <v>245.81974034999999</v>
      </c>
      <c r="C72" s="87">
        <v>0.17923581659999999</v>
      </c>
      <c r="D72" s="87">
        <v>1689.5682085000001</v>
      </c>
      <c r="E72" s="87">
        <v>43.636977516999998</v>
      </c>
      <c r="F72" s="87">
        <v>42.146499873000003</v>
      </c>
      <c r="G72" s="87">
        <v>7.2157277685999999</v>
      </c>
      <c r="H72" s="87">
        <v>58.515505644999998</v>
      </c>
      <c r="I72" s="52"/>
      <c r="Q72" t="s">
        <v>71</v>
      </c>
      <c r="R72" s="85">
        <v>0</v>
      </c>
      <c r="S72" s="86">
        <v>1.0848428191503301</v>
      </c>
      <c r="T72" s="86">
        <v>4.0737328215261499</v>
      </c>
      <c r="U72" s="86">
        <v>4.0737328215261499</v>
      </c>
      <c r="V72" s="86">
        <v>3.1524613308751799</v>
      </c>
      <c r="W72" s="86">
        <v>0</v>
      </c>
      <c r="X72" s="86">
        <v>1.22107758065534</v>
      </c>
      <c r="Y72" s="86">
        <v>1.2442203033471599</v>
      </c>
      <c r="Z72" s="86">
        <v>245.81944101809401</v>
      </c>
      <c r="AA72" s="86">
        <v>9.7896437689875793</v>
      </c>
      <c r="AB72" s="86">
        <v>0.155371388908877</v>
      </c>
      <c r="AC72" s="86">
        <v>1.74799422532449</v>
      </c>
      <c r="AD72" s="86">
        <v>4.7587280761917202E-4</v>
      </c>
      <c r="AE72" s="86">
        <v>0</v>
      </c>
      <c r="AF72" s="86">
        <v>11.329124412943299</v>
      </c>
      <c r="AG72" s="86">
        <v>11.329124412943299</v>
      </c>
      <c r="AH72" s="86">
        <v>13.5165164084503</v>
      </c>
      <c r="AI72" s="86">
        <v>1.43776895866444</v>
      </c>
      <c r="AJ72" s="86">
        <v>5.8419620345684702E-2</v>
      </c>
      <c r="AK72" s="86">
        <v>1.40057867376735</v>
      </c>
      <c r="AL72" s="86">
        <v>0.139727569642355</v>
      </c>
      <c r="AM72" s="86">
        <v>3.33230724917188E-2</v>
      </c>
      <c r="AN72" s="86">
        <v>3.28581105744803E-2</v>
      </c>
      <c r="AO72" s="86">
        <v>0.93479973324073895</v>
      </c>
      <c r="AP72" s="86">
        <v>0</v>
      </c>
      <c r="AQ72" s="86">
        <v>1520.61005131257</v>
      </c>
      <c r="AR72" s="86">
        <v>155.44010478568299</v>
      </c>
      <c r="AS72" s="86">
        <v>1689.5666725067099</v>
      </c>
      <c r="AT72" s="86">
        <v>0</v>
      </c>
      <c r="AU72" s="86">
        <v>1.9502918668739</v>
      </c>
      <c r="AV72" s="86">
        <v>0</v>
      </c>
      <c r="AW72" s="86">
        <v>16.356899249987499</v>
      </c>
      <c r="AX72" s="86">
        <v>2.40782052172379E-2</v>
      </c>
      <c r="AY72" s="86">
        <v>8.2827758395476094E-3</v>
      </c>
      <c r="AZ72" s="86">
        <v>31.3716625605582</v>
      </c>
      <c r="BA72" s="86">
        <v>1.07600522495411E-2</v>
      </c>
      <c r="BB72" s="86">
        <v>0</v>
      </c>
      <c r="BC72" s="86">
        <v>1.53534207465952E-3</v>
      </c>
      <c r="BD72" s="86">
        <v>43.635916069280199</v>
      </c>
      <c r="BE72" s="86">
        <v>42.1454197096622</v>
      </c>
      <c r="BF72" s="86">
        <v>1.4904963596179299</v>
      </c>
      <c r="BG72" s="86">
        <v>0</v>
      </c>
      <c r="BH72" s="86">
        <v>0</v>
      </c>
      <c r="BI72" s="86">
        <v>0.65568364776754395</v>
      </c>
      <c r="BJ72" s="86">
        <v>0</v>
      </c>
      <c r="BK72" s="86">
        <v>1.9807565821745201</v>
      </c>
      <c r="BL72" s="86">
        <v>0</v>
      </c>
      <c r="BM72" s="86">
        <v>4.73205357231435E-2</v>
      </c>
      <c r="BN72" s="86">
        <v>7.9230244106769696</v>
      </c>
      <c r="BO72" s="86">
        <v>3.9574768002557298E-2</v>
      </c>
      <c r="BP72" s="86">
        <v>2.09122626586638E-3</v>
      </c>
      <c r="BQ72" s="86">
        <v>0.12006275566725599</v>
      </c>
      <c r="BR72" s="86">
        <v>1.6161544778628301E-4</v>
      </c>
      <c r="BS72" s="86">
        <v>7.2157531705219897</v>
      </c>
      <c r="BT72" s="86">
        <v>7.5039996470940302</v>
      </c>
      <c r="BU72" s="86">
        <v>0</v>
      </c>
      <c r="BV72" s="86">
        <v>0</v>
      </c>
      <c r="BW72" s="86">
        <v>2.4399603002388601</v>
      </c>
      <c r="BX72" s="86">
        <v>0</v>
      </c>
      <c r="BY72" s="86">
        <v>0.39937212639759201</v>
      </c>
      <c r="BZ72" s="86">
        <v>58.515493091265803</v>
      </c>
      <c r="CA72" s="86">
        <v>3.3047870358614801</v>
      </c>
    </row>
    <row r="73" spans="1:79" x14ac:dyDescent="0.3">
      <c r="A73" s="74" t="s">
        <v>123</v>
      </c>
      <c r="B73" s="87">
        <v>15.965533933</v>
      </c>
      <c r="C73" s="87">
        <v>0.15553643540000001</v>
      </c>
      <c r="D73" s="87">
        <v>151.98688494999999</v>
      </c>
      <c r="E73" s="87">
        <v>4.1251917460999996</v>
      </c>
      <c r="F73" s="87">
        <v>3.7951764064</v>
      </c>
      <c r="G73" s="87">
        <v>18.957923232999999</v>
      </c>
      <c r="H73" s="87">
        <v>5.4964223261000003</v>
      </c>
      <c r="I73" s="52"/>
      <c r="Q73" t="s">
        <v>123</v>
      </c>
      <c r="R73" s="85">
        <v>0</v>
      </c>
      <c r="S73" s="86">
        <v>0</v>
      </c>
      <c r="T73" s="86">
        <v>0</v>
      </c>
      <c r="U73" s="86">
        <v>0</v>
      </c>
      <c r="V73" s="86">
        <v>0</v>
      </c>
      <c r="W73" s="86">
        <v>0</v>
      </c>
      <c r="X73" s="86">
        <v>0</v>
      </c>
      <c r="Y73" s="86">
        <v>0</v>
      </c>
      <c r="Z73" s="86">
        <v>0</v>
      </c>
      <c r="AA73" s="86">
        <v>0</v>
      </c>
      <c r="AB73" s="86">
        <v>0</v>
      </c>
      <c r="AC73" s="86">
        <v>0</v>
      </c>
      <c r="AD73" s="86">
        <v>0</v>
      </c>
      <c r="AE73" s="86">
        <v>0</v>
      </c>
      <c r="AF73" s="86">
        <v>0</v>
      </c>
      <c r="AG73" s="86">
        <v>0</v>
      </c>
      <c r="AH73" s="86">
        <v>0</v>
      </c>
      <c r="AI73" s="86">
        <v>0</v>
      </c>
      <c r="AJ73" s="86">
        <v>0</v>
      </c>
      <c r="AK73" s="86">
        <v>0</v>
      </c>
      <c r="AL73" s="86">
        <v>0</v>
      </c>
      <c r="AM73" s="86">
        <v>0</v>
      </c>
      <c r="AN73" s="86">
        <v>0</v>
      </c>
      <c r="AO73" s="86">
        <v>0</v>
      </c>
      <c r="AP73" s="86">
        <v>0</v>
      </c>
      <c r="AQ73" s="86">
        <v>0</v>
      </c>
      <c r="AR73" s="86">
        <v>0</v>
      </c>
      <c r="AS73" s="86">
        <v>0</v>
      </c>
      <c r="AT73" s="86">
        <v>0</v>
      </c>
      <c r="AU73" s="86">
        <v>0</v>
      </c>
      <c r="AV73" s="86">
        <v>0</v>
      </c>
      <c r="AW73" s="86">
        <v>0</v>
      </c>
      <c r="AX73" s="86">
        <v>0</v>
      </c>
      <c r="AY73" s="86">
        <v>0</v>
      </c>
      <c r="AZ73" s="86">
        <v>0</v>
      </c>
      <c r="BA73" s="86">
        <v>0</v>
      </c>
      <c r="BB73" s="86">
        <v>0</v>
      </c>
      <c r="BC73" s="86">
        <v>0</v>
      </c>
      <c r="BD73" s="86">
        <v>0</v>
      </c>
      <c r="BE73" s="86">
        <v>0</v>
      </c>
      <c r="BF73" s="86">
        <v>0</v>
      </c>
      <c r="BG73" s="86">
        <v>0</v>
      </c>
      <c r="BH73" s="86">
        <v>0</v>
      </c>
      <c r="BI73" s="86">
        <v>0</v>
      </c>
      <c r="BJ73" s="86">
        <v>0</v>
      </c>
      <c r="BK73" s="86">
        <v>0</v>
      </c>
      <c r="BL73" s="86">
        <v>0</v>
      </c>
      <c r="BM73" s="86">
        <v>0</v>
      </c>
      <c r="BN73" s="86">
        <v>0</v>
      </c>
      <c r="BO73" s="86">
        <v>0</v>
      </c>
      <c r="BP73" s="86">
        <v>0</v>
      </c>
      <c r="BQ73" s="86">
        <v>0</v>
      </c>
      <c r="BR73" s="86">
        <v>0</v>
      </c>
      <c r="BS73" s="86">
        <v>0</v>
      </c>
      <c r="BT73" s="86">
        <v>0</v>
      </c>
      <c r="BU73" s="86">
        <v>0</v>
      </c>
      <c r="BV73" s="86">
        <v>0</v>
      </c>
      <c r="BW73" s="86">
        <v>0</v>
      </c>
      <c r="BX73" s="86">
        <v>0</v>
      </c>
      <c r="BY73" s="86">
        <v>0</v>
      </c>
      <c r="BZ73" s="86">
        <v>0</v>
      </c>
      <c r="CA73" s="86">
        <v>0</v>
      </c>
    </row>
    <row r="74" spans="1:79" x14ac:dyDescent="0.3">
      <c r="A74" s="74" t="s">
        <v>125</v>
      </c>
      <c r="B74" s="87">
        <v>5.3435899999999996E-3</v>
      </c>
      <c r="C74" s="87"/>
      <c r="D74" s="87">
        <v>3.4068679999999997E-2</v>
      </c>
      <c r="E74" s="87">
        <v>8.5789000000000004E-4</v>
      </c>
      <c r="F74" s="87">
        <v>8.3215999999999997E-4</v>
      </c>
      <c r="G74" s="87">
        <v>2.0699999999999998E-5</v>
      </c>
      <c r="H74" s="87">
        <v>9.795400000000001E-4</v>
      </c>
      <c r="I74" s="52"/>
      <c r="Q74" s="85" t="s">
        <v>125</v>
      </c>
      <c r="R74" s="85">
        <v>0</v>
      </c>
      <c r="S74" s="86">
        <v>1.9238986854941299E-5</v>
      </c>
      <c r="T74" s="86">
        <v>7.3077440367730906E-5</v>
      </c>
      <c r="U74" s="86">
        <v>7.3077440367730906E-5</v>
      </c>
      <c r="V74" s="86">
        <v>5.6587155872286201E-5</v>
      </c>
      <c r="W74" s="86">
        <v>0</v>
      </c>
      <c r="X74" s="86">
        <v>1.9131335771645199E-5</v>
      </c>
      <c r="Y74" s="86">
        <v>1.77105052221983E-5</v>
      </c>
      <c r="Z74" s="86">
        <v>5.3435451423910199E-3</v>
      </c>
      <c r="AA74" s="86">
        <v>1.6946493890441299E-4</v>
      </c>
      <c r="AB74" s="86">
        <v>1.2869360306883301E-6</v>
      </c>
      <c r="AC74" s="86">
        <v>2.9618725243472899E-5</v>
      </c>
      <c r="AD74" s="86">
        <v>0</v>
      </c>
      <c r="AE74" s="86">
        <v>0</v>
      </c>
      <c r="AF74" s="86">
        <v>2.0234125167413401E-4</v>
      </c>
      <c r="AG74" s="86">
        <v>2.0234125167413401E-4</v>
      </c>
      <c r="AH74" s="86">
        <v>2.72551464144579E-4</v>
      </c>
      <c r="AI74" s="86">
        <v>2.3411715581716999E-5</v>
      </c>
      <c r="AJ74" s="86">
        <v>9.3629385759244204E-7</v>
      </c>
      <c r="AK74" s="86">
        <v>2.4499020114970999E-5</v>
      </c>
      <c r="AL74" s="86">
        <v>2.50790881683449E-6</v>
      </c>
      <c r="AM74" s="86">
        <v>0</v>
      </c>
      <c r="AN74" s="86">
        <v>4.8273832173150998E-7</v>
      </c>
      <c r="AO74" s="86">
        <v>1.60155315619195E-5</v>
      </c>
      <c r="AP74" s="86">
        <v>0</v>
      </c>
      <c r="AQ74" s="86">
        <v>3.0661849567618499E-2</v>
      </c>
      <c r="AR74" s="86">
        <v>3.1343038079333298E-3</v>
      </c>
      <c r="AS74" s="86">
        <v>3.4068704839696401E-2</v>
      </c>
      <c r="AT74" s="86">
        <v>0</v>
      </c>
      <c r="AU74" s="86">
        <v>2.9839146921520899E-5</v>
      </c>
      <c r="AV74" s="86">
        <v>0</v>
      </c>
      <c r="AW74" s="86">
        <v>2.6044258337604701E-4</v>
      </c>
      <c r="AX74" s="86">
        <v>4.85082976460148E-7</v>
      </c>
      <c r="AY74" s="86">
        <v>1.7053853403660701E-7</v>
      </c>
      <c r="AZ74" s="86">
        <v>6.4174341506969298E-4</v>
      </c>
      <c r="BA74" s="86">
        <v>2.1805916103110099E-7</v>
      </c>
      <c r="BB74" s="86">
        <v>0</v>
      </c>
      <c r="BC74" s="86">
        <v>3.1621995513594198E-8</v>
      </c>
      <c r="BD74" s="86">
        <v>8.5784229931050405E-4</v>
      </c>
      <c r="BE74" s="86">
        <v>8.3211193560299098E-4</v>
      </c>
      <c r="BF74" s="86">
        <v>2.57303637075128E-5</v>
      </c>
      <c r="BG74" s="86">
        <v>0</v>
      </c>
      <c r="BH74" s="86">
        <v>0</v>
      </c>
      <c r="BI74" s="86">
        <v>3.40426704586164E-6</v>
      </c>
      <c r="BJ74" s="86">
        <v>0</v>
      </c>
      <c r="BK74" s="86">
        <v>3.6531247760930702E-5</v>
      </c>
      <c r="BL74" s="86">
        <v>0</v>
      </c>
      <c r="BM74" s="86">
        <v>9.4949762176402798E-7</v>
      </c>
      <c r="BN74" s="86">
        <v>1.4612014087534499E-4</v>
      </c>
      <c r="BO74" s="86">
        <v>6.3875123155695904E-7</v>
      </c>
      <c r="BP74" s="86">
        <v>0</v>
      </c>
      <c r="BQ74" s="86">
        <v>2.4547363547677701E-6</v>
      </c>
      <c r="BR74" s="86">
        <v>3.32820758720657E-9</v>
      </c>
      <c r="BS74" s="86">
        <v>2.0673357694406301E-5</v>
      </c>
      <c r="BT74" s="86">
        <v>1.0875197751285501E-4</v>
      </c>
      <c r="BU74" s="86">
        <v>0</v>
      </c>
      <c r="BV74" s="86">
        <v>0</v>
      </c>
      <c r="BW74" s="86">
        <v>3.6407908927065597E-5</v>
      </c>
      <c r="BX74" s="86">
        <v>0</v>
      </c>
      <c r="BY74" s="86">
        <v>5.9483377701350796E-6</v>
      </c>
      <c r="BZ74" s="86">
        <v>9.7955323335372608E-4</v>
      </c>
      <c r="CA74" s="86">
        <v>5.06351760666236E-5</v>
      </c>
    </row>
    <row r="75" spans="1:79" x14ac:dyDescent="0.3">
      <c r="A75" s="74" t="s">
        <v>72</v>
      </c>
      <c r="B75" s="87">
        <v>1225.6569695999999</v>
      </c>
      <c r="C75" s="87"/>
      <c r="D75" s="87">
        <v>8109.2926794000005</v>
      </c>
      <c r="E75" s="87">
        <v>210.45225805000001</v>
      </c>
      <c r="F75" s="87">
        <v>204.11791224000001</v>
      </c>
      <c r="G75" s="87">
        <v>7.9836298899999996</v>
      </c>
      <c r="H75" s="87">
        <v>283.15688201</v>
      </c>
      <c r="I75" s="52"/>
      <c r="Q75" s="85" t="s">
        <v>72</v>
      </c>
      <c r="R75" s="85">
        <v>0</v>
      </c>
      <c r="S75" s="86">
        <v>5.5606536985609303</v>
      </c>
      <c r="T75" s="86">
        <v>21.124384339787301</v>
      </c>
      <c r="U75" s="86">
        <v>21.124384339787301</v>
      </c>
      <c r="V75" s="86">
        <v>16.3570927264009</v>
      </c>
      <c r="W75" s="86">
        <v>0</v>
      </c>
      <c r="X75" s="86">
        <v>5.5312157381539597</v>
      </c>
      <c r="Y75" s="86">
        <v>5.1193324616478497</v>
      </c>
      <c r="Z75" s="86">
        <v>1225.65641671764</v>
      </c>
      <c r="AA75" s="86">
        <v>48.986686136774701</v>
      </c>
      <c r="AB75" s="86">
        <v>0.37200467499297202</v>
      </c>
      <c r="AC75" s="86">
        <v>8.5616461550620802</v>
      </c>
      <c r="AD75" s="86">
        <v>0</v>
      </c>
      <c r="AE75" s="86">
        <v>0</v>
      </c>
      <c r="AF75" s="86">
        <v>58.489745086834503</v>
      </c>
      <c r="AG75" s="86">
        <v>58.489745086834503</v>
      </c>
      <c r="AH75" s="86">
        <v>64.874404647343098</v>
      </c>
      <c r="AI75" s="86">
        <v>6.7676656673115199</v>
      </c>
      <c r="AJ75" s="86">
        <v>0.270753828976669</v>
      </c>
      <c r="AK75" s="86">
        <v>7.0803459234929997</v>
      </c>
      <c r="AL75" s="86">
        <v>0.72499322411635903</v>
      </c>
      <c r="AM75" s="86">
        <v>0</v>
      </c>
      <c r="AN75" s="86">
        <v>0.13952479693678699</v>
      </c>
      <c r="AO75" s="86">
        <v>3.92865758362406</v>
      </c>
      <c r="AP75" s="86">
        <v>0</v>
      </c>
      <c r="AQ75" s="86">
        <v>7298.3601724014397</v>
      </c>
      <c r="AR75" s="86">
        <v>746.055131423028</v>
      </c>
      <c r="AS75" s="86">
        <v>8109.2897084718097</v>
      </c>
      <c r="AT75" s="86">
        <v>0</v>
      </c>
      <c r="AU75" s="86">
        <v>8.6252202786642105</v>
      </c>
      <c r="AV75" s="86">
        <v>0</v>
      </c>
      <c r="AW75" s="86">
        <v>75.283466184956694</v>
      </c>
      <c r="AX75" s="86">
        <v>0.119000695558237</v>
      </c>
      <c r="AY75" s="86">
        <v>4.1843977799456498E-2</v>
      </c>
      <c r="AZ75" s="86">
        <v>157.415966974762</v>
      </c>
      <c r="BA75" s="86">
        <v>5.34788857840462E-2</v>
      </c>
      <c r="BB75" s="86">
        <v>0</v>
      </c>
      <c r="BC75" s="86">
        <v>7.7564834074637396E-3</v>
      </c>
      <c r="BD75" s="86">
        <v>210.44717549816099</v>
      </c>
      <c r="BE75" s="86">
        <v>204.11281844860699</v>
      </c>
      <c r="BF75" s="86">
        <v>6.3343570495543897</v>
      </c>
      <c r="BG75" s="86">
        <v>0</v>
      </c>
      <c r="BH75" s="86">
        <v>0</v>
      </c>
      <c r="BI75" s="86">
        <v>0.83504672145152303</v>
      </c>
      <c r="BJ75" s="86">
        <v>0</v>
      </c>
      <c r="BK75" s="86">
        <v>8.9607722790830895</v>
      </c>
      <c r="BL75" s="86">
        <v>0</v>
      </c>
      <c r="BM75" s="86">
        <v>0.232898372437815</v>
      </c>
      <c r="BN75" s="86">
        <v>35.843090990260997</v>
      </c>
      <c r="BO75" s="86">
        <v>0.18461654629298299</v>
      </c>
      <c r="BP75" s="86">
        <v>0</v>
      </c>
      <c r="BQ75" s="86">
        <v>0.60214659633922496</v>
      </c>
      <c r="BR75" s="86">
        <v>8.1647172296719895E-4</v>
      </c>
      <c r="BS75" s="86">
        <v>7.9836886897380204</v>
      </c>
      <c r="BT75" s="86">
        <v>31.437479929998801</v>
      </c>
      <c r="BU75" s="86">
        <v>0</v>
      </c>
      <c r="BV75" s="86">
        <v>0</v>
      </c>
      <c r="BW75" s="86">
        <v>10.523855020045501</v>
      </c>
      <c r="BX75" s="86">
        <v>0</v>
      </c>
      <c r="BY75" s="86">
        <v>1.7193390372856701</v>
      </c>
      <c r="BZ75" s="86">
        <v>283.15666837524799</v>
      </c>
      <c r="CA75" s="86">
        <v>14.6368517630582</v>
      </c>
    </row>
    <row r="76" spans="1:79" x14ac:dyDescent="0.3">
      <c r="A76" s="74" t="s">
        <v>85</v>
      </c>
      <c r="B76" s="87">
        <v>1.7232202743</v>
      </c>
      <c r="C76" s="87">
        <v>2.8558411200000001E-2</v>
      </c>
      <c r="D76" s="87">
        <v>20.726090254999999</v>
      </c>
      <c r="E76" s="87">
        <v>0.3825752872</v>
      </c>
      <c r="F76" s="87">
        <v>0.35196926420000002</v>
      </c>
      <c r="G76" s="87">
        <v>0.27684313519999998</v>
      </c>
      <c r="H76" s="87">
        <v>0.79316952709999999</v>
      </c>
      <c r="I76" s="52"/>
      <c r="Q76" s="85" t="s">
        <v>85</v>
      </c>
      <c r="R76" s="85">
        <v>0</v>
      </c>
      <c r="S76" s="86">
        <v>0</v>
      </c>
      <c r="T76" s="86">
        <v>0</v>
      </c>
      <c r="U76" s="86">
        <v>0</v>
      </c>
      <c r="V76" s="86">
        <v>0</v>
      </c>
      <c r="W76" s="86">
        <v>0</v>
      </c>
      <c r="X76" s="86">
        <v>0</v>
      </c>
      <c r="Y76" s="86">
        <v>0</v>
      </c>
      <c r="Z76" s="86">
        <v>0</v>
      </c>
      <c r="AA76" s="86">
        <v>0</v>
      </c>
      <c r="AB76" s="86">
        <v>0</v>
      </c>
      <c r="AC76" s="86">
        <v>0</v>
      </c>
      <c r="AD76" s="86">
        <v>0</v>
      </c>
      <c r="AE76" s="86">
        <v>0</v>
      </c>
      <c r="AF76" s="86">
        <v>0</v>
      </c>
      <c r="AG76" s="86">
        <v>0</v>
      </c>
      <c r="AH76" s="86">
        <v>0</v>
      </c>
      <c r="AI76" s="86">
        <v>0</v>
      </c>
      <c r="AJ76" s="86">
        <v>0</v>
      </c>
      <c r="AK76" s="86">
        <v>0</v>
      </c>
      <c r="AL76" s="86">
        <v>0</v>
      </c>
      <c r="AM76" s="86">
        <v>0</v>
      </c>
      <c r="AN76" s="86">
        <v>0</v>
      </c>
      <c r="AO76" s="86">
        <v>0</v>
      </c>
      <c r="AP76" s="86">
        <v>0</v>
      </c>
      <c r="AQ76" s="86">
        <v>0</v>
      </c>
      <c r="AR76" s="86">
        <v>0</v>
      </c>
      <c r="AS76" s="86">
        <v>0</v>
      </c>
      <c r="AT76" s="86">
        <v>0</v>
      </c>
      <c r="AU76" s="86">
        <v>0</v>
      </c>
      <c r="AV76" s="86">
        <v>0</v>
      </c>
      <c r="AW76" s="86">
        <v>0</v>
      </c>
      <c r="AX76" s="86">
        <v>0</v>
      </c>
      <c r="AY76" s="86">
        <v>0</v>
      </c>
      <c r="AZ76" s="86">
        <v>0</v>
      </c>
      <c r="BA76" s="86">
        <v>0</v>
      </c>
      <c r="BB76" s="86">
        <v>0</v>
      </c>
      <c r="BC76" s="86">
        <v>0</v>
      </c>
      <c r="BD76" s="86">
        <v>0</v>
      </c>
      <c r="BE76" s="86">
        <v>0</v>
      </c>
      <c r="BF76" s="86">
        <v>0</v>
      </c>
      <c r="BG76" s="86">
        <v>0</v>
      </c>
      <c r="BH76" s="86">
        <v>0</v>
      </c>
      <c r="BI76" s="86">
        <v>0</v>
      </c>
      <c r="BJ76" s="86">
        <v>0</v>
      </c>
      <c r="BK76" s="86">
        <v>0</v>
      </c>
      <c r="BL76" s="86">
        <v>0</v>
      </c>
      <c r="BM76" s="86">
        <v>0</v>
      </c>
      <c r="BN76" s="86">
        <v>0</v>
      </c>
      <c r="BO76" s="86">
        <v>0</v>
      </c>
      <c r="BP76" s="86">
        <v>0</v>
      </c>
      <c r="BQ76" s="86">
        <v>0</v>
      </c>
      <c r="BR76" s="86">
        <v>0</v>
      </c>
      <c r="BS76" s="86">
        <v>0</v>
      </c>
      <c r="BT76" s="86">
        <v>0</v>
      </c>
      <c r="BU76" s="86">
        <v>0</v>
      </c>
      <c r="BV76" s="86">
        <v>0</v>
      </c>
      <c r="BW76" s="86">
        <v>0</v>
      </c>
      <c r="BX76" s="86">
        <v>0</v>
      </c>
      <c r="BY76" s="86">
        <v>0</v>
      </c>
      <c r="BZ76" s="86">
        <v>0</v>
      </c>
      <c r="CA76" s="86">
        <v>0</v>
      </c>
    </row>
    <row r="77" spans="1:79" x14ac:dyDescent="0.3">
      <c r="A77" s="74" t="s">
        <v>179</v>
      </c>
      <c r="B77" s="87">
        <v>149.23614351000001</v>
      </c>
      <c r="C77" s="87">
        <v>2.6996880934999998</v>
      </c>
      <c r="D77" s="87">
        <v>1901.8319861</v>
      </c>
      <c r="E77" s="87">
        <v>35.120887078999999</v>
      </c>
      <c r="F77" s="87">
        <v>32.311216113</v>
      </c>
      <c r="G77" s="87">
        <v>32.154588218999997</v>
      </c>
      <c r="H77" s="87">
        <v>72.957164664999993</v>
      </c>
      <c r="I77" s="52"/>
      <c r="Q77" s="85" t="s">
        <v>179</v>
      </c>
      <c r="R77" s="85">
        <v>0</v>
      </c>
      <c r="S77" s="86">
        <v>0</v>
      </c>
      <c r="T77" s="86">
        <v>0</v>
      </c>
      <c r="U77" s="86">
        <v>0</v>
      </c>
      <c r="V77" s="86">
        <v>0</v>
      </c>
      <c r="W77" s="86">
        <v>0</v>
      </c>
      <c r="X77" s="86">
        <v>0</v>
      </c>
      <c r="Y77" s="86">
        <v>0</v>
      </c>
      <c r="Z77" s="86">
        <v>0</v>
      </c>
      <c r="AA77" s="86">
        <v>0</v>
      </c>
      <c r="AB77" s="86">
        <v>0</v>
      </c>
      <c r="AC77" s="86">
        <v>0</v>
      </c>
      <c r="AD77" s="86">
        <v>0</v>
      </c>
      <c r="AE77" s="86">
        <v>0</v>
      </c>
      <c r="AF77" s="86">
        <v>0</v>
      </c>
      <c r="AG77" s="86">
        <v>0</v>
      </c>
      <c r="AH77" s="86">
        <v>0</v>
      </c>
      <c r="AI77" s="86">
        <v>0</v>
      </c>
      <c r="AJ77" s="86">
        <v>0</v>
      </c>
      <c r="AK77" s="86">
        <v>0</v>
      </c>
      <c r="AL77" s="86">
        <v>0</v>
      </c>
      <c r="AM77" s="86">
        <v>0</v>
      </c>
      <c r="AN77" s="86">
        <v>0</v>
      </c>
      <c r="AO77" s="86">
        <v>0</v>
      </c>
      <c r="AP77" s="86">
        <v>0</v>
      </c>
      <c r="AQ77" s="86">
        <v>0</v>
      </c>
      <c r="AR77" s="86">
        <v>0</v>
      </c>
      <c r="AS77" s="86">
        <v>0</v>
      </c>
      <c r="AT77" s="86">
        <v>0</v>
      </c>
      <c r="AU77" s="86">
        <v>0</v>
      </c>
      <c r="AV77" s="86">
        <v>0</v>
      </c>
      <c r="AW77" s="86">
        <v>0</v>
      </c>
      <c r="AX77" s="86">
        <v>0</v>
      </c>
      <c r="AY77" s="86">
        <v>0</v>
      </c>
      <c r="AZ77" s="86">
        <v>0</v>
      </c>
      <c r="BA77" s="86">
        <v>0</v>
      </c>
      <c r="BB77" s="86">
        <v>0</v>
      </c>
      <c r="BC77" s="86">
        <v>0</v>
      </c>
      <c r="BD77" s="86">
        <v>0</v>
      </c>
      <c r="BE77" s="86">
        <v>0</v>
      </c>
      <c r="BF77" s="86">
        <v>0</v>
      </c>
      <c r="BG77" s="86">
        <v>0</v>
      </c>
      <c r="BH77" s="86">
        <v>0</v>
      </c>
      <c r="BI77" s="86">
        <v>0</v>
      </c>
      <c r="BJ77" s="86">
        <v>0</v>
      </c>
      <c r="BK77" s="86">
        <v>0</v>
      </c>
      <c r="BL77" s="86">
        <v>0</v>
      </c>
      <c r="BM77" s="86">
        <v>0</v>
      </c>
      <c r="BN77" s="86">
        <v>0</v>
      </c>
      <c r="BO77" s="86">
        <v>0</v>
      </c>
      <c r="BP77" s="86">
        <v>0</v>
      </c>
      <c r="BQ77" s="86">
        <v>0</v>
      </c>
      <c r="BR77" s="86">
        <v>0</v>
      </c>
      <c r="BS77" s="86">
        <v>0</v>
      </c>
      <c r="BT77" s="86">
        <v>0</v>
      </c>
      <c r="BU77" s="86">
        <v>0</v>
      </c>
      <c r="BV77" s="86">
        <v>0</v>
      </c>
      <c r="BW77" s="86">
        <v>0</v>
      </c>
      <c r="BX77" s="86">
        <v>0</v>
      </c>
      <c r="BY77" s="86">
        <v>0</v>
      </c>
      <c r="BZ77" s="86">
        <v>0</v>
      </c>
      <c r="CA77" s="86">
        <v>0</v>
      </c>
    </row>
    <row r="78" spans="1:79" x14ac:dyDescent="0.3">
      <c r="A78" s="74" t="s">
        <v>87</v>
      </c>
      <c r="B78" s="87">
        <v>338.07223855000001</v>
      </c>
      <c r="C78" s="87">
        <v>5.0784357781000002</v>
      </c>
      <c r="D78" s="87">
        <v>3933.2113902000001</v>
      </c>
      <c r="E78" s="87">
        <v>90.585254765000002</v>
      </c>
      <c r="F78" s="87">
        <v>83.338434383999996</v>
      </c>
      <c r="G78" s="87">
        <v>262.9677398</v>
      </c>
      <c r="H78" s="87">
        <v>146.15503619</v>
      </c>
      <c r="I78" s="52"/>
      <c r="Q78" s="85" t="s">
        <v>87</v>
      </c>
      <c r="R78" s="85">
        <v>0</v>
      </c>
      <c r="S78" s="86">
        <v>0</v>
      </c>
      <c r="T78" s="86">
        <v>0</v>
      </c>
      <c r="U78" s="86">
        <v>0</v>
      </c>
      <c r="V78" s="86">
        <v>0</v>
      </c>
      <c r="W78" s="86">
        <v>0</v>
      </c>
      <c r="X78" s="86">
        <v>0</v>
      </c>
      <c r="Y78" s="86">
        <v>0</v>
      </c>
      <c r="Z78" s="86">
        <v>0</v>
      </c>
      <c r="AA78" s="86">
        <v>0</v>
      </c>
      <c r="AB78" s="86">
        <v>0</v>
      </c>
      <c r="AC78" s="86">
        <v>0</v>
      </c>
      <c r="AD78" s="86">
        <v>0</v>
      </c>
      <c r="AE78" s="86">
        <v>0</v>
      </c>
      <c r="AF78" s="86">
        <v>0</v>
      </c>
      <c r="AG78" s="86">
        <v>0</v>
      </c>
      <c r="AH78" s="86">
        <v>0</v>
      </c>
      <c r="AI78" s="86">
        <v>0</v>
      </c>
      <c r="AJ78" s="86">
        <v>0</v>
      </c>
      <c r="AK78" s="86">
        <v>0</v>
      </c>
      <c r="AL78" s="86">
        <v>0</v>
      </c>
      <c r="AM78" s="86">
        <v>0</v>
      </c>
      <c r="AN78" s="86">
        <v>0</v>
      </c>
      <c r="AO78" s="86">
        <v>0</v>
      </c>
      <c r="AP78" s="86">
        <v>0</v>
      </c>
      <c r="AQ78" s="86">
        <v>0</v>
      </c>
      <c r="AR78" s="86">
        <v>0</v>
      </c>
      <c r="AS78" s="86">
        <v>0</v>
      </c>
      <c r="AT78" s="86">
        <v>0</v>
      </c>
      <c r="AU78" s="86">
        <v>0</v>
      </c>
      <c r="AV78" s="86">
        <v>0</v>
      </c>
      <c r="AW78" s="86">
        <v>0</v>
      </c>
      <c r="AX78" s="86">
        <v>0</v>
      </c>
      <c r="AY78" s="86">
        <v>0</v>
      </c>
      <c r="AZ78" s="86">
        <v>0</v>
      </c>
      <c r="BA78" s="86">
        <v>0</v>
      </c>
      <c r="BB78" s="86">
        <v>0</v>
      </c>
      <c r="BC78" s="86">
        <v>0</v>
      </c>
      <c r="BD78" s="86">
        <v>0</v>
      </c>
      <c r="BE78" s="86">
        <v>0</v>
      </c>
      <c r="BF78" s="86">
        <v>0</v>
      </c>
      <c r="BG78" s="86">
        <v>0</v>
      </c>
      <c r="BH78" s="86">
        <v>0</v>
      </c>
      <c r="BI78" s="86">
        <v>0</v>
      </c>
      <c r="BJ78" s="86">
        <v>0</v>
      </c>
      <c r="BK78" s="86">
        <v>0</v>
      </c>
      <c r="BL78" s="86">
        <v>0</v>
      </c>
      <c r="BM78" s="86">
        <v>0</v>
      </c>
      <c r="BN78" s="86">
        <v>0</v>
      </c>
      <c r="BO78" s="86">
        <v>0</v>
      </c>
      <c r="BP78" s="86">
        <v>0</v>
      </c>
      <c r="BQ78" s="86">
        <v>0</v>
      </c>
      <c r="BR78" s="86">
        <v>0</v>
      </c>
      <c r="BS78" s="86">
        <v>0</v>
      </c>
      <c r="BT78" s="86">
        <v>0</v>
      </c>
      <c r="BU78" s="86">
        <v>0</v>
      </c>
      <c r="BV78" s="86">
        <v>0</v>
      </c>
      <c r="BW78" s="86">
        <v>0</v>
      </c>
      <c r="BX78" s="86">
        <v>0</v>
      </c>
      <c r="BY78" s="86">
        <v>0</v>
      </c>
      <c r="BZ78" s="86">
        <v>0</v>
      </c>
      <c r="CA78" s="86">
        <v>0</v>
      </c>
    </row>
    <row r="79" spans="1:79" x14ac:dyDescent="0.3">
      <c r="A79" s="52"/>
      <c r="B79" s="87"/>
      <c r="C79" s="87"/>
      <c r="D79" s="87"/>
      <c r="E79" s="87"/>
      <c r="F79" s="87"/>
      <c r="G79" s="87"/>
      <c r="H79" s="87"/>
      <c r="I79" s="52"/>
    </row>
    <row r="80" spans="1:79" x14ac:dyDescent="0.3">
      <c r="A80" s="52"/>
      <c r="B80" s="87"/>
      <c r="C80" s="87"/>
      <c r="D80" s="87"/>
      <c r="E80" s="87"/>
      <c r="F80" s="87"/>
      <c r="G80" s="87"/>
      <c r="H80" s="87"/>
      <c r="I80" s="52"/>
    </row>
    <row r="81" spans="1:16" x14ac:dyDescent="0.3">
      <c r="A81" s="52"/>
      <c r="B81" s="87"/>
      <c r="C81" s="87"/>
      <c r="D81" s="87"/>
      <c r="E81" s="87"/>
      <c r="F81" s="87"/>
      <c r="G81" s="87"/>
      <c r="H81" s="87"/>
      <c r="I81" s="52"/>
      <c r="J81" s="26"/>
      <c r="K81" s="26"/>
    </row>
    <row r="82" spans="1:16" x14ac:dyDescent="0.3">
      <c r="A82" s="52"/>
      <c r="B82" s="87"/>
      <c r="C82" s="87"/>
      <c r="D82" s="87"/>
      <c r="E82" s="87"/>
      <c r="F82" s="87"/>
      <c r="G82" s="87"/>
      <c r="H82" s="87"/>
      <c r="I82" s="52"/>
      <c r="J82" s="26"/>
      <c r="K82" s="26"/>
      <c r="P82" s="26"/>
    </row>
    <row r="83" spans="1:16" x14ac:dyDescent="0.3">
      <c r="A83" s="52"/>
      <c r="B83" s="87"/>
      <c r="C83" s="87"/>
      <c r="D83" s="87"/>
      <c r="E83" s="87"/>
      <c r="F83" s="87"/>
      <c r="G83" s="87"/>
      <c r="H83" s="87"/>
      <c r="I83" s="52"/>
      <c r="J83" s="26"/>
      <c r="K83" s="26"/>
      <c r="P83" s="26"/>
    </row>
    <row r="84" spans="1:16" x14ac:dyDescent="0.3">
      <c r="A84" s="52"/>
      <c r="B84" s="87"/>
      <c r="C84" s="87"/>
      <c r="D84" s="87"/>
      <c r="E84" s="87"/>
      <c r="F84" s="87"/>
      <c r="G84" s="87"/>
      <c r="H84" s="87"/>
      <c r="I84" s="52"/>
      <c r="J84" s="26"/>
      <c r="K84" s="26"/>
      <c r="P84" s="26"/>
    </row>
    <row r="85" spans="1:16" x14ac:dyDescent="0.3">
      <c r="A85" s="52"/>
      <c r="B85" s="87"/>
      <c r="C85" s="87"/>
      <c r="D85" s="87"/>
      <c r="E85" s="87"/>
      <c r="F85" s="87"/>
      <c r="G85" s="87"/>
      <c r="H85" s="87"/>
      <c r="I85" s="52"/>
      <c r="J85" s="26"/>
      <c r="K85" s="26"/>
      <c r="P85" s="26"/>
    </row>
    <row r="86" spans="1:16" x14ac:dyDescent="0.3">
      <c r="A86" s="52"/>
      <c r="B86" s="87"/>
      <c r="C86" s="87"/>
      <c r="D86" s="87"/>
      <c r="E86" s="87"/>
      <c r="F86" s="87"/>
      <c r="G86" s="87"/>
      <c r="H86" s="87"/>
      <c r="I86" s="52"/>
      <c r="J86" s="26"/>
      <c r="K86" s="26"/>
      <c r="P86" s="26"/>
    </row>
    <row r="87" spans="1:16" x14ac:dyDescent="0.3">
      <c r="A87" s="52"/>
      <c r="B87" s="87"/>
      <c r="C87" s="87"/>
      <c r="D87" s="87"/>
      <c r="E87" s="87"/>
      <c r="F87" s="87"/>
      <c r="G87" s="87"/>
      <c r="H87" s="87"/>
      <c r="I87" s="52"/>
      <c r="J87" s="26"/>
      <c r="K87" s="26"/>
      <c r="P87" s="26"/>
    </row>
    <row r="88" spans="1:16" x14ac:dyDescent="0.3">
      <c r="A88" s="52"/>
      <c r="B88" s="87"/>
      <c r="C88" s="87"/>
      <c r="D88" s="87"/>
      <c r="E88" s="87"/>
      <c r="F88" s="87"/>
      <c r="G88" s="87"/>
      <c r="H88" s="87"/>
      <c r="I88" s="52"/>
      <c r="J88" s="26"/>
      <c r="K88" s="26"/>
      <c r="P88" s="26"/>
    </row>
    <row r="89" spans="1:16" x14ac:dyDescent="0.3">
      <c r="A89" s="96"/>
      <c r="B89" s="87"/>
      <c r="C89" s="87"/>
      <c r="D89" s="87"/>
      <c r="E89" s="87"/>
      <c r="F89" s="87"/>
      <c r="G89" s="87"/>
      <c r="H89" s="87"/>
      <c r="I89" s="52"/>
      <c r="J89" s="26"/>
      <c r="K89" s="26"/>
      <c r="P89" s="26"/>
    </row>
    <row r="90" spans="1:16" x14ac:dyDescent="0.3">
      <c r="A90" s="96"/>
      <c r="B90" s="87"/>
      <c r="C90" s="87"/>
      <c r="D90" s="87"/>
      <c r="E90" s="87"/>
      <c r="F90" s="87"/>
      <c r="G90" s="87"/>
      <c r="H90" s="87"/>
      <c r="I90" s="52"/>
      <c r="J90" s="26"/>
      <c r="K90" s="26"/>
      <c r="P90" s="26"/>
    </row>
    <row r="91" spans="1:16" x14ac:dyDescent="0.3">
      <c r="A91" s="17"/>
      <c r="B91" s="26"/>
      <c r="D91" s="26"/>
      <c r="E91" s="26"/>
      <c r="F91" s="26"/>
      <c r="G91" s="26"/>
      <c r="H91" s="26"/>
      <c r="I91" s="26"/>
      <c r="J91" s="26"/>
      <c r="K91" s="26"/>
      <c r="P91" s="26"/>
    </row>
    <row r="92" spans="1:16" x14ac:dyDescent="0.3">
      <c r="A92" s="17"/>
      <c r="B92" s="26"/>
      <c r="D92" s="26"/>
      <c r="E92" s="26"/>
      <c r="F92" s="26"/>
      <c r="G92" s="26"/>
      <c r="H92" s="26"/>
      <c r="I92" s="26"/>
      <c r="J92" s="26"/>
      <c r="K92" s="26"/>
      <c r="P92" s="26"/>
    </row>
    <row r="93" spans="1:16" x14ac:dyDescent="0.3">
      <c r="A93" s="17"/>
      <c r="B93" s="26"/>
      <c r="D93" s="26"/>
      <c r="E93" s="26"/>
      <c r="F93" s="26"/>
      <c r="G93" s="26"/>
      <c r="H93" s="26"/>
      <c r="I93" s="26"/>
      <c r="J93" s="26"/>
      <c r="K93" s="26"/>
      <c r="P93" s="26"/>
    </row>
    <row r="94" spans="1:16" x14ac:dyDescent="0.3">
      <c r="A94" s="20"/>
      <c r="B94" s="26"/>
      <c r="D94" s="26"/>
      <c r="E94" s="26"/>
      <c r="F94" s="26"/>
      <c r="G94" s="26"/>
      <c r="H94" s="26"/>
      <c r="I94" s="26"/>
      <c r="J94" s="26"/>
      <c r="K94" s="26"/>
      <c r="P94" s="26"/>
    </row>
    <row r="95" spans="1:16" x14ac:dyDescent="0.3">
      <c r="A95" s="20"/>
      <c r="B95" s="26"/>
      <c r="D95" s="26"/>
      <c r="E95" s="26"/>
      <c r="F95" s="26"/>
      <c r="G95" s="26"/>
      <c r="H95" s="26"/>
      <c r="I95" s="26"/>
      <c r="J95" s="26"/>
      <c r="K95" s="26"/>
      <c r="P95" s="26"/>
    </row>
    <row r="96" spans="1:16" x14ac:dyDescent="0.3">
      <c r="A96" s="14"/>
      <c r="B96" s="12"/>
      <c r="C96" s="52"/>
      <c r="D96" s="26"/>
      <c r="E96" s="26"/>
      <c r="F96" s="26"/>
      <c r="G96" s="26"/>
      <c r="H96" s="26"/>
      <c r="I96" s="26"/>
      <c r="J96" s="26"/>
      <c r="K96" s="26"/>
      <c r="P96" s="26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1EB47A28C39734F8A9E36F474D1A223" ma:contentTypeVersion="4" ma:contentTypeDescription="Create a new document." ma:contentTypeScope="" ma:versionID="2f803a094cdbf959b0962f15c63a97ca">
  <xsd:schema xmlns:xsd="http://www.w3.org/2001/XMLSchema" xmlns:xs="http://www.w3.org/2001/XMLSchema" xmlns:p="http://schemas.microsoft.com/office/2006/metadata/properties" xmlns:ns1="http://schemas.microsoft.com/sharepoint/v3" xmlns:ns2="4ffa91fb-a0ff-4ac5-b2db-65c790d184a4" xmlns:ns3="http://schemas.microsoft.com/sharepoint.v3" xmlns:ns4="http://schemas.microsoft.com/sharepoint/v3/fields" xmlns:ns5="3551b0a6-5471-47f7-ba10-f36c2afa200f" targetNamespace="http://schemas.microsoft.com/office/2006/metadata/properties" ma:root="true" ma:fieldsID="7634978960a31cec618a6fccf9077b0d" ns1:_="" ns2:_="" ns3:_="" ns4:_="" ns5:_="">
    <xsd:import namespace="http://schemas.microsoft.com/sharepoint/v3"/>
    <xsd:import namespace="4ffa91fb-a0ff-4ac5-b2db-65c790d184a4"/>
    <xsd:import namespace="http://schemas.microsoft.com/sharepoint.v3"/>
    <xsd:import namespace="http://schemas.microsoft.com/sharepoint/v3/fields"/>
    <xsd:import namespace="3551b0a6-5471-47f7-ba10-f36c2afa200f"/>
    <xsd:element name="properties">
      <xsd:complexType>
        <xsd:sequence>
          <xsd:element name="documentManagement">
            <xsd:complexType>
              <xsd:all>
                <xsd:element ref="ns2:Document_x0020_Creation_x0020_Date" minOccurs="0"/>
                <xsd:element ref="ns2:Creator" minOccurs="0"/>
                <xsd:element ref="ns2:EPA_x0020_Office" minOccurs="0"/>
                <xsd:element ref="ns2:Record" minOccurs="0"/>
                <xsd:element ref="ns3:CategoryDescription" minOccurs="0"/>
                <xsd:element ref="ns2:Identifier" minOccurs="0"/>
                <xsd:element ref="ns2:EPA_x0020_Contributor" minOccurs="0"/>
                <xsd:element ref="ns2:External_x0020_Contributor" minOccurs="0"/>
                <xsd:element ref="ns4:_Coverage" minOccurs="0"/>
                <xsd:element ref="ns2:EPA_x0020_Related_x0020_Documents" minOccurs="0"/>
                <xsd:element ref="ns4:_Source" minOccurs="0"/>
                <xsd:element ref="ns2:Rights" minOccurs="0"/>
                <xsd:element ref="ns1:Language" minOccurs="0"/>
                <xsd:element ref="ns2:j747ac98061d40f0aa7bd47e1db5675d" minOccurs="0"/>
                <xsd:element ref="ns2:TaxKeywordTaxHTField" minOccurs="0"/>
                <xsd:element ref="ns2:TaxCatchAllLabel" minOccurs="0"/>
                <xsd:element ref="ns2:TaxCatchAll" minOccurs="0"/>
                <xsd:element ref="ns5:MediaServiceMetadata" minOccurs="0"/>
                <xsd:element ref="ns5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Language" ma:index="17" nillable="true" ma:displayName="Language" ma:default="English" ma:description="Select the document language from the drop down." ma:format="Dropdown" ma:internalName="Language" ma:readOnly="false">
      <xsd:simpleType>
        <xsd:restriction base="dms:Choice">
          <xsd:enumeration value="Arabic (Saudi Arabia)"/>
          <xsd:enumeration value="Bulgarian (Bulgaria)"/>
          <xsd:enumeration value="Chinese (Hong Kong S.A.R.)"/>
          <xsd:enumeration value="Chinese (People's Republic of China)"/>
          <xsd:enumeration value="Chinese (Taiwan)"/>
          <xsd:enumeration value="Croatian (Croatia)"/>
          <xsd:enumeration value="Czech (Czech Republic)"/>
          <xsd:enumeration value="Danish (Denmark)"/>
          <xsd:enumeration value="Dutch (Netherlands)"/>
          <xsd:enumeration value="English"/>
          <xsd:enumeration value="Estonian (Estonia)"/>
          <xsd:enumeration value="Finnish (Finland)"/>
          <xsd:enumeration value="French (France)"/>
          <xsd:enumeration value="German (Germany)"/>
          <xsd:enumeration value="Greek (Greece)"/>
          <xsd:enumeration value="Hebrew (Israel)"/>
          <xsd:enumeration value="Hindi (India)"/>
          <xsd:enumeration value="Hungarian (Hungary)"/>
          <xsd:enumeration value="Indonesian (Indonesia)"/>
          <xsd:enumeration value="Italian (Italy)"/>
          <xsd:enumeration value="Japanese (Japan)"/>
          <xsd:enumeration value="Korean (Korea)"/>
          <xsd:enumeration value="Latvian (Latvia)"/>
          <xsd:enumeration value="Lithuanian (Lithuania)"/>
          <xsd:enumeration value="Malay (Malaysia)"/>
          <xsd:enumeration value="Norwegian (Bokmal) (Norway)"/>
          <xsd:enumeration value="Polish (Poland)"/>
          <xsd:enumeration value="Portuguese (Brazil)"/>
          <xsd:enumeration value="Portuguese (Portugal)"/>
          <xsd:enumeration value="Romanian (Romania)"/>
          <xsd:enumeration value="Russian (Russia)"/>
          <xsd:enumeration value="Serbian (Latin) (Serbia)"/>
          <xsd:enumeration value="Slovak (Slovakia)"/>
          <xsd:enumeration value="Slovenian (Slovenia)"/>
          <xsd:enumeration value="Spanish (Spain)"/>
          <xsd:enumeration value="Swedish (Sweden)"/>
          <xsd:enumeration value="Thai (Thailand)"/>
          <xsd:enumeration value="Turkish (Turkey)"/>
          <xsd:enumeration value="Ukrainian (Ukraine)"/>
          <xsd:enumeration value="Urdu (Islamic Republic of Pakistan)"/>
          <xsd:enumeration value="Vietnamese (Vietnam)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fa91fb-a0ff-4ac5-b2db-65c790d184a4" elementFormDefault="qualified">
    <xsd:import namespace="http://schemas.microsoft.com/office/2006/documentManagement/types"/>
    <xsd:import namespace="http://schemas.microsoft.com/office/infopath/2007/PartnerControls"/>
    <xsd:element name="Document_x0020_Creation_x0020_Date" ma:index="2" nillable="true" ma:displayName="Document Date" ma:default="[today]" ma:description="Enter the date this document was last modified. The upload date has been entered by default." ma:format="DateOnly" ma:internalName="Document_x0020_Creation_x0020_Date" ma:readOnly="false">
      <xsd:simpleType>
        <xsd:restriction base="dms:DateTime"/>
      </xsd:simpleType>
    </xsd:element>
    <xsd:element name="Creator" ma:index="3" nillable="true" ma:displayName="Creator" ma:description="Enter the person primarily responsible for the document. The name of the person uploading the document has been entered by default." ma:list="UserInfo" ma:SharePointGroup="0" ma:internalName="Crea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PA_x0020_Office" ma:index="4" nillable="true" ma:displayName="EPA Office" ma:description="Enter the EPA organization primarily responsible for the document. The office of the person uploading the document has been entered by default." ma:internalName="EPA_x0020_Office" ma:readOnly="false">
      <xsd:simpleType>
        <xsd:restriction base="dms:Text">
          <xsd:maxLength value="255"/>
        </xsd:restriction>
      </xsd:simpleType>
    </xsd:element>
    <xsd:element name="Record" ma:index="5" nillable="true" ma:displayName="Record" ma:default="Shared" ma:description="For documents that provide evidence of EPA decisions and actions, select &quot;Shared&quot; (open access) or &quot;Private&quot; (restricted access)." ma:format="Dropdown" ma:internalName="Record">
      <xsd:simpleType>
        <xsd:restriction base="dms:Choice">
          <xsd:enumeration value="None"/>
          <xsd:enumeration value="Shared"/>
          <xsd:enumeration value="Private"/>
        </xsd:restriction>
      </xsd:simpleType>
    </xsd:element>
    <xsd:element name="Identifier" ma:index="9" nillable="true" ma:displayName="Identifier" ma:description="Enter all EPA identification numbers applicable to this document, one on each line." ma:internalName="Identifier" ma:readOnly="false">
      <xsd:simpleType>
        <xsd:restriction base="dms:Note">
          <xsd:maxLength value="255"/>
        </xsd:restriction>
      </xsd:simpleType>
    </xsd:element>
    <xsd:element name="EPA_x0020_Contributor" ma:index="11" nillable="true" ma:displayName="EPA Contributor" ma:description="Enter an EPA person who contributed to the creation of the document but is not the primary author." ma:list="UserInfo" ma:SharePointGroup="0" ma:internalName="EPA_x0020_Contribu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xternal_x0020_Contributor" ma:index="12" nillable="true" ma:displayName="External Contributor" ma:description="Enter a non-EPA person who contributed to the creation of the document but is not the primary author." ma:internalName="External_x0020_Contributor" ma:readOnly="false">
      <xsd:simpleType>
        <xsd:restriction base="dms:Note">
          <xsd:maxLength value="255"/>
        </xsd:restriction>
      </xsd:simpleType>
    </xsd:element>
    <xsd:element name="EPA_x0020_Related_x0020_Documents" ma:index="14" nillable="true" ma:displayName="Other Related Documents" ma:description="Enter any related document." ma:internalName="EPA_x0020_Related_x0020_Documents" ma:readOnly="false">
      <xsd:simpleType>
        <xsd:restriction base="dms:Note">
          <xsd:maxLength value="255"/>
        </xsd:restriction>
      </xsd:simpleType>
    </xsd:element>
    <xsd:element name="Rights" ma:index="16" nillable="true" ma:displayName="Rights" ma:description="Enter information about intellectual property rights held over the document (e.g. copyright, patent, trademark)." ma:internalName="Rights" ma:readOnly="false">
      <xsd:simpleType>
        <xsd:restriction base="dms:Note">
          <xsd:maxLength value="255"/>
        </xsd:restriction>
      </xsd:simpleType>
    </xsd:element>
    <xsd:element name="j747ac98061d40f0aa7bd47e1db5675d" ma:index="19" nillable="true" ma:taxonomy="true" ma:internalName="j747ac98061d40f0aa7bd47e1db5675d" ma:taxonomyFieldName="Document_x0020_Type" ma:displayName="Document Type" ma:readOnly="false" ma:default="" ma:fieldId="{3747ac98-061d-40f0-aa7b-d47e1db5675d}" ma:sspId="29f62856-1543-49d4-a736-4569d363f533" ma:termSetId="e06cd6a9-a175-4da0-81cb-8dba7aa394a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KeywordTaxHTField" ma:index="21" nillable="true" ma:taxonomy="true" ma:internalName="TaxKeywordTaxHTField" ma:taxonomyFieldName="TaxKeyword" ma:displayName="Enterprise Keywords" ma:readOnly="false" ma:fieldId="{23f27201-bee3-471e-b2e7-b64fd8b7ca38}" ma:taxonomyMulti="true" ma:sspId="29f62856-1543-49d4-a736-4569d363f533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Label" ma:index="23" nillable="true" ma:displayName="Taxonomy Catch All Column1" ma:hidden="true" ma:list="{30b762af-0c13-440f-863a-4ba5d4c33a0d}" ma:internalName="TaxCatchAllLabel" ma:readOnly="true" ma:showField="CatchAllDataLabel" ma:web="902b794e-620a-46e4-8b1a-b260674d7c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" ma:index="24" nillable="true" ma:displayName="Taxonomy Catch All Column" ma:hidden="true" ma:list="{30b762af-0c13-440f-863a-4ba5d4c33a0d}" ma:internalName="TaxCatchAll" ma:showField="CatchAllData" ma:web="902b794e-620a-46e4-8b1a-b260674d7c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.v3" elementFormDefault="qualified">
    <xsd:import namespace="http://schemas.microsoft.com/office/2006/documentManagement/types"/>
    <xsd:import namespace="http://schemas.microsoft.com/office/infopath/2007/PartnerControls"/>
    <xsd:element name="CategoryDescription" ma:index="6" nillable="true" ma:displayName="Description" ma:description="Enter a brief description." ma:internalName="CategoryDescription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Coverage" ma:index="13" nillable="true" ma:displayName="Coverage" ma:description="Enter the geographic location, jurisdiction, or time period for which the document is relevant." ma:internalName="_Coverage" ma:readOnly="false">
      <xsd:simpleType>
        <xsd:restriction base="dms:Text">
          <xsd:maxLength value="255"/>
        </xsd:restriction>
      </xsd:simpleType>
    </xsd:element>
    <xsd:element name="_Source" ma:index="15" nillable="true" ma:displayName="Source" ma:description="Enter a source from which the document is derived." ma:internalName="_Source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551b0a6-5471-47f7-ba10-f36c2afa200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2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2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5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29f62856-1543-49d4-a736-4569d363f533" ContentTypeId="0x0101" PreviousValue="fals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Source xmlns="http://schemas.microsoft.com/sharepoint/v3/fields" xsi:nil="true"/>
    <Language xmlns="http://schemas.microsoft.com/sharepoint/v3">English</Language>
    <j747ac98061d40f0aa7bd47e1db5675d xmlns="4ffa91fb-a0ff-4ac5-b2db-65c790d184a4">
      <Terms xmlns="http://schemas.microsoft.com/office/infopath/2007/PartnerControls"/>
    </j747ac98061d40f0aa7bd47e1db5675d>
    <External_x0020_Contributor xmlns="4ffa91fb-a0ff-4ac5-b2db-65c790d184a4" xsi:nil="true"/>
    <TaxKeywordTaxHTField xmlns="4ffa91fb-a0ff-4ac5-b2db-65c790d184a4">
      <Terms xmlns="http://schemas.microsoft.com/office/infopath/2007/PartnerControls"/>
    </TaxKeywordTaxHTField>
    <Record xmlns="4ffa91fb-a0ff-4ac5-b2db-65c790d184a4">Shared</Record>
    <Rights xmlns="4ffa91fb-a0ff-4ac5-b2db-65c790d184a4" xsi:nil="true"/>
    <Document_x0020_Creation_x0020_Date xmlns="4ffa91fb-a0ff-4ac5-b2db-65c790d184a4">2020-09-17T18:46:12+00:00</Document_x0020_Creation_x0020_Date>
    <EPA_x0020_Office xmlns="4ffa91fb-a0ff-4ac5-b2db-65c790d184a4" xsi:nil="true"/>
    <CategoryDescription xmlns="http://schemas.microsoft.com/sharepoint.v3" xsi:nil="true"/>
    <Identifier xmlns="4ffa91fb-a0ff-4ac5-b2db-65c790d184a4" xsi:nil="true"/>
    <_Coverage xmlns="http://schemas.microsoft.com/sharepoint/v3/fields" xsi:nil="true"/>
    <Creator xmlns="4ffa91fb-a0ff-4ac5-b2db-65c790d184a4">
      <UserInfo>
        <DisplayName/>
        <AccountId xsi:nil="true"/>
        <AccountType/>
      </UserInfo>
    </Creator>
    <EPA_x0020_Related_x0020_Documents xmlns="4ffa91fb-a0ff-4ac5-b2db-65c790d184a4" xsi:nil="true"/>
    <EPA_x0020_Contributor xmlns="4ffa91fb-a0ff-4ac5-b2db-65c790d184a4">
      <UserInfo>
        <DisplayName/>
        <AccountId xsi:nil="true"/>
        <AccountType/>
      </UserInfo>
    </EPA_x0020_Contributor>
    <TaxCatchAll xmlns="4ffa91fb-a0ff-4ac5-b2db-65c790d184a4"/>
  </documentManagement>
</p:properties>
</file>

<file path=customXml/itemProps1.xml><?xml version="1.0" encoding="utf-8"?>
<ds:datastoreItem xmlns:ds="http://schemas.openxmlformats.org/officeDocument/2006/customXml" ds:itemID="{1B246495-054A-43E2-A0A9-86E863551864}"/>
</file>

<file path=customXml/itemProps2.xml><?xml version="1.0" encoding="utf-8"?>
<ds:datastoreItem xmlns:ds="http://schemas.openxmlformats.org/officeDocument/2006/customXml" ds:itemID="{FDF4C4B5-10C7-43FA-B40C-05951377815E}"/>
</file>

<file path=customXml/itemProps3.xml><?xml version="1.0" encoding="utf-8"?>
<ds:datastoreItem xmlns:ds="http://schemas.openxmlformats.org/officeDocument/2006/customXml" ds:itemID="{B953A7C9-63D3-4284-8E89-706FB3BD96DF}"/>
</file>

<file path=customXml/itemProps4.xml><?xml version="1.0" encoding="utf-8"?>
<ds:datastoreItem xmlns:ds="http://schemas.openxmlformats.org/officeDocument/2006/customXml" ds:itemID="{0AC41245-3B2A-455D-97BB-AEBDCF22B75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21</vt:i4>
      </vt:variant>
    </vt:vector>
  </HeadingPairs>
  <TitlesOfParts>
    <vt:vector size="49" baseType="lpstr">
      <vt:lpstr>README</vt:lpstr>
      <vt:lpstr>All Sectors 12</vt:lpstr>
      <vt:lpstr>State Totals 12</vt:lpstr>
      <vt:lpstr>Model Species 12</vt:lpstr>
      <vt:lpstr>afdust</vt:lpstr>
      <vt:lpstr>ag</vt:lpstr>
      <vt:lpstr>airports</vt:lpstr>
      <vt:lpstr>biogenics 12</vt:lpstr>
      <vt:lpstr>cmv_c1c2 12</vt:lpstr>
      <vt:lpstr>cmv_c3 12</vt:lpstr>
      <vt:lpstr>nonpt</vt:lpstr>
      <vt:lpstr>nonroad</vt:lpstr>
      <vt:lpstr>onroad all</vt:lpstr>
      <vt:lpstr>ptagfire</vt:lpstr>
      <vt:lpstr>ptfire</vt:lpstr>
      <vt:lpstr>ptegu</vt:lpstr>
      <vt:lpstr>ptnonipm</vt:lpstr>
      <vt:lpstr>pt_oilgas</vt:lpstr>
      <vt:lpstr>np_oilgas</vt:lpstr>
      <vt:lpstr>rail</vt:lpstr>
      <vt:lpstr>rwc</vt:lpstr>
      <vt:lpstr>othar 12US1</vt:lpstr>
      <vt:lpstr>onroad_can 12US1</vt:lpstr>
      <vt:lpstr>onroad_mex 12US1</vt:lpstr>
      <vt:lpstr>othpt 12US1</vt:lpstr>
      <vt:lpstr>othafdust 12US1</vt:lpstr>
      <vt:lpstr>othptdust 12US1</vt:lpstr>
      <vt:lpstr>ptfire_othna 12US1</vt:lpstr>
      <vt:lpstr>ptfire!annual_2011_draft_ptfire_12US2_cbo5_soa</vt:lpstr>
      <vt:lpstr>afdust!annual_2011ea_v6_11f_afdust_12US2_cmaq_cb05_soa_state</vt:lpstr>
      <vt:lpstr>afdust!annual_2011ea_v6_11f_afdust_12US2_cmaq_cb05_soa_state_1</vt:lpstr>
      <vt:lpstr>ag!annual_2011ea_v6_11f_c1c2rail_12US2_cbo5_soa_state</vt:lpstr>
      <vt:lpstr>rail!annual_2011ea_v6_11f_c1c2rail_12US2_cbo5_soa_state</vt:lpstr>
      <vt:lpstr>'cmv_c1c2 12'!annual_2011ea_v6_11f_c3marine_12US2_cbo5_soa_state</vt:lpstr>
      <vt:lpstr>'cmv_c3 12'!annual_2011ea_v6_11f_c3marine_12US2_cbo5_soa_state</vt:lpstr>
      <vt:lpstr>nonpt!annual_2011ea_v6_11f_nonpt_12US2_cbo5_soa_state</vt:lpstr>
      <vt:lpstr>ptagfire!annual_2011ea_v6_11f_nonpt_12US2_cbo5_soa_state</vt:lpstr>
      <vt:lpstr>nonroad!annual_2011ea_v6_11f_nonroad_12US2_cbo5_soa_state</vt:lpstr>
      <vt:lpstr>'othar 12US1'!annual_2011ea_v6_11f_othar_12US2_cmaq_cb05_soa_state</vt:lpstr>
      <vt:lpstr>'ptfire_othna 12US1'!annual_2011ea_v6_11f_othar_12US2_cmaq_cb05_soa_state</vt:lpstr>
      <vt:lpstr>'onroad_can 12US1'!annual_2011ea_v6_11f_othon_12US2_cmaq_cb05_soa_state</vt:lpstr>
      <vt:lpstr>'onroad_mex 12US1'!annual_2011ea_v6_11f_othon_12US2_cmaq_cb05_soa_state</vt:lpstr>
      <vt:lpstr>'othpt 12US1'!annual_2011ea_v6_11f_othpt_12US2_cmaq_cb05_soa_state</vt:lpstr>
      <vt:lpstr>ptegu!annual_2011ea_v6_11f_ptipm_12US2_cbo5_soa_state</vt:lpstr>
      <vt:lpstr>airports!annual_2011ea_v6_11f_ptnonipm_12US2_cbo5_soa_state</vt:lpstr>
      <vt:lpstr>pt_oilgas!annual_2011ea_v6_11f_ptnonipm_12US2_cbo5_soa_state</vt:lpstr>
      <vt:lpstr>ptnonipm!annual_2011ea_v6_11f_ptnonipm_12US2_cbo5_soa_state</vt:lpstr>
      <vt:lpstr>rwc!annual_2011ea_v6_11f_rwc_12US2_cbo5_soa_state</vt:lpstr>
      <vt:lpstr>beis</vt:lpstr>
    </vt:vector>
  </TitlesOfParts>
  <Company>US-EPA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jbeidler</dc:creator>
  <cp:lastModifiedBy>Eyth, Alison</cp:lastModifiedBy>
  <dcterms:created xsi:type="dcterms:W3CDTF">2013-06-04T13:06:38Z</dcterms:created>
  <dcterms:modified xsi:type="dcterms:W3CDTF">2020-09-17T17:36:21Z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2cd34214-4147-4e57-9bee-9b794e65ab80</vt:lpwstr>
  </property>
  <property fmtid="{D5CDD505-2E9C-101B-9397-08002B2CF9AE}" pid="3" name="ContentTypeId">
    <vt:lpwstr>0x01010041EB47A28C39734F8A9E36F474D1A223</vt:lpwstr>
  </property>
</Properties>
</file>