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sepa.sharepoint.com/sites/r6_Work/R6AirRegs/TXRH/Shared Documents/BART 2022/"/>
    </mc:Choice>
  </mc:AlternateContent>
  <xr:revisionPtr revIDLastSave="0" documentId="8_{687F0169-4752-40EF-8C07-00B27B883B95}" xr6:coauthVersionLast="47" xr6:coauthVersionMax="47" xr10:uidLastSave="{00000000-0000-0000-0000-000000000000}"/>
  <bookViews>
    <workbookView xWindow="57480" yWindow="-120" windowWidth="29040" windowHeight="15720" xr2:uid="{05E9BE7B-D357-44E8-9215-3B5523112CDA}"/>
  </bookViews>
  <sheets>
    <sheet name="ReadMe" sheetId="6" r:id="rId1"/>
    <sheet name="Task 1" sheetId="4" r:id="rId2"/>
    <sheet name="Task 2" sheetId="5" r:id="rId3"/>
    <sheet name="Task 4 Baseline" sheetId="1" r:id="rId4"/>
    <sheet name="Task 5 High Control" sheetId="2" r:id="rId5"/>
    <sheet name="Task 5 Low Control"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8" i="6" l="1"/>
  <c r="D48" i="6"/>
  <c r="E47" i="6"/>
  <c r="D47" i="6"/>
  <c r="E46" i="6"/>
  <c r="D46" i="6"/>
  <c r="E45" i="6"/>
  <c r="D45" i="6"/>
  <c r="E42" i="6"/>
  <c r="D42" i="6"/>
  <c r="E41" i="6"/>
  <c r="D41" i="6"/>
  <c r="E40" i="6"/>
  <c r="D40" i="6"/>
  <c r="E39" i="6"/>
  <c r="D39" i="6"/>
  <c r="E38" i="6"/>
  <c r="D38" i="6"/>
  <c r="E37" i="6"/>
  <c r="D37" i="6"/>
  <c r="E34" i="6"/>
  <c r="D34" i="6"/>
  <c r="E33" i="6"/>
  <c r="D33" i="6"/>
  <c r="D32" i="6"/>
  <c r="E31" i="6"/>
  <c r="D31" i="6"/>
  <c r="E28" i="6"/>
  <c r="D28" i="6"/>
  <c r="E27" i="6"/>
  <c r="D27" i="6"/>
  <c r="D26" i="6"/>
  <c r="E25" i="6"/>
  <c r="D25" i="6"/>
  <c r="D22" i="6"/>
  <c r="D21" i="6"/>
  <c r="D20" i="6"/>
  <c r="D19" i="6"/>
  <c r="C78" i="3"/>
  <c r="C78" i="2"/>
  <c r="C9" i="3"/>
  <c r="C8" i="3"/>
  <c r="C9" i="2"/>
  <c r="C8" i="2"/>
  <c r="C8" i="1"/>
  <c r="C9" i="1"/>
  <c r="C80" i="3" l="1"/>
  <c r="C79" i="3"/>
  <c r="C77" i="3"/>
  <c r="C77" i="2"/>
  <c r="C78" i="1"/>
  <c r="C77" i="1"/>
  <c r="C41" i="5"/>
  <c r="C40" i="5"/>
  <c r="C39" i="5"/>
  <c r="C38" i="5"/>
  <c r="C89" i="4"/>
  <c r="C88" i="4"/>
  <c r="C80" i="2"/>
  <c r="C79" i="2"/>
  <c r="C80" i="1"/>
  <c r="C79" i="1"/>
  <c r="C92" i="4"/>
  <c r="C91" i="4"/>
  <c r="C90" i="4"/>
  <c r="C87" i="4"/>
</calcChain>
</file>

<file path=xl/sharedStrings.xml><?xml version="1.0" encoding="utf-8"?>
<sst xmlns="http://schemas.openxmlformats.org/spreadsheetml/2006/main" count="583" uniqueCount="391">
  <si>
    <t>Task 1 test run</t>
  </si>
  <si>
    <t>Test CAMx version 6.5.  Used TCEQ input files and model exe to replicate January and July results on Atmos</t>
  </si>
  <si>
    <t>size (GB)</t>
  </si>
  <si>
    <t>notes</t>
  </si>
  <si>
    <t>model version</t>
  </si>
  <si>
    <t>/work/ROMO/users/hnf/O400.1/TXRH/camx/camx_7.4TBLeftovers/code/camx65ss/src.wstg.rh.prob_no_ncf</t>
  </si>
  <si>
    <t>From TCEQ harddrives</t>
  </si>
  <si>
    <t>bc16_16s* CAMx options</t>
  </si>
  <si>
    <t>Probing_Tool use NONE, include Pig, time zone 6</t>
  </si>
  <si>
    <t>Chemistry_Solver       = 'EBI',       ! (CMC,IEH,LSODE)</t>
  </si>
  <si>
    <t>PiG_Submodel           = 'GREASD',      ! (None,GREASD,IRON)</t>
  </si>
  <si>
    <t>Probing_Tool           = 'None',     ! (None,SA,DDM,HDDM,PA,IPR,IRR,RTRAC,RTCMC)</t>
  </si>
  <si>
    <t>TCEQ - input data</t>
  </si>
  <si>
    <t>Met - TCEQ</t>
  </si>
  <si>
    <r>
      <t>Met - 36km</t>
    </r>
    <r>
      <rPr>
        <sz val="11"/>
        <rFont val="Calibri"/>
        <family val="2"/>
        <scheme val="minor"/>
      </rPr>
      <t xml:space="preserve"> (CAMx-ready only)</t>
    </r>
  </si>
  <si>
    <t>/asm/ROMO/Region_6/input_TCEQ/met/2016_wrf381_p2KFsn_45_29lyr/*</t>
  </si>
  <si>
    <t>copied from /work/ROMO/R6_BART/TXRH/camx/camx_lt7.4TB/input/met/2016_wrf381_p2KFsn_45_29lyr</t>
  </si>
  <si>
    <r>
      <t>Met-12km</t>
    </r>
    <r>
      <rPr>
        <sz val="11"/>
        <rFont val="Calibri"/>
        <family val="2"/>
        <scheme val="minor"/>
      </rPr>
      <t xml:space="preserve"> (CAMx-ready only)</t>
    </r>
  </si>
  <si>
    <t>/asm/ROMO/Region_6/input_TCEQ/met/2016_wrf381_i2KFsn_45_29lyr/*</t>
  </si>
  <si>
    <t>copied from/work/ROMO/R6_BART/TXRH/camx/camx_lt7.4TB/input/met/2016_wrf381_i2KFsn_45_29lyr</t>
  </si>
  <si>
    <t>Emissions - TCEQ (entire domain)</t>
  </si>
  <si>
    <t>low level-36km/12km</t>
  </si>
  <si>
    <t>/asm/ROMO/Region_6/input_TCEQ/ei/bc16/lo/v1a/*</t>
  </si>
  <si>
    <t>copied from /work/ROMO/R6_BART/TXRH/camx/camx_lt7.4TB/input/ei/bc16/lo/v1a. Few files are bad, this directory update it</t>
  </si>
  <si>
    <t>Point_sources</t>
  </si>
  <si>
    <t>/asm/ROMO/Region_6/input_TCEQ/ei/bc16/el/v1LN/*</t>
  </si>
  <si>
    <t>copied from /work/ROMO/R6_BART/TXRH/camx/camx_lt7.4TB/input/ei/bc16/el/v1LN/</t>
  </si>
  <si>
    <t>IC/BC/TC - TCEQ</t>
  </si>
  <si>
    <t>IC/BC/TC</t>
  </si>
  <si>
    <t>/asm/ROMO/Region_6/input_TCEQ/bcictc/*</t>
  </si>
  <si>
    <t>copied from /work/ROMO/R6_BART/TXRH/camx/camx_7.4TBLeftovers/input/bcictc/2016/gc2019_epri/EPRI-Ramboll/2016</t>
  </si>
  <si>
    <t>other CAMx input files - TCEQ</t>
  </si>
  <si>
    <t>chemparam</t>
  </si>
  <si>
    <t>/asm/ROMO/Region_6/input_TCEQ/other/chemparam/*</t>
  </si>
  <si>
    <t>These 4 were generated by TCEQ</t>
  </si>
  <si>
    <t>landuse</t>
  </si>
  <si>
    <t>/asm/ROMO/Region_6/input_TCEQ/other/landuse/*</t>
  </si>
  <si>
    <t>o3map</t>
  </si>
  <si>
    <t>/asm/ROMO/Region_6/input_TCEQ/other/o3map/*</t>
  </si>
  <si>
    <t>tuv</t>
  </si>
  <si>
    <t>/asm/ROMO/Region_6/input_TCEQ/other/tuv/*</t>
  </si>
  <si>
    <t>EPA - input data</t>
  </si>
  <si>
    <t>dateconv</t>
  </si>
  <si>
    <t>/asm/ROMO/Region_6/input_EPA/dateconv/*</t>
  </si>
  <si>
    <t>converts dates;  from /work/ROMO/users/kpc/camx/dateconv</t>
  </si>
  <si>
    <t>bc16_16s1 January modeling and postprocessing</t>
  </si>
  <si>
    <t>GDIT files:</t>
  </si>
  <si>
    <t>model job</t>
  </si>
  <si>
    <t>/asm/ROMO/Region_6/task.1/bc16_16s1/job</t>
  </si>
  <si>
    <t>rh.prob.20151215.q</t>
  </si>
  <si>
    <t>ran one grid only 36km</t>
  </si>
  <si>
    <t>rh.prob.20151231.q</t>
  </si>
  <si>
    <t>ran nested grid 36km/12km. But did not have 12km restart file</t>
  </si>
  <si>
    <t>rh.prob.20160101.q</t>
  </si>
  <si>
    <t>ran nested grid 36km/12km. With 12km restart file</t>
  </si>
  <si>
    <t>model output</t>
  </si>
  <si>
    <t>/asm/ROMO/Region_6/task.1/bc16_16s1/out/*</t>
  </si>
  <si>
    <t>post job to convert ioapi file</t>
  </si>
  <si>
    <t>/asm/ROMO/Region_6/task.1/bc16_16s1/post-job/new12/convert.avrg+rt.job</t>
  </si>
  <si>
    <t>post ioapi output</t>
  </si>
  <si>
    <t>/asm/ROMO/Region_6/task.1/bc16_16s1/temp12/*</t>
  </si>
  <si>
    <t>2016*.12US2.29.bc16_16s1.epa.camx.avrg.buff.ncf</t>
  </si>
  <si>
    <t>this doman is 248, 398, because CAMX used an extra buff cell around the 12US2 domain</t>
  </si>
  <si>
    <t>2016*.12US2.29.bc16_16s1.epa.camx.avrg.ncf</t>
  </si>
  <si>
    <t xml:space="preserve">this doman is 246, 396, this is 12US2 domain. </t>
  </si>
  <si>
    <t>combine, dailyavg and monthlyavg  job</t>
  </si>
  <si>
    <t>/asm/ROMO/Region_6/task.1/bc16_16s1/post-job/new12/*</t>
  </si>
  <si>
    <t>driver.job2 include all the jobs</t>
  </si>
  <si>
    <t>combine, dailyavg, monthlyavg output</t>
  </si>
  <si>
    <t>/asm/ROMO/Region_6/task.1/bc16_16s1/POST12/*</t>
  </si>
  <si>
    <t>TCEQ files:</t>
  </si>
  <si>
    <t>Process TX model output data to compare with GDIT Simulation</t>
  </si>
  <si>
    <t>model output from TX</t>
  </si>
  <si>
    <t>/work/ROMO/R6_BART/TXRH/camx/camx_lt7.4TB/output/bc16_16s1/v1LN_v1a.2016_wrf381_p2KFsn_i2KFsn/camx65ss_cb6r4hCF</t>
  </si>
  <si>
    <t>post job to convert camx into ioapi</t>
  </si>
  <si>
    <t>/asm/ROMO/Region_6/task.1/bc16_16s1/post-job/new12_TX_convert/convert.py.job1</t>
  </si>
  <si>
    <t xml:space="preserve">GDIT made Python code </t>
  </si>
  <si>
    <t>ioapi output</t>
  </si>
  <si>
    <t>/asm/ROMO/Region_6/task.1/bc16_16s1/temp12_TX/camx65ss_cb6r4hCF_avrg.2016*.rh.bc16_16s1.12km.ncf</t>
  </si>
  <si>
    <t>TCEQ's CAMx output for the 12 km domain (12US2) has an extra buffer cell (248, 398) around the domain compared to the CMAQ 12US2 of (246, 396). To compare to CMAQ, we window down to the CMAQ 12US2.</t>
  </si>
  <si>
    <t>/asm/ROMO/Region_6/task.1/bc16_16s1/temp12_TX/2016*.12US2.29.bc16_16s1.epa.camx.avrg.ncf</t>
  </si>
  <si>
    <t>Only need this file if you want to compare to CMAQ.</t>
  </si>
  <si>
    <t>combine, dailyavg, monthlyavg job</t>
  </si>
  <si>
    <t>/asm/ROMO/Region_6/task.1/bc16_16s1/post-job/new12_TX/*</t>
  </si>
  <si>
    <t>driver.job2 include all jobs</t>
  </si>
  <si>
    <t>combine output</t>
  </si>
  <si>
    <t>/asm/ROMO/Region_6/task.1/bc16_16s1/POST12_TX/*</t>
  </si>
  <si>
    <t>compare two with plots</t>
  </si>
  <si>
    <t>job:</t>
  </si>
  <si>
    <t>/asm/ROMO/Region_6/task.1/bc16_16s1/plot_diff_ACONC/*</t>
  </si>
  <si>
    <t>job scripts (*.csh) are here</t>
  </si>
  <si>
    <t>output</t>
  </si>
  <si>
    <t>/asm/ROMO/Region_6/task.1/bc16_16s1/plot_diff_ACONC/out/*</t>
  </si>
  <si>
    <t>bc16_16s3 July modeling and postprocessing</t>
  </si>
  <si>
    <t>GDIT:</t>
  </si>
  <si>
    <t>/asm/ROMO/Region_6/task.1/bc16_16s3/job/*</t>
  </si>
  <si>
    <t>/asm/ROMO/Region_6/task.1/bc16_16s3/out/*</t>
  </si>
  <si>
    <t>post job to convert into ioapi</t>
  </si>
  <si>
    <t>/asm/ROMO/Region_6/task.1/bc16_16s3/post-job/new12/convert.avrg+rt.job</t>
  </si>
  <si>
    <t xml:space="preserve">this job in driver.job2 </t>
  </si>
  <si>
    <t>/asm/ROMO/Region_6/task.1/bc16_16s3/temp12/*</t>
  </si>
  <si>
    <t>/asm/ROMO/Region_6/task.1/bc16_16s3/post-job/new12/*</t>
  </si>
  <si>
    <t>/asm/ROMO/Region_6/task.1/bc16_16s3/POST12/*</t>
  </si>
  <si>
    <t>TCEQ:</t>
  </si>
  <si>
    <t>/work/ROMO/R6_BART/TXRH/camx/camx_lt7.4TB/output/bc16_16s3/v1LN_v1a.2016_wrf381_p2KFsn_i2KFsn/camx65ss_cb6r4hCF</t>
  </si>
  <si>
    <t xml:space="preserve">TX ran this model </t>
  </si>
  <si>
    <t>post model convert ioapi job</t>
  </si>
  <si>
    <t>/asm/ROMO/Region_6/task.1/bc16_16s1/post-job/new12_TX_convert/convert.py.job7</t>
  </si>
  <si>
    <t>same as bc16_16s1, job name is convert.py.job7</t>
  </si>
  <si>
    <t>/asm/ROMO/Region_6/task.1/bc16_16s3/temp12_TX/camx65ss_cb6r4hCF_avrg.2016*.rh.bc16_16s3.12km.ncf</t>
  </si>
  <si>
    <t>this doman is 248, 398, because  camx has extra buff cell.</t>
  </si>
  <si>
    <t>/asm/ROMO/Region_6/task.1/bc16_16s3/temp12_TX/20160730.12US2.29.bc16_16s3.epa.camx.avrg.ncf</t>
  </si>
  <si>
    <t>combine, dailyavg, monthlyavg  job</t>
  </si>
  <si>
    <t>/asm/ROMO/Region_6/task.1/bc16_16s3/post-job/new12_TX/*</t>
  </si>
  <si>
    <t>driver.job2 has all the jobs in there</t>
  </si>
  <si>
    <t>/asm/ROMO/Region_6/task.1/bc16_16s3/POST12_TX/*</t>
  </si>
  <si>
    <t>job</t>
  </si>
  <si>
    <t>/asm/ROMO/Region_6/task.1/bc16_16s3/plot_diff_ACONC/*</t>
  </si>
  <si>
    <t>/asm/ROMO/Region_6/task.1/bc16_16s3/plot_diff_ACONC/out/*</t>
  </si>
  <si>
    <t>maximum difference plots (January and July)</t>
  </si>
  <si>
    <t>/asm/ROMO/Region_6/task.1/max_diff_plot/*</t>
  </si>
  <si>
    <t>site-compare (network-specific data files contain observed and modeled concentration values side-by-side at each sampling time/day at each monitor location, not full grid)</t>
  </si>
  <si>
    <t>site-compare (sitex) both GDIT and TCEQ</t>
  </si>
  <si>
    <t>/asm/ROMO/Region_6/task.1/bc16_16s1/sitex/*.CAMx_v650_*.csv</t>
  </si>
  <si>
    <t>s1 = January</t>
  </si>
  <si>
    <t>/asm/ROMO/Region_6/task.1/bc16_16s3/sitex/*.CAMx_v650_*.csv</t>
  </si>
  <si>
    <t>s3 = July</t>
  </si>
  <si>
    <t>electronic files (some available options)</t>
  </si>
  <si>
    <t>see totals in column C with formulas:</t>
  </si>
  <si>
    <t>Total file sizes for TCEQ and GDIT input and output with GDIT postprocessing (total of the above)</t>
  </si>
  <si>
    <t>~6.8 TB</t>
  </si>
  <si>
    <t>Total of TCEQ met/emissions/icbc/landuse and epa dateconv</t>
  </si>
  <si>
    <t>~6.3 TB</t>
  </si>
  <si>
    <t>Total of TCEQ met/icbc/landuse and epa dateconv (no emissions)</t>
  </si>
  <si>
    <t>~1.8 TB</t>
  </si>
  <si>
    <t>Total for only the January and July TCEQ and GDIT gridded output I/O API (that can be viewed with PAVE or Verdi)</t>
  </si>
  <si>
    <t>GB</t>
  </si>
  <si>
    <t>Total for only the January and July postprocessed output</t>
  </si>
  <si>
    <t>Total for only the plots</t>
  </si>
  <si>
    <t>Task 2 - rerun CAMx with v7.10</t>
  </si>
  <si>
    <t>Input files are all same as task1 except using EPA-OAQPS v7.10 model exe, CHEM file, photolysis rate, and ozcol files</t>
  </si>
  <si>
    <t>model exe</t>
  </si>
  <si>
    <t>/asm/ROMO/Region_6/task.2/camx/src/v7.10</t>
  </si>
  <si>
    <t>Kirk Baker compilation</t>
  </si>
  <si>
    <t>ran with PiGs as in Task 1</t>
  </si>
  <si>
    <t>ran with the same CAMx options in Task 1</t>
  </si>
  <si>
    <t>Input file for v7.10</t>
  </si>
  <si>
    <t>Chem file</t>
  </si>
  <si>
    <t>/asm/ROMO/Region_6/input_EPA/CAMx7.1.chemparam.CB6r5_CF2</t>
  </si>
  <si>
    <t>from /work/ROMO/users/kpc/camx/src/v7.10/inputs</t>
  </si>
  <si>
    <t>photolysis rate</t>
  </si>
  <si>
    <t>/asm/ROMO/Region_6/input_EPA/RATE/*</t>
  </si>
  <si>
    <t>ozcol</t>
  </si>
  <si>
    <t>/asm/ROMO/Region_6/input_EPA/ozcol/*</t>
  </si>
  <si>
    <t>Emissions Input</t>
  </si>
  <si>
    <t>used the same emissions files in Task 1</t>
  </si>
  <si>
    <t>bc16_16s1_v7.10</t>
  </si>
  <si>
    <t>for Jan run</t>
  </si>
  <si>
    <t>/asm/ROMO/Region_6/task.2/bc16_16s1_v7.10/job/*</t>
  </si>
  <si>
    <t>/asm/ROMO/Region_6/task.2/bc16_16s1_v7.10/out/*</t>
  </si>
  <si>
    <t>post job</t>
  </si>
  <si>
    <t>/asm/ROMO/Region_6/task.2/bc16_16s1_v7.10/post-job/new12/*</t>
  </si>
  <si>
    <t>driver.job2 has all the job file.</t>
  </si>
  <si>
    <t>ioapi format output</t>
  </si>
  <si>
    <t>/asm/ROMO/Region_6/task.2/bc16_16s1_v7.10/temp12/*</t>
  </si>
  <si>
    <t>/asm/ROMO/Region_6/task.2/bc16_16s1_v7.10/POST12/*</t>
  </si>
  <si>
    <t>site-compare (sitex)</t>
  </si>
  <si>
    <t>/asm/ROMO/Region_6/task.2/bc16_16s1_v7.10/sitex/*.CAMx_v710_GDIT*.csv</t>
  </si>
  <si>
    <t>January</t>
  </si>
  <si>
    <t>bc16_16s3_v7.10</t>
  </si>
  <si>
    <t>For July run</t>
  </si>
  <si>
    <t>/asm/ROMO/Region_6/task.2/bc16_16s3_v7.10/job/*</t>
  </si>
  <si>
    <t>/asm/ROMO/Region_6/task.2/bc16_16s3_v7.10/out/*</t>
  </si>
  <si>
    <t>/asm/ROMO/Region_6/task.2/bc16_16s3_v7.10/post-job/new12/*</t>
  </si>
  <si>
    <t>ioapi format</t>
  </si>
  <si>
    <t>/asm/ROMO/Region_6/task.2/bc16_16s3_v7.10/temp12/*</t>
  </si>
  <si>
    <t>combine, dailyavg, monthlyavg  output</t>
  </si>
  <si>
    <t>/asm/ROMO/Region_6/task.2/bc16_16s3_v7.10/POST12/*</t>
  </si>
  <si>
    <t>/asm/ROMO/Region_6/task.2/bc16_16s3_v7.10/sitex/*.CAMx_v710_GDIT*.csv</t>
  </si>
  <si>
    <t>July</t>
  </si>
  <si>
    <t>/asm/ROMO/Region_6/task.2/max_diff_plot/*</t>
  </si>
  <si>
    <t>CAMx v7.10 minus CAMx v6.5</t>
  </si>
  <si>
    <t>Total file sizes for all inputs and outputs to replicate all of this task from the start (including most of Task 1)</t>
  </si>
  <si>
    <t>~6.6 TB</t>
  </si>
  <si>
    <t>~30 GB</t>
  </si>
  <si>
    <t>~15 GB</t>
  </si>
  <si>
    <t xml:space="preserve">Task 4 - Baseline </t>
  </si>
  <si>
    <t>16s1_PSAT_v7.10</t>
  </si>
  <si>
    <t>Annual PSAT, Baseline emissions, no PiGs tracked in the BART runs</t>
  </si>
  <si>
    <t>Emissions input</t>
  </si>
  <si>
    <t>/asm/ROMO/Region_6/R6_BART/emissions_processing/camx/input/rh/ei/bc16/el/v1LN</t>
  </si>
  <si>
    <t>elevated sources broken up into the two types below</t>
  </si>
  <si>
    <t>tx_ard units ("*.tx_ard_bart_only.tagged")</t>
  </si>
  <si>
    <r>
      <t xml:space="preserve">all 420 tx_ard units (BART units are tagged -2 thru -19 for PSAT and tagged for PiG with negative diameters and have </t>
    </r>
    <r>
      <rPr>
        <b/>
        <sz val="11"/>
        <rFont val="Calibri"/>
        <family val="2"/>
        <scheme val="minor"/>
      </rPr>
      <t>BART Baseline max day emissions</t>
    </r>
    <r>
      <rPr>
        <sz val="11"/>
        <rFont val="Calibri"/>
        <family val="2"/>
        <scheme val="minor"/>
      </rPr>
      <t>)</t>
    </r>
  </si>
  <si>
    <t>all other elevated sources across the domain ("*.no_tx_ard_bart")</t>
  </si>
  <si>
    <t>same as previous tasks except tx_ard have been extracted</t>
  </si>
  <si>
    <t>/asm/ROMO/Region_6/R6_BART/emissions_processing/camx/input/rh/ei/bc16/lo</t>
  </si>
  <si>
    <t xml:space="preserve">low level (did not change from Task 1) </t>
  </si>
  <si>
    <t>job.1</t>
  </si>
  <si>
    <t>/asm/ROMO/Region_6/R6_BART/16s1_PSAT_v7.10/job.1</t>
  </si>
  <si>
    <t>all inputs ( emiss, met ) are time zone 6 CST , model also used time zone 6 CST</t>
  </si>
  <si>
    <t xml:space="preserve">psat20151215.1.q  --run  2015350-2015364 , only ran one grid 36km </t>
  </si>
  <si>
    <t>January - March</t>
  </si>
  <si>
    <t>psat20151231.1.q -- run 201512365, run nested grid 36km/12km, do not have nested_grid_restart</t>
  </si>
  <si>
    <t>psat20160101.1.q-  run 2016001-2016092 with nested grid 36km/12km, has nested_grid_restart</t>
  </si>
  <si>
    <t>job.2</t>
  </si>
  <si>
    <t>/asm/ROMO/Region_6/R6_BART/16s1_PSAT_v7.10/job.2</t>
  </si>
  <si>
    <t>April - June</t>
  </si>
  <si>
    <t>psat20160315.2.q -- run 2016076 - 2016090, only ran one grid 36km</t>
  </si>
  <si>
    <t>psat20160331.2.q -- run 2016091, run nested grid 36km/12km, do not have nested_grid_restart</t>
  </si>
  <si>
    <t>psat20160401.2.q -- run 2016092-2016183 with nested grid 36km/12km, has nested_grid_restart</t>
  </si>
  <si>
    <t>job.3</t>
  </si>
  <si>
    <t>/asm/ROMO/Region_6/R6_BART/16s1_PSAT_v7.10/job.3</t>
  </si>
  <si>
    <t>July - September</t>
  </si>
  <si>
    <t>psat20160615.3.q -- run 2016167 - 2016181, only ran one grid 36km</t>
  </si>
  <si>
    <t>psat20160630.3.q -- run 2016182, run nested grid 36km/12km, do not have nested_grid_restart</t>
  </si>
  <si>
    <t>psat20160701.3.q -- rin 2016183-2017275, run nested grid 36km/12km, has nested_grid_restart</t>
  </si>
  <si>
    <t>job.4</t>
  </si>
  <si>
    <t>/asm/ROMO/Region_6/R6_BART/16s1_PSAT_v7.10/job.4</t>
  </si>
  <si>
    <t>October - December</t>
  </si>
  <si>
    <t>psat20160915.4.q -- run 2016259 - 2016273, only run one grid 36km</t>
  </si>
  <si>
    <t>psat20160930.4.q -- run 2016274, run rested grid 36km/12km, do not have nested_grid_restart</t>
  </si>
  <si>
    <t>psat20161001.4.q -- run 2016275-2016366, run nested grid 36km/12km, has nested_grid_restart</t>
  </si>
  <si>
    <t>Model output</t>
  </si>
  <si>
    <t>/asm/ROMO/R6_test/R6_BART/16s1_PSAT_v7.10/out.1/*</t>
  </si>
  <si>
    <t>/asm/ROMO/R6_test/R6_BART/16s1_PSAT_v7.10/out.2/*</t>
  </si>
  <si>
    <t>/asm/ROMO/R6_test/R6_BART/16s1_PSAT_v7.10/out.3/*</t>
  </si>
  <si>
    <t>/asm/ROMO/R6_test/R6_BART/16s1_PSAT_v7.10/out.4/*</t>
  </si>
  <si>
    <t>post-model job</t>
  </si>
  <si>
    <t>new.1</t>
  </si>
  <si>
    <t>/asm/ROMO/Region_6/R6_BART/16s1_PSAT_v7.10/post-job/new.1/*</t>
  </si>
  <si>
    <t>driver.job2 is main job which include all the jobs in there.</t>
  </si>
  <si>
    <t>new.2</t>
  </si>
  <si>
    <t>/asm/ROMO/Region_6/R6_BART/16s1_PSAT_v7.10/post-job/new.2/*</t>
  </si>
  <si>
    <t>new.3</t>
  </si>
  <si>
    <t>/asm/ROMO/Region_6/R6_BART/16s1_PSAT_v7.10/post-job/new.3/*</t>
  </si>
  <si>
    <t>new.4</t>
  </si>
  <si>
    <t>/asm/ROMO/Region_6/R6_BART/16s1_PSAT_v7.10/post-job/new.4/*</t>
  </si>
  <si>
    <t>post model output data</t>
  </si>
  <si>
    <t>IOAPI format files</t>
  </si>
  <si>
    <t>/asm/ROMO/Region_6/R6_BART/16s1_PSAT_v7.10/temp12.1/*</t>
  </si>
  <si>
    <t>/asm/ROMO/Region_6/R6_BART/16s1_PSAT_v7.10/temp12.2/*</t>
  </si>
  <si>
    <t>/asm/ROMO/Region_6/R6_BART/16s1_PSAT_v7.10/temp12.3/*</t>
  </si>
  <si>
    <t>/asm/ROMO/Region_6/R6_BART/16s1_PSAT_v7.10/temp12.4/*</t>
  </si>
  <si>
    <t>combine, dailyavg, monthlyavg</t>
  </si>
  <si>
    <t>/asm/ROMO/Region_6/R6_BART/16s1_PSAT_v7.10/POST12.1/*</t>
  </si>
  <si>
    <t>/asm/ROMO/Region_6/R6_BART/16s1_PSAT_v7.10/POST12.2/*</t>
  </si>
  <si>
    <t>for change into time zone 0 ( GMT time zone )</t>
  </si>
  <si>
    <t xml:space="preserve">/asm/ROMO/Region_6/R6_BART/16s1_PSAT_v7.10/POST12.3/*  </t>
  </si>
  <si>
    <t>need extra two days data. The file names with "*p2" means those files have 2 extra days</t>
  </si>
  <si>
    <t>/asm/ROMO/Region_6/R6_BART/16s1_PSAT_v7.10/POST12.4/*</t>
  </si>
  <si>
    <r>
      <rPr>
        <sz val="11"/>
        <color rgb="FFFF0000"/>
        <rFont val="Calibri"/>
        <family val="2"/>
        <scheme val="minor"/>
      </rPr>
      <t>dailyavg data are time zone 0 GMT time zone</t>
    </r>
    <r>
      <rPr>
        <sz val="11"/>
        <color theme="1"/>
        <rFont val="Calibri"/>
        <family val="2"/>
        <scheme val="minor"/>
      </rPr>
      <t>, we used hr2day program to change and create dailyavg file</t>
    </r>
  </si>
  <si>
    <t>#&gt; constant hour offset between desired time zone and GMT (default is 0)</t>
  </si>
  <si>
    <t xml:space="preserve"> setenv HROFFSET -6</t>
  </si>
  <si>
    <t>if combine file GMT , then HROFFSET 0 ( 0 is default )</t>
  </si>
  <si>
    <t>use daylight savings time</t>
  </si>
  <si>
    <t>#&gt; set to use daylight savings time (default is N)</t>
  </si>
  <si>
    <t xml:space="preserve"> setenv USEDST Y</t>
  </si>
  <si>
    <t xml:space="preserve">used m3xtract program to get each month data. </t>
  </si>
  <si>
    <t>dailyavg.LST.Y_24.16s1_PSAT_v7.10.avrg.grd02.*.p2.ncf ( this file has extra days)</t>
  </si>
  <si>
    <t>dailyavg.LST.Y_24.16s1_PSAT_v7.10.avrg.grd02.*.ncf ( this file has correct days in each month )</t>
  </si>
  <si>
    <t>use m3tproc program to get montlyavg data.</t>
  </si>
  <si>
    <t>monthlyavg.LST.Y_24.16s1_PSAT_v7.10.avrg.grd02.*.ncf</t>
  </si>
  <si>
    <t>monthlyavg.LST.Y_24.16s1_PSAT_v7.10.sa.grd02.*.ncf</t>
  </si>
  <si>
    <t>put all 12 month dailyavg into one file</t>
  </si>
  <si>
    <t>/asm/ROMO/Region_6/R6_BART/16s1_PSAT_v7.10/POST12.1/dailyavg</t>
  </si>
  <si>
    <t>use m3xtract program to put all 12 months data into one file</t>
  </si>
  <si>
    <t>allmonth.LST.Y_24.16s1_PSAT_v7.10.avrg.grd02.ncf</t>
  </si>
  <si>
    <t>total for avrg and sa files</t>
  </si>
  <si>
    <t>allmonth.LST.Y_24.16s1_PSAT_v7.10.sa.grd02.ncf</t>
  </si>
  <si>
    <t>visibility post-processing</t>
  </si>
  <si>
    <t>/asm/ROMO/Region_6/R6_BART/16s1_PSAT_v7.10/vis_postproc</t>
  </si>
  <si>
    <t>contains the preparatory work ('0.prep'), the HI and LO case directories link to the base run '0.prep'</t>
  </si>
  <si>
    <t>Total of all inputs and outputs for the year</t>
  </si>
  <si>
    <t>~12 TB</t>
  </si>
  <si>
    <t>Total to replicate these runs starting from this Task (incl ancillary CAMx files)</t>
  </si>
  <si>
    <t>~13 TB</t>
  </si>
  <si>
    <t>Total for only the gridded output I/O API for the year (that can be viewed with PAVE or Verdi)</t>
  </si>
  <si>
    <t>Total for only the combined/dailyavg/monthlyavg postprocessed output</t>
  </si>
  <si>
    <t>Task 5 High Control</t>
  </si>
  <si>
    <t>16s1_PSAT_HI_v7.10</t>
  </si>
  <si>
    <t xml:space="preserve">Generate ‘High’ Control Scenario Simulations </t>
  </si>
  <si>
    <t>/asm/ROMO/Region_6/R6_BART/emissions_processing/camx/input/rh/ei/bc16/el/v1LN_hi</t>
  </si>
  <si>
    <r>
      <t xml:space="preserve">all 420 tx_ard units (BART units are tagged -2 thru -19 for PSAT and tagged for PiG with negative diameters and have </t>
    </r>
    <r>
      <rPr>
        <b/>
        <sz val="11"/>
        <rFont val="Calibri"/>
        <family val="2"/>
        <scheme val="minor"/>
      </rPr>
      <t>BART High-level controls emissions</t>
    </r>
    <r>
      <rPr>
        <sz val="11"/>
        <rFont val="Calibri"/>
        <family val="2"/>
        <scheme val="minor"/>
      </rPr>
      <t>)</t>
    </r>
  </si>
  <si>
    <t>unchanged in all tasks</t>
  </si>
  <si>
    <t>/asm/ROMO/Region_6/R6_BART/16s1_PSAT_HI_v7.10/job.1</t>
  </si>
  <si>
    <t>model also used time zone 6 CST</t>
  </si>
  <si>
    <t>psat20160101.1.q-  run 2016001-2016092. run nested grid 36km/12km. Has nested_grid_restart</t>
  </si>
  <si>
    <t>/asm/ROMO/Region_6/R6_BART/16s1_PSAT_HI_v7.10/job.2</t>
  </si>
  <si>
    <t>psat20160401.2.q -- run 2016092 - 2016183 with nested grid. 36km/12km. Has nested_grid_restart</t>
  </si>
  <si>
    <t>/asm/ROMO/Region_6/R6_BART/16s1_PSAT_HI_v7.10/job.3</t>
  </si>
  <si>
    <t>psat20160701.3.q -- 2016183-2017275, run nested grid, 36km/12km. Has nested_grid_restart</t>
  </si>
  <si>
    <t>/asm/ROMO/Region_6/R6_BART/16s1_PSAT_HI_v7.10/job.4</t>
  </si>
  <si>
    <t>psat20160915.4.q-  run 2016259 - 2016273, only run one grid 36km</t>
  </si>
  <si>
    <t>psat20161001.4.q -- run 2016275-2016366, run nested grid, 36km/12km. Have nested_grid_restart</t>
  </si>
  <si>
    <t>/asm/ROMO/Region_6/R6_BART/16s1_PSAT_HI_v7.10/out.1</t>
  </si>
  <si>
    <t>/asm/ROMO/Region_6/R6_BART/16s1_PSAT_HI_v7.10/out.2</t>
  </si>
  <si>
    <t>/asm/ROMO/Region_6/R6_BART/16s1_PSAT_HI_v7.10/out.3</t>
  </si>
  <si>
    <t>/asm/ROMO/Region_6/R6_BART/16s1_PSAT_HI_v7.10/out.4</t>
  </si>
  <si>
    <t>/asm/ROMO/Region_6/R6_BART/16s1_PSAT_HI_v7.10/post-job/new.1</t>
  </si>
  <si>
    <t>/asm/ROMO/Region_6/R6_BART/16s1_PSAT_HI_v7.10/post-job/new.2</t>
  </si>
  <si>
    <t>/asm/ROMO/Region_6/R6_BART/16s1_PSAT_HI_v7.10/post-job/new.3</t>
  </si>
  <si>
    <t>/asm/ROMO/Region_6/R6_BART/16s1_PSAT_HI_v7.10/post-job/new.4</t>
  </si>
  <si>
    <t>/asm/ROMO/Region_6/R6_BART/16s1_PSAT_HI_v7.10/temp12.1</t>
  </si>
  <si>
    <t>/asm/ROMO/Region_6/R6_BART/16s1_PSAT_HI_v7.10/temp12.2</t>
  </si>
  <si>
    <t>convert files into ioapi format</t>
  </si>
  <si>
    <t>/asm/ROMO/Region_6/R6_BART/16s1_PSAT_HI_v7.10/temp12.3</t>
  </si>
  <si>
    <t>in temp12.* are all ioapi format</t>
  </si>
  <si>
    <t>/asm/ROMO/Region_6/R6_BART/16s1_PSAT_HI_v7.10/temp12.4</t>
  </si>
  <si>
    <t>time zone is 6</t>
  </si>
  <si>
    <t>/asm/ROMO/Region_6/R6_BART/16s1_PSAT_HI_v7.10/POST12.1</t>
  </si>
  <si>
    <t>/asm/ROMO/Region_6/R6_BART/16s1_PSAT_HI_v7.10/POST12.2</t>
  </si>
  <si>
    <t>/asm/ROMO/Region_6/R6_BART/16s1_PSAT_HI_v7.10/POST12.3</t>
  </si>
  <si>
    <t>need extra two days data. The file name has *p2 mean those data has extra 2 days</t>
  </si>
  <si>
    <t>/asm/ROMO/Region_6/R6_BART/16s1_PSAT_HI_v7.10/POST12.4</t>
  </si>
  <si>
    <t>use dailight saving time</t>
  </si>
  <si>
    <t>dailyavg.LST.Y_24.16s1_PSAT_HI_v7.10.avrg.grd02.*.p2.ncf ( this file has exta day in there )</t>
  </si>
  <si>
    <t>dailyavg.LST.Y_24.16s1_PSAT_HI_v7.10.avrg.grd02.*.ncf ( this file has right days in each month )</t>
  </si>
  <si>
    <t>/asm/ROMO/Region_6/R6_BART/16s1_PSAT_HI_v7.10/POST12.1/dailyavg</t>
  </si>
  <si>
    <t>allmonth.LST.Y_24.16s1_PSAT_HI_v7.10.avrg.grd02.ncf</t>
  </si>
  <si>
    <t>for avrg and sa both files</t>
  </si>
  <si>
    <t>allmonth.LST.Y_24.16s1_PSAT_HI_v7.10.sa.grd02.ncf</t>
  </si>
  <si>
    <t>/asm/ROMO/Region_6/R6_BART/16s1_PSAT_HI_v7.10/vis_postproc</t>
  </si>
  <si>
    <t>'0.prep' is linked to the task 4 base run</t>
  </si>
  <si>
    <t>~11 TB</t>
  </si>
  <si>
    <t>Total of all inputs and outputs that are different from the Baseline (Task 4)</t>
  </si>
  <si>
    <t>~7 TB  (see formula for what is the same)</t>
  </si>
  <si>
    <t>Task 5 Low Control</t>
  </si>
  <si>
    <t>16s1_PSAT_LO_v7.10</t>
  </si>
  <si>
    <t xml:space="preserve">Generate ‘Low’ Control Scenario Simulations </t>
  </si>
  <si>
    <t>no PIGs tracked, as in Task 4 Baseline</t>
  </si>
  <si>
    <t>/asm/ROMO/Region_6/R6_BART/emissions_processing/camx/input/rh/ei/bc16/el/v1LN_lo</t>
  </si>
  <si>
    <r>
      <t xml:space="preserve">all 420 tx_ard units (BART units are tagged -2 thru -19 for PSAT and tagged for PiG with negative diameters and have </t>
    </r>
    <r>
      <rPr>
        <b/>
        <sz val="11"/>
        <rFont val="Calibri"/>
        <family val="2"/>
        <scheme val="minor"/>
      </rPr>
      <t>BART Low-level control emissions</t>
    </r>
    <r>
      <rPr>
        <sz val="11"/>
        <rFont val="Calibri"/>
        <family val="2"/>
        <scheme val="minor"/>
      </rPr>
      <t>)</t>
    </r>
  </si>
  <si>
    <t>/asm/ROMO/Region_6/R6_BART/16s1_PSAT_LO_v7.10/job.1</t>
  </si>
  <si>
    <t>/asm/ROMO/Region_6/R6_BART/16s1_PSAT_LO_v7.10/job.2</t>
  </si>
  <si>
    <t>/asm/ROMO/Region_6/R6_BART/16s1_PSAT_LO_v7.10/job.3</t>
  </si>
  <si>
    <t>/asm/ROMO/Region_6/R6_BART/16s1_PSAT_LO_v7.10/job.4</t>
  </si>
  <si>
    <t>/asm/ROMO/Region_6/R6_BART/16s1_PSAT_LO_v7.10/out.1</t>
  </si>
  <si>
    <t>/asm/ROMO/Region_6/R6_BART/16s1_PSAT_LO_v7.10/out.2</t>
  </si>
  <si>
    <t>/asm/ROMO/Region_6/R6_BART/16s1_PSAT_LO_v7.10/out.3</t>
  </si>
  <si>
    <t>/asm/ROMO/Region_6/R6_BART/16s1_PSAT_LO_v7.10/out.4</t>
  </si>
  <si>
    <t>/asm/ROMO/Region_6/R6_BART/16s1_PSAT_LO_v7.10/post-job/new.1</t>
  </si>
  <si>
    <t>/asm/ROMO/Region_6/R6_BART/16s1_PSAT_LO_v7.10/post-job/new.2</t>
  </si>
  <si>
    <t>/asm/ROMO/Region_6/R6_BART/16s1_PSAT_LO_v7.10/post-job/new.3</t>
  </si>
  <si>
    <t>/asm/ROMO/Region_6/R6_BART/16s1_PSAT_LO_v7.10/post-job/new.4</t>
  </si>
  <si>
    <t>/asm/ROMO/Region_6/R6_BART/16s1_PSAT_LO_v7.10/temp12.1</t>
  </si>
  <si>
    <t>/asm/ROMO/Region_6/R6_BART/16s1_PSAT_LO_v7.10/temp12.2</t>
  </si>
  <si>
    <t>/asm/ROMO/Region_6/R6_BART/16s1_PSAT_LO_v7.10/temp12.3</t>
  </si>
  <si>
    <t>/asm/ROMO/Region_6/R6_BART/16s1_PSAT_LO_v7.10/temp12.4</t>
  </si>
  <si>
    <t>/asm/ROMO/Region_6/R6_BART/16s1_PSAT_LO_v7.10/POST12.1</t>
  </si>
  <si>
    <t>/asm/ROMO/Region_6/R6_BART/16s1_PSAT_LO_v7.10/POST12.2</t>
  </si>
  <si>
    <t>/asm/ROMO/Region_6/R6_BART/16s1_PSAT_LO_v7.10/POST12.3</t>
  </si>
  <si>
    <t>/asm/ROMO/Region_6/R6_BART/16s1_PSAT_LO_v7.10/POST12.4</t>
  </si>
  <si>
    <t>dailyavg.LST.Y_24.16s1_PSAT_LO_v7.10.avrg.grd02.*.p2.ncf ( this file has exta day in there )</t>
  </si>
  <si>
    <t>dailyavg.LST.Y_24.16s1_PSAT_LO_v7.10.avrg.grd02.*.ncf ( this file has right days in each month )</t>
  </si>
  <si>
    <t>/asm/ROMO/Region_6/R6_BART/16s1_PSAT_LO_v7.10/POST12.1/dailyavg</t>
  </si>
  <si>
    <t>allmonth.LST.Y_24.16s1_PSAT_LO_v7.10.avrg.grd02.ncf</t>
  </si>
  <si>
    <t>allmonth.LST.Y_24.16s1_PSAT_LO_v7.10.sa.grd02.ncf</t>
  </si>
  <si>
    <t>/asm/ROMO/Region_6/R6_BART/16s1_PSAT_LO_v7.10/vis_postproc</t>
  </si>
  <si>
    <t xml:space="preserve">output is "GDIT minus TCEQ" </t>
  </si>
  <si>
    <t xml:space="preserve">plots are "TCEQ minus GDIT" (as noted in the README of this directory) </t>
  </si>
  <si>
    <t>Run with GREASD PiG like TCEQ</t>
  </si>
  <si>
    <t>same as Task 2; PiG model option set to NONE (not run with PiG)</t>
  </si>
  <si>
    <t>same as Task 2 &amp; Task 4; PiG model option set to NONE (not run with PiG)</t>
  </si>
  <si>
    <t>Each tab in this spreasheet corresponds to a GDIT Task from the GDIT work order 400.1.</t>
  </si>
  <si>
    <t>Each task is documented in the GDIT final report, "GDIT_WO400.1_Documentation_Final.docx" and in Section 5.2 of the 2023 BART Modeling TSD.</t>
  </si>
  <si>
    <t>Each tab represents the CAMx model options chosen for each Task, along with the filenames, file locations, descriptors, and corresponding file sizes.</t>
  </si>
  <si>
    <t>From Appendix P of the 2023 BART Modeling TSD:</t>
  </si>
  <si>
    <t xml:space="preserve">Note: Modeling files (CALPUFF and CAMx) are large and due to size and/or file type cannot be added to the electronic docket available at www.regulations.gov. Electronic files are available upon request. </t>
  </si>
  <si>
    <t xml:space="preserve">approximate size for informing what files to request and approximate disk drive space needed to copy files.  </t>
  </si>
  <si>
    <t>Please Contact Erik Snyder (Snyder.erik@epa.gov 214-665-7305) or Ron Thomas (Thomas.ronald@epa.gov 214-665-7478) to discuss obtaining a copy of CALPUFF and/or CAMx modeling files.</t>
  </si>
  <si>
    <t>Total to replicate these runs starting from this Task (incl ancillary CAMx files - IC/BC, landuse, photolysis rate, chem file, ozcal, met)  (Need this once if want to replicate run but approx. 6 TB is the same for all runs)</t>
  </si>
  <si>
    <t>~ 7 TB</t>
  </si>
  <si>
    <t>Below is a summary table for each CAMx Model Run</t>
  </si>
  <si>
    <t>Indicate with X</t>
  </si>
  <si>
    <t>If requesting copies of any of these files, please refer to the corresponding file sizes, and have an external harddrive(s) of that size available for the selected files prior to calling or emailing EPA with your data file request.</t>
  </si>
  <si>
    <t>avg *.ncf files</t>
  </si>
  <si>
    <t>avrg and sa *.ncf files -- model output  format are camx format, used camx2ioapi program to convert into ioapi format, those are  time zone 6</t>
  </si>
  <si>
    <t>avrg and SA *.ncf files -- model output  format are camx format, used camx2ioapi program</t>
  </si>
  <si>
    <r>
      <rPr>
        <sz val="11"/>
        <rFont val="Calibri"/>
        <family val="2"/>
        <scheme val="minor"/>
      </rPr>
      <t>avrg and sa *.ncf files</t>
    </r>
    <r>
      <rPr>
        <sz val="11"/>
        <color rgb="FFFF0000"/>
        <rFont val="Calibri"/>
        <family val="2"/>
        <scheme val="minor"/>
      </rPr>
      <t xml:space="preserve"> -- combine file( hourly data ) is  time zone 6</t>
    </r>
  </si>
  <si>
    <r>
      <rPr>
        <sz val="11"/>
        <rFont val="Calibri"/>
        <family val="2"/>
        <scheme val="minor"/>
      </rPr>
      <t>avrg and sa *.ncf files</t>
    </r>
    <r>
      <rPr>
        <sz val="11"/>
        <color rgb="FFFF0000"/>
        <rFont val="Calibri"/>
        <family val="2"/>
        <scheme val="minor"/>
      </rPr>
      <t xml:space="preserve"> -- combine file (hourly data) is time zone 6</t>
    </r>
  </si>
  <si>
    <t>avrg and sa *.ncf files -- model output file format are camx format, used camx2ioapi program</t>
  </si>
  <si>
    <r>
      <rPr>
        <sz val="11"/>
        <rFont val="Calibri"/>
        <family val="2"/>
        <scheme val="minor"/>
      </rPr>
      <t>avrg and sa *.ncf files</t>
    </r>
    <r>
      <rPr>
        <sz val="11"/>
        <color rgb="FFFF0000"/>
        <rFont val="Calibri"/>
        <family val="2"/>
        <scheme val="minor"/>
      </rPr>
      <t xml:space="preserve"> -- combine file( hourly data ) are  time zone 6</t>
    </r>
  </si>
  <si>
    <t>Requestors will need to provide Hard Drives for copying of the data and we have tried to summarize different levels of data needs such that the requestor can target the information they want to review during the Public Comment Period.  Amount of the data requested will impact the time to copy the data and the cost of the total hard drive space requestor will need to provide.  Contact EPA prior to purchasing hard drive(s) and requesting data as shipping address is not EPA Region 6.</t>
  </si>
  <si>
    <t xml:space="preserve">Overall File Sizes for all the CAMx modeling files is quite large.  We have included this file “WO400.1_file_location_sizes.xlsx” spreadsheet in the docket with list of CAMx modeling files directories and </t>
  </si>
  <si>
    <t>Total to replicate these runs starting from this Task (incl ancillary CAMx files but not duplicate data if you have the full 13 TB  set from Task 4 baseline)</t>
  </si>
  <si>
    <t>TASK 4 BASELINE  (BART-Eligible Units with 24-hour Max emissions for NOx and SO2 and estimated high PM emissions)</t>
  </si>
  <si>
    <t>TASK 5 High Control (Subject to BART- High Control run)</t>
  </si>
  <si>
    <t>TASK 5 Low Control (Subject to BART - Low Control run)</t>
  </si>
  <si>
    <t>Replication - TASK 1 (Used TCEQ 2nd round RH SIP files and replicated January and July on EPA's computers using EPA's compiled version of CAMx v6.5 )</t>
  </si>
  <si>
    <t>CAMx Sensitivity - TASK 2 (Used EPA modeling files from TASK 1 and ran with newer version of CAMx v7.10 for January and July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</si>
</sst>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name val="Arial"/>
      <family val="2"/>
    </font>
    <font>
      <b/>
      <sz val="11"/>
      <color rgb="FF0070C0"/>
      <name val="Calibri"/>
      <family val="2"/>
      <scheme val="minor"/>
    </font>
    <font>
      <b/>
      <sz val="12"/>
      <color theme="1"/>
      <name val="Calibri"/>
      <family val="2"/>
      <scheme val="minor"/>
    </font>
    <font>
      <sz val="11"/>
      <color rgb="FF00B050"/>
      <name val="Calibri"/>
      <family val="2"/>
      <scheme val="minor"/>
    </font>
    <font>
      <b/>
      <sz val="11"/>
      <color rgb="FF00B050"/>
      <name val="Calibri"/>
      <family val="2"/>
      <scheme val="minor"/>
    </font>
    <font>
      <b/>
      <sz val="11"/>
      <name val="Calibri"/>
      <family val="2"/>
      <scheme val="minor"/>
    </font>
    <font>
      <b/>
      <sz val="11"/>
      <color theme="8" tint="-0.249977111117893"/>
      <name val="Calibri"/>
      <family val="2"/>
      <scheme val="minor"/>
    </font>
    <font>
      <sz val="11"/>
      <color theme="0" tint="-0.249977111117893"/>
      <name val="Calibri"/>
      <family val="2"/>
      <scheme val="minor"/>
    </font>
    <font>
      <sz val="12"/>
      <color theme="1"/>
      <name val="Times New Roman"/>
      <family val="1"/>
    </font>
    <font>
      <sz val="12"/>
      <color theme="1"/>
      <name val="Calibri"/>
      <family val="2"/>
      <scheme val="minor"/>
    </font>
  </fonts>
  <fills count="2">
    <fill>
      <patternFill patternType="none"/>
    </fill>
    <fill>
      <patternFill patternType="gray125"/>
    </fill>
  </fills>
  <borders count="2">
    <border>
      <left/>
      <right/>
      <top/>
      <bottom/>
      <diagonal/>
    </border>
    <border>
      <left/>
      <right/>
      <top/>
      <bottom style="medium">
        <color auto="1"/>
      </bottom>
      <diagonal/>
    </border>
  </borders>
  <cellStyleXfs count="1">
    <xf numFmtId="0" fontId="0" fillId="0" borderId="0"/>
  </cellStyleXfs>
  <cellXfs count="42">
    <xf numFmtId="0" fontId="0" fillId="0" borderId="0" xfId="0"/>
    <xf numFmtId="0" fontId="0" fillId="0" borderId="0" xfId="0" applyAlignment="1">
      <alignment horizontal="center"/>
    </xf>
    <xf numFmtId="0" fontId="2" fillId="0" borderId="0" xfId="0" applyFont="1"/>
    <xf numFmtId="0" fontId="1" fillId="0" borderId="0" xfId="0" applyFont="1"/>
    <xf numFmtId="0" fontId="3" fillId="0" borderId="0" xfId="0" applyFont="1"/>
    <xf numFmtId="0" fontId="0" fillId="0" borderId="0" xfId="0" applyAlignment="1">
      <alignment vertical="center"/>
    </xf>
    <xf numFmtId="0" fontId="5" fillId="0" borderId="0" xfId="0" applyFont="1"/>
    <xf numFmtId="0" fontId="0" fillId="0" borderId="0" xfId="0" quotePrefix="1"/>
    <xf numFmtId="0" fontId="1" fillId="0" borderId="1" xfId="0" applyFont="1" applyBorder="1"/>
    <xf numFmtId="0" fontId="0" fillId="0" borderId="1" xfId="0" applyBorder="1"/>
    <xf numFmtId="0" fontId="4" fillId="0" borderId="1" xfId="0" applyFont="1" applyBorder="1"/>
    <xf numFmtId="0" fontId="0" fillId="0" borderId="0" xfId="0" applyBorder="1"/>
    <xf numFmtId="0" fontId="1" fillId="0" borderId="0" xfId="0" applyFont="1" applyAlignment="1">
      <alignment horizontal="center"/>
    </xf>
    <xf numFmtId="0" fontId="6" fillId="0" borderId="0" xfId="0" applyFont="1"/>
    <xf numFmtId="0" fontId="2" fillId="0" borderId="0" xfId="0" applyFont="1" applyFill="1" applyBorder="1"/>
    <xf numFmtId="0" fontId="7" fillId="0" borderId="0" xfId="0" applyFont="1" applyBorder="1"/>
    <xf numFmtId="0" fontId="8" fillId="0" borderId="0" xfId="0" applyFont="1" applyFill="1" applyBorder="1"/>
    <xf numFmtId="0" fontId="7" fillId="0" borderId="0" xfId="0" applyFont="1"/>
    <xf numFmtId="0" fontId="0" fillId="0" borderId="1" xfId="0" applyFont="1" applyBorder="1"/>
    <xf numFmtId="0" fontId="0" fillId="0" borderId="1" xfId="0" applyBorder="1" applyAlignment="1">
      <alignment horizontal="center"/>
    </xf>
    <xf numFmtId="0" fontId="7" fillId="0" borderId="0" xfId="0" applyFont="1" applyAlignment="1">
      <alignment horizontal="center"/>
    </xf>
    <xf numFmtId="0" fontId="3" fillId="0" borderId="0" xfId="0" applyFont="1" applyAlignment="1">
      <alignment horizontal="center"/>
    </xf>
    <xf numFmtId="0" fontId="1" fillId="0" borderId="0" xfId="0" applyFont="1" applyAlignment="1">
      <alignment wrapText="1"/>
    </xf>
    <xf numFmtId="0" fontId="1" fillId="0" borderId="0" xfId="0" applyFont="1" applyAlignment="1">
      <alignment vertical="top" wrapText="1"/>
    </xf>
    <xf numFmtId="0" fontId="9" fillId="0" borderId="0" xfId="0" applyFont="1"/>
    <xf numFmtId="0" fontId="2" fillId="0" borderId="1" xfId="0" applyFont="1" applyBorder="1"/>
    <xf numFmtId="1" fontId="0" fillId="0" borderId="0" xfId="0" applyNumberFormat="1"/>
    <xf numFmtId="0" fontId="10" fillId="0" borderId="0" xfId="0" applyFont="1" applyFill="1" applyBorder="1"/>
    <xf numFmtId="0" fontId="3" fillId="0" borderId="0" xfId="0" applyFont="1" applyBorder="1"/>
    <xf numFmtId="2" fontId="0" fillId="0" borderId="0" xfId="0" applyNumberFormat="1"/>
    <xf numFmtId="0" fontId="11" fillId="0" borderId="0" xfId="0" applyFont="1"/>
    <xf numFmtId="1" fontId="3" fillId="0" borderId="0" xfId="0" applyNumberFormat="1" applyFont="1" applyAlignment="1">
      <alignment horizontal="right"/>
    </xf>
    <xf numFmtId="1" fontId="0" fillId="0" borderId="0" xfId="0" applyNumberFormat="1" applyAlignment="1">
      <alignment horizontal="right"/>
    </xf>
    <xf numFmtId="0" fontId="0" fillId="0" borderId="0" xfId="0" applyAlignment="1">
      <alignment horizontal="right"/>
    </xf>
    <xf numFmtId="0" fontId="3" fillId="0" borderId="0" xfId="0" applyFont="1" applyAlignment="1">
      <alignment horizontal="right"/>
    </xf>
    <xf numFmtId="0" fontId="3" fillId="0" borderId="0" xfId="0" applyFont="1" applyAlignment="1">
      <alignment horizontal="right" indent="1"/>
    </xf>
    <xf numFmtId="0" fontId="9" fillId="0" borderId="0" xfId="0" applyFont="1" applyBorder="1"/>
    <xf numFmtId="0" fontId="12" fillId="0" borderId="0" xfId="0" applyFont="1"/>
    <xf numFmtId="0" fontId="13" fillId="0" borderId="0" xfId="0" applyFont="1"/>
    <xf numFmtId="0" fontId="0" fillId="0" borderId="0" xfId="0" applyAlignment="1">
      <alignment wrapText="1"/>
    </xf>
    <xf numFmtId="0" fontId="3" fillId="0" borderId="0" xfId="0" applyFont="1" applyAlignment="1">
      <alignment wrapText="1"/>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202FC-E50D-4A10-AA19-343DECF76BC4}">
  <dimension ref="A1:E48"/>
  <sheetViews>
    <sheetView tabSelected="1" topLeftCell="A13" workbookViewId="0">
      <selection activeCell="E32" sqref="E32"/>
    </sheetView>
  </sheetViews>
  <sheetFormatPr defaultRowHeight="15" x14ac:dyDescent="0.25"/>
  <cols>
    <col min="2" max="2" width="14.5703125" customWidth="1"/>
    <col min="3" max="3" width="84.28515625" customWidth="1"/>
    <col min="5" max="5" width="13.28515625" customWidth="1"/>
  </cols>
  <sheetData>
    <row r="1" spans="1:3" x14ac:dyDescent="0.25">
      <c r="A1" t="s">
        <v>364</v>
      </c>
    </row>
    <row r="2" spans="1:3" x14ac:dyDescent="0.25">
      <c r="A2" t="s">
        <v>365</v>
      </c>
    </row>
    <row r="4" spans="1:3" x14ac:dyDescent="0.25">
      <c r="A4" t="s">
        <v>366</v>
      </c>
    </row>
    <row r="5" spans="1:3" x14ac:dyDescent="0.25">
      <c r="A5" t="s">
        <v>375</v>
      </c>
    </row>
    <row r="7" spans="1:3" x14ac:dyDescent="0.25">
      <c r="A7" t="s">
        <v>367</v>
      </c>
    </row>
    <row r="9" spans="1:3" ht="15.75" x14ac:dyDescent="0.25">
      <c r="A9" s="37" t="s">
        <v>368</v>
      </c>
      <c r="B9" s="38"/>
      <c r="C9" s="38"/>
    </row>
    <row r="10" spans="1:3" ht="15.75" x14ac:dyDescent="0.25">
      <c r="A10" s="38"/>
      <c r="B10" s="37" t="s">
        <v>384</v>
      </c>
      <c r="C10" s="38"/>
    </row>
    <row r="11" spans="1:3" ht="15.75" x14ac:dyDescent="0.25">
      <c r="A11" s="38"/>
      <c r="B11" s="37" t="s">
        <v>369</v>
      </c>
      <c r="C11" s="38"/>
    </row>
    <row r="12" spans="1:3" ht="15.75" x14ac:dyDescent="0.25">
      <c r="A12" s="38"/>
      <c r="B12" s="37" t="s">
        <v>370</v>
      </c>
      <c r="C12" s="38"/>
    </row>
    <row r="14" spans="1:3" x14ac:dyDescent="0.25">
      <c r="C14" t="s">
        <v>373</v>
      </c>
    </row>
    <row r="15" spans="1:3" ht="90" x14ac:dyDescent="0.25">
      <c r="C15" s="39" t="s">
        <v>383</v>
      </c>
    </row>
    <row r="17" spans="2:5" x14ac:dyDescent="0.25">
      <c r="B17" t="s">
        <v>374</v>
      </c>
    </row>
    <row r="18" spans="2:5" ht="30" x14ac:dyDescent="0.25">
      <c r="C18" s="39" t="s">
        <v>386</v>
      </c>
    </row>
    <row r="19" spans="2:5" x14ac:dyDescent="0.25">
      <c r="C19" s="3" t="s">
        <v>273</v>
      </c>
      <c r="D19" s="31">
        <f>+'Task 4 Baseline'!C77</f>
        <v>11172.893999999997</v>
      </c>
      <c r="E19" s="4" t="s">
        <v>274</v>
      </c>
    </row>
    <row r="20" spans="2:5" ht="45" x14ac:dyDescent="0.25">
      <c r="C20" s="22" t="s">
        <v>371</v>
      </c>
      <c r="D20" s="31">
        <f>+'Task 4 Baseline'!C78</f>
        <v>12973.833799999995</v>
      </c>
      <c r="E20" s="4" t="s">
        <v>276</v>
      </c>
    </row>
    <row r="21" spans="2:5" x14ac:dyDescent="0.25">
      <c r="C21" s="3" t="s">
        <v>277</v>
      </c>
      <c r="D21" s="31">
        <f>+'Task 4 Baseline'!C79</f>
        <v>900</v>
      </c>
      <c r="E21" s="4" t="s">
        <v>136</v>
      </c>
    </row>
    <row r="22" spans="2:5" x14ac:dyDescent="0.25">
      <c r="C22" s="3" t="s">
        <v>278</v>
      </c>
      <c r="D22" s="31">
        <f>+'Task 4 Baseline'!C80</f>
        <v>668</v>
      </c>
      <c r="E22" s="4" t="s">
        <v>136</v>
      </c>
    </row>
    <row r="23" spans="2:5" ht="9" customHeight="1" x14ac:dyDescent="0.25"/>
    <row r="24" spans="2:5" x14ac:dyDescent="0.25">
      <c r="C24" t="s">
        <v>387</v>
      </c>
    </row>
    <row r="25" spans="2:5" x14ac:dyDescent="0.25">
      <c r="C25" s="3" t="s">
        <v>273</v>
      </c>
      <c r="D25" s="26">
        <f>+'Task 5 High Control'!C77</f>
        <v>11171.893000000004</v>
      </c>
      <c r="E25" s="26" t="str">
        <f>+'Task 5 High Control'!D77</f>
        <v>~11 TB</v>
      </c>
    </row>
    <row r="26" spans="2:5" ht="30" x14ac:dyDescent="0.25">
      <c r="C26" s="22" t="s">
        <v>385</v>
      </c>
      <c r="D26" s="26">
        <f>+'Task 5 High Control'!C78</f>
        <v>6704.8930000000037</v>
      </c>
      <c r="E26" s="26" t="s">
        <v>372</v>
      </c>
    </row>
    <row r="27" spans="2:5" x14ac:dyDescent="0.25">
      <c r="C27" s="3" t="s">
        <v>277</v>
      </c>
      <c r="D27" s="26">
        <f>+'Task 5 High Control'!C79</f>
        <v>900</v>
      </c>
      <c r="E27" s="26" t="str">
        <f>+'Task 5 High Control'!D79</f>
        <v>GB</v>
      </c>
    </row>
    <row r="28" spans="2:5" x14ac:dyDescent="0.25">
      <c r="C28" s="3" t="s">
        <v>278</v>
      </c>
      <c r="D28" s="26">
        <f>+'Task 5 High Control'!C80</f>
        <v>668</v>
      </c>
      <c r="E28" s="26" t="str">
        <f>+'Task 5 High Control'!D80</f>
        <v>GB</v>
      </c>
    </row>
    <row r="29" spans="2:5" ht="11.25" customHeight="1" x14ac:dyDescent="0.25"/>
    <row r="30" spans="2:5" x14ac:dyDescent="0.25">
      <c r="C30" t="s">
        <v>388</v>
      </c>
    </row>
    <row r="31" spans="2:5" x14ac:dyDescent="0.25">
      <c r="C31" s="3" t="s">
        <v>273</v>
      </c>
      <c r="D31" s="26">
        <f>+'Task 5 Low Control'!C77</f>
        <v>11161.838000000002</v>
      </c>
      <c r="E31" s="26" t="str">
        <f>+'Task 5 Low Control'!D77</f>
        <v>~11 TB</v>
      </c>
    </row>
    <row r="32" spans="2:5" ht="30" x14ac:dyDescent="0.25">
      <c r="C32" s="22" t="s">
        <v>385</v>
      </c>
      <c r="D32" s="26">
        <f>+'Task 5 Low Control'!C78</f>
        <v>6694.8380000000016</v>
      </c>
      <c r="E32" s="26" t="s">
        <v>372</v>
      </c>
    </row>
    <row r="33" spans="3:5" x14ac:dyDescent="0.25">
      <c r="C33" s="3" t="s">
        <v>277</v>
      </c>
      <c r="D33" s="26">
        <f>+'Task 5 Low Control'!C79</f>
        <v>900</v>
      </c>
      <c r="E33" s="26" t="str">
        <f>+'Task 5 Low Control'!D79</f>
        <v>GB</v>
      </c>
    </row>
    <row r="34" spans="3:5" x14ac:dyDescent="0.25">
      <c r="C34" s="3" t="s">
        <v>278</v>
      </c>
      <c r="D34" s="26">
        <f>+'Task 5 Low Control'!C80</f>
        <v>658</v>
      </c>
      <c r="E34" s="26" t="str">
        <f>+'Task 5 Low Control'!D80</f>
        <v>GB</v>
      </c>
    </row>
    <row r="35" spans="3:5" ht="11.25" customHeight="1" x14ac:dyDescent="0.25"/>
    <row r="36" spans="3:5" ht="30" x14ac:dyDescent="0.25">
      <c r="C36" s="41" t="s">
        <v>389</v>
      </c>
    </row>
    <row r="37" spans="3:5" ht="30" x14ac:dyDescent="0.25">
      <c r="C37" s="22" t="s">
        <v>129</v>
      </c>
      <c r="D37" s="26">
        <f>+'Task 1'!C87</f>
        <v>6768.6575000000003</v>
      </c>
      <c r="E37" s="26" t="str">
        <f>+'Task 1'!D87</f>
        <v>~6.8 TB</v>
      </c>
    </row>
    <row r="38" spans="3:5" x14ac:dyDescent="0.25">
      <c r="C38" s="22" t="s">
        <v>131</v>
      </c>
      <c r="D38" s="26">
        <f>+'Task 1'!C88</f>
        <v>6265.2447000000002</v>
      </c>
      <c r="E38" s="26" t="str">
        <f>+'Task 1'!D88</f>
        <v>~6.3 TB</v>
      </c>
    </row>
    <row r="39" spans="3:5" x14ac:dyDescent="0.25">
      <c r="C39" s="22" t="s">
        <v>133</v>
      </c>
      <c r="D39" s="26">
        <f>+'Task 1'!C89</f>
        <v>1798.2447</v>
      </c>
      <c r="E39" s="26" t="str">
        <f>+'Task 1'!D89</f>
        <v>~1.8 TB</v>
      </c>
    </row>
    <row r="40" spans="3:5" ht="30" x14ac:dyDescent="0.25">
      <c r="C40" s="22" t="s">
        <v>135</v>
      </c>
      <c r="D40" s="26">
        <f>+'Task 1'!C90</f>
        <v>61</v>
      </c>
      <c r="E40" s="26" t="str">
        <f>+'Task 1'!D90</f>
        <v>GB</v>
      </c>
    </row>
    <row r="41" spans="3:5" x14ac:dyDescent="0.25">
      <c r="C41" s="22" t="s">
        <v>137</v>
      </c>
      <c r="D41" s="26">
        <f>+'Task 1'!C91</f>
        <v>28.1</v>
      </c>
      <c r="E41" s="26" t="str">
        <f>+'Task 1'!D91</f>
        <v>GB</v>
      </c>
    </row>
    <row r="42" spans="3:5" x14ac:dyDescent="0.25">
      <c r="C42" s="22" t="s">
        <v>138</v>
      </c>
      <c r="D42" s="29">
        <f>+'Task 1'!C92</f>
        <v>0.1</v>
      </c>
      <c r="E42" s="26" t="str">
        <f>+'Task 1'!D92</f>
        <v>GB</v>
      </c>
    </row>
    <row r="44" spans="3:5" ht="30" x14ac:dyDescent="0.25">
      <c r="C44" s="40" t="s">
        <v>390</v>
      </c>
    </row>
    <row r="45" spans="3:5" ht="30" x14ac:dyDescent="0.25">
      <c r="C45" s="22" t="s">
        <v>182</v>
      </c>
      <c r="D45" s="26">
        <f>+'Task 2'!C38</f>
        <v>6554.6543000000001</v>
      </c>
      <c r="E45" s="26" t="str">
        <f>+'Task 2'!D38</f>
        <v>~6.6 TB</v>
      </c>
    </row>
    <row r="46" spans="3:5" ht="30" x14ac:dyDescent="0.25">
      <c r="C46" s="22" t="s">
        <v>135</v>
      </c>
      <c r="D46" s="26">
        <f>+'Task 2'!C39</f>
        <v>30</v>
      </c>
      <c r="E46" s="26" t="str">
        <f>+'Task 2'!D39</f>
        <v>~30 GB</v>
      </c>
    </row>
    <row r="47" spans="3:5" x14ac:dyDescent="0.25">
      <c r="C47" s="22" t="s">
        <v>137</v>
      </c>
      <c r="D47" s="26">
        <f>+'Task 2'!C40</f>
        <v>14.6</v>
      </c>
      <c r="E47" s="26" t="str">
        <f>+'Task 2'!D40</f>
        <v>~15 GB</v>
      </c>
    </row>
    <row r="48" spans="3:5" x14ac:dyDescent="0.25">
      <c r="C48" s="22" t="s">
        <v>138</v>
      </c>
      <c r="D48" s="29">
        <f>+'Task 2'!C41</f>
        <v>0.05</v>
      </c>
      <c r="E48" s="26" t="str">
        <f>+'Task 2'!D41</f>
        <v>GB</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C1F20-29B0-4EEC-92E1-0A561BFA5F73}">
  <dimension ref="A1:D96"/>
  <sheetViews>
    <sheetView workbookViewId="0">
      <selection activeCell="B77" sqref="B77"/>
    </sheetView>
  </sheetViews>
  <sheetFormatPr defaultRowHeight="15" x14ac:dyDescent="0.25"/>
  <cols>
    <col min="1" max="1" width="40.5703125" customWidth="1"/>
    <col min="2" max="2" width="99.42578125" customWidth="1"/>
    <col min="3" max="3" width="8.42578125" customWidth="1"/>
    <col min="4" max="4" width="45.85546875" customWidth="1"/>
  </cols>
  <sheetData>
    <row r="1" spans="1:4" ht="15.75" thickBot="1" x14ac:dyDescent="0.3">
      <c r="A1" s="8" t="s">
        <v>0</v>
      </c>
      <c r="B1" s="9" t="s">
        <v>1</v>
      </c>
      <c r="C1" s="9" t="s">
        <v>2</v>
      </c>
      <c r="D1" s="9" t="s">
        <v>3</v>
      </c>
    </row>
    <row r="2" spans="1:4" x14ac:dyDescent="0.25">
      <c r="A2" t="s">
        <v>4</v>
      </c>
      <c r="B2" t="s">
        <v>5</v>
      </c>
      <c r="D2" t="s">
        <v>6</v>
      </c>
    </row>
    <row r="4" spans="1:4" x14ac:dyDescent="0.25">
      <c r="A4" s="6" t="s">
        <v>7</v>
      </c>
      <c r="B4" t="s">
        <v>8</v>
      </c>
    </row>
    <row r="5" spans="1:4" x14ac:dyDescent="0.25">
      <c r="A5" s="6"/>
      <c r="B5" s="5" t="s">
        <v>9</v>
      </c>
    </row>
    <row r="6" spans="1:4" x14ac:dyDescent="0.25">
      <c r="A6" s="6"/>
      <c r="B6" s="5" t="s">
        <v>10</v>
      </c>
      <c r="D6" t="s">
        <v>361</v>
      </c>
    </row>
    <row r="7" spans="1:4" x14ac:dyDescent="0.25">
      <c r="A7" s="6"/>
      <c r="B7" s="5" t="s">
        <v>11</v>
      </c>
    </row>
    <row r="8" spans="1:4" x14ac:dyDescent="0.25">
      <c r="A8" s="6"/>
      <c r="B8" s="5"/>
    </row>
    <row r="9" spans="1:4" ht="15.75" x14ac:dyDescent="0.25">
      <c r="A9" s="13" t="s">
        <v>12</v>
      </c>
    </row>
    <row r="10" spans="1:4" x14ac:dyDescent="0.25">
      <c r="A10" s="2" t="s">
        <v>13</v>
      </c>
    </row>
    <row r="11" spans="1:4" x14ac:dyDescent="0.25">
      <c r="A11" t="s">
        <v>14</v>
      </c>
      <c r="B11" t="s">
        <v>15</v>
      </c>
      <c r="C11">
        <v>359</v>
      </c>
      <c r="D11" t="s">
        <v>16</v>
      </c>
    </row>
    <row r="12" spans="1:4" x14ac:dyDescent="0.25">
      <c r="A12" t="s">
        <v>17</v>
      </c>
      <c r="B12" t="s">
        <v>18</v>
      </c>
      <c r="C12">
        <v>1400</v>
      </c>
      <c r="D12" t="s">
        <v>19</v>
      </c>
    </row>
    <row r="13" spans="1:4" x14ac:dyDescent="0.25">
      <c r="A13" s="2" t="s">
        <v>20</v>
      </c>
    </row>
    <row r="14" spans="1:4" x14ac:dyDescent="0.25">
      <c r="A14" t="s">
        <v>21</v>
      </c>
      <c r="B14" t="s">
        <v>22</v>
      </c>
      <c r="C14">
        <v>167</v>
      </c>
      <c r="D14" t="s">
        <v>23</v>
      </c>
    </row>
    <row r="15" spans="1:4" x14ac:dyDescent="0.25">
      <c r="A15" t="s">
        <v>24</v>
      </c>
      <c r="B15" t="s">
        <v>25</v>
      </c>
      <c r="C15">
        <v>4300</v>
      </c>
      <c r="D15" t="s">
        <v>26</v>
      </c>
    </row>
    <row r="16" spans="1:4" x14ac:dyDescent="0.25">
      <c r="A16" s="2" t="s">
        <v>27</v>
      </c>
      <c r="B16" s="3"/>
    </row>
    <row r="17" spans="1:4" x14ac:dyDescent="0.25">
      <c r="A17" t="s">
        <v>28</v>
      </c>
      <c r="B17" t="s">
        <v>29</v>
      </c>
      <c r="C17">
        <v>39</v>
      </c>
      <c r="D17" t="s">
        <v>30</v>
      </c>
    </row>
    <row r="18" spans="1:4" x14ac:dyDescent="0.25">
      <c r="A18" s="2" t="s">
        <v>31</v>
      </c>
      <c r="B18" s="3"/>
    </row>
    <row r="19" spans="1:4" x14ac:dyDescent="0.25">
      <c r="A19" t="s">
        <v>32</v>
      </c>
      <c r="B19" t="s">
        <v>33</v>
      </c>
      <c r="C19">
        <v>2.5999999999999999E-3</v>
      </c>
      <c r="D19" t="s">
        <v>34</v>
      </c>
    </row>
    <row r="20" spans="1:4" x14ac:dyDescent="0.25">
      <c r="A20" t="s">
        <v>35</v>
      </c>
      <c r="B20" t="s">
        <v>36</v>
      </c>
      <c r="C20">
        <v>0.24099999999999999</v>
      </c>
    </row>
    <row r="21" spans="1:4" x14ac:dyDescent="0.25">
      <c r="A21" t="s">
        <v>37</v>
      </c>
      <c r="B21" t="s">
        <v>38</v>
      </c>
      <c r="C21">
        <v>4.8000000000000001E-2</v>
      </c>
    </row>
    <row r="22" spans="1:4" x14ac:dyDescent="0.25">
      <c r="A22" t="s">
        <v>39</v>
      </c>
      <c r="B22" t="s">
        <v>40</v>
      </c>
      <c r="C22">
        <v>0.82599999999999996</v>
      </c>
    </row>
    <row r="24" spans="1:4" x14ac:dyDescent="0.25">
      <c r="A24" s="2" t="s">
        <v>41</v>
      </c>
      <c r="B24" s="3"/>
    </row>
    <row r="25" spans="1:4" x14ac:dyDescent="0.25">
      <c r="A25" t="s">
        <v>42</v>
      </c>
      <c r="B25" t="s">
        <v>43</v>
      </c>
      <c r="C25">
        <v>3.7000000000000002E-3</v>
      </c>
      <c r="D25" t="s">
        <v>44</v>
      </c>
    </row>
    <row r="26" spans="1:4" ht="15.75" thickBot="1" x14ac:dyDescent="0.3">
      <c r="A26" s="9"/>
      <c r="B26" s="9"/>
      <c r="C26" s="9"/>
      <c r="D26" s="9"/>
    </row>
    <row r="27" spans="1:4" x14ac:dyDescent="0.25">
      <c r="A27" s="6" t="s">
        <v>45</v>
      </c>
    </row>
    <row r="28" spans="1:4" x14ac:dyDescent="0.25">
      <c r="A28" s="2" t="s">
        <v>46</v>
      </c>
    </row>
    <row r="29" spans="1:4" x14ac:dyDescent="0.25">
      <c r="A29" t="s">
        <v>47</v>
      </c>
      <c r="B29" t="s">
        <v>48</v>
      </c>
      <c r="C29">
        <v>6.0999999999999999E-2</v>
      </c>
    </row>
    <row r="30" spans="1:4" x14ac:dyDescent="0.25">
      <c r="B30" t="s">
        <v>49</v>
      </c>
      <c r="D30" t="s">
        <v>50</v>
      </c>
    </row>
    <row r="31" spans="1:4" x14ac:dyDescent="0.25">
      <c r="B31" t="s">
        <v>51</v>
      </c>
      <c r="D31" t="s">
        <v>52</v>
      </c>
    </row>
    <row r="32" spans="1:4" x14ac:dyDescent="0.25">
      <c r="B32" t="s">
        <v>53</v>
      </c>
      <c r="D32" t="s">
        <v>54</v>
      </c>
    </row>
    <row r="34" spans="1:4" x14ac:dyDescent="0.25">
      <c r="A34" t="s">
        <v>55</v>
      </c>
      <c r="B34" t="s">
        <v>56</v>
      </c>
      <c r="C34">
        <v>121</v>
      </c>
    </row>
    <row r="36" spans="1:4" x14ac:dyDescent="0.25">
      <c r="A36" t="s">
        <v>57</v>
      </c>
      <c r="B36" t="s">
        <v>58</v>
      </c>
      <c r="C36">
        <v>4.3E-3</v>
      </c>
    </row>
    <row r="37" spans="1:4" x14ac:dyDescent="0.25">
      <c r="A37" t="s">
        <v>59</v>
      </c>
      <c r="B37" t="s">
        <v>60</v>
      </c>
      <c r="C37">
        <v>15</v>
      </c>
    </row>
    <row r="38" spans="1:4" x14ac:dyDescent="0.25">
      <c r="B38" t="s">
        <v>61</v>
      </c>
      <c r="D38" t="s">
        <v>62</v>
      </c>
    </row>
    <row r="39" spans="1:4" x14ac:dyDescent="0.25">
      <c r="B39" t="s">
        <v>63</v>
      </c>
      <c r="D39" t="s">
        <v>64</v>
      </c>
    </row>
    <row r="40" spans="1:4" x14ac:dyDescent="0.25">
      <c r="A40" t="s">
        <v>65</v>
      </c>
      <c r="B40" t="s">
        <v>66</v>
      </c>
      <c r="C40">
        <v>6.5000000000000002E-2</v>
      </c>
      <c r="D40" t="s">
        <v>67</v>
      </c>
    </row>
    <row r="41" spans="1:4" x14ac:dyDescent="0.25">
      <c r="A41" t="s">
        <v>68</v>
      </c>
      <c r="B41" t="s">
        <v>69</v>
      </c>
      <c r="C41">
        <v>7</v>
      </c>
    </row>
    <row r="42" spans="1:4" x14ac:dyDescent="0.25">
      <c r="A42" s="11"/>
      <c r="B42" s="11"/>
      <c r="C42" s="11"/>
      <c r="D42" s="11"/>
    </row>
    <row r="43" spans="1:4" x14ac:dyDescent="0.25">
      <c r="A43" s="2" t="s">
        <v>70</v>
      </c>
      <c r="B43" s="2" t="s">
        <v>71</v>
      </c>
    </row>
    <row r="44" spans="1:4" x14ac:dyDescent="0.25">
      <c r="A44" t="s">
        <v>72</v>
      </c>
      <c r="B44" t="s">
        <v>73</v>
      </c>
      <c r="C44">
        <v>84</v>
      </c>
    </row>
    <row r="46" spans="1:4" x14ac:dyDescent="0.25">
      <c r="A46" t="s">
        <v>74</v>
      </c>
      <c r="B46" t="s">
        <v>75</v>
      </c>
      <c r="C46">
        <v>5.8999999999999997E-2</v>
      </c>
      <c r="D46" t="s">
        <v>76</v>
      </c>
    </row>
    <row r="47" spans="1:4" x14ac:dyDescent="0.25">
      <c r="A47" t="s">
        <v>77</v>
      </c>
      <c r="B47" t="s">
        <v>78</v>
      </c>
      <c r="D47" t="s">
        <v>79</v>
      </c>
    </row>
    <row r="48" spans="1:4" x14ac:dyDescent="0.25">
      <c r="B48" t="s">
        <v>80</v>
      </c>
      <c r="C48">
        <v>15</v>
      </c>
      <c r="D48" t="s">
        <v>81</v>
      </c>
    </row>
    <row r="50" spans="1:4" x14ac:dyDescent="0.25">
      <c r="A50" t="s">
        <v>82</v>
      </c>
      <c r="B50" t="s">
        <v>83</v>
      </c>
      <c r="C50">
        <v>2.8999999999999998E-3</v>
      </c>
      <c r="D50" t="s">
        <v>84</v>
      </c>
    </row>
    <row r="51" spans="1:4" x14ac:dyDescent="0.25">
      <c r="A51" t="s">
        <v>85</v>
      </c>
      <c r="B51" t="s">
        <v>86</v>
      </c>
      <c r="C51">
        <v>7</v>
      </c>
    </row>
    <row r="52" spans="1:4" x14ac:dyDescent="0.25">
      <c r="A52" s="11"/>
      <c r="B52" s="11"/>
      <c r="C52" s="11"/>
      <c r="D52" s="11"/>
    </row>
    <row r="53" spans="1:4" x14ac:dyDescent="0.25">
      <c r="A53" s="2" t="s">
        <v>87</v>
      </c>
    </row>
    <row r="54" spans="1:4" x14ac:dyDescent="0.25">
      <c r="A54" t="s">
        <v>88</v>
      </c>
      <c r="B54" t="s">
        <v>89</v>
      </c>
      <c r="D54" s="4" t="s">
        <v>90</v>
      </c>
    </row>
    <row r="55" spans="1:4" x14ac:dyDescent="0.25">
      <c r="A55" t="s">
        <v>91</v>
      </c>
      <c r="B55" t="s">
        <v>92</v>
      </c>
      <c r="C55" s="4">
        <v>2.1000000000000001E-2</v>
      </c>
      <c r="D55" s="24" t="s">
        <v>359</v>
      </c>
    </row>
    <row r="56" spans="1:4" ht="15.75" thickBot="1" x14ac:dyDescent="0.3">
      <c r="A56" s="9"/>
      <c r="B56" s="10"/>
      <c r="C56" s="9"/>
      <c r="D56" s="9"/>
    </row>
    <row r="57" spans="1:4" x14ac:dyDescent="0.25">
      <c r="A57" s="6" t="s">
        <v>93</v>
      </c>
    </row>
    <row r="58" spans="1:4" x14ac:dyDescent="0.25">
      <c r="A58" s="2" t="s">
        <v>94</v>
      </c>
    </row>
    <row r="59" spans="1:4" x14ac:dyDescent="0.25">
      <c r="A59" t="s">
        <v>47</v>
      </c>
      <c r="B59" t="s">
        <v>95</v>
      </c>
      <c r="C59">
        <v>1.0999999999999999E-2</v>
      </c>
    </row>
    <row r="60" spans="1:4" x14ac:dyDescent="0.25">
      <c r="A60" t="s">
        <v>55</v>
      </c>
      <c r="B60" t="s">
        <v>96</v>
      </c>
      <c r="C60">
        <v>120</v>
      </c>
    </row>
    <row r="62" spans="1:4" x14ac:dyDescent="0.25">
      <c r="A62" t="s">
        <v>97</v>
      </c>
      <c r="B62" t="s">
        <v>98</v>
      </c>
      <c r="D62" t="s">
        <v>99</v>
      </c>
    </row>
    <row r="63" spans="1:4" x14ac:dyDescent="0.25">
      <c r="A63" t="s">
        <v>77</v>
      </c>
      <c r="B63" t="s">
        <v>100</v>
      </c>
      <c r="C63">
        <v>15</v>
      </c>
    </row>
    <row r="64" spans="1:4" x14ac:dyDescent="0.25">
      <c r="A64" t="s">
        <v>65</v>
      </c>
      <c r="B64" t="s">
        <v>101</v>
      </c>
      <c r="C64">
        <v>6.5000000000000002E-2</v>
      </c>
      <c r="D64" t="s">
        <v>67</v>
      </c>
    </row>
    <row r="65" spans="1:4" x14ac:dyDescent="0.25">
      <c r="A65" t="s">
        <v>68</v>
      </c>
      <c r="B65" t="s">
        <v>102</v>
      </c>
      <c r="C65">
        <v>7</v>
      </c>
    </row>
    <row r="67" spans="1:4" x14ac:dyDescent="0.25">
      <c r="A67" s="2" t="s">
        <v>103</v>
      </c>
    </row>
    <row r="68" spans="1:4" x14ac:dyDescent="0.25">
      <c r="A68" t="s">
        <v>55</v>
      </c>
      <c r="B68" t="s">
        <v>104</v>
      </c>
      <c r="C68">
        <v>86</v>
      </c>
      <c r="D68" t="s">
        <v>105</v>
      </c>
    </row>
    <row r="69" spans="1:4" x14ac:dyDescent="0.25">
      <c r="A69" t="s">
        <v>106</v>
      </c>
      <c r="B69" t="s">
        <v>107</v>
      </c>
      <c r="D69" t="s">
        <v>108</v>
      </c>
    </row>
    <row r="70" spans="1:4" x14ac:dyDescent="0.25">
      <c r="A70" t="s">
        <v>77</v>
      </c>
      <c r="B70" t="s">
        <v>109</v>
      </c>
      <c r="D70" t="s">
        <v>110</v>
      </c>
    </row>
    <row r="71" spans="1:4" x14ac:dyDescent="0.25">
      <c r="B71" t="s">
        <v>111</v>
      </c>
      <c r="C71">
        <v>16</v>
      </c>
      <c r="D71" t="s">
        <v>64</v>
      </c>
    </row>
    <row r="72" spans="1:4" x14ac:dyDescent="0.25">
      <c r="A72" t="s">
        <v>112</v>
      </c>
      <c r="B72" t="s">
        <v>113</v>
      </c>
      <c r="C72">
        <v>6.3E-2</v>
      </c>
      <c r="D72" t="s">
        <v>114</v>
      </c>
    </row>
    <row r="73" spans="1:4" x14ac:dyDescent="0.25">
      <c r="A73" t="s">
        <v>68</v>
      </c>
      <c r="B73" t="s">
        <v>115</v>
      </c>
      <c r="C73">
        <v>7.1</v>
      </c>
    </row>
    <row r="75" spans="1:4" x14ac:dyDescent="0.25">
      <c r="A75" s="2" t="s">
        <v>87</v>
      </c>
    </row>
    <row r="76" spans="1:4" x14ac:dyDescent="0.25">
      <c r="A76" t="s">
        <v>116</v>
      </c>
      <c r="B76" t="s">
        <v>117</v>
      </c>
      <c r="D76" s="4" t="s">
        <v>90</v>
      </c>
    </row>
    <row r="77" spans="1:4" x14ac:dyDescent="0.25">
      <c r="A77" t="s">
        <v>91</v>
      </c>
      <c r="B77" t="s">
        <v>118</v>
      </c>
      <c r="C77">
        <v>2.9000000000000001E-2</v>
      </c>
      <c r="D77" s="24" t="s">
        <v>359</v>
      </c>
    </row>
    <row r="78" spans="1:4" ht="15.75" thickBot="1" x14ac:dyDescent="0.3">
      <c r="A78" s="9"/>
      <c r="B78" s="9"/>
      <c r="C78" s="9"/>
      <c r="D78" s="9"/>
    </row>
    <row r="79" spans="1:4" x14ac:dyDescent="0.25">
      <c r="A79" s="27" t="s">
        <v>119</v>
      </c>
      <c r="B79" s="11"/>
      <c r="C79" s="11"/>
      <c r="D79" s="11"/>
    </row>
    <row r="80" spans="1:4" x14ac:dyDescent="0.25">
      <c r="A80" s="14"/>
      <c r="B80" s="11" t="s">
        <v>120</v>
      </c>
      <c r="C80" s="11">
        <v>0.05</v>
      </c>
      <c r="D80" s="36" t="s">
        <v>360</v>
      </c>
    </row>
    <row r="81" spans="1:4" x14ac:dyDescent="0.25">
      <c r="A81" s="11"/>
      <c r="B81" s="11"/>
      <c r="C81" s="11"/>
      <c r="D81" s="11"/>
    </row>
    <row r="82" spans="1:4" x14ac:dyDescent="0.25">
      <c r="A82" s="24" t="s">
        <v>121</v>
      </c>
    </row>
    <row r="83" spans="1:4" x14ac:dyDescent="0.25">
      <c r="A83" s="4" t="s">
        <v>122</v>
      </c>
      <c r="B83" t="s">
        <v>123</v>
      </c>
      <c r="C83">
        <v>0.90500000000000003</v>
      </c>
      <c r="D83" t="s">
        <v>124</v>
      </c>
    </row>
    <row r="84" spans="1:4" x14ac:dyDescent="0.25">
      <c r="A84" s="4" t="s">
        <v>122</v>
      </c>
      <c r="B84" t="s">
        <v>125</v>
      </c>
      <c r="C84">
        <v>1.1000000000000001</v>
      </c>
      <c r="D84" t="s">
        <v>126</v>
      </c>
    </row>
    <row r="85" spans="1:4" ht="15.75" thickBot="1" x14ac:dyDescent="0.3">
      <c r="A85" s="25"/>
      <c r="B85" s="9"/>
      <c r="C85" s="9"/>
      <c r="D85" s="9"/>
    </row>
    <row r="86" spans="1:4" x14ac:dyDescent="0.25">
      <c r="A86" s="6" t="s">
        <v>127</v>
      </c>
    </row>
    <row r="87" spans="1:4" x14ac:dyDescent="0.25">
      <c r="A87" s="2" t="s">
        <v>128</v>
      </c>
      <c r="B87" s="3" t="s">
        <v>129</v>
      </c>
      <c r="C87" s="26">
        <f>SUM(C11:C84)</f>
        <v>6768.6575000000003</v>
      </c>
      <c r="D87" t="s">
        <v>130</v>
      </c>
    </row>
    <row r="88" spans="1:4" x14ac:dyDescent="0.25">
      <c r="B88" s="3" t="s">
        <v>131</v>
      </c>
      <c r="C88" s="26">
        <f>SUM(C11:C17)+C20+C25</f>
        <v>6265.2447000000002</v>
      </c>
      <c r="D88" t="s">
        <v>132</v>
      </c>
    </row>
    <row r="89" spans="1:4" x14ac:dyDescent="0.25">
      <c r="B89" s="3" t="s">
        <v>133</v>
      </c>
      <c r="C89" s="26">
        <f>SUM(C11:C12)+C17+C20+C25</f>
        <v>1798.2447</v>
      </c>
      <c r="D89" t="s">
        <v>134</v>
      </c>
    </row>
    <row r="90" spans="1:4" x14ac:dyDescent="0.25">
      <c r="B90" s="3" t="s">
        <v>135</v>
      </c>
      <c r="C90" s="26">
        <f>SUM(C37+C48+C63+C71)</f>
        <v>61</v>
      </c>
      <c r="D90" t="s">
        <v>136</v>
      </c>
    </row>
    <row r="91" spans="1:4" x14ac:dyDescent="0.25">
      <c r="B91" s="3" t="s">
        <v>137</v>
      </c>
      <c r="C91">
        <f>SUM(C41+C51+C65+C73)</f>
        <v>28.1</v>
      </c>
      <c r="D91" t="s">
        <v>136</v>
      </c>
    </row>
    <row r="92" spans="1:4" x14ac:dyDescent="0.25">
      <c r="B92" s="3" t="s">
        <v>138</v>
      </c>
      <c r="C92">
        <f>SUM(C55+C77+C80)</f>
        <v>0.1</v>
      </c>
      <c r="D92" t="s">
        <v>136</v>
      </c>
    </row>
    <row r="96" spans="1:4" x14ac:dyDescent="0.25">
      <c r="A96" s="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5ED14-195F-44CD-9D53-2989BBE8FDC4}">
  <dimension ref="A1:D42"/>
  <sheetViews>
    <sheetView workbookViewId="0">
      <selection activeCell="B1" sqref="B1"/>
    </sheetView>
  </sheetViews>
  <sheetFormatPr defaultRowHeight="15" x14ac:dyDescent="0.25"/>
  <cols>
    <col min="1" max="1" width="37.85546875" customWidth="1"/>
    <col min="2" max="2" width="101.85546875" customWidth="1"/>
    <col min="4" max="4" width="34.28515625" customWidth="1"/>
  </cols>
  <sheetData>
    <row r="1" spans="1:4" ht="15.75" thickBot="1" x14ac:dyDescent="0.3">
      <c r="A1" s="8" t="s">
        <v>139</v>
      </c>
      <c r="B1" s="18" t="s">
        <v>140</v>
      </c>
      <c r="C1" s="9" t="s">
        <v>2</v>
      </c>
      <c r="D1" s="9" t="s">
        <v>3</v>
      </c>
    </row>
    <row r="2" spans="1:4" x14ac:dyDescent="0.25">
      <c r="A2" s="3"/>
      <c r="B2" s="2"/>
    </row>
    <row r="3" spans="1:4" x14ac:dyDescent="0.25">
      <c r="A3" t="s">
        <v>141</v>
      </c>
      <c r="B3" s="4" t="s">
        <v>142</v>
      </c>
      <c r="D3" s="30" t="s">
        <v>143</v>
      </c>
    </row>
    <row r="4" spans="1:4" x14ac:dyDescent="0.25">
      <c r="B4" s="4"/>
      <c r="D4" s="4"/>
    </row>
    <row r="5" spans="1:4" x14ac:dyDescent="0.25">
      <c r="A5" t="s">
        <v>144</v>
      </c>
      <c r="B5" s="4" t="s">
        <v>145</v>
      </c>
      <c r="D5" s="4"/>
    </row>
    <row r="6" spans="1:4" x14ac:dyDescent="0.25">
      <c r="B6" s="17"/>
      <c r="D6" s="17"/>
    </row>
    <row r="7" spans="1:4" x14ac:dyDescent="0.25">
      <c r="A7" s="6" t="s">
        <v>146</v>
      </c>
    </row>
    <row r="8" spans="1:4" x14ac:dyDescent="0.25">
      <c r="A8" t="s">
        <v>147</v>
      </c>
      <c r="B8" t="s">
        <v>148</v>
      </c>
      <c r="C8">
        <v>2.0999999999999999E-3</v>
      </c>
      <c r="D8" t="s">
        <v>149</v>
      </c>
    </row>
    <row r="9" spans="1:4" x14ac:dyDescent="0.25">
      <c r="A9" t="s">
        <v>150</v>
      </c>
      <c r="B9" t="s">
        <v>151</v>
      </c>
      <c r="C9">
        <v>1.9</v>
      </c>
    </row>
    <row r="10" spans="1:4" x14ac:dyDescent="0.25">
      <c r="A10" t="s">
        <v>152</v>
      </c>
      <c r="B10" t="s">
        <v>153</v>
      </c>
      <c r="C10">
        <v>0.79300000000000004</v>
      </c>
    </row>
    <row r="12" spans="1:4" x14ac:dyDescent="0.25">
      <c r="A12" t="s">
        <v>154</v>
      </c>
      <c r="B12" t="s">
        <v>155</v>
      </c>
    </row>
    <row r="14" spans="1:4" x14ac:dyDescent="0.25">
      <c r="A14" s="6" t="s">
        <v>45</v>
      </c>
    </row>
    <row r="15" spans="1:4" x14ac:dyDescent="0.25">
      <c r="A15" s="2" t="s">
        <v>156</v>
      </c>
      <c r="B15" t="s">
        <v>157</v>
      </c>
    </row>
    <row r="16" spans="1:4" x14ac:dyDescent="0.25">
      <c r="A16" t="s">
        <v>47</v>
      </c>
      <c r="B16" t="s">
        <v>158</v>
      </c>
      <c r="C16">
        <v>1.7000000000000001E-2</v>
      </c>
    </row>
    <row r="17" spans="1:4" x14ac:dyDescent="0.25">
      <c r="A17" t="s">
        <v>55</v>
      </c>
      <c r="B17" t="s">
        <v>159</v>
      </c>
      <c r="C17">
        <v>121</v>
      </c>
    </row>
    <row r="19" spans="1:4" x14ac:dyDescent="0.25">
      <c r="A19" t="s">
        <v>160</v>
      </c>
      <c r="B19" t="s">
        <v>161</v>
      </c>
      <c r="C19">
        <v>6.5000000000000002E-2</v>
      </c>
      <c r="D19" t="s">
        <v>162</v>
      </c>
    </row>
    <row r="20" spans="1:4" x14ac:dyDescent="0.25">
      <c r="A20" t="s">
        <v>163</v>
      </c>
      <c r="B20" t="s">
        <v>164</v>
      </c>
      <c r="C20">
        <v>15</v>
      </c>
    </row>
    <row r="21" spans="1:4" x14ac:dyDescent="0.25">
      <c r="A21" t="s">
        <v>68</v>
      </c>
      <c r="B21" t="s">
        <v>165</v>
      </c>
      <c r="C21">
        <v>7.6</v>
      </c>
    </row>
    <row r="22" spans="1:4" x14ac:dyDescent="0.25">
      <c r="A22" s="4" t="s">
        <v>166</v>
      </c>
      <c r="B22" t="s">
        <v>167</v>
      </c>
      <c r="C22">
        <v>0.45300000000000001</v>
      </c>
      <c r="D22" t="s">
        <v>168</v>
      </c>
    </row>
    <row r="23" spans="1:4" x14ac:dyDescent="0.25">
      <c r="A23" s="4"/>
    </row>
    <row r="24" spans="1:4" x14ac:dyDescent="0.25">
      <c r="A24" s="6" t="s">
        <v>93</v>
      </c>
    </row>
    <row r="25" spans="1:4" x14ac:dyDescent="0.25">
      <c r="A25" s="2" t="s">
        <v>169</v>
      </c>
      <c r="B25" t="s">
        <v>170</v>
      </c>
    </row>
    <row r="26" spans="1:4" x14ac:dyDescent="0.25">
      <c r="A26" t="s">
        <v>47</v>
      </c>
      <c r="B26" t="s">
        <v>171</v>
      </c>
      <c r="C26">
        <v>8.0999999999999996E-3</v>
      </c>
    </row>
    <row r="27" spans="1:4" x14ac:dyDescent="0.25">
      <c r="A27" t="s">
        <v>55</v>
      </c>
      <c r="B27" t="s">
        <v>172</v>
      </c>
      <c r="C27">
        <v>120</v>
      </c>
    </row>
    <row r="29" spans="1:4" x14ac:dyDescent="0.25">
      <c r="A29" t="s">
        <v>160</v>
      </c>
      <c r="B29" t="s">
        <v>173</v>
      </c>
      <c r="C29">
        <v>6.4000000000000003E-3</v>
      </c>
      <c r="D29" t="s">
        <v>114</v>
      </c>
    </row>
    <row r="30" spans="1:4" x14ac:dyDescent="0.25">
      <c r="A30" t="s">
        <v>174</v>
      </c>
      <c r="B30" t="s">
        <v>175</v>
      </c>
      <c r="C30">
        <v>15</v>
      </c>
      <c r="D30" t="s">
        <v>376</v>
      </c>
    </row>
    <row r="31" spans="1:4" x14ac:dyDescent="0.25">
      <c r="A31" t="s">
        <v>176</v>
      </c>
      <c r="B31" t="s">
        <v>177</v>
      </c>
      <c r="C31">
        <v>7</v>
      </c>
    </row>
    <row r="32" spans="1:4" x14ac:dyDescent="0.25">
      <c r="A32" s="4" t="s">
        <v>166</v>
      </c>
      <c r="B32" t="s">
        <v>178</v>
      </c>
      <c r="C32">
        <v>0.51500000000000001</v>
      </c>
      <c r="D32" t="s">
        <v>179</v>
      </c>
    </row>
    <row r="33" spans="1:4" x14ac:dyDescent="0.25">
      <c r="A33" s="2"/>
    </row>
    <row r="34" spans="1:4" x14ac:dyDescent="0.25">
      <c r="A34" s="27" t="s">
        <v>119</v>
      </c>
      <c r="B34" s="15"/>
      <c r="C34" s="15"/>
      <c r="D34" s="17"/>
    </row>
    <row r="35" spans="1:4" x14ac:dyDescent="0.25">
      <c r="A35" s="16"/>
      <c r="B35" s="28" t="s">
        <v>180</v>
      </c>
      <c r="C35" s="28">
        <v>0.05</v>
      </c>
      <c r="D35" s="24" t="s">
        <v>181</v>
      </c>
    </row>
    <row r="36" spans="1:4" x14ac:dyDescent="0.25">
      <c r="A36" s="2"/>
    </row>
    <row r="37" spans="1:4" x14ac:dyDescent="0.25">
      <c r="A37" s="6" t="s">
        <v>127</v>
      </c>
    </row>
    <row r="38" spans="1:4" x14ac:dyDescent="0.25">
      <c r="A38" s="2" t="s">
        <v>128</v>
      </c>
      <c r="B38" s="3" t="s">
        <v>182</v>
      </c>
      <c r="C38" s="26">
        <f>SUM(C8:C35)+'Task 1'!C88</f>
        <v>6554.6543000000001</v>
      </c>
      <c r="D38" t="s">
        <v>183</v>
      </c>
    </row>
    <row r="39" spans="1:4" x14ac:dyDescent="0.25">
      <c r="B39" s="3" t="s">
        <v>135</v>
      </c>
      <c r="C39">
        <f>SUM(C20+C30)</f>
        <v>30</v>
      </c>
      <c r="D39" t="s">
        <v>184</v>
      </c>
    </row>
    <row r="40" spans="1:4" x14ac:dyDescent="0.25">
      <c r="B40" s="3" t="s">
        <v>137</v>
      </c>
      <c r="C40">
        <f>SUM(C21+C31)</f>
        <v>14.6</v>
      </c>
      <c r="D40" t="s">
        <v>185</v>
      </c>
    </row>
    <row r="41" spans="1:4" x14ac:dyDescent="0.25">
      <c r="B41" s="3" t="s">
        <v>138</v>
      </c>
      <c r="C41" s="29">
        <f>C35</f>
        <v>0.05</v>
      </c>
      <c r="D41" t="s">
        <v>136</v>
      </c>
    </row>
    <row r="42" spans="1:4" x14ac:dyDescent="0.25">
      <c r="B42"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62E15-4FC2-4F03-8E87-BC7E135773F2}">
  <dimension ref="A1:D82"/>
  <sheetViews>
    <sheetView topLeftCell="A19" workbookViewId="0">
      <selection activeCell="C78" sqref="C78"/>
    </sheetView>
  </sheetViews>
  <sheetFormatPr defaultRowHeight="15" x14ac:dyDescent="0.25"/>
  <cols>
    <col min="1" max="1" width="38.28515625" customWidth="1"/>
    <col min="2" max="2" width="87.85546875" customWidth="1"/>
    <col min="3" max="3" width="10.28515625" style="1" customWidth="1"/>
    <col min="4" max="4" width="52.28515625" customWidth="1"/>
  </cols>
  <sheetData>
    <row r="1" spans="1:4" ht="15.75" thickBot="1" x14ac:dyDescent="0.3">
      <c r="A1" s="8" t="s">
        <v>186</v>
      </c>
      <c r="B1" s="9"/>
      <c r="C1" s="19" t="s">
        <v>2</v>
      </c>
      <c r="D1" s="9" t="s">
        <v>3</v>
      </c>
    </row>
    <row r="2" spans="1:4" x14ac:dyDescent="0.25">
      <c r="A2" s="2" t="s">
        <v>187</v>
      </c>
      <c r="B2" t="s">
        <v>188</v>
      </c>
    </row>
    <row r="4" spans="1:4" x14ac:dyDescent="0.25">
      <c r="A4" s="2" t="s">
        <v>4</v>
      </c>
      <c r="B4" s="4" t="s">
        <v>142</v>
      </c>
      <c r="C4" s="21"/>
      <c r="D4" s="4" t="s">
        <v>362</v>
      </c>
    </row>
    <row r="5" spans="1:4" x14ac:dyDescent="0.25">
      <c r="A5" s="2"/>
      <c r="B5" s="3"/>
    </row>
    <row r="6" spans="1:4" x14ac:dyDescent="0.25">
      <c r="A6" s="24" t="s">
        <v>189</v>
      </c>
      <c r="B6" s="4" t="s">
        <v>190</v>
      </c>
      <c r="C6" s="21"/>
      <c r="D6" s="4" t="s">
        <v>191</v>
      </c>
    </row>
    <row r="7" spans="1:4" x14ac:dyDescent="0.25">
      <c r="A7" s="24"/>
      <c r="B7" s="34" t="s">
        <v>192</v>
      </c>
      <c r="C7" s="21">
        <v>0.6</v>
      </c>
      <c r="D7" s="4" t="s">
        <v>193</v>
      </c>
    </row>
    <row r="8" spans="1:4" x14ac:dyDescent="0.25">
      <c r="A8" s="24"/>
      <c r="B8" s="35" t="s">
        <v>194</v>
      </c>
      <c r="C8" s="21">
        <f>'Task 1'!C15</f>
        <v>4300</v>
      </c>
      <c r="D8" s="4" t="s">
        <v>195</v>
      </c>
    </row>
    <row r="9" spans="1:4" x14ac:dyDescent="0.25">
      <c r="A9" s="4"/>
      <c r="B9" s="4" t="s">
        <v>196</v>
      </c>
      <c r="C9" s="21">
        <f>'Task 1'!C14</f>
        <v>167</v>
      </c>
      <c r="D9" s="4" t="s">
        <v>197</v>
      </c>
    </row>
    <row r="10" spans="1:4" x14ac:dyDescent="0.25">
      <c r="B10" s="17"/>
    </row>
    <row r="11" spans="1:4" x14ac:dyDescent="0.25">
      <c r="A11" t="s">
        <v>198</v>
      </c>
      <c r="B11" t="s">
        <v>199</v>
      </c>
      <c r="C11" s="1">
        <v>1.9E-2</v>
      </c>
      <c r="D11" t="s">
        <v>200</v>
      </c>
    </row>
    <row r="12" spans="1:4" x14ac:dyDescent="0.25">
      <c r="B12" t="s">
        <v>201</v>
      </c>
      <c r="D12" t="s">
        <v>202</v>
      </c>
    </row>
    <row r="13" spans="1:4" x14ac:dyDescent="0.25">
      <c r="B13" t="s">
        <v>203</v>
      </c>
    </row>
    <row r="14" spans="1:4" x14ac:dyDescent="0.25">
      <c r="B14" t="s">
        <v>204</v>
      </c>
    </row>
    <row r="16" spans="1:4" x14ac:dyDescent="0.25">
      <c r="A16" t="s">
        <v>205</v>
      </c>
      <c r="B16" t="s">
        <v>206</v>
      </c>
      <c r="C16" s="1">
        <v>2.1000000000000001E-2</v>
      </c>
      <c r="D16" t="s">
        <v>207</v>
      </c>
    </row>
    <row r="17" spans="1:4" x14ac:dyDescent="0.25">
      <c r="B17" t="s">
        <v>208</v>
      </c>
    </row>
    <row r="18" spans="1:4" x14ac:dyDescent="0.25">
      <c r="B18" t="s">
        <v>209</v>
      </c>
    </row>
    <row r="19" spans="1:4" x14ac:dyDescent="0.25">
      <c r="B19" t="s">
        <v>210</v>
      </c>
    </row>
    <row r="21" spans="1:4" x14ac:dyDescent="0.25">
      <c r="A21" t="s">
        <v>211</v>
      </c>
      <c r="B21" t="s">
        <v>212</v>
      </c>
      <c r="C21" s="1">
        <v>2.1000000000000001E-2</v>
      </c>
      <c r="D21" t="s">
        <v>213</v>
      </c>
    </row>
    <row r="22" spans="1:4" x14ac:dyDescent="0.25">
      <c r="B22" t="s">
        <v>214</v>
      </c>
    </row>
    <row r="23" spans="1:4" x14ac:dyDescent="0.25">
      <c r="B23" t="s">
        <v>215</v>
      </c>
    </row>
    <row r="24" spans="1:4" x14ac:dyDescent="0.25">
      <c r="B24" t="s">
        <v>216</v>
      </c>
    </row>
    <row r="26" spans="1:4" x14ac:dyDescent="0.25">
      <c r="A26" t="s">
        <v>217</v>
      </c>
      <c r="B26" t="s">
        <v>218</v>
      </c>
      <c r="C26" s="1">
        <v>2.1000000000000001E-2</v>
      </c>
      <c r="D26" t="s">
        <v>219</v>
      </c>
    </row>
    <row r="27" spans="1:4" x14ac:dyDescent="0.25">
      <c r="B27" t="s">
        <v>220</v>
      </c>
    </row>
    <row r="28" spans="1:4" x14ac:dyDescent="0.25">
      <c r="B28" t="s">
        <v>221</v>
      </c>
    </row>
    <row r="29" spans="1:4" x14ac:dyDescent="0.25">
      <c r="B29" t="s">
        <v>222</v>
      </c>
    </row>
    <row r="31" spans="1:4" x14ac:dyDescent="0.25">
      <c r="B31" s="17"/>
    </row>
    <row r="32" spans="1:4" x14ac:dyDescent="0.25">
      <c r="A32" t="s">
        <v>223</v>
      </c>
      <c r="B32" t="s">
        <v>224</v>
      </c>
      <c r="C32" s="21">
        <v>1277</v>
      </c>
    </row>
    <row r="33" spans="1:4" x14ac:dyDescent="0.25">
      <c r="B33" t="s">
        <v>225</v>
      </c>
      <c r="C33" s="21">
        <v>1276</v>
      </c>
    </row>
    <row r="34" spans="1:4" x14ac:dyDescent="0.25">
      <c r="B34" t="s">
        <v>226</v>
      </c>
      <c r="C34" s="21">
        <v>1287</v>
      </c>
    </row>
    <row r="35" spans="1:4" x14ac:dyDescent="0.25">
      <c r="B35" t="s">
        <v>227</v>
      </c>
      <c r="C35" s="21">
        <v>1273</v>
      </c>
    </row>
    <row r="37" spans="1:4" x14ac:dyDescent="0.25">
      <c r="A37" t="s">
        <v>228</v>
      </c>
    </row>
    <row r="38" spans="1:4" x14ac:dyDescent="0.25">
      <c r="A38" t="s">
        <v>229</v>
      </c>
      <c r="B38" t="s">
        <v>230</v>
      </c>
      <c r="C38" s="1">
        <v>0.10299999999999999</v>
      </c>
      <c r="D38" t="s">
        <v>231</v>
      </c>
    </row>
    <row r="39" spans="1:4" x14ac:dyDescent="0.25">
      <c r="A39" t="s">
        <v>232</v>
      </c>
      <c r="B39" t="s">
        <v>233</v>
      </c>
      <c r="C39" s="1">
        <v>0.10299999999999999</v>
      </c>
      <c r="D39" t="s">
        <v>231</v>
      </c>
    </row>
    <row r="40" spans="1:4" x14ac:dyDescent="0.25">
      <c r="A40" t="s">
        <v>234</v>
      </c>
      <c r="B40" t="s">
        <v>235</v>
      </c>
      <c r="C40" s="1">
        <v>0.10299999999999999</v>
      </c>
      <c r="D40" t="s">
        <v>231</v>
      </c>
    </row>
    <row r="41" spans="1:4" x14ac:dyDescent="0.25">
      <c r="A41" t="s">
        <v>236</v>
      </c>
      <c r="B41" t="s">
        <v>237</v>
      </c>
      <c r="C41" s="1">
        <v>0.10299999999999999</v>
      </c>
      <c r="D41" t="s">
        <v>231</v>
      </c>
    </row>
    <row r="43" spans="1:4" x14ac:dyDescent="0.25">
      <c r="A43" t="s">
        <v>238</v>
      </c>
    </row>
    <row r="44" spans="1:4" x14ac:dyDescent="0.25">
      <c r="A44" t="s">
        <v>239</v>
      </c>
      <c r="B44" t="s">
        <v>240</v>
      </c>
      <c r="C44" s="1">
        <v>225</v>
      </c>
      <c r="D44" t="s">
        <v>377</v>
      </c>
    </row>
    <row r="45" spans="1:4" x14ac:dyDescent="0.25">
      <c r="B45" t="s">
        <v>241</v>
      </c>
      <c r="C45" s="1">
        <v>225</v>
      </c>
      <c r="D45" t="s">
        <v>377</v>
      </c>
    </row>
    <row r="46" spans="1:4" x14ac:dyDescent="0.25">
      <c r="B46" t="s">
        <v>242</v>
      </c>
      <c r="C46" s="1">
        <v>225</v>
      </c>
      <c r="D46" t="s">
        <v>377</v>
      </c>
    </row>
    <row r="47" spans="1:4" x14ac:dyDescent="0.25">
      <c r="B47" t="s">
        <v>243</v>
      </c>
      <c r="C47" s="1">
        <v>225</v>
      </c>
      <c r="D47" t="s">
        <v>377</v>
      </c>
    </row>
    <row r="49" spans="1:4" x14ac:dyDescent="0.25">
      <c r="A49" t="s">
        <v>244</v>
      </c>
      <c r="B49" t="s">
        <v>245</v>
      </c>
      <c r="C49" s="1">
        <v>167</v>
      </c>
      <c r="D49" s="3" t="s">
        <v>380</v>
      </c>
    </row>
    <row r="50" spans="1:4" x14ac:dyDescent="0.25">
      <c r="B50" t="s">
        <v>246</v>
      </c>
      <c r="C50" s="1">
        <v>167</v>
      </c>
      <c r="D50" t="s">
        <v>247</v>
      </c>
    </row>
    <row r="51" spans="1:4" x14ac:dyDescent="0.25">
      <c r="B51" s="4" t="s">
        <v>248</v>
      </c>
      <c r="C51" s="1">
        <v>167</v>
      </c>
      <c r="D51" t="s">
        <v>249</v>
      </c>
    </row>
    <row r="52" spans="1:4" x14ac:dyDescent="0.25">
      <c r="B52" s="4" t="s">
        <v>250</v>
      </c>
      <c r="C52" s="1">
        <v>167</v>
      </c>
    </row>
    <row r="53" spans="1:4" x14ac:dyDescent="0.25">
      <c r="D53" t="s">
        <v>251</v>
      </c>
    </row>
    <row r="54" spans="1:4" x14ac:dyDescent="0.25">
      <c r="D54" t="s">
        <v>252</v>
      </c>
    </row>
    <row r="55" spans="1:4" x14ac:dyDescent="0.25">
      <c r="D55" s="3" t="s">
        <v>253</v>
      </c>
    </row>
    <row r="56" spans="1:4" x14ac:dyDescent="0.25">
      <c r="D56" t="s">
        <v>254</v>
      </c>
    </row>
    <row r="58" spans="1:4" x14ac:dyDescent="0.25">
      <c r="D58" t="s">
        <v>255</v>
      </c>
    </row>
    <row r="59" spans="1:4" x14ac:dyDescent="0.25">
      <c r="D59" s="4" t="s">
        <v>256</v>
      </c>
    </row>
    <row r="60" spans="1:4" x14ac:dyDescent="0.25">
      <c r="D60" t="s">
        <v>257</v>
      </c>
    </row>
    <row r="62" spans="1:4" x14ac:dyDescent="0.25">
      <c r="D62" t="s">
        <v>258</v>
      </c>
    </row>
    <row r="63" spans="1:4" x14ac:dyDescent="0.25">
      <c r="D63" t="s">
        <v>259</v>
      </c>
    </row>
    <row r="64" spans="1:4" x14ac:dyDescent="0.25">
      <c r="D64" t="s">
        <v>260</v>
      </c>
    </row>
    <row r="66" spans="1:4" x14ac:dyDescent="0.25">
      <c r="D66" t="s">
        <v>261</v>
      </c>
    </row>
    <row r="67" spans="1:4" x14ac:dyDescent="0.25">
      <c r="D67" t="s">
        <v>262</v>
      </c>
    </row>
    <row r="68" spans="1:4" x14ac:dyDescent="0.25">
      <c r="D68" t="s">
        <v>263</v>
      </c>
    </row>
    <row r="70" spans="1:4" x14ac:dyDescent="0.25">
      <c r="A70" t="s">
        <v>264</v>
      </c>
      <c r="B70" t="s">
        <v>265</v>
      </c>
      <c r="D70" t="s">
        <v>266</v>
      </c>
    </row>
    <row r="71" spans="1:4" x14ac:dyDescent="0.25">
      <c r="B71" t="s">
        <v>267</v>
      </c>
      <c r="C71" s="21">
        <v>22</v>
      </c>
      <c r="D71" s="4" t="s">
        <v>268</v>
      </c>
    </row>
    <row r="72" spans="1:4" x14ac:dyDescent="0.25">
      <c r="B72" t="s">
        <v>269</v>
      </c>
      <c r="C72" s="12"/>
    </row>
    <row r="74" spans="1:4" x14ac:dyDescent="0.25">
      <c r="A74" t="s">
        <v>270</v>
      </c>
      <c r="B74" t="s">
        <v>271</v>
      </c>
      <c r="C74" s="1">
        <v>1.8</v>
      </c>
      <c r="D74" t="s">
        <v>272</v>
      </c>
    </row>
    <row r="76" spans="1:4" x14ac:dyDescent="0.25">
      <c r="A76" s="6" t="s">
        <v>127</v>
      </c>
    </row>
    <row r="77" spans="1:4" x14ac:dyDescent="0.25">
      <c r="A77" s="2" t="s">
        <v>128</v>
      </c>
      <c r="B77" s="3" t="s">
        <v>273</v>
      </c>
      <c r="C77" s="31">
        <f>SUM(C6:C74)</f>
        <v>11172.893999999997</v>
      </c>
      <c r="D77" s="4" t="s">
        <v>274</v>
      </c>
    </row>
    <row r="78" spans="1:4" x14ac:dyDescent="0.25">
      <c r="B78" s="3" t="s">
        <v>275</v>
      </c>
      <c r="C78" s="32">
        <f>SUM(C6:C74)+'Task 1'!C89+'Task 2'!C8+'Task 2'!C9+'Task 2'!C10</f>
        <v>12973.833799999995</v>
      </c>
      <c r="D78" s="4" t="s">
        <v>276</v>
      </c>
    </row>
    <row r="79" spans="1:4" x14ac:dyDescent="0.25">
      <c r="B79" s="3" t="s">
        <v>277</v>
      </c>
      <c r="C79" s="33">
        <f>SUM(C44:C47)</f>
        <v>900</v>
      </c>
      <c r="D79" s="4" t="s">
        <v>136</v>
      </c>
    </row>
    <row r="80" spans="1:4" x14ac:dyDescent="0.25">
      <c r="B80" s="3" t="s">
        <v>278</v>
      </c>
      <c r="C80" s="33">
        <f>SUM(C49:C52)</f>
        <v>668</v>
      </c>
      <c r="D80" s="4" t="s">
        <v>136</v>
      </c>
    </row>
    <row r="81" spans="2:2" x14ac:dyDescent="0.25">
      <c r="B81" s="3"/>
    </row>
    <row r="82" spans="2:2" x14ac:dyDescent="0.25">
      <c r="B82" s="22"/>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94C9F-CB5C-4AD2-BFA8-CD8615B75C6D}">
  <dimension ref="A1:D82"/>
  <sheetViews>
    <sheetView topLeftCell="A69" workbookViewId="0">
      <selection activeCell="D54" sqref="D54"/>
    </sheetView>
  </sheetViews>
  <sheetFormatPr defaultRowHeight="15" x14ac:dyDescent="0.25"/>
  <cols>
    <col min="1" max="1" width="38.28515625" customWidth="1"/>
    <col min="2" max="2" width="87.85546875" customWidth="1"/>
    <col min="3" max="3" width="9.85546875" style="1" customWidth="1"/>
    <col min="4" max="4" width="66.85546875" customWidth="1"/>
  </cols>
  <sheetData>
    <row r="1" spans="1:4" ht="15.75" thickBot="1" x14ac:dyDescent="0.3">
      <c r="A1" s="8" t="s">
        <v>279</v>
      </c>
      <c r="B1" s="9"/>
      <c r="C1" s="19" t="s">
        <v>2</v>
      </c>
      <c r="D1" s="9" t="s">
        <v>3</v>
      </c>
    </row>
    <row r="2" spans="1:4" x14ac:dyDescent="0.25">
      <c r="A2" s="2" t="s">
        <v>280</v>
      </c>
      <c r="B2" s="2" t="s">
        <v>281</v>
      </c>
      <c r="D2" t="s">
        <v>330</v>
      </c>
    </row>
    <row r="3" spans="1:4" x14ac:dyDescent="0.25">
      <c r="A3" s="2"/>
      <c r="B3" s="2"/>
    </row>
    <row r="4" spans="1:4" x14ac:dyDescent="0.25">
      <c r="A4" s="2" t="s">
        <v>4</v>
      </c>
      <c r="B4" s="4" t="s">
        <v>142</v>
      </c>
      <c r="C4" s="21"/>
      <c r="D4" s="4" t="s">
        <v>363</v>
      </c>
    </row>
    <row r="5" spans="1:4" x14ac:dyDescent="0.25">
      <c r="A5" s="2"/>
      <c r="B5" s="4"/>
    </row>
    <row r="6" spans="1:4" x14ac:dyDescent="0.25">
      <c r="A6" s="24" t="s">
        <v>154</v>
      </c>
      <c r="B6" s="4" t="s">
        <v>282</v>
      </c>
      <c r="C6" s="21"/>
      <c r="D6" s="4" t="s">
        <v>191</v>
      </c>
    </row>
    <row r="7" spans="1:4" x14ac:dyDescent="0.25">
      <c r="A7" s="24"/>
      <c r="B7" s="34" t="s">
        <v>192</v>
      </c>
      <c r="C7" s="21">
        <v>0.6</v>
      </c>
      <c r="D7" s="4" t="s">
        <v>283</v>
      </c>
    </row>
    <row r="8" spans="1:4" x14ac:dyDescent="0.25">
      <c r="A8" s="24"/>
      <c r="B8" s="35" t="s">
        <v>194</v>
      </c>
      <c r="C8" s="21">
        <f>'Task 1'!C15</f>
        <v>4300</v>
      </c>
      <c r="D8" s="4" t="s">
        <v>195</v>
      </c>
    </row>
    <row r="9" spans="1:4" x14ac:dyDescent="0.25">
      <c r="B9" s="4" t="s">
        <v>196</v>
      </c>
      <c r="C9" s="21">
        <f>'Task 1'!C14</f>
        <v>167</v>
      </c>
      <c r="D9" s="4" t="s">
        <v>284</v>
      </c>
    </row>
    <row r="10" spans="1:4" x14ac:dyDescent="0.25">
      <c r="B10" s="17"/>
      <c r="C10" s="20"/>
      <c r="D10" s="17"/>
    </row>
    <row r="11" spans="1:4" x14ac:dyDescent="0.25">
      <c r="A11" t="s">
        <v>198</v>
      </c>
      <c r="B11" t="s">
        <v>285</v>
      </c>
      <c r="C11" s="1">
        <v>1.9E-2</v>
      </c>
      <c r="D11" t="s">
        <v>286</v>
      </c>
    </row>
    <row r="12" spans="1:4" x14ac:dyDescent="0.25">
      <c r="B12" t="s">
        <v>201</v>
      </c>
    </row>
    <row r="13" spans="1:4" x14ac:dyDescent="0.25">
      <c r="B13" t="s">
        <v>203</v>
      </c>
    </row>
    <row r="14" spans="1:4" x14ac:dyDescent="0.25">
      <c r="B14" t="s">
        <v>287</v>
      </c>
    </row>
    <row r="16" spans="1:4" x14ac:dyDescent="0.25">
      <c r="A16" t="s">
        <v>205</v>
      </c>
      <c r="B16" t="s">
        <v>288</v>
      </c>
      <c r="C16" s="1">
        <v>1.9E-2</v>
      </c>
    </row>
    <row r="17" spans="1:3" x14ac:dyDescent="0.25">
      <c r="B17" t="s">
        <v>208</v>
      </c>
    </row>
    <row r="18" spans="1:3" x14ac:dyDescent="0.25">
      <c r="B18" t="s">
        <v>209</v>
      </c>
    </row>
    <row r="19" spans="1:3" x14ac:dyDescent="0.25">
      <c r="B19" t="s">
        <v>289</v>
      </c>
    </row>
    <row r="21" spans="1:3" x14ac:dyDescent="0.25">
      <c r="A21" t="s">
        <v>211</v>
      </c>
      <c r="B21" t="s">
        <v>290</v>
      </c>
      <c r="C21" s="1">
        <v>1.9E-2</v>
      </c>
    </row>
    <row r="22" spans="1:3" x14ac:dyDescent="0.25">
      <c r="B22" t="s">
        <v>214</v>
      </c>
    </row>
    <row r="23" spans="1:3" x14ac:dyDescent="0.25">
      <c r="B23" t="s">
        <v>215</v>
      </c>
    </row>
    <row r="24" spans="1:3" x14ac:dyDescent="0.25">
      <c r="B24" t="s">
        <v>291</v>
      </c>
    </row>
    <row r="26" spans="1:3" x14ac:dyDescent="0.25">
      <c r="A26" t="s">
        <v>217</v>
      </c>
      <c r="B26" t="s">
        <v>292</v>
      </c>
      <c r="C26" s="1">
        <v>1.9E-2</v>
      </c>
    </row>
    <row r="27" spans="1:3" x14ac:dyDescent="0.25">
      <c r="B27" t="s">
        <v>293</v>
      </c>
    </row>
    <row r="28" spans="1:3" x14ac:dyDescent="0.25">
      <c r="B28" t="s">
        <v>221</v>
      </c>
    </row>
    <row r="29" spans="1:3" x14ac:dyDescent="0.25">
      <c r="B29" t="s">
        <v>294</v>
      </c>
    </row>
    <row r="32" spans="1:3" x14ac:dyDescent="0.25">
      <c r="A32" t="s">
        <v>223</v>
      </c>
    </row>
    <row r="33" spans="1:4" x14ac:dyDescent="0.25">
      <c r="B33" t="s">
        <v>295</v>
      </c>
      <c r="C33" s="1">
        <v>1277</v>
      </c>
    </row>
    <row r="34" spans="1:4" x14ac:dyDescent="0.25">
      <c r="B34" t="s">
        <v>296</v>
      </c>
      <c r="C34" s="1">
        <v>1276</v>
      </c>
    </row>
    <row r="35" spans="1:4" x14ac:dyDescent="0.25">
      <c r="B35" t="s">
        <v>297</v>
      </c>
      <c r="C35" s="1">
        <v>1287</v>
      </c>
    </row>
    <row r="36" spans="1:4" x14ac:dyDescent="0.25">
      <c r="B36" t="s">
        <v>298</v>
      </c>
      <c r="C36" s="1">
        <v>1273</v>
      </c>
    </row>
    <row r="38" spans="1:4" x14ac:dyDescent="0.25">
      <c r="A38" t="s">
        <v>228</v>
      </c>
    </row>
    <row r="39" spans="1:4" x14ac:dyDescent="0.25">
      <c r="A39" t="s">
        <v>229</v>
      </c>
      <c r="B39" t="s">
        <v>299</v>
      </c>
      <c r="C39" s="1">
        <v>0.26100000000000001</v>
      </c>
    </row>
    <row r="40" spans="1:4" x14ac:dyDescent="0.25">
      <c r="A40" t="s">
        <v>232</v>
      </c>
      <c r="B40" t="s">
        <v>300</v>
      </c>
      <c r="C40" s="1">
        <v>0.26100000000000001</v>
      </c>
    </row>
    <row r="41" spans="1:4" x14ac:dyDescent="0.25">
      <c r="A41" t="s">
        <v>234</v>
      </c>
      <c r="B41" t="s">
        <v>301</v>
      </c>
      <c r="C41" s="1">
        <v>0.26100000000000001</v>
      </c>
    </row>
    <row r="42" spans="1:4" x14ac:dyDescent="0.25">
      <c r="A42" t="s">
        <v>236</v>
      </c>
      <c r="B42" t="s">
        <v>302</v>
      </c>
      <c r="C42" s="1">
        <v>0.26100000000000001</v>
      </c>
    </row>
    <row r="44" spans="1:4" x14ac:dyDescent="0.25">
      <c r="A44" t="s">
        <v>238</v>
      </c>
    </row>
    <row r="45" spans="1:4" x14ac:dyDescent="0.25">
      <c r="A45" t="s">
        <v>239</v>
      </c>
      <c r="B45" t="s">
        <v>303</v>
      </c>
      <c r="C45" s="1">
        <v>225</v>
      </c>
      <c r="D45" t="s">
        <v>378</v>
      </c>
    </row>
    <row r="46" spans="1:4" x14ac:dyDescent="0.25">
      <c r="B46" t="s">
        <v>304</v>
      </c>
      <c r="C46" s="1">
        <v>225</v>
      </c>
      <c r="D46" t="s">
        <v>305</v>
      </c>
    </row>
    <row r="47" spans="1:4" x14ac:dyDescent="0.25">
      <c r="B47" t="s">
        <v>306</v>
      </c>
      <c r="C47" s="1">
        <v>225</v>
      </c>
      <c r="D47" t="s">
        <v>307</v>
      </c>
    </row>
    <row r="48" spans="1:4" x14ac:dyDescent="0.25">
      <c r="B48" t="s">
        <v>308</v>
      </c>
      <c r="C48" s="1">
        <v>225</v>
      </c>
      <c r="D48" t="s">
        <v>309</v>
      </c>
    </row>
    <row r="50" spans="1:4" x14ac:dyDescent="0.25">
      <c r="A50" t="s">
        <v>244</v>
      </c>
      <c r="B50" t="s">
        <v>310</v>
      </c>
      <c r="C50" s="1">
        <v>167</v>
      </c>
      <c r="D50" s="3" t="s">
        <v>379</v>
      </c>
    </row>
    <row r="51" spans="1:4" x14ac:dyDescent="0.25">
      <c r="B51" t="s">
        <v>311</v>
      </c>
      <c r="C51" s="1">
        <v>167</v>
      </c>
      <c r="D51" t="s">
        <v>247</v>
      </c>
    </row>
    <row r="52" spans="1:4" x14ac:dyDescent="0.25">
      <c r="B52" t="s">
        <v>312</v>
      </c>
      <c r="C52" s="1">
        <v>167</v>
      </c>
      <c r="D52" t="s">
        <v>313</v>
      </c>
    </row>
    <row r="53" spans="1:4" x14ac:dyDescent="0.25">
      <c r="B53" t="s">
        <v>314</v>
      </c>
      <c r="C53" s="1">
        <v>167</v>
      </c>
    </row>
    <row r="54" spans="1:4" x14ac:dyDescent="0.25">
      <c r="D54" t="s">
        <v>251</v>
      </c>
    </row>
    <row r="55" spans="1:4" x14ac:dyDescent="0.25">
      <c r="D55" t="s">
        <v>252</v>
      </c>
    </row>
    <row r="56" spans="1:4" x14ac:dyDescent="0.25">
      <c r="D56" s="3" t="s">
        <v>253</v>
      </c>
    </row>
    <row r="57" spans="1:4" x14ac:dyDescent="0.25">
      <c r="D57" t="s">
        <v>254</v>
      </c>
    </row>
    <row r="59" spans="1:4" x14ac:dyDescent="0.25">
      <c r="D59" t="s">
        <v>315</v>
      </c>
    </row>
    <row r="60" spans="1:4" x14ac:dyDescent="0.25">
      <c r="D60" s="4" t="s">
        <v>256</v>
      </c>
    </row>
    <row r="61" spans="1:4" x14ac:dyDescent="0.25">
      <c r="D61" t="s">
        <v>257</v>
      </c>
    </row>
    <row r="63" spans="1:4" x14ac:dyDescent="0.25">
      <c r="D63" t="s">
        <v>258</v>
      </c>
    </row>
    <row r="64" spans="1:4" x14ac:dyDescent="0.25">
      <c r="D64" t="s">
        <v>316</v>
      </c>
    </row>
    <row r="65" spans="1:4" x14ac:dyDescent="0.25">
      <c r="D65" t="s">
        <v>317</v>
      </c>
    </row>
    <row r="67" spans="1:4" x14ac:dyDescent="0.25">
      <c r="D67" t="s">
        <v>261</v>
      </c>
    </row>
    <row r="70" spans="1:4" x14ac:dyDescent="0.25">
      <c r="A70" t="s">
        <v>264</v>
      </c>
      <c r="B70" t="s">
        <v>318</v>
      </c>
      <c r="D70" t="s">
        <v>266</v>
      </c>
    </row>
    <row r="71" spans="1:4" x14ac:dyDescent="0.25">
      <c r="B71" t="s">
        <v>319</v>
      </c>
      <c r="C71" s="21">
        <v>22</v>
      </c>
      <c r="D71" s="4" t="s">
        <v>320</v>
      </c>
    </row>
    <row r="72" spans="1:4" x14ac:dyDescent="0.25">
      <c r="B72" t="s">
        <v>321</v>
      </c>
      <c r="C72" s="12"/>
    </row>
    <row r="74" spans="1:4" x14ac:dyDescent="0.25">
      <c r="A74" t="s">
        <v>270</v>
      </c>
      <c r="B74" t="s">
        <v>322</v>
      </c>
      <c r="C74" s="1">
        <v>0.17299999999999999</v>
      </c>
      <c r="D74" s="7" t="s">
        <v>323</v>
      </c>
    </row>
    <row r="76" spans="1:4" x14ac:dyDescent="0.25">
      <c r="A76" s="6" t="s">
        <v>127</v>
      </c>
    </row>
    <row r="77" spans="1:4" x14ac:dyDescent="0.25">
      <c r="A77" s="2" t="s">
        <v>128</v>
      </c>
      <c r="B77" s="3" t="s">
        <v>273</v>
      </c>
      <c r="C77" s="31">
        <f>SUM(C6:C74)</f>
        <v>11171.893000000004</v>
      </c>
      <c r="D77" s="4" t="s">
        <v>324</v>
      </c>
    </row>
    <row r="78" spans="1:4" x14ac:dyDescent="0.25">
      <c r="B78" s="3" t="s">
        <v>325</v>
      </c>
      <c r="C78" s="32">
        <f>C77-C8-C9</f>
        <v>6704.8930000000037</v>
      </c>
      <c r="D78" s="4" t="s">
        <v>326</v>
      </c>
    </row>
    <row r="79" spans="1:4" x14ac:dyDescent="0.25">
      <c r="B79" s="3" t="s">
        <v>277</v>
      </c>
      <c r="C79" s="33">
        <f>SUM(C45:C48)</f>
        <v>900</v>
      </c>
      <c r="D79" s="4" t="s">
        <v>136</v>
      </c>
    </row>
    <row r="80" spans="1:4" x14ac:dyDescent="0.25">
      <c r="B80" s="3" t="s">
        <v>278</v>
      </c>
      <c r="C80" s="33">
        <f>SUM(C50:C53)</f>
        <v>668</v>
      </c>
      <c r="D80" s="4" t="s">
        <v>136</v>
      </c>
    </row>
    <row r="81" spans="2:2" x14ac:dyDescent="0.25">
      <c r="B81" s="3"/>
    </row>
    <row r="82" spans="2:2" x14ac:dyDescent="0.25">
      <c r="B82" s="2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51FF1-3330-4D20-A9F6-E152E4CC6A23}">
  <dimension ref="A1:D80"/>
  <sheetViews>
    <sheetView topLeftCell="A52" workbookViewId="0">
      <selection activeCell="B84" sqref="B84"/>
    </sheetView>
  </sheetViews>
  <sheetFormatPr defaultRowHeight="15" x14ac:dyDescent="0.25"/>
  <cols>
    <col min="1" max="1" width="38.28515625" customWidth="1"/>
    <col min="2" max="2" width="87.85546875" customWidth="1"/>
    <col min="3" max="3" width="10" style="1" customWidth="1"/>
    <col min="4" max="4" width="66.85546875" customWidth="1"/>
  </cols>
  <sheetData>
    <row r="1" spans="1:4" ht="15.75" thickBot="1" x14ac:dyDescent="0.3">
      <c r="A1" s="8" t="s">
        <v>327</v>
      </c>
      <c r="B1" s="9"/>
      <c r="C1" s="19" t="s">
        <v>2</v>
      </c>
      <c r="D1" s="9" t="s">
        <v>3</v>
      </c>
    </row>
    <row r="2" spans="1:4" x14ac:dyDescent="0.25">
      <c r="A2" s="2" t="s">
        <v>328</v>
      </c>
      <c r="B2" s="2" t="s">
        <v>329</v>
      </c>
      <c r="D2" t="s">
        <v>330</v>
      </c>
    </row>
    <row r="3" spans="1:4" x14ac:dyDescent="0.25">
      <c r="A3" s="2"/>
      <c r="B3" s="2"/>
    </row>
    <row r="4" spans="1:4" x14ac:dyDescent="0.25">
      <c r="A4" s="2" t="s">
        <v>4</v>
      </c>
      <c r="B4" s="4" t="s">
        <v>142</v>
      </c>
      <c r="C4" s="21"/>
      <c r="D4" s="4" t="s">
        <v>363</v>
      </c>
    </row>
    <row r="5" spans="1:4" x14ac:dyDescent="0.25">
      <c r="A5" s="2"/>
      <c r="B5" s="4"/>
      <c r="C5" s="21"/>
      <c r="D5" s="4"/>
    </row>
    <row r="6" spans="1:4" x14ac:dyDescent="0.25">
      <c r="A6" s="24" t="s">
        <v>154</v>
      </c>
      <c r="B6" s="4" t="s">
        <v>331</v>
      </c>
      <c r="C6" s="21"/>
      <c r="D6" s="4" t="s">
        <v>191</v>
      </c>
    </row>
    <row r="7" spans="1:4" x14ac:dyDescent="0.25">
      <c r="A7" s="4"/>
      <c r="B7" s="34" t="s">
        <v>192</v>
      </c>
      <c r="C7" s="21">
        <v>0.6</v>
      </c>
      <c r="D7" s="4" t="s">
        <v>332</v>
      </c>
    </row>
    <row r="8" spans="1:4" x14ac:dyDescent="0.25">
      <c r="A8" s="4"/>
      <c r="B8" s="35" t="s">
        <v>194</v>
      </c>
      <c r="C8" s="21">
        <f>'Task 1'!C15</f>
        <v>4300</v>
      </c>
      <c r="D8" s="4" t="s">
        <v>195</v>
      </c>
    </row>
    <row r="9" spans="1:4" x14ac:dyDescent="0.25">
      <c r="A9" s="4"/>
      <c r="B9" s="4" t="s">
        <v>196</v>
      </c>
      <c r="C9" s="21">
        <f>'Task 1'!C14</f>
        <v>167</v>
      </c>
      <c r="D9" s="4" t="s">
        <v>284</v>
      </c>
    </row>
    <row r="10" spans="1:4" x14ac:dyDescent="0.25">
      <c r="A10" s="2"/>
      <c r="B10" s="4"/>
      <c r="C10" s="21"/>
      <c r="D10" s="4"/>
    </row>
    <row r="11" spans="1:4" x14ac:dyDescent="0.25">
      <c r="A11" t="s">
        <v>198</v>
      </c>
      <c r="B11" t="s">
        <v>333</v>
      </c>
      <c r="C11" s="1">
        <v>1.9E-2</v>
      </c>
      <c r="D11" t="s">
        <v>286</v>
      </c>
    </row>
    <row r="12" spans="1:4" x14ac:dyDescent="0.25">
      <c r="B12" t="s">
        <v>201</v>
      </c>
    </row>
    <row r="13" spans="1:4" x14ac:dyDescent="0.25">
      <c r="B13" t="s">
        <v>203</v>
      </c>
    </row>
    <row r="14" spans="1:4" x14ac:dyDescent="0.25">
      <c r="B14" t="s">
        <v>287</v>
      </c>
    </row>
    <row r="16" spans="1:4" x14ac:dyDescent="0.25">
      <c r="A16" t="s">
        <v>205</v>
      </c>
      <c r="B16" t="s">
        <v>334</v>
      </c>
      <c r="C16" s="1">
        <v>1.9E-2</v>
      </c>
    </row>
    <row r="17" spans="1:3" x14ac:dyDescent="0.25">
      <c r="B17" t="s">
        <v>208</v>
      </c>
    </row>
    <row r="18" spans="1:3" x14ac:dyDescent="0.25">
      <c r="B18" t="s">
        <v>209</v>
      </c>
    </row>
    <row r="19" spans="1:3" x14ac:dyDescent="0.25">
      <c r="B19" t="s">
        <v>289</v>
      </c>
    </row>
    <row r="21" spans="1:3" x14ac:dyDescent="0.25">
      <c r="A21" t="s">
        <v>211</v>
      </c>
      <c r="B21" t="s">
        <v>335</v>
      </c>
      <c r="C21" s="1">
        <v>1.9E-2</v>
      </c>
    </row>
    <row r="22" spans="1:3" x14ac:dyDescent="0.25">
      <c r="B22" t="s">
        <v>214</v>
      </c>
    </row>
    <row r="23" spans="1:3" x14ac:dyDescent="0.25">
      <c r="B23" t="s">
        <v>215</v>
      </c>
    </row>
    <row r="24" spans="1:3" x14ac:dyDescent="0.25">
      <c r="B24" t="s">
        <v>291</v>
      </c>
    </row>
    <row r="26" spans="1:3" x14ac:dyDescent="0.25">
      <c r="A26" t="s">
        <v>217</v>
      </c>
      <c r="B26" t="s">
        <v>336</v>
      </c>
      <c r="C26" s="1">
        <v>1.9E-2</v>
      </c>
    </row>
    <row r="27" spans="1:3" x14ac:dyDescent="0.25">
      <c r="B27" t="s">
        <v>293</v>
      </c>
    </row>
    <row r="28" spans="1:3" x14ac:dyDescent="0.25">
      <c r="B28" t="s">
        <v>221</v>
      </c>
    </row>
    <row r="29" spans="1:3" x14ac:dyDescent="0.25">
      <c r="B29" t="s">
        <v>294</v>
      </c>
    </row>
    <row r="31" spans="1:3" x14ac:dyDescent="0.25">
      <c r="B31" s="17"/>
    </row>
    <row r="32" spans="1:3" x14ac:dyDescent="0.25">
      <c r="A32" t="s">
        <v>223</v>
      </c>
    </row>
    <row r="33" spans="1:4" x14ac:dyDescent="0.25">
      <c r="B33" t="s">
        <v>337</v>
      </c>
      <c r="C33" s="1">
        <v>1277</v>
      </c>
    </row>
    <row r="34" spans="1:4" x14ac:dyDescent="0.25">
      <c r="B34" t="s">
        <v>338</v>
      </c>
      <c r="C34" s="1">
        <v>1276</v>
      </c>
    </row>
    <row r="35" spans="1:4" x14ac:dyDescent="0.25">
      <c r="B35" t="s">
        <v>339</v>
      </c>
      <c r="C35" s="1">
        <v>1287</v>
      </c>
    </row>
    <row r="36" spans="1:4" x14ac:dyDescent="0.25">
      <c r="B36" t="s">
        <v>340</v>
      </c>
      <c r="C36" s="1">
        <v>1273</v>
      </c>
    </row>
    <row r="38" spans="1:4" x14ac:dyDescent="0.25">
      <c r="A38" t="s">
        <v>228</v>
      </c>
    </row>
    <row r="39" spans="1:4" x14ac:dyDescent="0.25">
      <c r="A39" t="s">
        <v>229</v>
      </c>
      <c r="B39" t="s">
        <v>341</v>
      </c>
      <c r="C39" s="1">
        <v>0.24</v>
      </c>
    </row>
    <row r="40" spans="1:4" x14ac:dyDescent="0.25">
      <c r="A40" t="s">
        <v>232</v>
      </c>
      <c r="B40" t="s">
        <v>342</v>
      </c>
      <c r="C40" s="1">
        <v>0.25700000000000001</v>
      </c>
    </row>
    <row r="41" spans="1:4" x14ac:dyDescent="0.25">
      <c r="A41" t="s">
        <v>234</v>
      </c>
      <c r="B41" t="s">
        <v>343</v>
      </c>
      <c r="C41" s="1">
        <v>0.23100000000000001</v>
      </c>
    </row>
    <row r="42" spans="1:4" x14ac:dyDescent="0.25">
      <c r="A42" t="s">
        <v>236</v>
      </c>
      <c r="B42" t="s">
        <v>344</v>
      </c>
      <c r="C42" s="1">
        <v>0.26100000000000001</v>
      </c>
    </row>
    <row r="44" spans="1:4" x14ac:dyDescent="0.25">
      <c r="A44" t="s">
        <v>238</v>
      </c>
    </row>
    <row r="45" spans="1:4" x14ac:dyDescent="0.25">
      <c r="A45" t="s">
        <v>239</v>
      </c>
      <c r="B45" t="s">
        <v>345</v>
      </c>
      <c r="C45" s="1">
        <v>225</v>
      </c>
      <c r="D45" t="s">
        <v>381</v>
      </c>
    </row>
    <row r="46" spans="1:4" x14ac:dyDescent="0.25">
      <c r="B46" t="s">
        <v>346</v>
      </c>
      <c r="C46" s="1">
        <v>225</v>
      </c>
      <c r="D46" t="s">
        <v>305</v>
      </c>
    </row>
    <row r="47" spans="1:4" x14ac:dyDescent="0.25">
      <c r="B47" t="s">
        <v>347</v>
      </c>
      <c r="C47" s="1">
        <v>225</v>
      </c>
      <c r="D47" t="s">
        <v>307</v>
      </c>
    </row>
    <row r="48" spans="1:4" x14ac:dyDescent="0.25">
      <c r="B48" t="s">
        <v>348</v>
      </c>
      <c r="C48" s="1">
        <v>225</v>
      </c>
      <c r="D48" t="s">
        <v>309</v>
      </c>
    </row>
    <row r="50" spans="1:4" x14ac:dyDescent="0.25">
      <c r="A50" t="s">
        <v>244</v>
      </c>
      <c r="B50" t="s">
        <v>349</v>
      </c>
      <c r="C50" s="1">
        <v>173</v>
      </c>
      <c r="D50" s="3" t="s">
        <v>382</v>
      </c>
    </row>
    <row r="51" spans="1:4" x14ac:dyDescent="0.25">
      <c r="B51" t="s">
        <v>350</v>
      </c>
      <c r="C51" s="1">
        <v>151</v>
      </c>
      <c r="D51" t="s">
        <v>247</v>
      </c>
    </row>
    <row r="52" spans="1:4" x14ac:dyDescent="0.25">
      <c r="B52" t="s">
        <v>351</v>
      </c>
      <c r="C52" s="1">
        <v>167</v>
      </c>
      <c r="D52" t="s">
        <v>313</v>
      </c>
    </row>
    <row r="53" spans="1:4" x14ac:dyDescent="0.25">
      <c r="B53" t="s">
        <v>352</v>
      </c>
      <c r="C53" s="1">
        <v>167</v>
      </c>
    </row>
    <row r="54" spans="1:4" x14ac:dyDescent="0.25">
      <c r="D54" t="s">
        <v>251</v>
      </c>
    </row>
    <row r="55" spans="1:4" x14ac:dyDescent="0.25">
      <c r="D55" t="s">
        <v>252</v>
      </c>
    </row>
    <row r="56" spans="1:4" x14ac:dyDescent="0.25">
      <c r="D56" s="3" t="s">
        <v>253</v>
      </c>
    </row>
    <row r="57" spans="1:4" x14ac:dyDescent="0.25">
      <c r="D57" t="s">
        <v>254</v>
      </c>
    </row>
    <row r="59" spans="1:4" x14ac:dyDescent="0.25">
      <c r="D59" t="s">
        <v>315</v>
      </c>
    </row>
    <row r="60" spans="1:4" x14ac:dyDescent="0.25">
      <c r="D60" s="4" t="s">
        <v>256</v>
      </c>
    </row>
    <row r="61" spans="1:4" x14ac:dyDescent="0.25">
      <c r="D61" t="s">
        <v>257</v>
      </c>
    </row>
    <row r="63" spans="1:4" x14ac:dyDescent="0.25">
      <c r="D63" t="s">
        <v>258</v>
      </c>
    </row>
    <row r="64" spans="1:4" x14ac:dyDescent="0.25">
      <c r="D64" t="s">
        <v>353</v>
      </c>
    </row>
    <row r="65" spans="1:4" x14ac:dyDescent="0.25">
      <c r="D65" t="s">
        <v>354</v>
      </c>
    </row>
    <row r="67" spans="1:4" x14ac:dyDescent="0.25">
      <c r="D67" t="s">
        <v>261</v>
      </c>
    </row>
    <row r="70" spans="1:4" x14ac:dyDescent="0.25">
      <c r="A70" t="s">
        <v>264</v>
      </c>
      <c r="B70" t="s">
        <v>355</v>
      </c>
      <c r="D70" t="s">
        <v>266</v>
      </c>
    </row>
    <row r="71" spans="1:4" x14ac:dyDescent="0.25">
      <c r="B71" t="s">
        <v>356</v>
      </c>
      <c r="C71" s="21">
        <v>22</v>
      </c>
      <c r="D71" s="4" t="s">
        <v>320</v>
      </c>
    </row>
    <row r="72" spans="1:4" x14ac:dyDescent="0.25">
      <c r="B72" t="s">
        <v>357</v>
      </c>
      <c r="C72" s="12"/>
    </row>
    <row r="74" spans="1:4" x14ac:dyDescent="0.25">
      <c r="A74" t="s">
        <v>270</v>
      </c>
      <c r="B74" t="s">
        <v>358</v>
      </c>
      <c r="C74" s="1">
        <v>0.17299999999999999</v>
      </c>
      <c r="D74" s="7" t="s">
        <v>323</v>
      </c>
    </row>
    <row r="76" spans="1:4" x14ac:dyDescent="0.25">
      <c r="A76" s="6" t="s">
        <v>127</v>
      </c>
    </row>
    <row r="77" spans="1:4" x14ac:dyDescent="0.25">
      <c r="A77" s="2" t="s">
        <v>128</v>
      </c>
      <c r="B77" s="3" t="s">
        <v>273</v>
      </c>
      <c r="C77" s="31">
        <f>SUM(C6:C74)</f>
        <v>11161.838000000002</v>
      </c>
      <c r="D77" s="4" t="s">
        <v>324</v>
      </c>
    </row>
    <row r="78" spans="1:4" x14ac:dyDescent="0.25">
      <c r="B78" s="3" t="s">
        <v>325</v>
      </c>
      <c r="C78" s="32">
        <f>C77-C8-C9</f>
        <v>6694.8380000000016</v>
      </c>
      <c r="D78" s="4" t="s">
        <v>326</v>
      </c>
    </row>
    <row r="79" spans="1:4" x14ac:dyDescent="0.25">
      <c r="B79" s="3" t="s">
        <v>277</v>
      </c>
      <c r="C79" s="33">
        <f>SUM(C45:C48)</f>
        <v>900</v>
      </c>
      <c r="D79" s="4" t="s">
        <v>136</v>
      </c>
    </row>
    <row r="80" spans="1:4" x14ac:dyDescent="0.25">
      <c r="B80" s="3" t="s">
        <v>278</v>
      </c>
      <c r="C80" s="33">
        <f>SUM(C50:C53)</f>
        <v>658</v>
      </c>
      <c r="D80" s="4" t="s">
        <v>136</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2023-02-27T19:21:15+00:00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_ip_UnifiedCompliancePolicyUIAction xmlns="http://schemas.microsoft.com/sharepoint/v3" xsi:nil="true"/>
    <_ip_UnifiedCompliancePolicyProperties xmlns="http://schemas.microsoft.com/sharepoint/v3" xsi:nil="true"/>
    <lcf76f155ced4ddcb4097134ff3c332f xmlns="04fe6c4a-84d3-4e24-be99-89d0bc250072">
      <Terms xmlns="http://schemas.microsoft.com/office/infopath/2007/PartnerControls"/>
    </lcf76f155ced4ddcb4097134ff3c332f>
    <SharedWithUsers xmlns="6418781f-cc46-40e4-b612-10a9484df075">
      <UserInfo>
        <DisplayName>Ruan-Lei, Karolina</DisplayName>
        <AccountId>7866</AccountId>
        <AccountType/>
      </UserInfo>
      <UserInfo>
        <DisplayName>Feldman, Michael</DisplayName>
        <AccountId>915</AccountId>
        <AccountType/>
      </UserInfo>
      <UserInfo>
        <DisplayName>Medina, Dayana</DisplayName>
        <AccountId>917</AccountId>
        <AccountType/>
      </UserInfo>
      <UserInfo>
        <DisplayName>Huser, Jennifer</DisplayName>
        <AccountId>952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8B47F1ECE58A4B97B6D167CB0A8A74" ma:contentTypeVersion="60" ma:contentTypeDescription="Create a new document." ma:contentTypeScope="" ma:versionID="96df47e0fc90876eef3146f76cf84ff4">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6418781f-cc46-40e4-b612-10a9484df075" xmlns:ns6="45c1c26b-9b0b-4762-abaa-2b9df884d1b5" xmlns:ns7="04fe6c4a-84d3-4e24-be99-89d0bc250072" targetNamespace="http://schemas.microsoft.com/office/2006/metadata/properties" ma:root="true" ma:fieldsID="ec6ee2a45c680f29eb668d0fb403e2fa" ns1:_="" ns2:_="" ns3:_="" ns4:_="" ns5:_="" ns6:_="" ns7:_="">
    <xsd:import namespace="http://schemas.microsoft.com/sharepoint/v3"/>
    <xsd:import namespace="4ffa91fb-a0ff-4ac5-b2db-65c790d184a4"/>
    <xsd:import namespace="http://schemas.microsoft.com/sharepoint.v3"/>
    <xsd:import namespace="http://schemas.microsoft.com/sharepoint/v3/fields"/>
    <xsd:import namespace="6418781f-cc46-40e4-b612-10a9484df075"/>
    <xsd:import namespace="45c1c26b-9b0b-4762-abaa-2b9df884d1b5"/>
    <xsd:import namespace="04fe6c4a-84d3-4e24-be99-89d0bc25007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6:SharingHintHash" minOccurs="0"/>
                <xsd:element ref="ns6:SharedWithDetails" minOccurs="0"/>
                <xsd:element ref="ns5:LastSharedByUser" minOccurs="0"/>
                <xsd:element ref="ns5:LastSharedByTime" minOccurs="0"/>
                <xsd:element ref="ns7:MediaServiceMetadata" minOccurs="0"/>
                <xsd:element ref="ns7:MediaServiceFastMetadata" minOccurs="0"/>
                <xsd:element ref="ns1:_ip_UnifiedCompliancePolicyProperties" minOccurs="0"/>
                <xsd:element ref="ns1:_ip_UnifiedCompliancePolicyUIAction" minOccurs="0"/>
                <xsd:element ref="ns7:lcf76f155ced4ddcb4097134ff3c332f" minOccurs="0"/>
                <xsd:element ref="ns7:MediaServiceDateTaken" minOccurs="0"/>
                <xsd:element ref="ns7:MediaServiceGenerationTime" minOccurs="0"/>
                <xsd:element ref="ns7:MediaServiceEventHashCode" minOccurs="0"/>
                <xsd:element ref="ns7:MediaServiceOCR" minOccurs="0"/>
                <xsd:element ref="ns7: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3b49083f-3e1d-465f-a6e7-c9c77c10caed}" ma:internalName="TaxCatchAllLabel" ma:readOnly="true" ma:showField="CatchAllDataLabel" ma:web="6418781f-cc46-40e4-b612-10a9484df075">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3b49083f-3e1d-465f-a6e7-c9c77c10caed}" ma:internalName="TaxCatchAll" ma:showField="CatchAllData" ma:web="6418781f-cc46-40e4-b612-10a9484df075">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18781f-cc46-40e4-b612-10a9484df075"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astSharedByUser" ma:index="32" nillable="true" ma:displayName="Last Shared By User" ma:description="" ma:internalName="LastSharedByUser" ma:readOnly="true">
      <xsd:simpleType>
        <xsd:restriction base="dms:Note">
          <xsd:maxLength value="255"/>
        </xsd:restriction>
      </xsd:simpleType>
    </xsd:element>
    <xsd:element name="LastSharedByTime" ma:index="33"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5c1c26b-9b0b-4762-abaa-2b9df884d1b5" elementFormDefault="qualified">
    <xsd:import namespace="http://schemas.microsoft.com/office/2006/documentManagement/types"/>
    <xsd:import namespace="http://schemas.microsoft.com/office/infopath/2007/PartnerControls"/>
    <xsd:element name="SharingHintHash" ma:index="30" nillable="true" ma:displayName="Sharing Hint Hash" ma:internalName="SharingHintHash" ma:readOnly="true">
      <xsd:simpleType>
        <xsd:restriction base="dms:Text"/>
      </xsd:simple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fe6c4a-84d3-4e24-be99-89d0bc250072" elementFormDefault="qualified">
    <xsd:import namespace="http://schemas.microsoft.com/office/2006/documentManagement/types"/>
    <xsd:import namespace="http://schemas.microsoft.com/office/infopath/2007/PartnerControls"/>
    <xsd:element name="MediaServiceMetadata" ma:index="34" nillable="true" ma:displayName="MediaServiceMetadata" ma:description="" ma:hidden="true" ma:internalName="MediaServiceMetadata" ma:readOnly="true">
      <xsd:simpleType>
        <xsd:restriction base="dms:Note"/>
      </xsd:simpleType>
    </xsd:element>
    <xsd:element name="MediaServiceFastMetadata" ma:index="35" nillable="true" ma:displayName="MediaServiceFastMetadata" ma:description="" ma:hidden="true" ma:internalName="MediaServiceFastMetadata" ma:readOnly="true">
      <xsd:simpleType>
        <xsd:restriction base="dms:Note"/>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DateTaken" ma:index="41" nillable="true" ma:displayName="MediaServiceDateTaken" ma:hidden="true" ma:indexed="true" ma:internalName="MediaServiceDateTaken" ma:readOnly="true">
      <xsd:simpleType>
        <xsd:restriction base="dms:Text"/>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MediaServiceOCR" ma:index="44" nillable="true" ma:displayName="Extracted Text" ma:internalName="MediaServiceOCR" ma:readOnly="true">
      <xsd:simpleType>
        <xsd:restriction base="dms:Note">
          <xsd:maxLength value="255"/>
        </xsd:restriction>
      </xsd:simpleType>
    </xsd:element>
    <xsd:element name="MediaServiceLocation" ma:index="45"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1E5DE1-9B78-481D-B596-1AA1AFF9F149}">
  <ds:schemaRefs>
    <ds:schemaRef ds:uri="http://schemas.microsoft.com/office/2006/documentManagement/types"/>
    <ds:schemaRef ds:uri="http://schemas.microsoft.com/office/2006/metadata/properties"/>
    <ds:schemaRef ds:uri="http://purl.org/dc/terms/"/>
    <ds:schemaRef ds:uri="http://schemas.microsoft.com/sharepoint/v3"/>
    <ds:schemaRef ds:uri="http://purl.org/dc/dcmitype/"/>
    <ds:schemaRef ds:uri="http://schemas.openxmlformats.org/package/2006/metadata/core-properties"/>
    <ds:schemaRef ds:uri="http://schemas.microsoft.com/office/infopath/2007/PartnerControls"/>
    <ds:schemaRef ds:uri="http://schemas.microsoft.com/sharepoint/v3/fields"/>
    <ds:schemaRef ds:uri="04fe6c4a-84d3-4e24-be99-89d0bc250072"/>
    <ds:schemaRef ds:uri="http://www.w3.org/XML/1998/namespace"/>
    <ds:schemaRef ds:uri="45c1c26b-9b0b-4762-abaa-2b9df884d1b5"/>
    <ds:schemaRef ds:uri="6418781f-cc46-40e4-b612-10a9484df075"/>
    <ds:schemaRef ds:uri="http://schemas.microsoft.com/sharepoint.v3"/>
    <ds:schemaRef ds:uri="4ffa91fb-a0ff-4ac5-b2db-65c790d184a4"/>
    <ds:schemaRef ds:uri="http://purl.org/dc/elements/1.1/"/>
  </ds:schemaRefs>
</ds:datastoreItem>
</file>

<file path=customXml/itemProps2.xml><?xml version="1.0" encoding="utf-8"?>
<ds:datastoreItem xmlns:ds="http://schemas.openxmlformats.org/officeDocument/2006/customXml" ds:itemID="{24CB8626-CDD9-4CB0-BF2B-8F4119A0B9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6418781f-cc46-40e4-b612-10a9484df075"/>
    <ds:schemaRef ds:uri="45c1c26b-9b0b-4762-abaa-2b9df884d1b5"/>
    <ds:schemaRef ds:uri="04fe6c4a-84d3-4e24-be99-89d0bc2500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27A277-90D7-4FA8-A326-FFD1A7DE7C63}">
  <ds:schemaRefs>
    <ds:schemaRef ds:uri="Microsoft.SharePoint.Taxonomy.ContentTypeSync"/>
  </ds:schemaRefs>
</ds:datastoreItem>
</file>

<file path=customXml/itemProps4.xml><?xml version="1.0" encoding="utf-8"?>
<ds:datastoreItem xmlns:ds="http://schemas.openxmlformats.org/officeDocument/2006/customXml" ds:itemID="{023EE4B8-ECFE-47EE-832C-9AE9BCF02F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Task 1</vt:lpstr>
      <vt:lpstr>Task 2</vt:lpstr>
      <vt:lpstr>Task 4 Baseline</vt:lpstr>
      <vt:lpstr>Task 5 High Control</vt:lpstr>
      <vt:lpstr>Task 5 Low Control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Hwang, Nancy</dc:creator>
  <cp:keywords/>
  <dc:description/>
  <cp:lastModifiedBy>Huser, Jennifer</cp:lastModifiedBy>
  <cp:revision/>
  <dcterms:created xsi:type="dcterms:W3CDTF">2022-11-04T14:46:43Z</dcterms:created>
  <dcterms:modified xsi:type="dcterms:W3CDTF">2023-04-19T18:22:28Z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0x010100418B47F1ECE58A4B97B6D167CB0A8A74</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ies>
</file>