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H:\DOD\OUTREACH\Publications\DRAFTS\PBMS 2024-01-Fujii-K\sulfur-gas-sprdsht-example-key-doc\"/>
    </mc:Choice>
  </mc:AlternateContent>
  <xr:revisionPtr revIDLastSave="0" documentId="13_ncr:1_{D9C896BE-91B8-4AB7-A889-4BE28C20145A}" xr6:coauthVersionLast="47" xr6:coauthVersionMax="47" xr10:uidLastSave="{00000000-0000-0000-0000-000000000000}"/>
  <bookViews>
    <workbookView xWindow="-110" yWindow="-110" windowWidth="19420" windowHeight="10300" xr2:uid="{00000000-000D-0000-FFFF-FFFF00000000}"/>
  </bookViews>
  <sheets>
    <sheet name="10 ppm S Precision" sheetId="1" r:id="rId1"/>
    <sheet name="Sulfur ppm Accuracy" sheetId="2" r:id="rId2"/>
    <sheet name="EX - 10 ppm S Precision" sheetId="7" r:id="rId3"/>
    <sheet name="EX - Sulfur ppm Accuracy" sheetId="6" r:id="rId4"/>
  </sheets>
  <definedNames>
    <definedName name="_xlnm.Print_Titles" localSheetId="0">'10 ppm S Precision'!$15:$16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21" i="2" l="1"/>
  <c r="R21" i="6"/>
  <c r="B17" i="2" l="1"/>
  <c r="R33" i="6"/>
  <c r="L33" i="6"/>
  <c r="E33" i="6"/>
  <c r="R32" i="6"/>
  <c r="L32" i="6"/>
  <c r="E32" i="6"/>
  <c r="R31" i="6"/>
  <c r="L31" i="6"/>
  <c r="E31" i="6"/>
  <c r="R30" i="6"/>
  <c r="L30" i="6"/>
  <c r="E30" i="6"/>
  <c r="R29" i="6"/>
  <c r="L29" i="6"/>
  <c r="E29" i="6"/>
  <c r="R28" i="6"/>
  <c r="L28" i="6"/>
  <c r="E28" i="6"/>
  <c r="R27" i="6"/>
  <c r="L27" i="6"/>
  <c r="E27" i="6"/>
  <c r="R26" i="6"/>
  <c r="L26" i="6"/>
  <c r="E26" i="6"/>
  <c r="R25" i="6"/>
  <c r="L25" i="6"/>
  <c r="E25" i="6"/>
  <c r="R24" i="6"/>
  <c r="L24" i="6"/>
  <c r="E24" i="6"/>
  <c r="L21" i="6"/>
  <c r="E21" i="6"/>
  <c r="O18" i="6"/>
  <c r="O22" i="6" s="1"/>
  <c r="O17" i="6" s="1"/>
  <c r="I18" i="6"/>
  <c r="I22" i="6" s="1"/>
  <c r="I17" i="6" s="1"/>
  <c r="B18" i="6"/>
  <c r="B22" i="6" s="1"/>
  <c r="B17" i="6" s="1"/>
  <c r="O17" i="2" l="1"/>
  <c r="G15" i="1"/>
  <c r="R33" i="2"/>
  <c r="R32" i="2"/>
  <c r="R31" i="2"/>
  <c r="R30" i="2"/>
  <c r="R29" i="2"/>
  <c r="R28" i="2"/>
  <c r="R27" i="2"/>
  <c r="R26" i="2"/>
  <c r="R25" i="2"/>
  <c r="R24" i="2"/>
  <c r="O18" i="2"/>
  <c r="O22" i="2" s="1"/>
  <c r="E37" i="1" l="1"/>
  <c r="E36" i="1"/>
  <c r="E35" i="1"/>
  <c r="E34" i="1"/>
  <c r="E33" i="1"/>
  <c r="E32" i="1"/>
  <c r="E31" i="1"/>
  <c r="E30" i="1"/>
  <c r="E29" i="1"/>
  <c r="E28" i="1"/>
  <c r="E27" i="1"/>
  <c r="E26" i="1"/>
  <c r="E25" i="1"/>
  <c r="E24" i="1"/>
  <c r="E23" i="1"/>
  <c r="E22" i="1"/>
  <c r="E21" i="1"/>
  <c r="E20" i="1"/>
  <c r="E19" i="1"/>
  <c r="E18" i="1"/>
  <c r="I17" i="2" l="1"/>
  <c r="B15" i="1"/>
  <c r="L21" i="2"/>
  <c r="E21" i="2"/>
  <c r="L31" i="2"/>
  <c r="L33" i="2"/>
  <c r="L32" i="2"/>
  <c r="L30" i="2"/>
  <c r="L29" i="2"/>
  <c r="L28" i="2"/>
  <c r="L27" i="2"/>
  <c r="L26" i="2"/>
  <c r="L25" i="2"/>
  <c r="L24" i="2"/>
  <c r="E33" i="2"/>
  <c r="E32" i="2"/>
  <c r="E31" i="2"/>
  <c r="E30" i="2"/>
  <c r="E29" i="2"/>
  <c r="E28" i="2"/>
  <c r="E27" i="2"/>
  <c r="E26" i="2"/>
  <c r="E25" i="2"/>
  <c r="E24" i="2"/>
  <c r="I18" i="2"/>
  <c r="I22" i="2" s="1"/>
  <c r="B18" i="2"/>
  <c r="B22" i="2" s="1"/>
  <c r="B13" i="2"/>
  <c r="B12" i="2"/>
  <c r="B11" i="2"/>
  <c r="B10" i="2"/>
  <c r="B9" i="2"/>
  <c r="B8" i="2"/>
  <c r="B7" i="2"/>
  <c r="B6" i="2"/>
  <c r="B5" i="2"/>
  <c r="B3" i="2"/>
  <c r="B16" i="1"/>
  <c r="B5" i="6"/>
  <c r="B13" i="6"/>
  <c r="B12" i="6"/>
  <c r="B11" i="6"/>
  <c r="B10" i="6"/>
  <c r="B9" i="6"/>
  <c r="B8" i="6"/>
  <c r="B7" i="6"/>
  <c r="B6" i="6"/>
  <c r="E37" i="7"/>
  <c r="E36" i="7"/>
  <c r="E35" i="7"/>
  <c r="E34" i="7"/>
  <c r="E33" i="7"/>
  <c r="E32" i="7"/>
  <c r="E31" i="7"/>
  <c r="E30" i="7"/>
  <c r="E29" i="7"/>
  <c r="E28" i="7"/>
  <c r="E27" i="7"/>
  <c r="E26" i="7"/>
  <c r="E25" i="7"/>
  <c r="E24" i="7"/>
  <c r="E23" i="7"/>
  <c r="E22" i="7"/>
  <c r="E21" i="7"/>
  <c r="E20" i="7"/>
  <c r="E19" i="7"/>
  <c r="E18" i="7"/>
  <c r="B16" i="7"/>
  <c r="B15" i="7" s="1"/>
</calcChain>
</file>

<file path=xl/sharedStrings.xml><?xml version="1.0" encoding="utf-8"?>
<sst xmlns="http://schemas.openxmlformats.org/spreadsheetml/2006/main" count="227" uniqueCount="57">
  <si>
    <t>Date</t>
  </si>
  <si>
    <t>Time</t>
  </si>
  <si>
    <t>Test Result (ppm)</t>
  </si>
  <si>
    <t>standard deviation</t>
  </si>
  <si>
    <t>gravimetric sulfur standard</t>
  </si>
  <si>
    <t>Arithmetic Average (ppm)</t>
  </si>
  <si>
    <t>#########</t>
  </si>
  <si>
    <t>Vendor Name of Gravimetric Standard</t>
  </si>
  <si>
    <t>Lot Identification Number of Gravimetric Standard</t>
  </si>
  <si>
    <t>Difference between Arithmetic Average and ARV of Gravimetric Standard</t>
  </si>
  <si>
    <t>Accepted Reference Value (ARV) of Gravimetric Standard (ppm)</t>
  </si>
  <si>
    <t>Laboratory Identification</t>
  </si>
  <si>
    <t>Laboratory Name:</t>
  </si>
  <si>
    <t>Accuracy Criterion for 1-10 ppm</t>
  </si>
  <si>
    <t>Accuracy Criterion for 10-20 ppm</t>
  </si>
  <si>
    <t>Test Method</t>
  </si>
  <si>
    <t>Name of Method:</t>
  </si>
  <si>
    <t>USEPA National and Vehicle Fuels Emissions Laboratory/OAR</t>
  </si>
  <si>
    <t>2565 Plymouth Road, Mailcode AATSG</t>
  </si>
  <si>
    <t>Ann Arbor</t>
  </si>
  <si>
    <t>Michigan</t>
  </si>
  <si>
    <t>Laboratory Contact Person:</t>
  </si>
  <si>
    <t>Laboratory Contact Phone Number</t>
  </si>
  <si>
    <t>Laboratory Contact Facsimile Number</t>
  </si>
  <si>
    <t>Laboratory Contact E-mail Address</t>
  </si>
  <si>
    <t>Laboratory Street Address:</t>
  </si>
  <si>
    <t>Laboratory City:</t>
  </si>
  <si>
    <t>Laboratory State:</t>
  </si>
  <si>
    <t>Laboratory Zip code:</t>
  </si>
  <si>
    <t>Data Entry QC Check on Test Result</t>
  </si>
  <si>
    <t>Is 1-10 ppm Sulfur Accuracy Criterion Met?</t>
  </si>
  <si>
    <t>Is 10-20 ppm Sulfur Accuracy Criterion Met?</t>
  </si>
  <si>
    <t>Laboratory Test Identification Number</t>
  </si>
  <si>
    <t>Concentration QC Check on ARV</t>
  </si>
  <si>
    <t>NIST</t>
  </si>
  <si>
    <t>Is 10 ppm Sulfur Precision Criterion Met?</t>
  </si>
  <si>
    <t>Total Sulfur in Liquid Aromatic Hydrocarbons and Their Derivatives by XRF</t>
  </si>
  <si>
    <t>ALDS45680</t>
  </si>
  <si>
    <t>ALDS53481</t>
  </si>
  <si>
    <t>Accuracy Criterion for 21-95 ppm</t>
  </si>
  <si>
    <t>Is 21-95 ppm Sulfur Accuracy Criterion Met?</t>
  </si>
  <si>
    <t>Standard Deviation</t>
  </si>
  <si>
    <t>8:45am</t>
  </si>
  <si>
    <r>
      <t>10 ppm Sulfur Precision Criterion (</t>
    </r>
    <r>
      <rPr>
        <b/>
        <sz val="10"/>
        <rFont val="Calibri"/>
        <family val="2"/>
      </rPr>
      <t>§</t>
    </r>
    <r>
      <rPr>
        <b/>
        <sz val="10"/>
        <rFont val="Arial"/>
        <family val="2"/>
      </rPr>
      <t>1090.1365(b))</t>
    </r>
    <r>
      <rPr>
        <sz val="10"/>
        <rFont val="Arial"/>
        <family val="2"/>
      </rPr>
      <t xml:space="preserve"> - The maximum allowable standard deviation computed from results of a minimum of 20 tests made over 20 days (You may make up to 4 separate measurements in a 24-hour period, as long as the interval between measurements is at least 4 hours.) on samples using good laboratory practices taken from a single homogenous commercially available gasoline must be less than or equal to 1.5 times the repeatability (r) divided by 2.77, where "r" equalts the ASTM repeatability of ASTM D7039-15a(R2020).  Example: A 10ppm sulfur gasoline sample: maximum allowable standard deviation of 20 tests less than or equal 1.5*(1.73 ppm/2.77)=0.94ppm</t>
    </r>
    <r>
      <rPr>
        <b/>
        <sz val="10"/>
        <rFont val="Arial"/>
        <family val="2"/>
      </rPr>
      <t xml:space="preserve">.  </t>
    </r>
  </si>
  <si>
    <r>
      <t>1 to 10 ppm Accuracy Criterion</t>
    </r>
    <r>
      <rPr>
        <sz val="10"/>
        <rFont val="Arial"/>
        <family val="2"/>
      </rPr>
      <t xml:space="preserve"> </t>
    </r>
    <r>
      <rPr>
        <b/>
        <sz val="10"/>
        <rFont val="Arial"/>
        <family val="2"/>
      </rPr>
      <t>(§1090.1365(c)(3)(i))</t>
    </r>
    <r>
      <rPr>
        <sz val="10"/>
        <rFont val="Arial"/>
        <family val="2"/>
      </rPr>
      <t xml:space="preserve"> - the arithmetic average of a continuous series of at least 10 tests performed on a commercially available gravimetric sulfur standard in the range of 1 to 10 ppm sulfur, say 10 ppm., shall not differ from the accepted reference value (ARV) of that standard by more than 0.70 ppm.  Individual test results shall be compensated for any known chemical interferences.</t>
    </r>
    <r>
      <rPr>
        <b/>
        <sz val="10"/>
        <rFont val="Arial"/>
        <family val="2"/>
      </rPr>
      <t xml:space="preserve"> </t>
    </r>
    <r>
      <rPr>
        <sz val="10"/>
        <rFont val="Arial"/>
        <family val="2"/>
      </rPr>
      <t xml:space="preserve"> You may omit any of these ranges if you do not perform testing with fuel in that range.  </t>
    </r>
  </si>
  <si>
    <r>
      <t>10 to 20 ppm Accuracy Criterion  (§1090.1365(c)(3)(i)</t>
    </r>
    <r>
      <rPr>
        <sz val="10"/>
        <rFont val="Arial"/>
        <family val="2"/>
      </rPr>
      <t xml:space="preserve"> - the arithmetic average of a continuous series of at least 10 tests performed on a commercially available gravimetric sulfur standard in the range of 10 to 20 ppm, say 20 ppm. sulfur shall not differ from the accepted reference value (ARV) of that standard by more than 1.02 ppm.  Individual test results shall be compensated for any known chemical interferences.</t>
    </r>
    <r>
      <rPr>
        <b/>
        <sz val="10"/>
        <rFont val="Arial"/>
        <family val="2"/>
      </rPr>
      <t xml:space="preserve">  </t>
    </r>
    <r>
      <rPr>
        <sz val="10"/>
        <rFont val="Arial"/>
        <family val="2"/>
      </rPr>
      <t xml:space="preserve">You may omit any of these ranges if you do not perform testing with fuel in that range.  </t>
    </r>
  </si>
  <si>
    <r>
      <t>10 ppm Sulfur Precision Criterion</t>
    </r>
    <r>
      <rPr>
        <sz val="10"/>
        <rFont val="Arial"/>
        <family val="2"/>
      </rPr>
      <t xml:space="preserve"> (§1090.1365(b)) - The maximum allowable standard deviation computed from results of a minimum of 20 tests made over 20 days (7 or fewer tests per week and 2 or fewer tests per day) on samples using good laboratory practices taken from a single homogenous commercially available gasoline must be less than or equal to 1.5 times the repeatability (r) divided by 2.77, where "r" equalts the ASTM repeatability of ASTM D7039-13.  Example: A 10ppm sulfur gasoline sample: maximum allowable standard deviation of 20 tests less than or equal 1.5*(1.73 ppm/2.77)=0.94ppm</t>
    </r>
    <r>
      <rPr>
        <b/>
        <sz val="10"/>
        <rFont val="Arial"/>
        <family val="2"/>
      </rPr>
      <t xml:space="preserve">.  </t>
    </r>
    <r>
      <rPr>
        <sz val="10"/>
        <rFont val="Arial"/>
        <family val="2"/>
      </rPr>
      <t xml:space="preserve"> §1090.1350(a)(2), §1090.1360(a)(2) &amp; §1090.1365(b)(3) Table 1.</t>
    </r>
  </si>
  <si>
    <r>
      <t>1 to 10 ppm Accuracy Criterion</t>
    </r>
    <r>
      <rPr>
        <sz val="10"/>
        <rFont val="Arial"/>
        <family val="2"/>
      </rPr>
      <t xml:space="preserve"> (§1090.1365(c)(3)(i)) - the arithmetic average of a continuous series of at least 10 tests performed on a commercially available gravimetric sulfur standard in the range of 1 to 10 ppm sulfur, say 10 ppm., shall not differ from the accepted reference value (ARV) of that standard by more than 0.70 ppm.  Individual test results shall be compensated for any known chemical interferences.</t>
    </r>
    <r>
      <rPr>
        <b/>
        <sz val="10"/>
        <rFont val="Arial"/>
        <family val="2"/>
      </rPr>
      <t xml:space="preserve">  </t>
    </r>
    <r>
      <rPr>
        <sz val="10"/>
        <rFont val="Arial"/>
        <family val="2"/>
      </rPr>
      <t>You may omit any of these ranges if you do not perform testing with fuel in that range.</t>
    </r>
  </si>
  <si>
    <r>
      <t>10 to 20 ppm Accuracy Criterion</t>
    </r>
    <r>
      <rPr>
        <sz val="10"/>
        <rFont val="Arial"/>
        <family val="2"/>
      </rPr>
      <t xml:space="preserve"> (§1090.1365(c)(3)(i)) - the arithmetic average of a continuous series of at least 10 tests performed on a commercially available gravimetric sulfur standard in the range of 10 to 20 ppm, say 20 ppm. sulfur shall not differ from the accepted reference value (ARV) of that standard by more than 1.02 ppm.  Individual test results shall be compensated for any known chemical interferences.</t>
    </r>
    <r>
      <rPr>
        <b/>
        <sz val="10"/>
        <rFont val="Arial"/>
        <family val="2"/>
      </rPr>
      <t xml:space="preserve">  </t>
    </r>
    <r>
      <rPr>
        <sz val="10"/>
        <rFont val="Arial"/>
        <family val="2"/>
      </rPr>
      <t xml:space="preserve">You may omit any of these ranges if you do not perform testing with fuel in that range.  </t>
    </r>
  </si>
  <si>
    <t>John Doe</t>
  </si>
  <si>
    <t>xxx-xxx-xxxx</t>
  </si>
  <si>
    <t>FuelsProgramSupport@epa.gov</t>
  </si>
  <si>
    <r>
      <t>21 to 95 ppm Accuracy Criterion  (§1090.1365(c)(3)(i)</t>
    </r>
    <r>
      <rPr>
        <sz val="10"/>
        <rFont val="Arial"/>
        <family val="2"/>
      </rPr>
      <t xml:space="preserve"> - the arithmetic average of a continuous series of at least 10 tests performed on a commercially available gravimetric sulfur standard in the range of 21 to 95 ppm, say 80 ppm. sulfur shall not differ from the accepted reference value (ARV) of that standard by more than 2.16 ppm.  Individual test results shall be compensated for any known chemical interferences.</t>
    </r>
    <r>
      <rPr>
        <b/>
        <sz val="10"/>
        <rFont val="Arial"/>
        <family val="2"/>
      </rPr>
      <t xml:space="preserve"> </t>
    </r>
    <r>
      <rPr>
        <sz val="10"/>
        <rFont val="Arial"/>
        <family val="2"/>
      </rPr>
      <t xml:space="preserve"> You may omit any of these ranges if you do not perform testing with fuel in that range.</t>
    </r>
  </si>
  <si>
    <r>
      <t>21 to 95 ppm Accuracy Criterion</t>
    </r>
    <r>
      <rPr>
        <sz val="10"/>
        <rFont val="Arial"/>
        <family val="2"/>
      </rPr>
      <t xml:space="preserve"> (§1090.1365(c)(3)(i)) - the arithmetic average of a continuous series of at least 10 tests performed on a commercially available gravimetric sulfur standard in the range of 21 to 95 ppm, say 80 ppm. sulfur shall not differ from the accepted reference value (ARV) of that standard by more than 2.16 ppm.  Individual test results shall be compensated for any known chemical interferences.</t>
    </r>
    <r>
      <rPr>
        <b/>
        <sz val="10"/>
        <rFont val="Arial"/>
        <family val="2"/>
      </rPr>
      <t xml:space="preserve">  </t>
    </r>
    <r>
      <rPr>
        <sz val="10"/>
        <rFont val="Arial"/>
        <family val="2"/>
      </rPr>
      <t xml:space="preserve">You may omit any of these ranges if you do not perform testing with fuel in that range.  </t>
    </r>
  </si>
  <si>
    <r>
      <t>Spreadsheet Example VCSB 10 ppm Gasoline Sulfur Precision Demonstration [PBMS0008:OMB #2060-0731: EPA Form 5900-628]</t>
    </r>
    <r>
      <rPr>
        <sz val="10"/>
        <rFont val="Arial"/>
        <family val="2"/>
      </rPr>
      <t>. This collection of information is approved by OMB under the Paperwork Reduction Act, 44 U.S.C. 3501 et seq. OMB Control No 2060-0731. Responses to this collection of information are voluntary 1090 CFR 1360 through 1090 1365. An agency may not conduct or sponsor, and a person is not required to respond to, a collection of information unless it displays a currently valid OMB control number. The public reporting and recordkeeping burden for this collection of information is estimated to average 180 hours per response.  Send comments on the Agency’s need for this information, the accuracy of the provided burden estimates and any suggested methods for minimizing respondent burden to the Regulatory Support Division Director, U.S. Environmental Protection Agency (2821T), 1200 Pennsylvania Ave., NW, Washington, D.C. 20460. Include the OMB control number in any correspondence. Do not send the completed form to this address.</t>
    </r>
  </si>
  <si>
    <t>Spreadsheet Example VCSB 10 ppm Gasoline Sulfur Accuracy Demonstration  [PBMS0008:OMB #2060-0731, EPA ICR number 2607.02: EPA Form 5900-628]</t>
  </si>
  <si>
    <t>Spreadsheet Example VCSB 10 ppm Gasoline Sulfur Precision Demonstration [PBMS0008:OMB #2060-0731, EPA ICR number 2607.02: EPA Form 5900-628]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</si>
</sst>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164" formatCode="0.000"/>
    <numFmt numFmtId="165" formatCode="[$-F400]h:mm:ss\ AM/PM"/>
  </numFmts>
  <fonts count="12" x14ac:knownFonts="1">
    <font>
      <sz val="10"/>
      <name val="Arial"/>
    </font>
    <font>
      <b/>
      <sz val="18"/>
      <name val="Arial"/>
      <family val="2"/>
    </font>
    <font>
      <b/>
      <sz val="12"/>
      <name val="Arial"/>
      <family val="2"/>
    </font>
    <font>
      <u/>
      <sz val="10"/>
      <color indexed="12"/>
      <name val="Arial"/>
      <family val="2"/>
    </font>
    <font>
      <u/>
      <sz val="10"/>
      <name val="Arial"/>
      <family val="2"/>
    </font>
    <font>
      <b/>
      <u/>
      <sz val="10"/>
      <name val="Arial"/>
      <family val="2"/>
    </font>
    <font>
      <b/>
      <u/>
      <sz val="12"/>
      <name val="Arial"/>
      <family val="2"/>
    </font>
    <font>
      <b/>
      <sz val="10"/>
      <name val="Arial"/>
      <family val="2"/>
    </font>
    <font>
      <sz val="10"/>
      <name val="Arial"/>
      <family val="2"/>
    </font>
    <font>
      <u/>
      <sz val="10"/>
      <name val="Arial"/>
      <family val="2"/>
    </font>
    <font>
      <sz val="10"/>
      <name val="Arial"/>
      <family val="2"/>
    </font>
    <font>
      <b/>
      <sz val="10"/>
      <name val="Calibri"/>
      <family val="2"/>
    </font>
  </fonts>
  <fills count="5">
    <fill>
      <patternFill patternType="none"/>
    </fill>
    <fill>
      <patternFill patternType="gray125"/>
    </fill>
    <fill>
      <patternFill patternType="solid">
        <fgColor indexed="42"/>
        <bgColor indexed="9"/>
      </patternFill>
    </fill>
    <fill>
      <patternFill patternType="solid">
        <fgColor indexed="41"/>
        <bgColor indexed="64"/>
      </patternFill>
    </fill>
    <fill>
      <patternFill patternType="solid">
        <fgColor indexed="41"/>
        <bgColor indexed="9"/>
      </patternFill>
    </fill>
  </fills>
  <borders count="8">
    <border>
      <left/>
      <right/>
      <top/>
      <bottom/>
      <diagonal/>
    </border>
    <border>
      <left/>
      <right/>
      <top style="double">
        <color indexed="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9">
    <xf numFmtId="0" fontId="0" fillId="0" borderId="0">
      <alignment vertical="top"/>
    </xf>
    <xf numFmtId="3" fontId="10" fillId="0" borderId="0" applyFont="0" applyFill="0" applyBorder="0" applyAlignment="0" applyProtection="0"/>
    <xf numFmtId="5" fontId="10" fillId="0" borderId="0" applyFont="0" applyFill="0" applyBorder="0" applyAlignment="0" applyProtection="0"/>
    <xf numFmtId="14" fontId="10" fillId="0" borderId="0" applyFont="0" applyFill="0" applyBorder="0" applyAlignment="0" applyProtection="0"/>
    <xf numFmtId="2" fontId="10" fillId="0" borderId="0" applyFont="0" applyFill="0" applyBorder="0" applyAlignment="0" applyProtection="0"/>
    <xf numFmtId="0" fontId="1" fillId="0" borderId="0" applyNumberFormat="0" applyFont="0" applyFill="0" applyAlignment="0" applyProtection="0"/>
    <xf numFmtId="0" fontId="2" fillId="0" borderId="0" applyNumberFormat="0" applyFont="0" applyFill="0" applyAlignment="0" applyProtection="0"/>
    <xf numFmtId="0" fontId="3" fillId="0" borderId="0" applyNumberFormat="0" applyFill="0" applyBorder="0" applyAlignment="0" applyProtection="0">
      <alignment vertical="top"/>
      <protection locked="0"/>
    </xf>
    <xf numFmtId="0" fontId="10" fillId="0" borderId="1" applyNumberFormat="0" applyFont="0" applyBorder="0" applyAlignment="0" applyProtection="0"/>
  </cellStyleXfs>
  <cellXfs count="113">
    <xf numFmtId="0" fontId="0" fillId="0" borderId="0" xfId="0" applyAlignment="1"/>
    <xf numFmtId="0" fontId="0" fillId="0" borderId="0" xfId="0" applyFont="1" applyAlignment="1">
      <alignment horizontal="center" vertical="center" wrapText="1"/>
    </xf>
    <xf numFmtId="0" fontId="0" fillId="0" borderId="0" xfId="0" applyAlignment="1">
      <alignment wrapText="1"/>
    </xf>
    <xf numFmtId="0" fontId="0" fillId="0" borderId="0" xfId="0" applyAlignment="1">
      <alignment vertical="center"/>
    </xf>
    <xf numFmtId="2" fontId="0" fillId="0" borderId="0" xfId="0" applyNumberFormat="1" applyFont="1" applyAlignment="1">
      <alignment horizontal="center" vertical="center"/>
    </xf>
    <xf numFmtId="18" fontId="0" fillId="0" borderId="0" xfId="0" applyNumberFormat="1" applyFont="1" applyAlignment="1">
      <alignment horizontal="center" vertical="center"/>
    </xf>
    <xf numFmtId="2" fontId="0" fillId="0" borderId="0" xfId="0" applyNumberFormat="1" applyFont="1" applyAlignment="1">
      <alignment horizontal="center" vertical="center" wrapText="1"/>
    </xf>
    <xf numFmtId="14" fontId="0" fillId="0" borderId="0" xfId="0" applyNumberFormat="1" applyAlignment="1"/>
    <xf numFmtId="0" fontId="0" fillId="0" borderId="0" xfId="0" applyAlignment="1">
      <alignment horizontal="center" vertical="center"/>
    </xf>
    <xf numFmtId="0" fontId="0" fillId="0" borderId="0" xfId="0" applyAlignment="1">
      <alignment horizontal="centerContinuous"/>
    </xf>
    <xf numFmtId="2" fontId="0" fillId="0" borderId="0" xfId="0" applyNumberFormat="1" applyFont="1" applyAlignment="1" applyProtection="1">
      <alignment horizontal="center" vertical="center"/>
      <protection locked="0"/>
    </xf>
    <xf numFmtId="0" fontId="8" fillId="0" borderId="2" xfId="0" applyFont="1" applyBorder="1" applyAlignment="1">
      <alignment horizontal="right"/>
    </xf>
    <xf numFmtId="0" fontId="0" fillId="0" borderId="2" xfId="0" applyBorder="1" applyAlignment="1">
      <alignment horizontal="right"/>
    </xf>
    <xf numFmtId="0" fontId="4" fillId="0" borderId="2" xfId="0" applyFont="1" applyBorder="1" applyAlignment="1">
      <alignment horizontal="left" vertical="center" wrapText="1"/>
    </xf>
    <xf numFmtId="0" fontId="0" fillId="0" borderId="2" xfId="0" applyBorder="1" applyAlignment="1">
      <alignment horizontal="center" vertical="center" wrapText="1"/>
    </xf>
    <xf numFmtId="14" fontId="0" fillId="2" borderId="2" xfId="0" applyNumberFormat="1" applyFill="1" applyBorder="1" applyAlignment="1" applyProtection="1">
      <alignment horizontal="center" vertical="center"/>
      <protection locked="0"/>
    </xf>
    <xf numFmtId="18" fontId="0" fillId="2" borderId="2" xfId="0" applyNumberFormat="1" applyFont="1" applyFill="1" applyBorder="1" applyAlignment="1" applyProtection="1">
      <alignment horizontal="center" vertical="center"/>
      <protection locked="0"/>
    </xf>
    <xf numFmtId="0" fontId="0" fillId="0" borderId="2" xfId="0" applyFont="1" applyBorder="1" applyAlignment="1">
      <alignment horizontal="center" vertical="center" wrapText="1"/>
    </xf>
    <xf numFmtId="0" fontId="0" fillId="2" borderId="2" xfId="0" applyFill="1" applyBorder="1" applyAlignment="1" applyProtection="1">
      <alignment horizontal="center" vertical="center"/>
      <protection locked="0"/>
    </xf>
    <xf numFmtId="164" fontId="0" fillId="2" borderId="2" xfId="0" applyNumberFormat="1" applyFont="1" applyFill="1" applyBorder="1" applyAlignment="1" applyProtection="1">
      <alignment horizontal="center" vertical="center"/>
      <protection locked="0"/>
    </xf>
    <xf numFmtId="0" fontId="8" fillId="0" borderId="2" xfId="0" applyFont="1" applyBorder="1" applyAlignment="1">
      <alignment horizontal="center" vertical="center" wrapText="1"/>
    </xf>
    <xf numFmtId="0" fontId="8" fillId="2" borderId="2" xfId="0" applyFont="1" applyFill="1" applyBorder="1" applyAlignment="1" applyProtection="1">
      <alignment horizontal="center" vertical="center"/>
      <protection locked="0"/>
    </xf>
    <xf numFmtId="14" fontId="8" fillId="2" borderId="2" xfId="0" applyNumberFormat="1" applyFont="1" applyFill="1" applyBorder="1" applyAlignment="1" applyProtection="1">
      <alignment horizontal="center" vertical="center"/>
      <protection locked="0"/>
    </xf>
    <xf numFmtId="164" fontId="8" fillId="2" borderId="2" xfId="0" applyNumberFormat="1" applyFont="1" applyFill="1" applyBorder="1" applyAlignment="1" applyProtection="1">
      <alignment horizontal="center" vertical="center"/>
      <protection locked="0"/>
    </xf>
    <xf numFmtId="0" fontId="8" fillId="0" borderId="0" xfId="0" applyFont="1" applyAlignment="1">
      <alignment horizontal="center" vertical="center"/>
    </xf>
    <xf numFmtId="14" fontId="8" fillId="0" borderId="0" xfId="0" applyNumberFormat="1" applyFont="1" applyAlignment="1">
      <alignment horizontal="center" vertical="center"/>
    </xf>
    <xf numFmtId="0" fontId="0" fillId="0" borderId="2" xfId="0" applyBorder="1" applyAlignment="1">
      <alignment horizontal="center" vertical="center"/>
    </xf>
    <xf numFmtId="18" fontId="0" fillId="2" borderId="2" xfId="0" applyNumberFormat="1" applyFill="1" applyBorder="1" applyAlignment="1" applyProtection="1">
      <alignment horizontal="center" vertical="center"/>
      <protection locked="0"/>
    </xf>
    <xf numFmtId="0" fontId="0" fillId="0" borderId="2" xfId="0" applyFont="1" applyBorder="1" applyAlignment="1" applyProtection="1">
      <alignment horizontal="center" vertical="center" wrapText="1"/>
    </xf>
    <xf numFmtId="0" fontId="0" fillId="0" borderId="2" xfId="0" applyBorder="1" applyAlignment="1" applyProtection="1">
      <alignment horizontal="center" vertical="center" wrapText="1"/>
    </xf>
    <xf numFmtId="0" fontId="8" fillId="0" borderId="2" xfId="0" applyFont="1" applyBorder="1" applyAlignment="1">
      <alignment horizontal="right" wrapText="1"/>
    </xf>
    <xf numFmtId="0" fontId="8" fillId="3" borderId="2" xfId="0" applyFont="1" applyFill="1" applyBorder="1" applyAlignment="1">
      <alignment horizontal="center" vertical="center" wrapText="1"/>
    </xf>
    <xf numFmtId="0" fontId="0" fillId="4" borderId="2" xfId="0" applyFill="1" applyBorder="1" applyAlignment="1">
      <alignment horizontal="center" vertical="center"/>
    </xf>
    <xf numFmtId="0" fontId="5"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pplyProtection="1">
      <alignment horizontal="center" vertical="center"/>
      <protection locked="0"/>
    </xf>
    <xf numFmtId="0" fontId="8" fillId="0" borderId="2" xfId="0" applyFont="1" applyBorder="1" applyAlignment="1" applyProtection="1">
      <alignment horizontal="right"/>
    </xf>
    <xf numFmtId="0" fontId="8" fillId="0" borderId="2" xfId="0" applyFont="1" applyBorder="1" applyAlignment="1" applyProtection="1">
      <alignment horizontal="right" wrapText="1"/>
    </xf>
    <xf numFmtId="0" fontId="0" fillId="0" borderId="0" xfId="0" applyAlignment="1" applyProtection="1"/>
    <xf numFmtId="0" fontId="8" fillId="0" borderId="2" xfId="0" applyFont="1" applyBorder="1" applyAlignment="1" applyProtection="1">
      <alignment horizontal="center" vertical="center" wrapText="1"/>
    </xf>
    <xf numFmtId="0" fontId="8" fillId="3" borderId="2"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xf>
    <xf numFmtId="0" fontId="0" fillId="4" borderId="2" xfId="0" applyFill="1" applyBorder="1" applyAlignment="1" applyProtection="1">
      <alignment horizontal="center" vertical="center"/>
    </xf>
    <xf numFmtId="0" fontId="0" fillId="0" borderId="0" xfId="0" applyAlignment="1" applyProtection="1">
      <alignment horizontal="centerContinuous"/>
    </xf>
    <xf numFmtId="0" fontId="0" fillId="0" borderId="2" xfId="0" applyBorder="1" applyAlignment="1" applyProtection="1">
      <alignment horizontal="right"/>
    </xf>
    <xf numFmtId="165" fontId="8" fillId="2" borderId="2" xfId="0" applyNumberFormat="1" applyFont="1" applyFill="1" applyBorder="1" applyAlignment="1" applyProtection="1">
      <alignment horizontal="center" vertical="center"/>
      <protection locked="0"/>
    </xf>
    <xf numFmtId="0" fontId="9" fillId="0" borderId="3" xfId="0" applyFont="1" applyBorder="1" applyAlignment="1" applyProtection="1">
      <alignment horizontal="left" vertical="center" wrapText="1"/>
    </xf>
    <xf numFmtId="0" fontId="9" fillId="0" borderId="3" xfId="0" applyFont="1" applyBorder="1" applyAlignment="1">
      <alignment horizontal="left" vertical="center" wrapText="1"/>
    </xf>
    <xf numFmtId="0" fontId="0" fillId="0" borderId="0" xfId="0" applyBorder="1" applyAlignment="1">
      <alignment horizontal="left" vertical="center" wrapText="1"/>
    </xf>
    <xf numFmtId="0" fontId="0" fillId="4" borderId="2" xfId="0" applyFill="1" applyBorder="1" applyAlignment="1">
      <alignment horizontal="center" vertical="center" wrapText="1"/>
    </xf>
    <xf numFmtId="0" fontId="5" fillId="0" borderId="0" xfId="0" applyFont="1" applyAlignment="1">
      <alignment horizontal="left"/>
    </xf>
    <xf numFmtId="0" fontId="5" fillId="0" borderId="0" xfId="0" applyFont="1" applyAlignment="1" applyProtection="1">
      <alignment horizontal="left" vertical="top"/>
    </xf>
    <xf numFmtId="164" fontId="8" fillId="2" borderId="2" xfId="0" applyNumberFormat="1" applyFont="1" applyFill="1" applyBorder="1" applyAlignment="1" applyProtection="1">
      <alignment horizontal="center" vertical="center"/>
    </xf>
    <xf numFmtId="164" fontId="0" fillId="2" borderId="2" xfId="0" applyNumberFormat="1" applyFill="1" applyBorder="1" applyAlignment="1" applyProtection="1">
      <alignment horizontal="center" vertical="center"/>
      <protection locked="0"/>
    </xf>
    <xf numFmtId="18" fontId="8" fillId="2" borderId="2" xfId="0" applyNumberFormat="1" applyFont="1" applyFill="1" applyBorder="1" applyAlignment="1" applyProtection="1">
      <alignment horizontal="center" vertical="center"/>
      <protection locked="0"/>
    </xf>
    <xf numFmtId="0" fontId="5" fillId="0" borderId="7" xfId="0" applyFont="1" applyBorder="1" applyAlignment="1">
      <alignment horizontal="left" vertical="top" wrapText="1"/>
    </xf>
    <xf numFmtId="0" fontId="0" fillId="0" borderId="7" xfId="0" applyBorder="1" applyAlignment="1">
      <alignment horizontal="left" vertical="top" wrapText="1"/>
    </xf>
    <xf numFmtId="0" fontId="5" fillId="4" borderId="3" xfId="0" applyFont="1" applyFill="1" applyBorder="1" applyAlignment="1">
      <alignment horizontal="center" vertical="center"/>
    </xf>
    <xf numFmtId="0" fontId="8" fillId="4" borderId="3" xfId="0" applyFont="1" applyFill="1" applyBorder="1" applyAlignment="1">
      <alignment horizontal="center" vertical="center"/>
    </xf>
    <xf numFmtId="0" fontId="7" fillId="0" borderId="2" xfId="0" applyFont="1" applyBorder="1" applyAlignment="1">
      <alignment horizontal="left" vertical="center"/>
    </xf>
    <xf numFmtId="0" fontId="8" fillId="0" borderId="2" xfId="0" applyFont="1" applyBorder="1" applyAlignment="1">
      <alignment horizontal="left" vertical="center"/>
    </xf>
    <xf numFmtId="0" fontId="0" fillId="0" borderId="2" xfId="0" applyBorder="1" applyAlignment="1"/>
    <xf numFmtId="0" fontId="8" fillId="2" borderId="2" xfId="0" applyFont="1" applyFill="1" applyBorder="1" applyAlignment="1" applyProtection="1">
      <alignment horizontal="left" wrapText="1"/>
      <protection locked="0"/>
    </xf>
    <xf numFmtId="0" fontId="8" fillId="2" borderId="2" xfId="0" applyFont="1" applyFill="1" applyBorder="1" applyAlignment="1" applyProtection="1">
      <alignment wrapText="1"/>
      <protection locked="0"/>
    </xf>
    <xf numFmtId="0" fontId="0" fillId="0" borderId="2" xfId="0" applyBorder="1" applyAlignment="1" applyProtection="1">
      <alignment wrapText="1"/>
      <protection locked="0"/>
    </xf>
    <xf numFmtId="0" fontId="8" fillId="2" borderId="2" xfId="0" applyFont="1" applyFill="1" applyBorder="1" applyAlignment="1" applyProtection="1">
      <alignment horizontal="left"/>
      <protection locked="0"/>
    </xf>
    <xf numFmtId="0" fontId="8" fillId="2" borderId="2" xfId="0" applyFont="1" applyFill="1" applyBorder="1" applyAlignment="1" applyProtection="1">
      <protection locked="0"/>
    </xf>
    <xf numFmtId="0" fontId="0" fillId="0" borderId="2" xfId="0" applyBorder="1" applyAlignment="1" applyProtection="1">
      <protection locked="0"/>
    </xf>
    <xf numFmtId="0" fontId="3" fillId="2" borderId="2" xfId="7" applyFill="1" applyBorder="1" applyAlignment="1" applyProtection="1">
      <alignment horizontal="left"/>
      <protection locked="0"/>
    </xf>
    <xf numFmtId="2" fontId="5" fillId="4" borderId="2" xfId="0" applyNumberFormat="1" applyFont="1" applyFill="1" applyBorder="1" applyAlignment="1">
      <alignment horizontal="center" vertical="center"/>
    </xf>
    <xf numFmtId="0" fontId="5" fillId="0" borderId="2" xfId="0" applyFont="1" applyBorder="1" applyAlignment="1"/>
    <xf numFmtId="0" fontId="7" fillId="0" borderId="4" xfId="0" applyFont="1" applyFill="1"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wrapText="1"/>
    </xf>
    <xf numFmtId="0" fontId="7" fillId="0" borderId="2" xfId="0" applyFont="1" applyBorder="1" applyAlignment="1" applyProtection="1">
      <alignment horizontal="left" vertical="center"/>
    </xf>
    <xf numFmtId="0" fontId="0" fillId="0" borderId="2" xfId="0" applyBorder="1" applyAlignment="1" applyProtection="1">
      <alignment horizontal="left" vertical="center"/>
    </xf>
    <xf numFmtId="0" fontId="0" fillId="2" borderId="4" xfId="0" applyFill="1" applyBorder="1" applyAlignment="1" applyProtection="1">
      <alignment horizontal="left" wrapText="1"/>
    </xf>
    <xf numFmtId="0" fontId="0" fillId="2" borderId="5" xfId="0" applyFill="1" applyBorder="1" applyAlignment="1" applyProtection="1">
      <alignment wrapText="1"/>
    </xf>
    <xf numFmtId="0" fontId="0" fillId="2" borderId="6" xfId="0" applyFill="1" applyBorder="1" applyAlignment="1" applyProtection="1">
      <alignment wrapText="1"/>
    </xf>
    <xf numFmtId="0" fontId="7" fillId="0" borderId="2" xfId="0" applyFont="1" applyBorder="1" applyAlignment="1" applyProtection="1"/>
    <xf numFmtId="0" fontId="0" fillId="0" borderId="2" xfId="0" applyBorder="1" applyAlignment="1" applyProtection="1"/>
    <xf numFmtId="0" fontId="5" fillId="0" borderId="2" xfId="0" applyFont="1" applyBorder="1" applyAlignment="1">
      <alignment horizontal="center" vertical="center"/>
    </xf>
    <xf numFmtId="0" fontId="5" fillId="0" borderId="3" xfId="0" applyFont="1" applyBorder="1" applyAlignment="1">
      <alignment horizontal="center" vertical="center"/>
    </xf>
    <xf numFmtId="2" fontId="0" fillId="2" borderId="4" xfId="0" applyNumberFormat="1" applyFont="1" applyFill="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2" fontId="0" fillId="2" borderId="4" xfId="0" applyNumberFormat="1" applyFont="1" applyFill="1" applyBorder="1" applyAlignment="1" applyProtection="1">
      <alignment horizontal="center" vertical="center" wrapText="1"/>
      <protection locked="0"/>
    </xf>
    <xf numFmtId="0" fontId="7" fillId="0" borderId="4" xfId="0" applyFont="1" applyFill="1" applyBorder="1" applyAlignment="1" applyProtection="1">
      <alignment horizontal="left" vertical="center" wrapText="1"/>
    </xf>
    <xf numFmtId="0" fontId="0" fillId="0" borderId="6" xfId="0" applyBorder="1" applyAlignment="1">
      <alignment horizontal="left" vertical="center" wrapText="1"/>
    </xf>
    <xf numFmtId="0" fontId="5" fillId="4" borderId="4" xfId="0" applyFont="1" applyFill="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2" fontId="5" fillId="4" borderId="4" xfId="0" applyNumberFormat="1" applyFont="1" applyFill="1" applyBorder="1" applyAlignment="1">
      <alignment horizontal="center" vertical="center"/>
    </xf>
    <xf numFmtId="0" fontId="6" fillId="4" borderId="4" xfId="0" applyFont="1" applyFill="1" applyBorder="1" applyAlignment="1">
      <alignment horizontal="center" vertical="center"/>
    </xf>
    <xf numFmtId="0" fontId="0" fillId="4" borderId="5" xfId="0" applyFill="1" applyBorder="1" applyAlignment="1">
      <alignment horizontal="center" vertical="center"/>
    </xf>
    <xf numFmtId="0" fontId="0" fillId="4" borderId="6" xfId="0" applyFill="1" applyBorder="1" applyAlignment="1">
      <alignment horizontal="center" vertical="center"/>
    </xf>
    <xf numFmtId="0" fontId="8" fillId="2" borderId="2" xfId="0" applyFont="1" applyFill="1" applyBorder="1" applyAlignment="1" applyProtection="1">
      <alignment horizontal="left"/>
    </xf>
    <xf numFmtId="0" fontId="5" fillId="0" borderId="7" xfId="0" applyFont="1" applyBorder="1" applyAlignment="1">
      <alignment horizontal="left" vertical="top"/>
    </xf>
    <xf numFmtId="0" fontId="0" fillId="0" borderId="7" xfId="0" applyBorder="1" applyAlignment="1">
      <alignment horizontal="left" vertical="top"/>
    </xf>
    <xf numFmtId="0" fontId="8" fillId="0" borderId="2" xfId="0" applyFont="1" applyBorder="1" applyAlignment="1" applyProtection="1">
      <alignment horizontal="left" vertical="center"/>
    </xf>
    <xf numFmtId="0" fontId="8" fillId="2" borderId="2" xfId="0" applyFont="1" applyFill="1" applyBorder="1" applyAlignment="1" applyProtection="1">
      <alignment horizontal="left" wrapText="1"/>
    </xf>
    <xf numFmtId="0" fontId="8" fillId="2" borderId="2" xfId="0" applyFont="1" applyFill="1" applyBorder="1" applyAlignment="1" applyProtection="1">
      <alignment wrapText="1"/>
    </xf>
    <xf numFmtId="0" fontId="0" fillId="0" borderId="2" xfId="0" applyBorder="1" applyAlignment="1" applyProtection="1">
      <alignment wrapText="1"/>
    </xf>
    <xf numFmtId="0" fontId="8" fillId="2" borderId="2" xfId="0" applyFont="1" applyFill="1" applyBorder="1" applyAlignment="1" applyProtection="1"/>
    <xf numFmtId="0" fontId="3" fillId="2" borderId="2" xfId="7" applyFill="1" applyBorder="1" applyAlignment="1" applyProtection="1">
      <alignment horizontal="left"/>
    </xf>
    <xf numFmtId="2" fontId="8" fillId="4" borderId="2" xfId="0" applyNumberFormat="1" applyFont="1" applyFill="1" applyBorder="1" applyAlignment="1" applyProtection="1">
      <alignment horizontal="center" vertical="center"/>
    </xf>
    <xf numFmtId="0" fontId="0" fillId="2" borderId="4" xfId="0" applyFill="1" applyBorder="1" applyAlignment="1" applyProtection="1">
      <alignment horizontal="left" wrapText="1"/>
      <protection locked="0"/>
    </xf>
    <xf numFmtId="0" fontId="0" fillId="2" borderId="5" xfId="0" applyFill="1" applyBorder="1" applyAlignment="1" applyProtection="1">
      <alignment wrapText="1"/>
      <protection locked="0"/>
    </xf>
    <xf numFmtId="0" fontId="0" fillId="2" borderId="6" xfId="0" applyFill="1" applyBorder="1" applyAlignment="1" applyProtection="1">
      <alignment wrapText="1"/>
      <protection locked="0"/>
    </xf>
    <xf numFmtId="0" fontId="0" fillId="0" borderId="2" xfId="0" applyBorder="1" applyAlignment="1">
      <alignment horizontal="left" vertical="center"/>
    </xf>
    <xf numFmtId="0" fontId="7" fillId="0" borderId="2" xfId="0" applyFont="1" applyBorder="1" applyAlignment="1"/>
    <xf numFmtId="2" fontId="0" fillId="2" borderId="4" xfId="0" applyNumberFormat="1" applyFill="1" applyBorder="1" applyAlignment="1" applyProtection="1">
      <alignment horizontal="center" vertical="center"/>
      <protection locked="0"/>
    </xf>
    <xf numFmtId="2" fontId="0" fillId="2" borderId="4" xfId="0" applyNumberFormat="1" applyFill="1" applyBorder="1" applyAlignment="1" applyProtection="1">
      <alignment horizontal="center" vertical="center" wrapText="1"/>
      <protection locked="0"/>
    </xf>
  </cellXfs>
  <cellStyles count="9">
    <cellStyle name="Comma0" xfId="1" xr:uid="{00000000-0005-0000-0000-000000000000}"/>
    <cellStyle name="Currency0" xfId="2" xr:uid="{00000000-0005-0000-0000-000001000000}"/>
    <cellStyle name="Date" xfId="3" xr:uid="{00000000-0005-0000-0000-000002000000}"/>
    <cellStyle name="Fixed" xfId="4" xr:uid="{00000000-0005-0000-0000-000003000000}"/>
    <cellStyle name="Heading 1" xfId="5" builtinId="16" customBuiltin="1"/>
    <cellStyle name="Heading 2" xfId="6" builtinId="17" customBuiltin="1"/>
    <cellStyle name="Hyperlink" xfId="7" builtinId="8"/>
    <cellStyle name="Normal" xfId="0" builtinId="0"/>
    <cellStyle name="Total" xfId="8" builtinId="25"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tiff"/></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FuelsProgramSupport@epa.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42"/>
  <sheetViews>
    <sheetView tabSelected="1" workbookViewId="0">
      <selection sqref="A1:E1"/>
    </sheetView>
  </sheetViews>
  <sheetFormatPr defaultRowHeight="12.5" x14ac:dyDescent="0.25"/>
  <cols>
    <col min="1" max="1" width="38.7265625" customWidth="1"/>
    <col min="2" max="2" width="18.1796875" customWidth="1"/>
    <col min="3" max="3" width="15.54296875" customWidth="1"/>
    <col min="4" max="4" width="13.26953125" customWidth="1"/>
    <col min="5" max="5" width="60.453125" customWidth="1"/>
    <col min="6" max="6" width="9.54296875" customWidth="1"/>
    <col min="7" max="7" width="8.54296875" customWidth="1"/>
    <col min="11" max="11" width="2" customWidth="1"/>
    <col min="12" max="12" width="10.1796875" customWidth="1"/>
  </cols>
  <sheetData>
    <row r="1" spans="1:7" ht="99.65" customHeight="1" x14ac:dyDescent="0.25">
      <c r="A1" s="55" t="s">
        <v>54</v>
      </c>
      <c r="B1" s="56"/>
      <c r="C1" s="56"/>
      <c r="D1" s="56"/>
      <c r="E1" s="56"/>
    </row>
    <row r="2" spans="1:7" ht="13" x14ac:dyDescent="0.25">
      <c r="A2" s="59" t="s">
        <v>15</v>
      </c>
      <c r="B2" s="60"/>
      <c r="C2" s="60"/>
      <c r="D2" s="60"/>
      <c r="E2" s="61"/>
    </row>
    <row r="3" spans="1:7" ht="24.75" customHeight="1" x14ac:dyDescent="0.25">
      <c r="A3" s="11" t="s">
        <v>16</v>
      </c>
      <c r="B3" s="62"/>
      <c r="C3" s="63"/>
      <c r="D3" s="63"/>
      <c r="E3" s="64"/>
    </row>
    <row r="4" spans="1:7" ht="13" x14ac:dyDescent="0.25">
      <c r="A4" s="59" t="s">
        <v>11</v>
      </c>
      <c r="B4" s="60"/>
      <c r="C4" s="60"/>
      <c r="D4" s="60"/>
      <c r="E4" s="61"/>
    </row>
    <row r="5" spans="1:7" x14ac:dyDescent="0.25">
      <c r="A5" s="11" t="s">
        <v>12</v>
      </c>
      <c r="B5" s="65"/>
      <c r="C5" s="66"/>
      <c r="D5" s="66"/>
      <c r="E5" s="67"/>
    </row>
    <row r="6" spans="1:7" x14ac:dyDescent="0.25">
      <c r="A6" s="11" t="s">
        <v>25</v>
      </c>
      <c r="B6" s="65"/>
      <c r="C6" s="66"/>
      <c r="D6" s="66"/>
      <c r="E6" s="67"/>
    </row>
    <row r="7" spans="1:7" x14ac:dyDescent="0.25">
      <c r="A7" s="11" t="s">
        <v>26</v>
      </c>
      <c r="B7" s="65"/>
      <c r="C7" s="66"/>
      <c r="D7" s="66"/>
      <c r="E7" s="67"/>
    </row>
    <row r="8" spans="1:7" x14ac:dyDescent="0.25">
      <c r="A8" s="11" t="s">
        <v>27</v>
      </c>
      <c r="B8" s="65"/>
      <c r="C8" s="66"/>
      <c r="D8" s="66"/>
      <c r="E8" s="67"/>
    </row>
    <row r="9" spans="1:7" x14ac:dyDescent="0.25">
      <c r="A9" s="11" t="s">
        <v>28</v>
      </c>
      <c r="B9" s="65"/>
      <c r="C9" s="66"/>
      <c r="D9" s="66"/>
      <c r="E9" s="67"/>
    </row>
    <row r="10" spans="1:7" ht="15" customHeight="1" x14ac:dyDescent="0.25">
      <c r="A10" s="11" t="s">
        <v>21</v>
      </c>
      <c r="B10" s="65"/>
      <c r="C10" s="67"/>
      <c r="D10" s="67"/>
      <c r="E10" s="67"/>
    </row>
    <row r="11" spans="1:7" ht="28.5" customHeight="1" x14ac:dyDescent="0.25">
      <c r="A11" s="30" t="s">
        <v>22</v>
      </c>
      <c r="B11" s="65"/>
      <c r="C11" s="67"/>
      <c r="D11" s="67"/>
      <c r="E11" s="67"/>
    </row>
    <row r="12" spans="1:7" ht="28.5" customHeight="1" x14ac:dyDescent="0.25">
      <c r="A12" s="30" t="s">
        <v>23</v>
      </c>
      <c r="B12" s="65"/>
      <c r="C12" s="67"/>
      <c r="D12" s="67"/>
      <c r="E12" s="67"/>
    </row>
    <row r="13" spans="1:7" ht="15" customHeight="1" x14ac:dyDescent="0.25">
      <c r="A13" s="30" t="s">
        <v>24</v>
      </c>
      <c r="B13" s="68"/>
      <c r="C13" s="67"/>
      <c r="D13" s="67"/>
      <c r="E13" s="67"/>
    </row>
    <row r="14" spans="1:7" ht="77.25" customHeight="1" x14ac:dyDescent="0.25">
      <c r="A14" s="71" t="s">
        <v>43</v>
      </c>
      <c r="B14" s="72"/>
      <c r="C14" s="72"/>
      <c r="D14" s="72"/>
      <c r="E14" s="73"/>
    </row>
    <row r="15" spans="1:7" ht="13" x14ac:dyDescent="0.25">
      <c r="A15" s="47" t="s">
        <v>35</v>
      </c>
      <c r="B15" s="57" t="str">
        <f>IF(COUNTA(D18:D37)&lt;20,"REQUIRED DATA MISSING",IF(COUNTA(C18:C37)&lt;20,"REQUIRED DATA MISSING",IF(COUNTA(B18:B37)&lt;20,"REQUIRED DATA MISSING",IF(B16&lt;0.94,"PASSED","FAILED"))))</f>
        <v>REQUIRED DATA MISSING</v>
      </c>
      <c r="C15" s="58"/>
      <c r="D15" s="58"/>
      <c r="G15">
        <f>(1.5*((0.4998*10^0.54)))/2.77</f>
        <v>0.93844265987098563</v>
      </c>
    </row>
    <row r="16" spans="1:7" ht="15.75" customHeight="1" x14ac:dyDescent="0.3">
      <c r="A16" s="20" t="s">
        <v>41</v>
      </c>
      <c r="B16" s="69" t="str">
        <f>IF(SUM(D18:D37)&lt;=0,"REQUIRED DATA MISSING",STDEVA(D18:D37))</f>
        <v>REQUIRED DATA MISSING</v>
      </c>
      <c r="C16" s="70"/>
      <c r="D16" s="70"/>
    </row>
    <row r="17" spans="1:5" ht="25" x14ac:dyDescent="0.25">
      <c r="A17" s="20" t="s">
        <v>32</v>
      </c>
      <c r="B17" s="20" t="s">
        <v>0</v>
      </c>
      <c r="C17" s="20" t="s">
        <v>1</v>
      </c>
      <c r="D17" s="20" t="s">
        <v>2</v>
      </c>
      <c r="E17" s="31" t="s">
        <v>29</v>
      </c>
    </row>
    <row r="18" spans="1:5" x14ac:dyDescent="0.25">
      <c r="A18" s="21"/>
      <c r="B18" s="22"/>
      <c r="C18" s="45"/>
      <c r="D18" s="23"/>
      <c r="E18" s="32" t="str">
        <f>IF(D18="", "DATA REQUIRED IN CELL D18", "OK")</f>
        <v>DATA REQUIRED IN CELL D18</v>
      </c>
    </row>
    <row r="19" spans="1:5" x14ac:dyDescent="0.25">
      <c r="A19" s="21"/>
      <c r="B19" s="22"/>
      <c r="C19" s="45"/>
      <c r="D19" s="23"/>
      <c r="E19" s="32" t="str">
        <f>IF(D19="", "DATA REQUIRED IN CELL D19", "OK")</f>
        <v>DATA REQUIRED IN CELL D19</v>
      </c>
    </row>
    <row r="20" spans="1:5" x14ac:dyDescent="0.25">
      <c r="A20" s="21"/>
      <c r="B20" s="22"/>
      <c r="C20" s="45"/>
      <c r="D20" s="23"/>
      <c r="E20" s="32" t="str">
        <f>IF(D20="", "DATA REQUIRED IN CELL D20", "OK")</f>
        <v>DATA REQUIRED IN CELL D20</v>
      </c>
    </row>
    <row r="21" spans="1:5" x14ac:dyDescent="0.25">
      <c r="A21" s="21"/>
      <c r="B21" s="22"/>
      <c r="C21" s="45"/>
      <c r="D21" s="23"/>
      <c r="E21" s="32" t="str">
        <f>IF(D21="", "DATA REQUIRED IN CELL D21", "OK")</f>
        <v>DATA REQUIRED IN CELL D21</v>
      </c>
    </row>
    <row r="22" spans="1:5" x14ac:dyDescent="0.25">
      <c r="A22" s="21"/>
      <c r="B22" s="22"/>
      <c r="C22" s="45"/>
      <c r="D22" s="23"/>
      <c r="E22" s="32" t="str">
        <f>IF(D22="", "DATA REQUIRED IN CELL D22", "OK")</f>
        <v>DATA REQUIRED IN CELL D22</v>
      </c>
    </row>
    <row r="23" spans="1:5" x14ac:dyDescent="0.25">
      <c r="A23" s="21"/>
      <c r="B23" s="22"/>
      <c r="C23" s="45"/>
      <c r="D23" s="23"/>
      <c r="E23" s="32" t="str">
        <f>IF(D23="", "DATA REQUIRED IN CELL D23", "OK")</f>
        <v>DATA REQUIRED IN CELL D23</v>
      </c>
    </row>
    <row r="24" spans="1:5" x14ac:dyDescent="0.25">
      <c r="A24" s="21"/>
      <c r="B24" s="22"/>
      <c r="C24" s="45"/>
      <c r="D24" s="23"/>
      <c r="E24" s="32" t="str">
        <f>IF(D24="", "DATA REQUIRED IN CELL D24", "OK")</f>
        <v>DATA REQUIRED IN CELL D24</v>
      </c>
    </row>
    <row r="25" spans="1:5" x14ac:dyDescent="0.25">
      <c r="A25" s="21"/>
      <c r="B25" s="22"/>
      <c r="C25" s="45"/>
      <c r="D25" s="23"/>
      <c r="E25" s="32" t="str">
        <f>IF(D25="", "DATA REQUIRED IN CELL D25", "OK")</f>
        <v>DATA REQUIRED IN CELL D25</v>
      </c>
    </row>
    <row r="26" spans="1:5" x14ac:dyDescent="0.25">
      <c r="A26" s="21"/>
      <c r="B26" s="22"/>
      <c r="C26" s="45"/>
      <c r="D26" s="23"/>
      <c r="E26" s="32" t="str">
        <f>IF(D26="", "DATA REQUIRED IN CELL D26", "OK")</f>
        <v>DATA REQUIRED IN CELL D26</v>
      </c>
    </row>
    <row r="27" spans="1:5" x14ac:dyDescent="0.25">
      <c r="A27" s="21"/>
      <c r="B27" s="22"/>
      <c r="C27" s="45"/>
      <c r="D27" s="23"/>
      <c r="E27" s="32" t="str">
        <f>IF(D27="", "DATA REQUIRED IN CELL D27", "OK")</f>
        <v>DATA REQUIRED IN CELL D27</v>
      </c>
    </row>
    <row r="28" spans="1:5" x14ac:dyDescent="0.25">
      <c r="A28" s="21"/>
      <c r="B28" s="22"/>
      <c r="C28" s="45"/>
      <c r="D28" s="23"/>
      <c r="E28" s="32" t="str">
        <f>IF(D28="", "DATA REQUIRED IN CELL D28", "OK")</f>
        <v>DATA REQUIRED IN CELL D28</v>
      </c>
    </row>
    <row r="29" spans="1:5" x14ac:dyDescent="0.25">
      <c r="A29" s="21"/>
      <c r="B29" s="22"/>
      <c r="C29" s="45"/>
      <c r="D29" s="23"/>
      <c r="E29" s="32" t="str">
        <f>IF(D29="", "DATA REQUIRED IN CELL D29", "OK")</f>
        <v>DATA REQUIRED IN CELL D29</v>
      </c>
    </row>
    <row r="30" spans="1:5" x14ac:dyDescent="0.25">
      <c r="A30" s="21"/>
      <c r="B30" s="22"/>
      <c r="C30" s="45"/>
      <c r="D30" s="23"/>
      <c r="E30" s="32" t="str">
        <f>IF(D30="", "DATA REQUIRED IN CELL D30", "OK")</f>
        <v>DATA REQUIRED IN CELL D30</v>
      </c>
    </row>
    <row r="31" spans="1:5" x14ac:dyDescent="0.25">
      <c r="A31" s="21"/>
      <c r="B31" s="22"/>
      <c r="C31" s="45"/>
      <c r="D31" s="23"/>
      <c r="E31" s="32" t="str">
        <f>IF(D31="", "DATA REQUIRED IN CELL D31", "OK")</f>
        <v>DATA REQUIRED IN CELL D31</v>
      </c>
    </row>
    <row r="32" spans="1:5" x14ac:dyDescent="0.25">
      <c r="A32" s="21"/>
      <c r="B32" s="22"/>
      <c r="C32" s="45"/>
      <c r="D32" s="23"/>
      <c r="E32" s="32" t="str">
        <f>IF(D32="", "DATA REQUIRED IN CELL D32", "OK")</f>
        <v>DATA REQUIRED IN CELL D32</v>
      </c>
    </row>
    <row r="33" spans="1:5" x14ac:dyDescent="0.25">
      <c r="A33" s="21"/>
      <c r="B33" s="22"/>
      <c r="C33" s="45"/>
      <c r="D33" s="23"/>
      <c r="E33" s="32" t="str">
        <f>IF(D33="", "DATA REQUIRED IN CELL D33", "OK")</f>
        <v>DATA REQUIRED IN CELL D33</v>
      </c>
    </row>
    <row r="34" spans="1:5" x14ac:dyDescent="0.25">
      <c r="A34" s="21"/>
      <c r="B34" s="22"/>
      <c r="C34" s="45"/>
      <c r="D34" s="23"/>
      <c r="E34" s="32" t="str">
        <f>IF(D34="", "DATA REQUIRED IN CELL D34", "OK")</f>
        <v>DATA REQUIRED IN CELL D34</v>
      </c>
    </row>
    <row r="35" spans="1:5" x14ac:dyDescent="0.25">
      <c r="A35" s="21"/>
      <c r="B35" s="22"/>
      <c r="C35" s="45"/>
      <c r="D35" s="23"/>
      <c r="E35" s="32" t="str">
        <f>IF(D35="", "DATA REQUIRED IN CELL D35", "OK")</f>
        <v>DATA REQUIRED IN CELL D35</v>
      </c>
    </row>
    <row r="36" spans="1:5" x14ac:dyDescent="0.25">
      <c r="A36" s="21"/>
      <c r="B36" s="22"/>
      <c r="C36" s="45"/>
      <c r="D36" s="23"/>
      <c r="E36" s="32" t="str">
        <f>IF(D36="", "DATA REQUIRED IN CELL D36", "OK")</f>
        <v>DATA REQUIRED IN CELL D36</v>
      </c>
    </row>
    <row r="37" spans="1:5" x14ac:dyDescent="0.25">
      <c r="A37" s="21"/>
      <c r="B37" s="22"/>
      <c r="C37" s="45"/>
      <c r="D37" s="23"/>
      <c r="E37" s="32" t="str">
        <f>IF(D37="", "DATA REQUIRED IN CELL D37", "OK")</f>
        <v>DATA REQUIRED IN CELL D37</v>
      </c>
    </row>
    <row r="38" spans="1:5" ht="30.75" customHeight="1" x14ac:dyDescent="0.25">
      <c r="A38" s="24"/>
      <c r="B38" s="25"/>
      <c r="E38" s="3"/>
    </row>
    <row r="39" spans="1:5" x14ac:dyDescent="0.25">
      <c r="B39" s="7"/>
      <c r="C39" s="5"/>
      <c r="D39" s="4"/>
      <c r="E39" s="3"/>
    </row>
    <row r="40" spans="1:5" x14ac:dyDescent="0.25">
      <c r="C40" s="2"/>
      <c r="D40" s="4"/>
    </row>
    <row r="41" spans="1:5" x14ac:dyDescent="0.25">
      <c r="C41" s="2"/>
      <c r="D41" s="4"/>
    </row>
    <row r="42" spans="1:5" x14ac:dyDescent="0.25">
      <c r="C42" s="2"/>
    </row>
  </sheetData>
  <sheetProtection formatCells="0" formatColumns="0" formatRows="0" insertRows="0"/>
  <protectedRanges>
    <protectedRange sqref="D18:D37" name="standard deviation"/>
  </protectedRanges>
  <mergeCells count="16">
    <mergeCell ref="B16:D16"/>
    <mergeCell ref="B8:E8"/>
    <mergeCell ref="B10:E10"/>
    <mergeCell ref="B11:E11"/>
    <mergeCell ref="B12:E12"/>
    <mergeCell ref="B9:E9"/>
    <mergeCell ref="A14:E14"/>
    <mergeCell ref="A1:E1"/>
    <mergeCell ref="B15:D15"/>
    <mergeCell ref="A2:E2"/>
    <mergeCell ref="B3:E3"/>
    <mergeCell ref="A4:E4"/>
    <mergeCell ref="B5:E5"/>
    <mergeCell ref="B6:E6"/>
    <mergeCell ref="B7:E7"/>
    <mergeCell ref="B13:E13"/>
  </mergeCells>
  <phoneticPr fontId="0" type="noConversion"/>
  <printOptions horizontalCentered="1"/>
  <pageMargins left="0.25" right="0.25" top="0.65" bottom="0.6" header="0.25" footer="0.35"/>
  <pageSetup scale="83" fitToHeight="0" orientation="landscape" r:id="rId1"/>
  <headerFooter differentFirst="1" alignWithMargins="0">
    <oddFooter>&amp;L&amp;F
&amp;A&amp;RPage &amp;P of &amp;N</oddFooter>
    <firstHeader>&amp;L&amp;G&amp;ROffice of Transportation and Air Quality
January 2024</firstHeader>
    <firstFooter>&amp;L&amp;F
&amp;A&amp;RPage &amp;P of &amp;N</first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37"/>
  <sheetViews>
    <sheetView workbookViewId="0"/>
  </sheetViews>
  <sheetFormatPr defaultRowHeight="12.5" x14ac:dyDescent="0.25"/>
  <cols>
    <col min="1" max="1" width="29.81640625" customWidth="1"/>
    <col min="2" max="2" width="11.81640625" customWidth="1"/>
    <col min="3" max="3" width="11.54296875" customWidth="1"/>
    <col min="5" max="5" width="39.7265625" customWidth="1"/>
    <col min="6" max="7" width="1.453125" customWidth="1"/>
    <col min="8" max="8" width="26.81640625" customWidth="1"/>
    <col min="9" max="9" width="29.81640625" customWidth="1"/>
    <col min="10" max="10" width="12.1796875" customWidth="1"/>
    <col min="12" max="12" width="29.453125" customWidth="1"/>
    <col min="13" max="13" width="1.7265625" customWidth="1"/>
    <col min="14" max="14" width="26.81640625" customWidth="1"/>
    <col min="17" max="17" width="13.453125" customWidth="1"/>
    <col min="18" max="18" width="46.26953125" customWidth="1"/>
  </cols>
  <sheetData>
    <row r="1" spans="1:18" ht="13" x14ac:dyDescent="0.25">
      <c r="A1" s="51" t="s">
        <v>55</v>
      </c>
      <c r="B1" s="43"/>
      <c r="C1" s="43"/>
      <c r="D1" s="43"/>
      <c r="E1" s="43"/>
      <c r="F1" s="43"/>
      <c r="G1" s="43"/>
      <c r="H1" s="43"/>
      <c r="I1" s="43"/>
      <c r="J1" s="9"/>
      <c r="K1" s="9"/>
    </row>
    <row r="2" spans="1:18" ht="13" x14ac:dyDescent="0.25">
      <c r="A2" s="74" t="s">
        <v>15</v>
      </c>
      <c r="B2" s="75"/>
      <c r="C2" s="75"/>
      <c r="D2" s="75"/>
      <c r="E2" s="75"/>
      <c r="F2" s="75"/>
      <c r="G2" s="75"/>
      <c r="H2" s="75"/>
      <c r="I2" s="75"/>
      <c r="J2" s="9"/>
      <c r="K2" s="9"/>
    </row>
    <row r="3" spans="1:18" ht="26.25" customHeight="1" x14ac:dyDescent="0.25">
      <c r="A3" s="36" t="s">
        <v>16</v>
      </c>
      <c r="B3" s="76">
        <f>('10 ppm S Precision'!$B$3)</f>
        <v>0</v>
      </c>
      <c r="C3" s="77"/>
      <c r="D3" s="77"/>
      <c r="E3" s="77"/>
      <c r="F3" s="77"/>
      <c r="G3" s="77"/>
      <c r="H3" s="77"/>
      <c r="I3" s="78"/>
      <c r="J3" s="9"/>
      <c r="K3" s="9"/>
    </row>
    <row r="4" spans="1:18" ht="13" x14ac:dyDescent="0.3">
      <c r="A4" s="79" t="s">
        <v>11</v>
      </c>
      <c r="B4" s="80"/>
      <c r="C4" s="80"/>
      <c r="D4" s="80"/>
      <c r="E4" s="80"/>
      <c r="F4" s="80"/>
      <c r="G4" s="80"/>
      <c r="H4" s="80"/>
      <c r="I4" s="80"/>
    </row>
    <row r="5" spans="1:18" x14ac:dyDescent="0.25">
      <c r="A5" s="44" t="s">
        <v>12</v>
      </c>
      <c r="B5" s="76">
        <f>('10 ppm S Precision'!$B$5)</f>
        <v>0</v>
      </c>
      <c r="C5" s="77"/>
      <c r="D5" s="77"/>
      <c r="E5" s="77"/>
      <c r="F5" s="77"/>
      <c r="G5" s="77"/>
      <c r="H5" s="77"/>
      <c r="I5" s="78"/>
    </row>
    <row r="6" spans="1:18" x14ac:dyDescent="0.25">
      <c r="A6" s="44" t="s">
        <v>25</v>
      </c>
      <c r="B6" s="76">
        <f>('10 ppm S Precision'!$B$6)</f>
        <v>0</v>
      </c>
      <c r="C6" s="77"/>
      <c r="D6" s="77"/>
      <c r="E6" s="77"/>
      <c r="F6" s="77"/>
      <c r="G6" s="77"/>
      <c r="H6" s="77"/>
      <c r="I6" s="78"/>
    </row>
    <row r="7" spans="1:18" x14ac:dyDescent="0.25">
      <c r="A7" s="44" t="s">
        <v>26</v>
      </c>
      <c r="B7" s="76">
        <f>('10 ppm S Precision'!$B$7)</f>
        <v>0</v>
      </c>
      <c r="C7" s="77"/>
      <c r="D7" s="77"/>
      <c r="E7" s="77"/>
      <c r="F7" s="77"/>
      <c r="G7" s="77"/>
      <c r="H7" s="77"/>
      <c r="I7" s="78"/>
    </row>
    <row r="8" spans="1:18" x14ac:dyDescent="0.25">
      <c r="A8" s="44" t="s">
        <v>27</v>
      </c>
      <c r="B8" s="76">
        <f>('10 ppm S Precision'!$B$8)</f>
        <v>0</v>
      </c>
      <c r="C8" s="77"/>
      <c r="D8" s="77"/>
      <c r="E8" s="77"/>
      <c r="F8" s="77"/>
      <c r="G8" s="77"/>
      <c r="H8" s="77"/>
      <c r="I8" s="78"/>
    </row>
    <row r="9" spans="1:18" x14ac:dyDescent="0.25">
      <c r="A9" s="44" t="s">
        <v>28</v>
      </c>
      <c r="B9" s="76">
        <f>('10 ppm S Precision'!$B$9)</f>
        <v>0</v>
      </c>
      <c r="C9" s="77"/>
      <c r="D9" s="77"/>
      <c r="E9" s="77"/>
      <c r="F9" s="77"/>
      <c r="G9" s="77"/>
      <c r="H9" s="77"/>
      <c r="I9" s="78"/>
    </row>
    <row r="10" spans="1:18" ht="25.5" customHeight="1" x14ac:dyDescent="0.25">
      <c r="A10" s="37" t="s">
        <v>21</v>
      </c>
      <c r="B10" s="76">
        <f>('10 ppm S Precision'!$B$10)</f>
        <v>0</v>
      </c>
      <c r="C10" s="77"/>
      <c r="D10" s="77"/>
      <c r="E10" s="77"/>
      <c r="F10" s="77"/>
      <c r="G10" s="77"/>
      <c r="H10" s="77"/>
      <c r="I10" s="78"/>
    </row>
    <row r="11" spans="1:18" x14ac:dyDescent="0.25">
      <c r="A11" s="37" t="s">
        <v>22</v>
      </c>
      <c r="B11" s="76">
        <f>('10 ppm S Precision'!$B$11)</f>
        <v>0</v>
      </c>
      <c r="C11" s="77"/>
      <c r="D11" s="77"/>
      <c r="E11" s="77"/>
      <c r="F11" s="77"/>
      <c r="G11" s="77"/>
      <c r="H11" s="77"/>
      <c r="I11" s="78"/>
    </row>
    <row r="12" spans="1:18" ht="25" x14ac:dyDescent="0.25">
      <c r="A12" s="37" t="s">
        <v>23</v>
      </c>
      <c r="B12" s="76">
        <f>('10 ppm S Precision'!$B$12)</f>
        <v>0</v>
      </c>
      <c r="C12" s="77"/>
      <c r="D12" s="77"/>
      <c r="E12" s="77"/>
      <c r="F12" s="77"/>
      <c r="G12" s="77"/>
      <c r="H12" s="77"/>
      <c r="I12" s="78"/>
    </row>
    <row r="13" spans="1:18" x14ac:dyDescent="0.25">
      <c r="A13" s="37" t="s">
        <v>24</v>
      </c>
      <c r="B13" s="76">
        <f>('10 ppm S Precision'!$B$13)</f>
        <v>0</v>
      </c>
      <c r="C13" s="77"/>
      <c r="D13" s="77"/>
      <c r="E13" s="77"/>
      <c r="F13" s="77"/>
      <c r="G13" s="77"/>
      <c r="H13" s="77"/>
      <c r="I13" s="78"/>
    </row>
    <row r="14" spans="1:18" ht="78" customHeight="1" x14ac:dyDescent="0.25">
      <c r="A14" s="87" t="s">
        <v>44</v>
      </c>
      <c r="B14" s="72"/>
      <c r="C14" s="72"/>
      <c r="D14" s="72"/>
      <c r="E14" s="88"/>
      <c r="F14" s="48"/>
      <c r="H14" s="87" t="s">
        <v>45</v>
      </c>
      <c r="I14" s="72"/>
      <c r="J14" s="72"/>
      <c r="K14" s="72"/>
      <c r="L14" s="88"/>
      <c r="N14" s="87" t="s">
        <v>52</v>
      </c>
      <c r="O14" s="72"/>
      <c r="P14" s="72"/>
      <c r="Q14" s="72"/>
      <c r="R14" s="88"/>
    </row>
    <row r="15" spans="1:18" ht="13" x14ac:dyDescent="0.25">
      <c r="A15" s="82" t="s">
        <v>13</v>
      </c>
      <c r="B15" s="82"/>
      <c r="C15" s="82"/>
      <c r="D15" s="82"/>
      <c r="E15" s="33"/>
      <c r="F15" s="33"/>
      <c r="H15" s="81" t="s">
        <v>14</v>
      </c>
      <c r="I15" s="81"/>
      <c r="J15" s="81"/>
      <c r="K15" s="81"/>
      <c r="N15" s="81" t="s">
        <v>39</v>
      </c>
      <c r="O15" s="81"/>
      <c r="P15" s="81"/>
      <c r="Q15" s="81"/>
    </row>
    <row r="16" spans="1:18" ht="13" x14ac:dyDescent="0.25">
      <c r="A16" s="81" t="s">
        <v>4</v>
      </c>
      <c r="B16" s="81"/>
      <c r="C16" s="81"/>
      <c r="D16" s="81"/>
      <c r="E16" s="33"/>
      <c r="F16" s="33"/>
      <c r="H16" s="81" t="s">
        <v>4</v>
      </c>
      <c r="I16" s="81"/>
      <c r="J16" s="81"/>
      <c r="K16" s="81"/>
      <c r="N16" s="81" t="s">
        <v>4</v>
      </c>
      <c r="O16" s="81"/>
      <c r="P16" s="81"/>
      <c r="Q16" s="81"/>
    </row>
    <row r="17" spans="1:18" ht="46.5" customHeight="1" x14ac:dyDescent="0.25">
      <c r="A17" s="13" t="s">
        <v>30</v>
      </c>
      <c r="B17" s="93" t="str">
        <f>IF(COUNTA(D24:D33)&lt;10,"REQUIRED DATA MISSING",IF(COUNTA(B21)&lt;1,"REQUIRED DATA MISSING",IF(B22&lt;0.7,"PASSED","FAILED")))</f>
        <v>REQUIRED DATA MISSING</v>
      </c>
      <c r="C17" s="94"/>
      <c r="D17" s="95"/>
      <c r="H17" s="13" t="s">
        <v>31</v>
      </c>
      <c r="I17" s="93" t="str">
        <f>IF(COUNTA(K24:K33)&lt;10,"REQUIRED DATA MISSING",IF(COUNTA(I21)&lt;1,"REQUIRED DATA MISSING",IF(I22&lt;1.02,"PASSED","FAILED")))</f>
        <v>REQUIRED DATA MISSING</v>
      </c>
      <c r="J17" s="94"/>
      <c r="K17" s="95"/>
      <c r="N17" s="13" t="s">
        <v>31</v>
      </c>
      <c r="O17" s="93" t="str">
        <f>IF(COUNTA(Q24:Q33)&lt;10,"REQUIRED DATA MISSING",IF(COUNTA(O21)&lt;1,"REQUIRED DATA MISSING",IF(O22&lt;2.16,"PASSED","FAILED")))</f>
        <v>REQUIRED DATA MISSING</v>
      </c>
      <c r="P17" s="94"/>
      <c r="Q17" s="95"/>
    </row>
    <row r="18" spans="1:18" ht="13" x14ac:dyDescent="0.25">
      <c r="A18" s="28" t="s">
        <v>5</v>
      </c>
      <c r="B18" s="92" t="str">
        <f>IF(SUM(D24:D33)&lt;=0,"REQUIRED DATA MISSING",AVERAGE(D24:D33))</f>
        <v>REQUIRED DATA MISSING</v>
      </c>
      <c r="C18" s="90"/>
      <c r="D18" s="91"/>
      <c r="E18" s="34"/>
      <c r="F18" s="34"/>
      <c r="H18" s="17" t="s">
        <v>5</v>
      </c>
      <c r="I18" s="92" t="str">
        <f>IF(SUM(K24:K33)&lt;=0,"REQUIRED DATA MISSING",AVERAGE(K24:K33))</f>
        <v>REQUIRED DATA MISSING</v>
      </c>
      <c r="J18" s="90"/>
      <c r="K18" s="91"/>
      <c r="N18" s="17" t="s">
        <v>5</v>
      </c>
      <c r="O18" s="92" t="str">
        <f>IF(SUM(Q24:Q33)&lt;=0,"REQUIRED DATA MISSING",AVERAGE(Q24:Q33))</f>
        <v>REQUIRED DATA MISSING</v>
      </c>
      <c r="P18" s="90"/>
      <c r="Q18" s="91"/>
    </row>
    <row r="19" spans="1:18" ht="34.5" customHeight="1" x14ac:dyDescent="0.25">
      <c r="A19" s="29" t="s">
        <v>7</v>
      </c>
      <c r="B19" s="83"/>
      <c r="C19" s="84"/>
      <c r="D19" s="85"/>
      <c r="E19" s="35"/>
      <c r="F19" s="35"/>
      <c r="H19" s="14" t="s">
        <v>7</v>
      </c>
      <c r="I19" s="83"/>
      <c r="J19" s="84"/>
      <c r="K19" s="85"/>
      <c r="N19" s="14" t="s">
        <v>7</v>
      </c>
      <c r="O19" s="83"/>
      <c r="P19" s="84"/>
      <c r="Q19" s="85"/>
    </row>
    <row r="20" spans="1:18" ht="50.25" customHeight="1" x14ac:dyDescent="0.25">
      <c r="A20" s="29" t="s">
        <v>8</v>
      </c>
      <c r="B20" s="83"/>
      <c r="C20" s="84"/>
      <c r="D20" s="85"/>
      <c r="E20" s="31" t="s">
        <v>33</v>
      </c>
      <c r="F20" s="35"/>
      <c r="H20" s="14" t="s">
        <v>8</v>
      </c>
      <c r="I20" s="83"/>
      <c r="J20" s="84"/>
      <c r="K20" s="85"/>
      <c r="L20" s="31" t="s">
        <v>33</v>
      </c>
      <c r="N20" s="14" t="s">
        <v>8</v>
      </c>
      <c r="O20" s="83"/>
      <c r="P20" s="84"/>
      <c r="Q20" s="85"/>
      <c r="R20" s="31" t="s">
        <v>33</v>
      </c>
    </row>
    <row r="21" spans="1:18" ht="40.5" customHeight="1" x14ac:dyDescent="0.25">
      <c r="A21" s="29" t="s">
        <v>10</v>
      </c>
      <c r="B21" s="86"/>
      <c r="C21" s="84"/>
      <c r="D21" s="85"/>
      <c r="E21" s="49" t="str">
        <f>IF(B21&lt;1, "ARV TOO LOW IN CONCENTRATION", IF(B21&gt;10, "ARV TOO HIGH IN CONCENTRATION","OK"))</f>
        <v>ARV TOO LOW IN CONCENTRATION</v>
      </c>
      <c r="F21" s="35"/>
      <c r="H21" s="14" t="s">
        <v>10</v>
      </c>
      <c r="I21" s="83"/>
      <c r="J21" s="84"/>
      <c r="K21" s="85"/>
      <c r="L21" s="49" t="str">
        <f>IF(I21&lt;10, "ARV TOO LOW IN CONCENTRATION", IF(I21&gt;20, "ARV TOO HIGH IN CONCENTRATION","OK"))</f>
        <v>ARV TOO LOW IN CONCENTRATION</v>
      </c>
      <c r="N21" s="14" t="s">
        <v>10</v>
      </c>
      <c r="O21" s="83"/>
      <c r="P21" s="84"/>
      <c r="Q21" s="85"/>
      <c r="R21" s="49" t="str">
        <f>IF(O21&lt;21, "ARV TOO LOW IN CONCENTRATION", IF(O21&gt;95, "ARV TOO HIGH IN CONCENTRATION","OK"))</f>
        <v>ARV TOO LOW IN CONCENTRATION</v>
      </c>
    </row>
    <row r="22" spans="1:18" ht="37.5" x14ac:dyDescent="0.25">
      <c r="A22" s="28" t="s">
        <v>9</v>
      </c>
      <c r="B22" s="89" t="str">
        <f>IF(B18="REQUIRED DATA MISSING","REQUIRED DATA MISSING",ABS(B21-B18))</f>
        <v>REQUIRED DATA MISSING</v>
      </c>
      <c r="C22" s="90"/>
      <c r="D22" s="91"/>
      <c r="E22" s="34"/>
      <c r="F22" s="34"/>
      <c r="H22" s="17" t="s">
        <v>9</v>
      </c>
      <c r="I22" s="89" t="str">
        <f>IF(I18="REQUIRED DATA MISSING","REQUIRED DATA MISSING",ABS(I21-I18))</f>
        <v>REQUIRED DATA MISSING</v>
      </c>
      <c r="J22" s="90"/>
      <c r="K22" s="91"/>
      <c r="N22" s="17" t="s">
        <v>9</v>
      </c>
      <c r="O22" s="89" t="str">
        <f>IF(O18="REQUIRED DATA MISSING","REQUIRED DATA MISSING",ABS(O21-O18))</f>
        <v>REQUIRED DATA MISSING</v>
      </c>
      <c r="P22" s="90"/>
      <c r="Q22" s="91"/>
    </row>
    <row r="23" spans="1:18" ht="37.5" x14ac:dyDescent="0.25">
      <c r="A23" s="14" t="s">
        <v>32</v>
      </c>
      <c r="B23" s="26" t="s">
        <v>0</v>
      </c>
      <c r="C23" s="26" t="s">
        <v>1</v>
      </c>
      <c r="D23" s="17" t="s">
        <v>2</v>
      </c>
      <c r="E23" s="31" t="s">
        <v>29</v>
      </c>
      <c r="G23" s="1"/>
      <c r="H23" s="14" t="s">
        <v>32</v>
      </c>
      <c r="I23" s="26" t="s">
        <v>0</v>
      </c>
      <c r="J23" s="26" t="s">
        <v>1</v>
      </c>
      <c r="K23" s="17" t="s">
        <v>2</v>
      </c>
      <c r="L23" s="31" t="s">
        <v>29</v>
      </c>
      <c r="N23" s="14" t="s">
        <v>32</v>
      </c>
      <c r="O23" s="26" t="s">
        <v>0</v>
      </c>
      <c r="P23" s="26" t="s">
        <v>1</v>
      </c>
      <c r="Q23" s="17" t="s">
        <v>2</v>
      </c>
      <c r="R23" s="31" t="s">
        <v>29</v>
      </c>
    </row>
    <row r="24" spans="1:18" x14ac:dyDescent="0.25">
      <c r="A24" s="18"/>
      <c r="B24" s="15"/>
      <c r="C24" s="27"/>
      <c r="D24" s="19"/>
      <c r="E24" s="32" t="str">
        <f>IF(D24="", "DATA REQUIRED IN CELL D26", "OK")</f>
        <v>DATA REQUIRED IN CELL D26</v>
      </c>
      <c r="G24" s="10"/>
      <c r="H24" s="18"/>
      <c r="I24" s="15"/>
      <c r="J24" s="27"/>
      <c r="K24" s="19"/>
      <c r="L24" s="32" t="str">
        <f>IF(K24="", "DATA REQUIRED IN CELL J26", "OK")</f>
        <v>DATA REQUIRED IN CELL J26</v>
      </c>
      <c r="N24" s="18"/>
      <c r="O24" s="15"/>
      <c r="P24" s="27"/>
      <c r="Q24" s="19"/>
      <c r="R24" s="32" t="str">
        <f>IF(Q24="", "DATA REQUIRED IN CELL J26", "OK")</f>
        <v>DATA REQUIRED IN CELL J26</v>
      </c>
    </row>
    <row r="25" spans="1:18" x14ac:dyDescent="0.25">
      <c r="A25" s="18"/>
      <c r="B25" s="15"/>
      <c r="C25" s="27"/>
      <c r="D25" s="19"/>
      <c r="E25" s="32" t="str">
        <f>IF(D25="", "DATA REQUIRED IN CELL D27", "OK")</f>
        <v>DATA REQUIRED IN CELL D27</v>
      </c>
      <c r="G25" s="10"/>
      <c r="H25" s="18"/>
      <c r="I25" s="15"/>
      <c r="J25" s="27"/>
      <c r="K25" s="19"/>
      <c r="L25" s="32" t="str">
        <f>IF(K25="", "DATA REQUIRED IN CELL J27", "OK")</f>
        <v>DATA REQUIRED IN CELL J27</v>
      </c>
      <c r="N25" s="18"/>
      <c r="O25" s="15"/>
      <c r="P25" s="27"/>
      <c r="Q25" s="19"/>
      <c r="R25" s="32" t="str">
        <f>IF(Q25="", "DATA REQUIRED IN CELL J27", "OK")</f>
        <v>DATA REQUIRED IN CELL J27</v>
      </c>
    </row>
    <row r="26" spans="1:18" x14ac:dyDescent="0.25">
      <c r="A26" s="18"/>
      <c r="B26" s="15"/>
      <c r="C26" s="27"/>
      <c r="D26" s="19"/>
      <c r="E26" s="32" t="str">
        <f>IF(D26="", "DATA REQUIRED IN CELL D28", "OK")</f>
        <v>DATA REQUIRED IN CELL D28</v>
      </c>
      <c r="G26" s="10"/>
      <c r="H26" s="18"/>
      <c r="I26" s="15"/>
      <c r="J26" s="27"/>
      <c r="K26" s="19"/>
      <c r="L26" s="32" t="str">
        <f>IF(K26="", "DATA REQUIRED IN CELL J28", "OK")</f>
        <v>DATA REQUIRED IN CELL J28</v>
      </c>
      <c r="N26" s="18"/>
      <c r="O26" s="15"/>
      <c r="P26" s="27"/>
      <c r="Q26" s="19"/>
      <c r="R26" s="32" t="str">
        <f>IF(Q26="", "DATA REQUIRED IN CELL J28", "OK")</f>
        <v>DATA REQUIRED IN CELL J28</v>
      </c>
    </row>
    <row r="27" spans="1:18" x14ac:dyDescent="0.25">
      <c r="A27" s="18"/>
      <c r="B27" s="15"/>
      <c r="C27" s="27"/>
      <c r="D27" s="19"/>
      <c r="E27" s="32" t="str">
        <f>IF(D27="", "DATA REQUIRED IN CELL D29", "OK")</f>
        <v>DATA REQUIRED IN CELL D29</v>
      </c>
      <c r="G27" s="10"/>
      <c r="H27" s="18"/>
      <c r="I27" s="15"/>
      <c r="J27" s="27"/>
      <c r="K27" s="19"/>
      <c r="L27" s="32" t="str">
        <f>IF(K27="", "DATA REQUIRED IN CELL J29", "OK")</f>
        <v>DATA REQUIRED IN CELL J29</v>
      </c>
      <c r="N27" s="18"/>
      <c r="O27" s="15"/>
      <c r="P27" s="27"/>
      <c r="Q27" s="19"/>
      <c r="R27" s="32" t="str">
        <f>IF(Q27="", "DATA REQUIRED IN CELL J29", "OK")</f>
        <v>DATA REQUIRED IN CELL J29</v>
      </c>
    </row>
    <row r="28" spans="1:18" x14ac:dyDescent="0.25">
      <c r="A28" s="18"/>
      <c r="B28" s="15"/>
      <c r="C28" s="27"/>
      <c r="D28" s="19"/>
      <c r="E28" s="32" t="str">
        <f>IF(D28="", "DATA REQUIRED IN CELL D30", "OK")</f>
        <v>DATA REQUIRED IN CELL D30</v>
      </c>
      <c r="G28" s="10"/>
      <c r="H28" s="18"/>
      <c r="I28" s="15"/>
      <c r="J28" s="27"/>
      <c r="K28" s="19"/>
      <c r="L28" s="32" t="str">
        <f>IF(K28="", "DATA REQUIRED IN CELL J30", "OK")</f>
        <v>DATA REQUIRED IN CELL J30</v>
      </c>
      <c r="N28" s="18"/>
      <c r="O28" s="15"/>
      <c r="P28" s="27"/>
      <c r="Q28" s="19"/>
      <c r="R28" s="32" t="str">
        <f>IF(Q28="", "DATA REQUIRED IN CELL J30", "OK")</f>
        <v>DATA REQUIRED IN CELL J30</v>
      </c>
    </row>
    <row r="29" spans="1:18" x14ac:dyDescent="0.25">
      <c r="A29" s="18"/>
      <c r="B29" s="15"/>
      <c r="C29" s="27"/>
      <c r="D29" s="19"/>
      <c r="E29" s="32" t="str">
        <f>IF(D29="", "DATA REQUIRED IN CELL D31", "OK")</f>
        <v>DATA REQUIRED IN CELL D31</v>
      </c>
      <c r="G29" s="10"/>
      <c r="H29" s="18"/>
      <c r="I29" s="15"/>
      <c r="J29" s="27"/>
      <c r="K29" s="19"/>
      <c r="L29" s="32" t="str">
        <f>IF(K29="", "DATA REQUIRED IN CELL J31", "OK")</f>
        <v>DATA REQUIRED IN CELL J31</v>
      </c>
      <c r="N29" s="18"/>
      <c r="O29" s="15"/>
      <c r="P29" s="27"/>
      <c r="Q29" s="19"/>
      <c r="R29" s="32" t="str">
        <f>IF(Q29="", "DATA REQUIRED IN CELL J31", "OK")</f>
        <v>DATA REQUIRED IN CELL J31</v>
      </c>
    </row>
    <row r="30" spans="1:18" x14ac:dyDescent="0.25">
      <c r="A30" s="18"/>
      <c r="B30" s="15"/>
      <c r="C30" s="27"/>
      <c r="D30" s="19"/>
      <c r="E30" s="32" t="str">
        <f>IF(D30="", "DATA REQUIRED IN CELL D32", "OK")</f>
        <v>DATA REQUIRED IN CELL D32</v>
      </c>
      <c r="G30" s="10"/>
      <c r="H30" s="18"/>
      <c r="I30" s="15"/>
      <c r="J30" s="27"/>
      <c r="K30" s="19"/>
      <c r="L30" s="32" t="str">
        <f>IF(K30="", "DATA REQUIRED IN CELL J32", "OK")</f>
        <v>DATA REQUIRED IN CELL J32</v>
      </c>
      <c r="N30" s="18"/>
      <c r="O30" s="15"/>
      <c r="P30" s="27"/>
      <c r="Q30" s="19"/>
      <c r="R30" s="32" t="str">
        <f>IF(Q30="", "DATA REQUIRED IN CELL J32", "OK")</f>
        <v>DATA REQUIRED IN CELL J32</v>
      </c>
    </row>
    <row r="31" spans="1:18" x14ac:dyDescent="0.25">
      <c r="A31" s="18"/>
      <c r="B31" s="15"/>
      <c r="C31" s="27"/>
      <c r="D31" s="19"/>
      <c r="E31" s="32" t="str">
        <f>IF(D31="", "DATA REQUIRED IN CELL D33", "OK")</f>
        <v>DATA REQUIRED IN CELL D33</v>
      </c>
      <c r="G31" s="10"/>
      <c r="H31" s="18"/>
      <c r="I31" s="15"/>
      <c r="J31" s="27"/>
      <c r="K31" s="19"/>
      <c r="L31" s="32" t="str">
        <f>IF(K31="", "DATA REQUIRED IN CELL J33", "OK")</f>
        <v>DATA REQUIRED IN CELL J33</v>
      </c>
      <c r="N31" s="18"/>
      <c r="O31" s="15"/>
      <c r="P31" s="27"/>
      <c r="Q31" s="19"/>
      <c r="R31" s="32" t="str">
        <f>IF(Q31="", "DATA REQUIRED IN CELL J33", "OK")</f>
        <v>DATA REQUIRED IN CELL J33</v>
      </c>
    </row>
    <row r="32" spans="1:18" x14ac:dyDescent="0.25">
      <c r="A32" s="18"/>
      <c r="B32" s="15"/>
      <c r="C32" s="27"/>
      <c r="D32" s="19"/>
      <c r="E32" s="32" t="str">
        <f>IF(D32="", "DATA REQUIRED IN CELL D34", "OK")</f>
        <v>DATA REQUIRED IN CELL D34</v>
      </c>
      <c r="G32" s="10"/>
      <c r="H32" s="18"/>
      <c r="I32" s="15"/>
      <c r="J32" s="27"/>
      <c r="K32" s="19"/>
      <c r="L32" s="32" t="str">
        <f>IF(K32="", "DATA REQUIRED IN CELL J34", "OK")</f>
        <v>DATA REQUIRED IN CELL J34</v>
      </c>
      <c r="N32" s="18"/>
      <c r="O32" s="15"/>
      <c r="P32" s="27"/>
      <c r="Q32" s="19"/>
      <c r="R32" s="32" t="str">
        <f>IF(Q32="", "DATA REQUIRED IN CELL J34", "OK")</f>
        <v>DATA REQUIRED IN CELL J34</v>
      </c>
    </row>
    <row r="33" spans="1:18" x14ac:dyDescent="0.25">
      <c r="A33" s="18"/>
      <c r="B33" s="15"/>
      <c r="C33" s="27"/>
      <c r="D33" s="19"/>
      <c r="E33" s="32" t="str">
        <f>IF(D33="", "DATA REQUIRED IN CELL D35", "OK")</f>
        <v>DATA REQUIRED IN CELL D35</v>
      </c>
      <c r="G33" s="10"/>
      <c r="H33" s="18"/>
      <c r="I33" s="15"/>
      <c r="J33" s="27"/>
      <c r="K33" s="19"/>
      <c r="L33" s="32" t="str">
        <f>IF(K33="", "DATA REQUIRED IN CELL J35", "OK")</f>
        <v>DATA REQUIRED IN CELL J35</v>
      </c>
      <c r="N33" s="18"/>
      <c r="O33" s="15"/>
      <c r="P33" s="27"/>
      <c r="Q33" s="19"/>
      <c r="R33" s="32" t="str">
        <f>IF(Q33="", "DATA REQUIRED IN CELL J35", "OK")</f>
        <v>DATA REQUIRED IN CELL J35</v>
      </c>
    </row>
    <row r="34" spans="1:18" x14ac:dyDescent="0.25">
      <c r="G34" s="4"/>
      <c r="H34" s="8"/>
      <c r="I34" s="8"/>
    </row>
    <row r="35" spans="1:18" x14ac:dyDescent="0.25">
      <c r="G35" s="4"/>
      <c r="H35" s="8"/>
      <c r="I35" s="8"/>
    </row>
    <row r="36" spans="1:18" x14ac:dyDescent="0.25">
      <c r="G36" s="4"/>
      <c r="H36" s="8"/>
      <c r="I36" s="8"/>
    </row>
    <row r="37" spans="1:18" x14ac:dyDescent="0.25">
      <c r="G37" s="6"/>
      <c r="H37" s="1"/>
      <c r="I37" s="1"/>
    </row>
  </sheetData>
  <sheetProtection formatCells="0" formatColumns="0" formatRows="0" insertRows="0"/>
  <protectedRanges>
    <protectedRange sqref="K24:K33 Q24:Q33" name="Average"/>
    <protectedRange sqref="D24:D33" name="Arithmetic Average"/>
  </protectedRanges>
  <mergeCells count="39">
    <mergeCell ref="O19:Q19"/>
    <mergeCell ref="O20:Q20"/>
    <mergeCell ref="O21:Q21"/>
    <mergeCell ref="O22:Q22"/>
    <mergeCell ref="N14:R14"/>
    <mergeCell ref="N15:Q15"/>
    <mergeCell ref="N16:Q16"/>
    <mergeCell ref="O17:Q17"/>
    <mergeCell ref="O18:Q18"/>
    <mergeCell ref="B20:D20"/>
    <mergeCell ref="B21:D21"/>
    <mergeCell ref="A14:E14"/>
    <mergeCell ref="H14:L14"/>
    <mergeCell ref="B22:D22"/>
    <mergeCell ref="I18:K18"/>
    <mergeCell ref="I19:K19"/>
    <mergeCell ref="I20:K20"/>
    <mergeCell ref="I21:K21"/>
    <mergeCell ref="I22:K22"/>
    <mergeCell ref="B18:D18"/>
    <mergeCell ref="B19:D19"/>
    <mergeCell ref="B17:D17"/>
    <mergeCell ref="I17:K17"/>
    <mergeCell ref="A16:D16"/>
    <mergeCell ref="H16:K16"/>
    <mergeCell ref="A2:I2"/>
    <mergeCell ref="B3:I3"/>
    <mergeCell ref="A4:I4"/>
    <mergeCell ref="H15:K15"/>
    <mergeCell ref="B10:I10"/>
    <mergeCell ref="B11:I11"/>
    <mergeCell ref="B12:I12"/>
    <mergeCell ref="B13:I13"/>
    <mergeCell ref="B9:I9"/>
    <mergeCell ref="B5:I5"/>
    <mergeCell ref="B6:I6"/>
    <mergeCell ref="B7:I7"/>
    <mergeCell ref="B8:I8"/>
    <mergeCell ref="A15:D15"/>
  </mergeCells>
  <phoneticPr fontId="0" type="noConversion"/>
  <printOptions horizontalCentered="1"/>
  <pageMargins left="0.25" right="0.25" top="0.25" bottom="0.25" header="0.65" footer="0.5"/>
  <pageSetup scale="42" fitToHeight="0" orientation="landscape" horizontalDpi="200" verticalDpi="200" r:id="rId1"/>
  <headerFooter alignWithMargins="0">
    <oddFooter>&amp;L&amp;F
&amp;A&amp;RPage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37"/>
  <sheetViews>
    <sheetView workbookViewId="0">
      <selection sqref="A1:E1"/>
    </sheetView>
  </sheetViews>
  <sheetFormatPr defaultRowHeight="12.5" x14ac:dyDescent="0.25"/>
  <cols>
    <col min="1" max="1" width="38.1796875" customWidth="1"/>
    <col min="2" max="2" width="12.81640625" customWidth="1"/>
    <col min="3" max="3" width="10.26953125" customWidth="1"/>
    <col min="4" max="4" width="11.1796875" customWidth="1"/>
    <col min="5" max="5" width="78" customWidth="1"/>
    <col min="6" max="6" width="8.81640625" customWidth="1"/>
  </cols>
  <sheetData>
    <row r="1" spans="1:5" ht="13" x14ac:dyDescent="0.25">
      <c r="A1" s="97" t="s">
        <v>56</v>
      </c>
      <c r="B1" s="98"/>
      <c r="C1" s="98"/>
      <c r="D1" s="98"/>
      <c r="E1" s="98"/>
    </row>
    <row r="2" spans="1:5" ht="13" x14ac:dyDescent="0.25">
      <c r="A2" s="74" t="s">
        <v>15</v>
      </c>
      <c r="B2" s="99"/>
      <c r="C2" s="99"/>
      <c r="D2" s="99"/>
      <c r="E2" s="80"/>
    </row>
    <row r="3" spans="1:5" x14ac:dyDescent="0.25">
      <c r="A3" s="36" t="s">
        <v>16</v>
      </c>
      <c r="B3" s="100" t="s">
        <v>36</v>
      </c>
      <c r="C3" s="101"/>
      <c r="D3" s="101"/>
      <c r="E3" s="102"/>
    </row>
    <row r="4" spans="1:5" ht="13" x14ac:dyDescent="0.25">
      <c r="A4" s="74" t="s">
        <v>11</v>
      </c>
      <c r="B4" s="99"/>
      <c r="C4" s="99"/>
      <c r="D4" s="99"/>
      <c r="E4" s="80"/>
    </row>
    <row r="5" spans="1:5" x14ac:dyDescent="0.25">
      <c r="A5" s="36" t="s">
        <v>12</v>
      </c>
      <c r="B5" s="96" t="s">
        <v>17</v>
      </c>
      <c r="C5" s="103"/>
      <c r="D5" s="103"/>
      <c r="E5" s="80"/>
    </row>
    <row r="6" spans="1:5" x14ac:dyDescent="0.25">
      <c r="A6" s="36" t="s">
        <v>25</v>
      </c>
      <c r="B6" s="96" t="s">
        <v>18</v>
      </c>
      <c r="C6" s="103"/>
      <c r="D6" s="103"/>
      <c r="E6" s="80"/>
    </row>
    <row r="7" spans="1:5" x14ac:dyDescent="0.25">
      <c r="A7" s="36" t="s">
        <v>26</v>
      </c>
      <c r="B7" s="96" t="s">
        <v>19</v>
      </c>
      <c r="C7" s="103"/>
      <c r="D7" s="103"/>
      <c r="E7" s="80"/>
    </row>
    <row r="8" spans="1:5" x14ac:dyDescent="0.25">
      <c r="A8" s="36" t="s">
        <v>27</v>
      </c>
      <c r="B8" s="96" t="s">
        <v>20</v>
      </c>
      <c r="C8" s="103"/>
      <c r="D8" s="103"/>
      <c r="E8" s="80"/>
    </row>
    <row r="9" spans="1:5" x14ac:dyDescent="0.25">
      <c r="A9" s="36" t="s">
        <v>28</v>
      </c>
      <c r="B9" s="96">
        <v>48105</v>
      </c>
      <c r="C9" s="103"/>
      <c r="D9" s="103"/>
      <c r="E9" s="80"/>
    </row>
    <row r="10" spans="1:5" x14ac:dyDescent="0.25">
      <c r="A10" s="36" t="s">
        <v>21</v>
      </c>
      <c r="B10" s="96" t="s">
        <v>49</v>
      </c>
      <c r="C10" s="80"/>
      <c r="D10" s="80"/>
      <c r="E10" s="80"/>
    </row>
    <row r="11" spans="1:5" x14ac:dyDescent="0.25">
      <c r="A11" s="37" t="s">
        <v>22</v>
      </c>
      <c r="B11" s="96" t="s">
        <v>50</v>
      </c>
      <c r="C11" s="80"/>
      <c r="D11" s="80"/>
      <c r="E11" s="80"/>
    </row>
    <row r="12" spans="1:5" x14ac:dyDescent="0.25">
      <c r="A12" s="37" t="s">
        <v>23</v>
      </c>
      <c r="B12" s="96" t="s">
        <v>50</v>
      </c>
      <c r="C12" s="80"/>
      <c r="D12" s="80"/>
      <c r="E12" s="80"/>
    </row>
    <row r="13" spans="1:5" x14ac:dyDescent="0.25">
      <c r="A13" s="37" t="s">
        <v>24</v>
      </c>
      <c r="B13" s="104" t="s">
        <v>51</v>
      </c>
      <c r="C13" s="80"/>
      <c r="D13" s="80"/>
      <c r="E13" s="80"/>
    </row>
    <row r="14" spans="1:5" ht="88.5" customHeight="1" x14ac:dyDescent="0.25">
      <c r="A14" s="71" t="s">
        <v>46</v>
      </c>
      <c r="B14" s="72"/>
      <c r="C14" s="72"/>
      <c r="D14" s="72"/>
      <c r="E14" s="73"/>
    </row>
    <row r="15" spans="1:5" ht="13" x14ac:dyDescent="0.25">
      <c r="A15" s="46" t="s">
        <v>35</v>
      </c>
      <c r="B15" s="57" t="str">
        <f>IF(COUNTA(D18:D37)&lt;20,"REQUIRED DATA MISSING",IF(COUNTA(C18:C37)&lt;20,"REQUIRED DATA MISSING",IF(COUNTA(B18:B37)&lt;20,"REQUIRED DATA MISSING",IF(B16&lt;0.95,"PASSED","FAILED"))))</f>
        <v>PASSED</v>
      </c>
      <c r="C15" s="58"/>
      <c r="D15" s="58"/>
      <c r="E15" s="38"/>
    </row>
    <row r="16" spans="1:5" x14ac:dyDescent="0.25">
      <c r="A16" s="39" t="s">
        <v>3</v>
      </c>
      <c r="B16" s="105">
        <f>STDEVA(D18:D37)</f>
        <v>3.9203383312641421E-2</v>
      </c>
      <c r="C16" s="80"/>
      <c r="D16" s="80"/>
      <c r="E16" s="38"/>
    </row>
    <row r="17" spans="1:5" ht="25" x14ac:dyDescent="0.25">
      <c r="A17" s="39" t="s">
        <v>32</v>
      </c>
      <c r="B17" s="39" t="s">
        <v>0</v>
      </c>
      <c r="C17" s="39" t="s">
        <v>1</v>
      </c>
      <c r="D17" s="39" t="s">
        <v>2</v>
      </c>
      <c r="E17" s="40" t="s">
        <v>29</v>
      </c>
    </row>
    <row r="18" spans="1:5" x14ac:dyDescent="0.25">
      <c r="A18" s="41" t="s">
        <v>6</v>
      </c>
      <c r="B18" s="15">
        <v>44281</v>
      </c>
      <c r="C18" s="16">
        <v>0.33333333333333331</v>
      </c>
      <c r="D18" s="52">
        <v>6.0030000000000001</v>
      </c>
      <c r="E18" s="42" t="str">
        <f>IF(D18="", "DATA REQUIRED IN CELL D20", "OK")</f>
        <v>OK</v>
      </c>
    </row>
    <row r="19" spans="1:5" x14ac:dyDescent="0.25">
      <c r="A19" s="41" t="s">
        <v>6</v>
      </c>
      <c r="B19" s="15">
        <v>44284</v>
      </c>
      <c r="C19" s="16">
        <v>0.33402777777777781</v>
      </c>
      <c r="D19" s="52">
        <v>6.0209999999999999</v>
      </c>
      <c r="E19" s="42" t="str">
        <f>IF(D19="", "DATA REQUIRED IN CELL D21", "OK")</f>
        <v>OK</v>
      </c>
    </row>
    <row r="20" spans="1:5" x14ac:dyDescent="0.25">
      <c r="A20" s="41" t="s">
        <v>6</v>
      </c>
      <c r="B20" s="15">
        <v>44285</v>
      </c>
      <c r="C20" s="16">
        <v>0.34722222222222227</v>
      </c>
      <c r="D20" s="52">
        <v>6.0430000000000001</v>
      </c>
      <c r="E20" s="42" t="str">
        <f>IF(D20="", "DATA REQUIRED IN CELL D22", "OK")</f>
        <v>OK</v>
      </c>
    </row>
    <row r="21" spans="1:5" x14ac:dyDescent="0.25">
      <c r="A21" s="41" t="s">
        <v>6</v>
      </c>
      <c r="B21" s="15">
        <v>44286</v>
      </c>
      <c r="C21" s="16">
        <v>0.34930555555555554</v>
      </c>
      <c r="D21" s="52">
        <v>5.9930000000000003</v>
      </c>
      <c r="E21" s="42" t="str">
        <f>IF(D21="", "DATA REQUIRED IN CELL D23", "OK")</f>
        <v>OK</v>
      </c>
    </row>
    <row r="22" spans="1:5" x14ac:dyDescent="0.25">
      <c r="A22" s="41" t="s">
        <v>6</v>
      </c>
      <c r="B22" s="15">
        <v>44287</v>
      </c>
      <c r="C22" s="16">
        <v>0.33333333333333331</v>
      </c>
      <c r="D22" s="52">
        <v>6.0030000000000001</v>
      </c>
      <c r="E22" s="42" t="str">
        <f>IF(D22="", "DATA REQUIRED IN CELL D24", "OK")</f>
        <v>OK</v>
      </c>
    </row>
    <row r="23" spans="1:5" x14ac:dyDescent="0.25">
      <c r="A23" s="41" t="s">
        <v>6</v>
      </c>
      <c r="B23" s="15">
        <v>44288</v>
      </c>
      <c r="C23" s="16">
        <v>0.33333333333333331</v>
      </c>
      <c r="D23" s="52">
        <v>6.0919999999999996</v>
      </c>
      <c r="E23" s="42" t="str">
        <f>IF(D23="", "DATA REQUIRED IN CELL D25", "OK")</f>
        <v>OK</v>
      </c>
    </row>
    <row r="24" spans="1:5" x14ac:dyDescent="0.25">
      <c r="A24" s="41" t="s">
        <v>6</v>
      </c>
      <c r="B24" s="15">
        <v>44289</v>
      </c>
      <c r="C24" s="16">
        <v>0.34722222222222227</v>
      </c>
      <c r="D24" s="52">
        <v>6.101</v>
      </c>
      <c r="E24" s="42" t="str">
        <f>IF(D24="", "DATA REQUIRED IN CELL D26", "OK")</f>
        <v>OK</v>
      </c>
    </row>
    <row r="25" spans="1:5" x14ac:dyDescent="0.25">
      <c r="A25" s="41" t="s">
        <v>6</v>
      </c>
      <c r="B25" s="15">
        <v>44290</v>
      </c>
      <c r="C25" s="16">
        <v>0.34722222222222227</v>
      </c>
      <c r="D25" s="52">
        <v>6.0449999999999999</v>
      </c>
      <c r="E25" s="42" t="str">
        <f>IF(D25="", "DATA REQUIRED IN CELL D27", "OK")</f>
        <v>OK</v>
      </c>
    </row>
    <row r="26" spans="1:5" x14ac:dyDescent="0.25">
      <c r="A26" s="41" t="s">
        <v>6</v>
      </c>
      <c r="B26" s="15">
        <v>44291</v>
      </c>
      <c r="C26" s="16">
        <v>0.33333333333333331</v>
      </c>
      <c r="D26" s="52">
        <v>6.0030000000000001</v>
      </c>
      <c r="E26" s="42" t="str">
        <f>IF(D26="", "DATA REQUIRED IN CELL D28", "OK")</f>
        <v>OK</v>
      </c>
    </row>
    <row r="27" spans="1:5" x14ac:dyDescent="0.25">
      <c r="A27" s="41" t="s">
        <v>6</v>
      </c>
      <c r="B27" s="15">
        <v>44294</v>
      </c>
      <c r="C27" s="16">
        <v>0.33402777777777781</v>
      </c>
      <c r="D27" s="52">
        <v>6.0209999999999999</v>
      </c>
      <c r="E27" s="42" t="str">
        <f>IF(D27="", "DATA REQUIRED IN CELL D29", "OK")</f>
        <v>OK</v>
      </c>
    </row>
    <row r="28" spans="1:5" x14ac:dyDescent="0.25">
      <c r="A28" s="41" t="s">
        <v>6</v>
      </c>
      <c r="B28" s="15">
        <v>44295</v>
      </c>
      <c r="C28" s="16">
        <v>0.34722222222222227</v>
      </c>
      <c r="D28" s="52">
        <v>5.9889999999999999</v>
      </c>
      <c r="E28" s="42" t="str">
        <f>IF(D28="", "DATA REQUIRED IN CELL D30", "OK")</f>
        <v>OK</v>
      </c>
    </row>
    <row r="29" spans="1:5" x14ac:dyDescent="0.25">
      <c r="A29" s="41" t="s">
        <v>6</v>
      </c>
      <c r="B29" s="15">
        <v>44296</v>
      </c>
      <c r="C29" s="16">
        <v>0.33333333333333331</v>
      </c>
      <c r="D29" s="52">
        <v>5.9619999999999997</v>
      </c>
      <c r="E29" s="42" t="str">
        <f>IF(D29="", "DATA REQUIRED IN CELL D31", "OK")</f>
        <v>OK</v>
      </c>
    </row>
    <row r="30" spans="1:5" x14ac:dyDescent="0.25">
      <c r="A30" s="41" t="s">
        <v>6</v>
      </c>
      <c r="B30" s="15">
        <v>44297</v>
      </c>
      <c r="C30" s="16">
        <v>0.33333333333333331</v>
      </c>
      <c r="D30" s="52">
        <v>6.01</v>
      </c>
      <c r="E30" s="42" t="str">
        <f>IF(D30="", "DATA REQUIRED IN CELL D32", "OK")</f>
        <v>OK</v>
      </c>
    </row>
    <row r="31" spans="1:5" x14ac:dyDescent="0.25">
      <c r="A31" s="41" t="s">
        <v>6</v>
      </c>
      <c r="B31" s="15">
        <v>44298</v>
      </c>
      <c r="C31" s="16">
        <v>0.33402777777777781</v>
      </c>
      <c r="D31" s="52">
        <v>6.032</v>
      </c>
      <c r="E31" s="42" t="str">
        <f>IF(D31="", "DATA REQUIRED IN CELL D33", "OK")</f>
        <v>OK</v>
      </c>
    </row>
    <row r="32" spans="1:5" x14ac:dyDescent="0.25">
      <c r="A32" s="41" t="s">
        <v>6</v>
      </c>
      <c r="B32" s="15">
        <v>44301</v>
      </c>
      <c r="C32" s="16">
        <v>0.34722222222222227</v>
      </c>
      <c r="D32" s="52">
        <v>6.0529999999999999</v>
      </c>
      <c r="E32" s="42" t="str">
        <f>IF(D32="", "DATA REQUIRED IN CELL D34", "OK")</f>
        <v>OK</v>
      </c>
    </row>
    <row r="33" spans="1:5" x14ac:dyDescent="0.25">
      <c r="A33" s="41" t="s">
        <v>6</v>
      </c>
      <c r="B33" s="15">
        <v>44302</v>
      </c>
      <c r="C33" s="16">
        <v>0.33402777777777781</v>
      </c>
      <c r="D33" s="52">
        <v>6.05</v>
      </c>
      <c r="E33" s="42" t="str">
        <f>IF(D33="", "DATA REQUIRED IN CELL D35", "OK")</f>
        <v>OK</v>
      </c>
    </row>
    <row r="34" spans="1:5" x14ac:dyDescent="0.25">
      <c r="A34" s="41" t="s">
        <v>6</v>
      </c>
      <c r="B34" s="15">
        <v>44303</v>
      </c>
      <c r="C34" s="16">
        <v>0.33333333333333331</v>
      </c>
      <c r="D34" s="52">
        <v>5.9889999999999999</v>
      </c>
      <c r="E34" s="42" t="str">
        <f>IF(D34="", "DATA REQUIRED IN CELL D36", "OK")</f>
        <v>OK</v>
      </c>
    </row>
    <row r="35" spans="1:5" x14ac:dyDescent="0.25">
      <c r="A35" s="41" t="s">
        <v>6</v>
      </c>
      <c r="B35" s="15">
        <v>44304</v>
      </c>
      <c r="C35" s="16">
        <v>0.33333333333333331</v>
      </c>
      <c r="D35" s="52">
        <v>6.0330000000000004</v>
      </c>
      <c r="E35" s="42" t="str">
        <f>IF(D35="", "DATA REQUIRED IN CELL D37", "OK")</f>
        <v>OK</v>
      </c>
    </row>
    <row r="36" spans="1:5" x14ac:dyDescent="0.25">
      <c r="A36" s="41" t="s">
        <v>6</v>
      </c>
      <c r="B36" s="15">
        <v>44305</v>
      </c>
      <c r="C36" s="16">
        <v>0.33402777777777781</v>
      </c>
      <c r="D36" s="52">
        <v>5.9390000000000001</v>
      </c>
      <c r="E36" s="42" t="str">
        <f>IF(D36="", "DATA REQUIRED IN CELL D38", "OK")</f>
        <v>OK</v>
      </c>
    </row>
    <row r="37" spans="1:5" x14ac:dyDescent="0.25">
      <c r="A37" s="41" t="s">
        <v>6</v>
      </c>
      <c r="B37" s="15">
        <v>44308</v>
      </c>
      <c r="C37" s="16">
        <v>0.34722222222222227</v>
      </c>
      <c r="D37" s="52">
        <v>6.0419999999999998</v>
      </c>
      <c r="E37" s="42" t="str">
        <f>IF(D37="", "DATA REQUIRED IN CELL D39", "OK")</f>
        <v>OK</v>
      </c>
    </row>
  </sheetData>
  <mergeCells count="16">
    <mergeCell ref="B12:E12"/>
    <mergeCell ref="B13:E13"/>
    <mergeCell ref="B15:D15"/>
    <mergeCell ref="B16:D16"/>
    <mergeCell ref="A14:E14"/>
    <mergeCell ref="B11:E11"/>
    <mergeCell ref="A1:E1"/>
    <mergeCell ref="A2:E2"/>
    <mergeCell ref="B3:E3"/>
    <mergeCell ref="A4:E4"/>
    <mergeCell ref="B5:E5"/>
    <mergeCell ref="B6:E6"/>
    <mergeCell ref="B7:E7"/>
    <mergeCell ref="B8:E8"/>
    <mergeCell ref="B9:E9"/>
    <mergeCell ref="B10:E10"/>
  </mergeCells>
  <phoneticPr fontId="0" type="noConversion"/>
  <hyperlinks>
    <hyperlink ref="B13" r:id="rId1" xr:uid="{6F88A0DC-29C8-46A3-876D-8E099DC2ACC8}"/>
  </hyperlinks>
  <printOptions horizontalCentered="1"/>
  <pageMargins left="0.25" right="0.25" top="0.25" bottom="0.25" header="0.6" footer="0.5"/>
  <pageSetup scale="90" fitToHeight="0" orientation="landscape" horizontalDpi="1200" verticalDpi="1200" r:id="rId2"/>
  <headerFooter alignWithMargins="0">
    <oddFooter>&amp;L&amp;F
&amp;A&amp;RPage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33"/>
  <sheetViews>
    <sheetView workbookViewId="0"/>
  </sheetViews>
  <sheetFormatPr defaultRowHeight="12.5" x14ac:dyDescent="0.25"/>
  <cols>
    <col min="1" max="1" width="36.7265625" customWidth="1"/>
    <col min="2" max="2" width="14" customWidth="1"/>
    <col min="3" max="4" width="11.81640625" customWidth="1"/>
    <col min="5" max="5" width="27.81640625" customWidth="1"/>
    <col min="6" max="6" width="2.26953125" customWidth="1"/>
    <col min="7" max="7" width="2.1796875" customWidth="1"/>
    <col min="8" max="8" width="26.54296875" customWidth="1"/>
    <col min="9" max="9" width="15.26953125" customWidth="1"/>
    <col min="10" max="10" width="9" customWidth="1"/>
    <col min="11" max="11" width="11.1796875" customWidth="1"/>
    <col min="12" max="12" width="27.453125" bestFit="1" customWidth="1"/>
    <col min="13" max="13" width="2" customWidth="1"/>
    <col min="14" max="14" width="27.1796875" customWidth="1"/>
    <col min="15" max="15" width="11.26953125" customWidth="1"/>
    <col min="16" max="16" width="9.1796875" customWidth="1"/>
    <col min="17" max="17" width="13.26953125" customWidth="1"/>
    <col min="18" max="18" width="28.453125" customWidth="1"/>
  </cols>
  <sheetData>
    <row r="1" spans="1:18" ht="13" x14ac:dyDescent="0.3">
      <c r="A1" s="50" t="s">
        <v>55</v>
      </c>
      <c r="B1" s="9"/>
      <c r="C1" s="9"/>
      <c r="D1" s="9"/>
      <c r="E1" s="9"/>
      <c r="F1" s="9"/>
      <c r="G1" s="9"/>
      <c r="H1" s="9"/>
      <c r="I1" s="9"/>
      <c r="J1" s="9"/>
      <c r="K1" s="9"/>
    </row>
    <row r="2" spans="1:18" ht="13" x14ac:dyDescent="0.25">
      <c r="A2" s="59" t="s">
        <v>15</v>
      </c>
      <c r="B2" s="109"/>
      <c r="C2" s="109"/>
      <c r="D2" s="109"/>
      <c r="E2" s="109"/>
      <c r="F2" s="109"/>
      <c r="G2" s="109"/>
      <c r="H2" s="109"/>
      <c r="I2" s="109"/>
      <c r="J2" s="9"/>
      <c r="K2" s="9"/>
    </row>
    <row r="3" spans="1:18" ht="12.75" customHeight="1" x14ac:dyDescent="0.25">
      <c r="A3" s="11" t="s">
        <v>16</v>
      </c>
      <c r="B3" s="100" t="s">
        <v>36</v>
      </c>
      <c r="C3" s="101"/>
      <c r="D3" s="101"/>
      <c r="E3" s="102"/>
      <c r="F3" s="100"/>
      <c r="G3" s="101"/>
      <c r="H3" s="101"/>
      <c r="I3" s="102"/>
      <c r="J3" s="9"/>
      <c r="K3" s="9"/>
    </row>
    <row r="4" spans="1:18" ht="13" x14ac:dyDescent="0.3">
      <c r="A4" s="110" t="s">
        <v>11</v>
      </c>
      <c r="B4" s="61"/>
      <c r="C4" s="61"/>
      <c r="D4" s="61"/>
      <c r="E4" s="61"/>
      <c r="F4" s="61"/>
      <c r="G4" s="61"/>
      <c r="H4" s="61"/>
      <c r="I4" s="61"/>
    </row>
    <row r="5" spans="1:18" x14ac:dyDescent="0.25">
      <c r="A5" s="12" t="s">
        <v>12</v>
      </c>
      <c r="B5" s="106" t="str">
        <f>('EX - 10 ppm S Precision'!$B$5)</f>
        <v>USEPA National and Vehicle Fuels Emissions Laboratory/OAR</v>
      </c>
      <c r="C5" s="107"/>
      <c r="D5" s="107"/>
      <c r="E5" s="107"/>
      <c r="F5" s="107"/>
      <c r="G5" s="107"/>
      <c r="H5" s="107"/>
      <c r="I5" s="108"/>
    </row>
    <row r="6" spans="1:18" x14ac:dyDescent="0.25">
      <c r="A6" s="12" t="s">
        <v>25</v>
      </c>
      <c r="B6" s="106" t="str">
        <f>('EX - 10 ppm S Precision'!$B$6)</f>
        <v>2565 Plymouth Road, Mailcode AATSG</v>
      </c>
      <c r="C6" s="107"/>
      <c r="D6" s="107"/>
      <c r="E6" s="107"/>
      <c r="F6" s="107"/>
      <c r="G6" s="107"/>
      <c r="H6" s="107"/>
      <c r="I6" s="108"/>
    </row>
    <row r="7" spans="1:18" x14ac:dyDescent="0.25">
      <c r="A7" s="12" t="s">
        <v>26</v>
      </c>
      <c r="B7" s="106" t="str">
        <f>('EX - 10 ppm S Precision'!$B$7)</f>
        <v>Ann Arbor</v>
      </c>
      <c r="C7" s="107"/>
      <c r="D7" s="107"/>
      <c r="E7" s="107"/>
      <c r="F7" s="107"/>
      <c r="G7" s="107"/>
      <c r="H7" s="107"/>
      <c r="I7" s="108"/>
    </row>
    <row r="8" spans="1:18" x14ac:dyDescent="0.25">
      <c r="A8" s="12" t="s">
        <v>27</v>
      </c>
      <c r="B8" s="106" t="str">
        <f>('EX - 10 ppm S Precision'!$B$8)</f>
        <v>Michigan</v>
      </c>
      <c r="C8" s="107"/>
      <c r="D8" s="107"/>
      <c r="E8" s="107"/>
      <c r="F8" s="107"/>
      <c r="G8" s="107"/>
      <c r="H8" s="107"/>
      <c r="I8" s="108"/>
    </row>
    <row r="9" spans="1:18" x14ac:dyDescent="0.25">
      <c r="A9" s="12" t="s">
        <v>28</v>
      </c>
      <c r="B9" s="106">
        <f>('EX - 10 ppm S Precision'!$B$9)</f>
        <v>48105</v>
      </c>
      <c r="C9" s="107"/>
      <c r="D9" s="107"/>
      <c r="E9" s="107"/>
      <c r="F9" s="107"/>
      <c r="G9" s="107"/>
      <c r="H9" s="107"/>
      <c r="I9" s="108"/>
    </row>
    <row r="10" spans="1:18" ht="13.5" customHeight="1" x14ac:dyDescent="0.25">
      <c r="A10" s="30" t="s">
        <v>21</v>
      </c>
      <c r="B10" s="106" t="str">
        <f>('EX - 10 ppm S Precision'!$B$10)</f>
        <v>John Doe</v>
      </c>
      <c r="C10" s="107"/>
      <c r="D10" s="107"/>
      <c r="E10" s="107"/>
      <c r="F10" s="107"/>
      <c r="G10" s="107"/>
      <c r="H10" s="107"/>
      <c r="I10" s="108"/>
    </row>
    <row r="11" spans="1:18" ht="27" customHeight="1" x14ac:dyDescent="0.25">
      <c r="A11" s="30" t="s">
        <v>22</v>
      </c>
      <c r="B11" s="106" t="str">
        <f>('EX - 10 ppm S Precision'!$B$11)</f>
        <v>xxx-xxx-xxxx</v>
      </c>
      <c r="C11" s="107"/>
      <c r="D11" s="107"/>
      <c r="E11" s="107"/>
      <c r="F11" s="107"/>
      <c r="G11" s="107"/>
      <c r="H11" s="107"/>
      <c r="I11" s="108"/>
    </row>
    <row r="12" spans="1:18" ht="27.75" customHeight="1" x14ac:dyDescent="0.25">
      <c r="A12" s="30" t="s">
        <v>23</v>
      </c>
      <c r="B12" s="106" t="str">
        <f>('EX - 10 ppm S Precision'!$B$12)</f>
        <v>xxx-xxx-xxxx</v>
      </c>
      <c r="C12" s="107"/>
      <c r="D12" s="107"/>
      <c r="E12" s="107"/>
      <c r="F12" s="107"/>
      <c r="G12" s="107"/>
      <c r="H12" s="107"/>
      <c r="I12" s="108"/>
    </row>
    <row r="13" spans="1:18" ht="29.25" customHeight="1" x14ac:dyDescent="0.25">
      <c r="A13" s="30" t="s">
        <v>24</v>
      </c>
      <c r="B13" s="106" t="str">
        <f>('EX - 10 ppm S Precision'!$B$13)</f>
        <v>FuelsProgramSupport@epa.gov</v>
      </c>
      <c r="C13" s="107"/>
      <c r="D13" s="107"/>
      <c r="E13" s="107"/>
      <c r="F13" s="107"/>
      <c r="G13" s="107"/>
      <c r="H13" s="107"/>
      <c r="I13" s="108"/>
    </row>
    <row r="14" spans="1:18" ht="88.5" customHeight="1" x14ac:dyDescent="0.25">
      <c r="A14" s="87" t="s">
        <v>47</v>
      </c>
      <c r="B14" s="72"/>
      <c r="C14" s="72"/>
      <c r="D14" s="72"/>
      <c r="E14" s="88"/>
      <c r="F14" s="48"/>
      <c r="H14" s="87" t="s">
        <v>48</v>
      </c>
      <c r="I14" s="72"/>
      <c r="J14" s="72"/>
      <c r="K14" s="72"/>
      <c r="L14" s="88"/>
      <c r="N14" s="87" t="s">
        <v>53</v>
      </c>
      <c r="O14" s="72"/>
      <c r="P14" s="72"/>
      <c r="Q14" s="72"/>
      <c r="R14" s="88"/>
    </row>
    <row r="15" spans="1:18" ht="13" x14ac:dyDescent="0.25">
      <c r="A15" s="82" t="s">
        <v>13</v>
      </c>
      <c r="B15" s="82"/>
      <c r="C15" s="82"/>
      <c r="D15" s="82"/>
      <c r="E15" s="33"/>
      <c r="F15" s="33"/>
      <c r="H15" s="81" t="s">
        <v>14</v>
      </c>
      <c r="I15" s="81"/>
      <c r="J15" s="81"/>
      <c r="K15" s="81"/>
      <c r="N15" s="81" t="s">
        <v>39</v>
      </c>
      <c r="O15" s="81"/>
      <c r="P15" s="81"/>
      <c r="Q15" s="81"/>
    </row>
    <row r="16" spans="1:18" ht="13" x14ac:dyDescent="0.25">
      <c r="A16" s="81" t="s">
        <v>4</v>
      </c>
      <c r="B16" s="81"/>
      <c r="C16" s="81"/>
      <c r="D16" s="81"/>
      <c r="E16" s="33"/>
      <c r="F16" s="33"/>
      <c r="H16" s="81" t="s">
        <v>4</v>
      </c>
      <c r="I16" s="81"/>
      <c r="J16" s="81"/>
      <c r="K16" s="81"/>
      <c r="N16" s="81" t="s">
        <v>4</v>
      </c>
      <c r="O16" s="81"/>
      <c r="P16" s="81"/>
      <c r="Q16" s="81"/>
    </row>
    <row r="17" spans="1:18" ht="25" x14ac:dyDescent="0.25">
      <c r="A17" s="13" t="s">
        <v>30</v>
      </c>
      <c r="B17" s="93" t="str">
        <f>IF(COUNTA(D24:D33)&lt;10,"REQUIRED DATA MISSING",IF(COUNTA(B21)&lt;1,"REQUIRED DATA MISSING",IF(B22&lt;0.7,"PASSED","FAILED")))</f>
        <v>PASSED</v>
      </c>
      <c r="C17" s="94"/>
      <c r="D17" s="95"/>
      <c r="H17" s="13" t="s">
        <v>31</v>
      </c>
      <c r="I17" s="93" t="str">
        <f>IF(COUNTA(K24:K33)&lt;10,"REQUIRED DATA MISSING",IF(COUNTA(I21)&lt;1,"REQUIRED DATA MISSING",IF(I22&lt;1.02,"PASSED","FAILED")))</f>
        <v>PASSED</v>
      </c>
      <c r="J17" s="94"/>
      <c r="K17" s="95"/>
      <c r="N17" s="13" t="s">
        <v>40</v>
      </c>
      <c r="O17" s="93" t="str">
        <f>IF(COUNTA(Q24:Q33)&lt;10,"REQUIRED DATA MISSING",IF(COUNTA(O21)&lt;1,"REQUIRED DATA MISSING",IF(O22&lt;2.16,"PASSED","FAILED")))</f>
        <v>PASSED</v>
      </c>
      <c r="P17" s="94"/>
      <c r="Q17" s="95"/>
    </row>
    <row r="18" spans="1:18" ht="30" customHeight="1" x14ac:dyDescent="0.25">
      <c r="A18" s="28" t="s">
        <v>5</v>
      </c>
      <c r="B18" s="92">
        <f>IF(SUM(D24:D33)&lt;=0,"REQUIRED DATA MISSING",AVERAGE(D24:D33))</f>
        <v>7.9485000000000001</v>
      </c>
      <c r="C18" s="90"/>
      <c r="D18" s="91"/>
      <c r="E18" s="34"/>
      <c r="F18" s="34"/>
      <c r="H18" s="17" t="s">
        <v>5</v>
      </c>
      <c r="I18" s="92">
        <f>IF(SUM(K24:K33)&lt;=0,"REQUIRED DATA MISSING",AVERAGE(K24:K33))</f>
        <v>13.907499999999999</v>
      </c>
      <c r="J18" s="90"/>
      <c r="K18" s="91"/>
      <c r="N18" s="17" t="s">
        <v>5</v>
      </c>
      <c r="O18" s="92">
        <f>IF(SUM(Q24:Q33)&lt;=0,"REQUIRED DATA MISSING",AVERAGE(Q24:Q33))</f>
        <v>79.985800000000012</v>
      </c>
      <c r="P18" s="90"/>
      <c r="Q18" s="91"/>
    </row>
    <row r="19" spans="1:18" ht="25" x14ac:dyDescent="0.25">
      <c r="A19" s="29" t="s">
        <v>7</v>
      </c>
      <c r="B19" s="111" t="s">
        <v>34</v>
      </c>
      <c r="C19" s="84"/>
      <c r="D19" s="85"/>
      <c r="E19" s="35"/>
      <c r="F19" s="35"/>
      <c r="H19" s="14" t="s">
        <v>7</v>
      </c>
      <c r="I19" s="111" t="s">
        <v>34</v>
      </c>
      <c r="J19" s="84"/>
      <c r="K19" s="85"/>
      <c r="N19" s="14" t="s">
        <v>7</v>
      </c>
      <c r="O19" s="111" t="s">
        <v>34</v>
      </c>
      <c r="P19" s="84"/>
      <c r="Q19" s="85"/>
    </row>
    <row r="20" spans="1:18" ht="25" x14ac:dyDescent="0.25">
      <c r="A20" s="29" t="s">
        <v>8</v>
      </c>
      <c r="B20" s="111" t="s">
        <v>37</v>
      </c>
      <c r="C20" s="84"/>
      <c r="D20" s="85"/>
      <c r="E20" s="31" t="s">
        <v>33</v>
      </c>
      <c r="F20" s="35"/>
      <c r="H20" s="14" t="s">
        <v>8</v>
      </c>
      <c r="I20" s="111" t="s">
        <v>38</v>
      </c>
      <c r="J20" s="84"/>
      <c r="K20" s="85"/>
      <c r="L20" s="31" t="s">
        <v>33</v>
      </c>
      <c r="N20" s="14" t="s">
        <v>8</v>
      </c>
      <c r="O20" s="111" t="s">
        <v>38</v>
      </c>
      <c r="P20" s="84"/>
      <c r="Q20" s="85"/>
      <c r="R20" s="31" t="s">
        <v>33</v>
      </c>
    </row>
    <row r="21" spans="1:18" ht="51" customHeight="1" x14ac:dyDescent="0.25">
      <c r="A21" s="29" t="s">
        <v>10</v>
      </c>
      <c r="B21" s="112">
        <v>8</v>
      </c>
      <c r="C21" s="84"/>
      <c r="D21" s="85"/>
      <c r="E21" s="49" t="str">
        <f>IF(B21&lt;1, "ARV TOO LOW IN CONCENTRATION", IF(B21&gt;10, "ARV TOO HIGH IN CONCENTRATION","OK"))</f>
        <v>OK</v>
      </c>
      <c r="F21" s="35"/>
      <c r="H21" s="14" t="s">
        <v>10</v>
      </c>
      <c r="I21" s="111">
        <v>13.5</v>
      </c>
      <c r="J21" s="84"/>
      <c r="K21" s="85"/>
      <c r="L21" s="49" t="str">
        <f>IF(I21&lt;10, "ARV TOO LOW IN CONCENTRATION", IF(I21&gt;20, "ARV TOO HIGH IN CONCENTRATION","OK"))</f>
        <v>OK</v>
      </c>
      <c r="N21" s="14" t="s">
        <v>10</v>
      </c>
      <c r="O21" s="111">
        <v>80</v>
      </c>
      <c r="P21" s="84"/>
      <c r="Q21" s="85"/>
      <c r="R21" s="49" t="str">
        <f>IF(O21&lt;21, "ARV TOO LOW IN CONCENTRATION", IF(O21&gt;95, "ARV TOO HIGH IN CONCENTRATION","OK"))</f>
        <v>OK</v>
      </c>
    </row>
    <row r="22" spans="1:18" ht="37.5" x14ac:dyDescent="0.25">
      <c r="A22" s="28" t="s">
        <v>9</v>
      </c>
      <c r="B22" s="89">
        <f>IF(B18="REQUIRED DATA MISSING","REQUIRED DATA MISSING",ABS(B21-B18))</f>
        <v>5.1499999999999879E-2</v>
      </c>
      <c r="C22" s="90"/>
      <c r="D22" s="91"/>
      <c r="E22" s="34"/>
      <c r="F22" s="34"/>
      <c r="H22" s="17" t="s">
        <v>9</v>
      </c>
      <c r="I22" s="89">
        <f>IF(I18="REQUIRED DATA MISSING","REQUIRED DATA MISSING",ABS(I21-I18))</f>
        <v>0.40749999999999886</v>
      </c>
      <c r="J22" s="90"/>
      <c r="K22" s="91"/>
      <c r="N22" s="17" t="s">
        <v>9</v>
      </c>
      <c r="O22" s="89">
        <f>IF(O18="REQUIRED DATA MISSING","REQUIRED DATA MISSING",ABS(O21-O18))</f>
        <v>1.4199999999988222E-2</v>
      </c>
      <c r="P22" s="90"/>
      <c r="Q22" s="91"/>
    </row>
    <row r="23" spans="1:18" ht="25" x14ac:dyDescent="0.25">
      <c r="A23" s="14" t="s">
        <v>32</v>
      </c>
      <c r="B23" s="26" t="s">
        <v>0</v>
      </c>
      <c r="C23" s="26" t="s">
        <v>1</v>
      </c>
      <c r="D23" s="17" t="s">
        <v>2</v>
      </c>
      <c r="E23" s="31" t="s">
        <v>29</v>
      </c>
      <c r="G23" s="1"/>
      <c r="H23" s="14" t="s">
        <v>32</v>
      </c>
      <c r="I23" s="26" t="s">
        <v>0</v>
      </c>
      <c r="J23" s="26" t="s">
        <v>1</v>
      </c>
      <c r="K23" s="17" t="s">
        <v>2</v>
      </c>
      <c r="L23" s="31" t="s">
        <v>29</v>
      </c>
      <c r="N23" s="14" t="s">
        <v>32</v>
      </c>
      <c r="O23" s="26" t="s">
        <v>0</v>
      </c>
      <c r="P23" s="26" t="s">
        <v>1</v>
      </c>
      <c r="Q23" s="17" t="s">
        <v>2</v>
      </c>
      <c r="R23" s="31" t="s">
        <v>29</v>
      </c>
    </row>
    <row r="24" spans="1:18" x14ac:dyDescent="0.25">
      <c r="A24" s="18" t="s">
        <v>6</v>
      </c>
      <c r="B24" s="15">
        <v>44309</v>
      </c>
      <c r="C24" s="27">
        <v>0.33333333333333331</v>
      </c>
      <c r="D24" s="53">
        <v>7.3410000000000002</v>
      </c>
      <c r="E24" s="32" t="str">
        <f>IF(D24="", "DATA REQUIRED IN CELL D26", "OK")</f>
        <v>OK</v>
      </c>
      <c r="G24" s="10"/>
      <c r="H24" s="18" t="s">
        <v>6</v>
      </c>
      <c r="I24" s="15">
        <v>44312</v>
      </c>
      <c r="J24" s="27">
        <v>0.33333333333333331</v>
      </c>
      <c r="K24" s="53">
        <v>13.239000000000001</v>
      </c>
      <c r="L24" s="32" t="str">
        <f>IF(K24="", "DATA REQUIRED IN CELL J26", "OK")</f>
        <v>OK</v>
      </c>
      <c r="N24" s="18" t="s">
        <v>6</v>
      </c>
      <c r="O24" s="15">
        <v>44313</v>
      </c>
      <c r="P24" s="27">
        <v>0.33333333333333331</v>
      </c>
      <c r="Q24" s="19">
        <v>81.123000000000005</v>
      </c>
      <c r="R24" s="32" t="str">
        <f>IF(Q24="", "DATA REQUIRED IN CELL J26", "OK")</f>
        <v>OK</v>
      </c>
    </row>
    <row r="25" spans="1:18" x14ac:dyDescent="0.25">
      <c r="A25" s="18" t="s">
        <v>6</v>
      </c>
      <c r="B25" s="15">
        <v>44309</v>
      </c>
      <c r="C25" s="27">
        <v>0.33680555555555558</v>
      </c>
      <c r="D25" s="53">
        <v>7.5620000000000003</v>
      </c>
      <c r="E25" s="32" t="str">
        <f>IF(D25="", "DATA REQUIRED IN CELL D27", "OK")</f>
        <v>OK</v>
      </c>
      <c r="G25" s="10"/>
      <c r="H25" s="18" t="s">
        <v>6</v>
      </c>
      <c r="I25" s="15">
        <v>44312</v>
      </c>
      <c r="J25" s="27">
        <v>0.33680555555555558</v>
      </c>
      <c r="K25" s="53">
        <v>14.231</v>
      </c>
      <c r="L25" s="32" t="str">
        <f>IF(K25="", "DATA REQUIRED IN CELL J27", "OK")</f>
        <v>OK</v>
      </c>
      <c r="N25" s="18" t="s">
        <v>6</v>
      </c>
      <c r="O25" s="15">
        <v>44313</v>
      </c>
      <c r="P25" s="27">
        <v>0.33680555555555558</v>
      </c>
      <c r="Q25" s="19">
        <v>80</v>
      </c>
      <c r="R25" s="32" t="str">
        <f>IF(Q25="", "DATA REQUIRED IN CELL J27", "OK")</f>
        <v>OK</v>
      </c>
    </row>
    <row r="26" spans="1:18" x14ac:dyDescent="0.25">
      <c r="A26" s="18" t="s">
        <v>6</v>
      </c>
      <c r="B26" s="15">
        <v>44309</v>
      </c>
      <c r="C26" s="27">
        <v>0.34027777777777773</v>
      </c>
      <c r="D26" s="53">
        <v>7.8940000000000001</v>
      </c>
      <c r="E26" s="32" t="str">
        <f>IF(D26="", "DATA REQUIRED IN CELL D28", "OK")</f>
        <v>OK</v>
      </c>
      <c r="G26" s="10"/>
      <c r="H26" s="18" t="s">
        <v>6</v>
      </c>
      <c r="I26" s="15">
        <v>44312</v>
      </c>
      <c r="J26" s="27">
        <v>0.34027777777777773</v>
      </c>
      <c r="K26" s="53">
        <v>13.898999999999999</v>
      </c>
      <c r="L26" s="32" t="str">
        <f>IF(K26="", "DATA REQUIRED IN CELL J28", "OK")</f>
        <v>OK</v>
      </c>
      <c r="N26" s="18" t="s">
        <v>6</v>
      </c>
      <c r="O26" s="15">
        <v>44313</v>
      </c>
      <c r="P26" s="27">
        <v>0.34027777777777773</v>
      </c>
      <c r="Q26" s="19">
        <v>80</v>
      </c>
      <c r="R26" s="32" t="str">
        <f>IF(Q26="", "DATA REQUIRED IN CELL J28", "OK")</f>
        <v>OK</v>
      </c>
    </row>
    <row r="27" spans="1:18" x14ac:dyDescent="0.25">
      <c r="A27" s="18" t="s">
        <v>6</v>
      </c>
      <c r="B27" s="15">
        <v>44309</v>
      </c>
      <c r="C27" s="27">
        <v>0.34375</v>
      </c>
      <c r="D27" s="53">
        <v>8.2189999999999994</v>
      </c>
      <c r="E27" s="32" t="str">
        <f>IF(D27="", "DATA REQUIRED IN CELL D29", "OK")</f>
        <v>OK</v>
      </c>
      <c r="G27" s="10"/>
      <c r="H27" s="18" t="s">
        <v>6</v>
      </c>
      <c r="I27" s="15">
        <v>44312</v>
      </c>
      <c r="J27" s="27">
        <v>0.34375</v>
      </c>
      <c r="K27" s="53">
        <v>14.035</v>
      </c>
      <c r="L27" s="32" t="str">
        <f>IF(K27="", "DATA REQUIRED IN CELL J29", "OK")</f>
        <v>OK</v>
      </c>
      <c r="N27" s="18" t="s">
        <v>6</v>
      </c>
      <c r="O27" s="15">
        <v>44313</v>
      </c>
      <c r="P27" s="27">
        <v>0.34375</v>
      </c>
      <c r="Q27" s="19">
        <v>79.566999999999993</v>
      </c>
      <c r="R27" s="32" t="str">
        <f>IF(Q27="", "DATA REQUIRED IN CELL J29", "OK")</f>
        <v>OK</v>
      </c>
    </row>
    <row r="28" spans="1:18" x14ac:dyDescent="0.25">
      <c r="A28" s="18" t="s">
        <v>6</v>
      </c>
      <c r="B28" s="15">
        <v>44309</v>
      </c>
      <c r="C28" s="27">
        <v>0.34722222222222227</v>
      </c>
      <c r="D28" s="53">
        <v>8.234</v>
      </c>
      <c r="E28" s="32" t="str">
        <f>IF(D28="", "DATA REQUIRED IN CELL D30", "OK")</f>
        <v>OK</v>
      </c>
      <c r="G28" s="10"/>
      <c r="H28" s="18" t="s">
        <v>6</v>
      </c>
      <c r="I28" s="15">
        <v>44312</v>
      </c>
      <c r="J28" s="27">
        <v>0.34722222222222227</v>
      </c>
      <c r="K28" s="53">
        <v>14.000999999999999</v>
      </c>
      <c r="L28" s="32" t="str">
        <f>IF(K28="", "DATA REQUIRED IN CELL J30", "OK")</f>
        <v>OK</v>
      </c>
      <c r="N28" s="18" t="s">
        <v>6</v>
      </c>
      <c r="O28" s="15">
        <v>44313</v>
      </c>
      <c r="P28" s="27">
        <v>0.34722222222222227</v>
      </c>
      <c r="Q28" s="19">
        <v>80.566999999999993</v>
      </c>
      <c r="R28" s="32" t="str">
        <f>IF(Q28="", "DATA REQUIRED IN CELL J30", "OK")</f>
        <v>OK</v>
      </c>
    </row>
    <row r="29" spans="1:18" x14ac:dyDescent="0.25">
      <c r="A29" s="18" t="s">
        <v>6</v>
      </c>
      <c r="B29" s="15">
        <v>44309</v>
      </c>
      <c r="C29" s="27">
        <v>0.35069444444444442</v>
      </c>
      <c r="D29" s="53">
        <v>8.1</v>
      </c>
      <c r="E29" s="32" t="str">
        <f>IF(D29="", "DATA REQUIRED IN CELL D31", "OK")</f>
        <v>OK</v>
      </c>
      <c r="G29" s="10"/>
      <c r="H29" s="18" t="s">
        <v>6</v>
      </c>
      <c r="I29" s="15">
        <v>44312</v>
      </c>
      <c r="J29" s="27">
        <v>0.35069444444444442</v>
      </c>
      <c r="K29" s="53">
        <v>13.98</v>
      </c>
      <c r="L29" s="32" t="str">
        <f>IF(K29="", "DATA REQUIRED IN CELL J31", "OK")</f>
        <v>OK</v>
      </c>
      <c r="N29" s="18" t="s">
        <v>6</v>
      </c>
      <c r="O29" s="15">
        <v>44313</v>
      </c>
      <c r="P29" s="27">
        <v>0.35069444444444442</v>
      </c>
      <c r="Q29" s="19">
        <v>81</v>
      </c>
      <c r="R29" s="32" t="str">
        <f>IF(Q29="", "DATA REQUIRED IN CELL J31", "OK")</f>
        <v>OK</v>
      </c>
    </row>
    <row r="30" spans="1:18" x14ac:dyDescent="0.25">
      <c r="A30" s="18" t="s">
        <v>6</v>
      </c>
      <c r="B30" s="15">
        <v>44309</v>
      </c>
      <c r="C30" s="27">
        <v>0.35416666666666669</v>
      </c>
      <c r="D30" s="53">
        <v>8.1140000000000008</v>
      </c>
      <c r="E30" s="32" t="str">
        <f>IF(D30="", "DATA REQUIRED IN CELL D32", "OK")</f>
        <v>OK</v>
      </c>
      <c r="G30" s="10"/>
      <c r="H30" s="18" t="s">
        <v>6</v>
      </c>
      <c r="I30" s="15">
        <v>44312</v>
      </c>
      <c r="J30" s="27">
        <v>0.35416666666666669</v>
      </c>
      <c r="K30" s="53">
        <v>13.211</v>
      </c>
      <c r="L30" s="32" t="str">
        <f>IF(K30="", "DATA REQUIRED IN CELL J32", "OK")</f>
        <v>OK</v>
      </c>
      <c r="N30" s="18" t="s">
        <v>6</v>
      </c>
      <c r="O30" s="15">
        <v>44313</v>
      </c>
      <c r="P30" s="27">
        <v>0.35416666666666669</v>
      </c>
      <c r="Q30" s="19">
        <v>79</v>
      </c>
      <c r="R30" s="32" t="str">
        <f>IF(Q30="", "DATA REQUIRED IN CELL J32", "OK")</f>
        <v>OK</v>
      </c>
    </row>
    <row r="31" spans="1:18" x14ac:dyDescent="0.25">
      <c r="A31" s="18" t="s">
        <v>6</v>
      </c>
      <c r="B31" s="15">
        <v>44309</v>
      </c>
      <c r="C31" s="27">
        <v>0.3576388888888889</v>
      </c>
      <c r="D31" s="53">
        <v>7.9889999999999999</v>
      </c>
      <c r="E31" s="32" t="str">
        <f>IF(D31="", "DATA REQUIRED IN CELL D33", "OK")</f>
        <v>OK</v>
      </c>
      <c r="G31" s="10"/>
      <c r="H31" s="18" t="s">
        <v>6</v>
      </c>
      <c r="I31" s="15">
        <v>44312</v>
      </c>
      <c r="J31" s="27">
        <v>0.3576388888888889</v>
      </c>
      <c r="K31" s="53">
        <v>14.345000000000001</v>
      </c>
      <c r="L31" s="32" t="str">
        <f>IF(K31="", "DATA REQUIRED IN CELL J33", "OK")</f>
        <v>OK</v>
      </c>
      <c r="N31" s="18" t="s">
        <v>6</v>
      </c>
      <c r="O31" s="15">
        <v>44313</v>
      </c>
      <c r="P31" s="27">
        <v>0.3576388888888889</v>
      </c>
      <c r="Q31" s="19">
        <v>78.566999999999993</v>
      </c>
      <c r="R31" s="32" t="str">
        <f>IF(Q31="", "DATA REQUIRED IN CELL J33", "OK")</f>
        <v>OK</v>
      </c>
    </row>
    <row r="32" spans="1:18" x14ac:dyDescent="0.25">
      <c r="A32" s="18" t="s">
        <v>6</v>
      </c>
      <c r="B32" s="15">
        <v>44309</v>
      </c>
      <c r="C32" s="27">
        <v>0.3611111111111111</v>
      </c>
      <c r="D32" s="53">
        <v>7.6870000000000003</v>
      </c>
      <c r="E32" s="32" t="str">
        <f>IF(D32="", "DATA REQUIRED IN CELL D34", "OK")</f>
        <v>OK</v>
      </c>
      <c r="G32" s="10"/>
      <c r="H32" s="18" t="s">
        <v>6</v>
      </c>
      <c r="I32" s="15">
        <v>44312</v>
      </c>
      <c r="J32" s="27">
        <v>0.3611111111111111</v>
      </c>
      <c r="K32" s="53">
        <v>13.678000000000001</v>
      </c>
      <c r="L32" s="32" t="str">
        <f>IF(K32="", "DATA REQUIRED IN CELL J34", "OK")</f>
        <v>OK</v>
      </c>
      <c r="N32" s="18" t="s">
        <v>6</v>
      </c>
      <c r="O32" s="15">
        <v>44313</v>
      </c>
      <c r="P32" s="27">
        <v>0.3611111111111111</v>
      </c>
      <c r="Q32" s="19">
        <v>80.034000000000006</v>
      </c>
      <c r="R32" s="32" t="str">
        <f>IF(Q32="", "DATA REQUIRED IN CELL J34", "OK")</f>
        <v>OK</v>
      </c>
    </row>
    <row r="33" spans="1:18" x14ac:dyDescent="0.25">
      <c r="A33" s="18" t="s">
        <v>6</v>
      </c>
      <c r="B33" s="15">
        <v>44309</v>
      </c>
      <c r="C33" s="54" t="s">
        <v>42</v>
      </c>
      <c r="D33" s="53">
        <v>8.3450000000000006</v>
      </c>
      <c r="E33" s="32" t="str">
        <f>IF(D33="", "DATA REQUIRED IN CELL D35", "OK")</f>
        <v>OK</v>
      </c>
      <c r="G33" s="10"/>
      <c r="H33" s="18" t="s">
        <v>6</v>
      </c>
      <c r="I33" s="15">
        <v>44312</v>
      </c>
      <c r="J33" s="54" t="s">
        <v>42</v>
      </c>
      <c r="K33" s="53">
        <v>14.456</v>
      </c>
      <c r="L33" s="32" t="str">
        <f>IF(K33="", "DATA REQUIRED IN CELL J35", "OK")</f>
        <v>OK</v>
      </c>
      <c r="N33" s="18" t="s">
        <v>6</v>
      </c>
      <c r="O33" s="15">
        <v>44313</v>
      </c>
      <c r="P33" s="54" t="s">
        <v>42</v>
      </c>
      <c r="Q33" s="19">
        <v>80</v>
      </c>
      <c r="R33" s="32" t="str">
        <f>IF(Q33="", "DATA REQUIRED IN CELL J35", "OK")</f>
        <v>OK</v>
      </c>
    </row>
  </sheetData>
  <protectedRanges>
    <protectedRange sqref="K24:K33 Q24:Q33" name="Average_1"/>
    <protectedRange sqref="D24:D33" name="Arithmetic Average"/>
  </protectedRanges>
  <mergeCells count="40">
    <mergeCell ref="O22:Q22"/>
    <mergeCell ref="A15:D15"/>
    <mergeCell ref="H15:K15"/>
    <mergeCell ref="N15:Q15"/>
    <mergeCell ref="A16:D16"/>
    <mergeCell ref="H16:K16"/>
    <mergeCell ref="N16:Q16"/>
    <mergeCell ref="O17:Q17"/>
    <mergeCell ref="O18:Q18"/>
    <mergeCell ref="B22:D22"/>
    <mergeCell ref="I22:K22"/>
    <mergeCell ref="N14:R14"/>
    <mergeCell ref="B20:D20"/>
    <mergeCell ref="I20:K20"/>
    <mergeCell ref="B21:D21"/>
    <mergeCell ref="I21:K21"/>
    <mergeCell ref="B17:D17"/>
    <mergeCell ref="I17:K17"/>
    <mergeCell ref="B18:D18"/>
    <mergeCell ref="I18:K18"/>
    <mergeCell ref="B19:D19"/>
    <mergeCell ref="I19:K19"/>
    <mergeCell ref="O19:Q19"/>
    <mergeCell ref="O20:Q20"/>
    <mergeCell ref="O21:Q21"/>
    <mergeCell ref="B13:I13"/>
    <mergeCell ref="A14:E14"/>
    <mergeCell ref="H14:L14"/>
    <mergeCell ref="B12:I12"/>
    <mergeCell ref="A2:I2"/>
    <mergeCell ref="A4:I4"/>
    <mergeCell ref="B5:I5"/>
    <mergeCell ref="B6:I6"/>
    <mergeCell ref="B7:I7"/>
    <mergeCell ref="B8:I8"/>
    <mergeCell ref="B9:I9"/>
    <mergeCell ref="B10:I10"/>
    <mergeCell ref="B11:I11"/>
    <mergeCell ref="B3:E3"/>
    <mergeCell ref="F3:I3"/>
  </mergeCells>
  <phoneticPr fontId="0" type="noConversion"/>
  <printOptions horizontalCentered="1"/>
  <pageMargins left="0.75" right="0.75" top="1" bottom="1" header="0.5" footer="0.5"/>
  <pageSetup scale="42" fitToHeight="0" orientation="landscape" horizontalDpi="200" verticalDpi="200" r:id="rId1"/>
  <headerFooter alignWithMargins="0">
    <oddFooter>&amp;L&amp;F
&amp;A&amp;RPage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29f62856-1543-49d4-a736-4569d363f533" ContentTypeId="0x0101" PreviousValue="false"/>
</file>

<file path=customXml/item3.xml><?xml version="1.0" encoding="utf-8"?>
<ct:contentTypeSchema xmlns:ct="http://schemas.microsoft.com/office/2006/metadata/contentType" xmlns:ma="http://schemas.microsoft.com/office/2006/metadata/properties/metaAttributes" ct:_="" ma:_="" ma:contentTypeName="Document" ma:contentTypeID="0x010100BE8D04A3ED424F4D9CD96875B0AABC23" ma:contentTypeVersion="23" ma:contentTypeDescription="Create a new document." ma:contentTypeScope="" ma:versionID="d208b4e564105fdd17c80d93aa5eb4e3">
  <xsd:schema xmlns:xsd="http://www.w3.org/2001/XMLSchema" xmlns:xs="http://www.w3.org/2001/XMLSchema" xmlns:p="http://schemas.microsoft.com/office/2006/metadata/properties" xmlns:ns1="http://schemas.microsoft.com/sharepoint/v3" xmlns:ns3="4ffa91fb-a0ff-4ac5-b2db-65c790d184a4" xmlns:ns4="http://schemas.microsoft.com/sharepoint.v3" xmlns:ns5="http://schemas.microsoft.com/sharepoint/v3/fields" xmlns:ns6="8de95dfc-60d2-4722-a08a-d62cbe420cc4" xmlns:ns7="75d15209-5077-4517-851a-d5dd7696940b" targetNamespace="http://schemas.microsoft.com/office/2006/metadata/properties" ma:root="true" ma:fieldsID="7c5159485c19fa6e926e7da209a2f53b" ns1:_="" ns3:_="" ns4:_="" ns5:_="" ns6:_="" ns7:_="">
    <xsd:import namespace="http://schemas.microsoft.com/sharepoint/v3"/>
    <xsd:import namespace="4ffa91fb-a0ff-4ac5-b2db-65c790d184a4"/>
    <xsd:import namespace="http://schemas.microsoft.com/sharepoint.v3"/>
    <xsd:import namespace="http://schemas.microsoft.com/sharepoint/v3/fields"/>
    <xsd:import namespace="8de95dfc-60d2-4722-a08a-d62cbe420cc4"/>
    <xsd:import namespace="75d15209-5077-4517-851a-d5dd7696940b"/>
    <xsd:element name="properties">
      <xsd:complexType>
        <xsd:sequence>
          <xsd:element name="documentManagement">
            <xsd:complexType>
              <xsd:all>
                <xsd:element ref="ns3:Document_x0020_Creation_x0020_Date" minOccurs="0"/>
                <xsd:element ref="ns3:Creator" minOccurs="0"/>
                <xsd:element ref="ns3:EPA_x0020_Office" minOccurs="0"/>
                <xsd:element ref="ns3:Record" minOccurs="0"/>
                <xsd:element ref="ns4:CategoryDescription" minOccurs="0"/>
                <xsd:element ref="ns3:Identifier" minOccurs="0"/>
                <xsd:element ref="ns3:EPA_x0020_Contributor" minOccurs="0"/>
                <xsd:element ref="ns3:External_x0020_Contributor" minOccurs="0"/>
                <xsd:element ref="ns5:_Coverage" minOccurs="0"/>
                <xsd:element ref="ns3:EPA_x0020_Related_x0020_Documents" minOccurs="0"/>
                <xsd:element ref="ns5:_Source" minOccurs="0"/>
                <xsd:element ref="ns3:Rights" minOccurs="0"/>
                <xsd:element ref="ns1:Language" minOccurs="0"/>
                <xsd:element ref="ns3:j747ac98061d40f0aa7bd47e1db5675d" minOccurs="0"/>
                <xsd:element ref="ns3:TaxKeywordTaxHTField" minOccurs="0"/>
                <xsd:element ref="ns3:TaxCatchAllLabel" minOccurs="0"/>
                <xsd:element ref="ns3:TaxCatchAll" minOccurs="0"/>
                <xsd:element ref="ns6:SharedWithUsers" minOccurs="0"/>
                <xsd:element ref="ns6:SharedWithDetails" minOccurs="0"/>
                <xsd:element ref="ns6:SharingHintHash" minOccurs="0"/>
                <xsd:element ref="ns7:MediaServiceMetadata" minOccurs="0"/>
                <xsd:element ref="ns7:MediaServiceFastMetadata" minOccurs="0"/>
                <xsd:element ref="ns7:MediaServiceDateTaken" minOccurs="0"/>
                <xsd:element ref="ns7:MediaServiceAutoTags" minOccurs="0"/>
                <xsd:element ref="ns7:MediaServiceOCR" minOccurs="0"/>
                <xsd:element ref="ns7:MediaServiceLocation" minOccurs="0"/>
                <xsd:element ref="ns6:Records_x0020_Status" minOccurs="0"/>
                <xsd:element ref="ns6:Records_x0020_Date" minOccurs="0"/>
                <xsd:element ref="ns7:MediaServiceEventHashCode" minOccurs="0"/>
                <xsd:element ref="ns7:MediaServiceGenerationTime" minOccurs="0"/>
                <xsd:element ref="ns7:MediaServiceAutoKeyPoints" minOccurs="0"/>
                <xsd:element ref="ns7:MediaServiceKeyPoints" minOccurs="0"/>
                <xsd:element ref="ns7:MediaLengthInSeconds" minOccurs="0"/>
                <xsd:element ref="ns1:_ip_UnifiedCompliancePolicyProperties" minOccurs="0"/>
                <xsd:element ref="ns1:_ip_UnifiedCompliancePolicyUIAction" minOccurs="0"/>
                <xsd:element ref="ns7:_activity" minOccurs="0"/>
                <xsd:element ref="ns7: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44" nillable="true" ma:displayName="Unified Compliance Policy Properties" ma:hidden="true" ma:internalName="_ip_UnifiedCompliancePolicyProperties">
      <xsd:simpleType>
        <xsd:restriction base="dms:Note"/>
      </xsd:simpleType>
    </xsd:element>
    <xsd:element name="_ip_UnifiedCompliancePolicyUIAction" ma:index="4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ee744ff5-d2cf-485b-be12-b77557249a90}" ma:internalName="TaxCatchAllLabel" ma:readOnly="true" ma:showField="CatchAllDataLabel" ma:web="8de95dfc-60d2-4722-a08a-d62cbe420cc4">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ee744ff5-d2cf-485b-be12-b77557249a90}" ma:internalName="TaxCatchAll" ma:showField="CatchAllData" ma:web="8de95dfc-60d2-4722-a08a-d62cbe420cc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de95dfc-60d2-4722-a08a-d62cbe420cc4" elementFormDefault="qualified">
    <xsd:import namespace="http://schemas.microsoft.com/office/2006/documentManagement/types"/>
    <xsd:import namespace="http://schemas.microsoft.com/office/infopath/2007/PartnerControls"/>
    <xsd:element name="SharedWithUsers" ma:index="2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9" nillable="true" ma:displayName="Shared With Details" ma:description="" ma:internalName="SharedWithDetails" ma:readOnly="true">
      <xsd:simpleType>
        <xsd:restriction base="dms:Note">
          <xsd:maxLength value="255"/>
        </xsd:restriction>
      </xsd:simpleType>
    </xsd:element>
    <xsd:element name="SharingHintHash" ma:index="30" nillable="true" ma:displayName="Sharing Hint Hash" ma:description="" ma:hidden="true" ma:internalName="SharingHintHash" ma:readOnly="true">
      <xsd:simpleType>
        <xsd:restriction base="dms:Text"/>
      </xsd:simpleType>
    </xsd:element>
    <xsd:element name="Records_x0020_Status" ma:index="37" nillable="true" ma:displayName="Records Status" ma:default="Pending" ma:internalName="Records_x0020_Status">
      <xsd:simpleType>
        <xsd:restriction base="dms:Text"/>
      </xsd:simpleType>
    </xsd:element>
    <xsd:element name="Records_x0020_Date" ma:index="38" nillable="true" ma:displayName="Records Date" ma:hidden="true" ma:internalName="Records_x0020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75d15209-5077-4517-851a-d5dd7696940b" elementFormDefault="qualified">
    <xsd:import namespace="http://schemas.microsoft.com/office/2006/documentManagement/types"/>
    <xsd:import namespace="http://schemas.microsoft.com/office/infopath/2007/PartnerControls"/>
    <xsd:element name="MediaServiceMetadata" ma:index="31" nillable="true" ma:displayName="MediaServiceMetadata" ma:description="" ma:hidden="true" ma:internalName="MediaServiceMetadata" ma:readOnly="true">
      <xsd:simpleType>
        <xsd:restriction base="dms:Note"/>
      </xsd:simpleType>
    </xsd:element>
    <xsd:element name="MediaServiceFastMetadata" ma:index="32" nillable="true" ma:displayName="MediaServiceFastMetadata" ma:description="" ma:hidden="true" ma:internalName="MediaServiceFastMetadata" ma:readOnly="true">
      <xsd:simpleType>
        <xsd:restriction base="dms:Note"/>
      </xsd:simpleType>
    </xsd:element>
    <xsd:element name="MediaServiceDateTaken" ma:index="33" nillable="true" ma:displayName="MediaServiceDateTaken" ma:description="" ma:hidden="true" ma:internalName="MediaServiceDateTaken" ma:readOnly="true">
      <xsd:simpleType>
        <xsd:restriction base="dms:Text"/>
      </xsd:simpleType>
    </xsd:element>
    <xsd:element name="MediaServiceAutoTags" ma:index="34" nillable="true" ma:displayName="MediaServiceAutoTags" ma:description="" ma:internalName="MediaServiceAutoTags" ma:readOnly="true">
      <xsd:simpleType>
        <xsd:restriction base="dms:Text"/>
      </xsd:simpleType>
    </xsd:element>
    <xsd:element name="MediaServiceOCR" ma:index="35" nillable="true" ma:displayName="MediaServiceOCR" ma:internalName="MediaServiceOCR" ma:readOnly="true">
      <xsd:simpleType>
        <xsd:restriction base="dms:Note">
          <xsd:maxLength value="255"/>
        </xsd:restriction>
      </xsd:simpleType>
    </xsd:element>
    <xsd:element name="MediaServiceLocation" ma:index="36" nillable="true" ma:displayName="MediaServiceLocation" ma:internalName="MediaServiceLocation" ma:readOnly="true">
      <xsd:simpleType>
        <xsd:restriction base="dms:Text"/>
      </xsd:simpleType>
    </xsd:element>
    <xsd:element name="MediaServiceEventHashCode" ma:index="39" nillable="true" ma:displayName="MediaServiceEventHashCode" ma:hidden="true" ma:internalName="MediaServiceEventHashCode" ma:readOnly="true">
      <xsd:simpleType>
        <xsd:restriction base="dms:Text"/>
      </xsd:simpleType>
    </xsd:element>
    <xsd:element name="MediaServiceGenerationTime" ma:index="40" nillable="true" ma:displayName="MediaServiceGenerationTime" ma:hidden="true" ma:internalName="MediaServiceGenerationTime" ma:readOnly="true">
      <xsd:simpleType>
        <xsd:restriction base="dms:Text"/>
      </xsd:simpleType>
    </xsd:element>
    <xsd:element name="MediaServiceAutoKeyPoints" ma:index="41" nillable="true" ma:displayName="MediaServiceAutoKeyPoints" ma:hidden="true" ma:internalName="MediaServiceAutoKeyPoints" ma:readOnly="true">
      <xsd:simpleType>
        <xsd:restriction base="dms:Note"/>
      </xsd:simpleType>
    </xsd:element>
    <xsd:element name="MediaServiceKeyPoints" ma:index="42" nillable="true" ma:displayName="KeyPoints" ma:internalName="MediaServiceKeyPoints" ma:readOnly="true">
      <xsd:simpleType>
        <xsd:restriction base="dms:Note">
          <xsd:maxLength value="255"/>
        </xsd:restriction>
      </xsd:simpleType>
    </xsd:element>
    <xsd:element name="MediaLengthInSeconds" ma:index="43" nillable="true" ma:displayName="Length (seconds)" ma:internalName="MediaLengthInSeconds" ma:readOnly="true">
      <xsd:simpleType>
        <xsd:restriction base="dms:Unknown"/>
      </xsd:simpleType>
    </xsd:element>
    <xsd:element name="_activity" ma:index="46" nillable="true" ma:displayName="_activity" ma:hidden="true" ma:internalName="_activity">
      <xsd:simpleType>
        <xsd:restriction base="dms:Note"/>
      </xsd:simpleType>
    </xsd:element>
    <xsd:element name="MediaServiceObjectDetectorVersions" ma:index="47"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activity xmlns="75d15209-5077-4517-851a-d5dd7696940b" xsi:nil="true"/>
    <Records_x0020_Date xmlns="8de95dfc-60d2-4722-a08a-d62cbe420cc4" xsi:nil="tru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ermInfo xmlns="http://schemas.microsoft.com/office/infopath/2007/PartnerControls">
          <TermName xmlns="http://schemas.microsoft.com/office/infopath/2007/PartnerControls">Sulfur</TermName>
          <TermId xmlns="http://schemas.microsoft.com/office/infopath/2007/PartnerControls">11111111-1111-1111-1111-111111111111</TermId>
        </TermInfo>
        <TermInfo xmlns="http://schemas.microsoft.com/office/infopath/2007/PartnerControls">
          <TermName xmlns="http://schemas.microsoft.com/office/infopath/2007/PartnerControls">gasoline</TermName>
          <TermId xmlns="http://schemas.microsoft.com/office/infopath/2007/PartnerControls">e41ebd8a-ab20-4fdb-865d-0aef6207b353</TermId>
        </TermInfo>
        <TermInfo xmlns="http://schemas.microsoft.com/office/infopath/2007/PartnerControls">
          <TermName xmlns="http://schemas.microsoft.com/office/infopath/2007/PartnerControls">Petroleum</TermName>
          <TermId xmlns="http://schemas.microsoft.com/office/infopath/2007/PartnerControls">65fba77d-b35e-42ae-8031-278e7ccef44b</TermId>
        </TermInfo>
        <TermInfo xmlns="http://schemas.microsoft.com/office/infopath/2007/PartnerControls">
          <TermName xmlns="http://schemas.microsoft.com/office/infopath/2007/PartnerControls">spreadsheet</TermName>
          <TermId xmlns="http://schemas.microsoft.com/office/infopath/2007/PartnerControls">11111111-1111-1111-1111-111111111111</TermId>
        </TermInfo>
        <TermInfo xmlns="http://schemas.microsoft.com/office/infopath/2007/PartnerControls">
          <TermName xmlns="http://schemas.microsoft.com/office/infopath/2007/PartnerControls">Example</TermName>
          <TermId xmlns="http://schemas.microsoft.com/office/infopath/2007/PartnerControls">11111111-1111-1111-1111-111111111111</TermId>
        </TermInfo>
        <TermInfo xmlns="http://schemas.microsoft.com/office/infopath/2007/PartnerControls">
          <TermName xmlns="http://schemas.microsoft.com/office/infopath/2007/PartnerControls">Key</TermName>
          <TermId xmlns="http://schemas.microsoft.com/office/infopath/2007/PartnerControls">11111111-1111-1111-1111-111111111111</TermId>
        </TermInfo>
        <TermInfo xmlns="http://schemas.microsoft.com/office/infopath/2007/PartnerControls">
          <TermName xmlns="http://schemas.microsoft.com/office/infopath/2007/PartnerControls">self qualify</TermName>
          <TermId xmlns="http://schemas.microsoft.com/office/infopath/2007/PartnerControls">7bf2d91b-8f80-4792-950b-76b00c65c67b</TermId>
        </TermInfo>
        <TermInfo xmlns="http://schemas.microsoft.com/office/infopath/2007/PartnerControls">
          <TermName xmlns="http://schemas.microsoft.com/office/infopath/2007/PartnerControls">voluntary consensus standards body</TermName>
          <TermId xmlns="http://schemas.microsoft.com/office/infopath/2007/PartnerControls">eaf8058c-2c60-4479-bb3c-a2e58ab970c9</TermId>
        </TermInfo>
        <TermInfo xmlns="http://schemas.microsoft.com/office/infopath/2007/PartnerControls">
          <TermName xmlns="http://schemas.microsoft.com/office/infopath/2007/PartnerControls">VCSB</TermName>
          <TermId xmlns="http://schemas.microsoft.com/office/infopath/2007/PartnerControls">31b1f05f-2470-4c06-9cb2-6e293b9ef5af</TermId>
        </TermInfo>
        <TermInfo xmlns="http://schemas.microsoft.com/office/infopath/2007/PartnerControls">
          <TermName xmlns="http://schemas.microsoft.com/office/infopath/2007/PartnerControls">performance based analytical test method approach</TermName>
          <TermId xmlns="http://schemas.microsoft.com/office/infopath/2007/PartnerControls">6e9ff8c6-c540-4a4b-b413-a4f17432a626</TermId>
        </TermInfo>
        <TermInfo xmlns="http://schemas.microsoft.com/office/infopath/2007/PartnerControls">
          <TermName xmlns="http://schemas.microsoft.com/office/infopath/2007/PartnerControls">PBATMA</TermName>
          <TermId xmlns="http://schemas.microsoft.com/office/infopath/2007/PartnerControls">f9f6d74a-e9e3-46b0-912d-c5c40dd0036f</TermId>
        </TermInfo>
        <TermInfo xmlns="http://schemas.microsoft.com/office/infopath/2007/PartnerControls">
          <TermName xmlns="http://schemas.microsoft.com/office/infopath/2007/PartnerControls">omb control number 2060 0692</TermName>
          <TermId xmlns="http://schemas.microsoft.com/office/infopath/2007/PartnerControls">a35ba35c-7194-4f2c-b83d-a33ac8f11393</TermId>
        </TermInfo>
      </Term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2024-01-18T22:53:54+00:00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Records_x0020_Status xmlns="8de95dfc-60d2-4722-a08a-d62cbe420cc4">Pending</Records_x0020_Status>
    <EPA_x0020_Related_x0020_Documents xmlns="4ffa91fb-a0ff-4ac5-b2db-65c790d184a4" xsi:nil="true"/>
    <EPA_x0020_Contributor xmlns="4ffa91fb-a0ff-4ac5-b2db-65c790d184a4">
      <UserInfo>
        <DisplayName/>
        <AccountId xsi:nil="true"/>
        <AccountType/>
      </UserInfo>
    </EPA_x0020_Contributor>
    <TaxCatchAll xmlns="4ffa91fb-a0ff-4ac5-b2db-65c790d184a4"/>
  </documentManagement>
</p:properties>
</file>

<file path=customXml/itemProps1.xml><?xml version="1.0" encoding="utf-8"?>
<ds:datastoreItem xmlns:ds="http://schemas.openxmlformats.org/officeDocument/2006/customXml" ds:itemID="{F2C16090-56AB-4211-A1F5-E8A2A7026F55}">
  <ds:schemaRefs>
    <ds:schemaRef ds:uri="http://schemas.microsoft.com/sharepoint/v3/contenttype/forms"/>
  </ds:schemaRefs>
</ds:datastoreItem>
</file>

<file path=customXml/itemProps2.xml><?xml version="1.0" encoding="utf-8"?>
<ds:datastoreItem xmlns:ds="http://schemas.openxmlformats.org/officeDocument/2006/customXml" ds:itemID="{43403D6B-7932-4923-A099-8391251BE01B}">
  <ds:schemaRefs>
    <ds:schemaRef ds:uri="Microsoft.SharePoint.Taxonomy.ContentTypeSync"/>
  </ds:schemaRefs>
</ds:datastoreItem>
</file>

<file path=customXml/itemProps3.xml><?xml version="1.0" encoding="utf-8"?>
<ds:datastoreItem xmlns:ds="http://schemas.openxmlformats.org/officeDocument/2006/customXml" ds:itemID="{F2BCE6AA-86CD-4943-B6A6-54F42C3D24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8de95dfc-60d2-4722-a08a-d62cbe420cc4"/>
    <ds:schemaRef ds:uri="75d15209-5077-4517-851a-d5dd769694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6CCE17D-5060-4424-BB8F-ABCC35DFBBC1}">
  <ds:schemaRefs>
    <ds:schemaRef ds:uri="http://schemas.openxmlformats.org/package/2006/metadata/core-properties"/>
    <ds:schemaRef ds:uri="8de95dfc-60d2-4722-a08a-d62cbe420cc4"/>
    <ds:schemaRef ds:uri="http://schemas.microsoft.com/office/2006/metadata/properties"/>
    <ds:schemaRef ds:uri="http://purl.org/dc/dcmitype/"/>
    <ds:schemaRef ds:uri="http://schemas.microsoft.com/office/infopath/2007/PartnerControls"/>
    <ds:schemaRef ds:uri="http://schemas.microsoft.com/sharepoint/v3"/>
    <ds:schemaRef ds:uri="http://purl.org/dc/terms/"/>
    <ds:schemaRef ds:uri="http://purl.org/dc/elements/1.1/"/>
    <ds:schemaRef ds:uri="http://www.w3.org/XML/1998/namespace"/>
    <ds:schemaRef ds:uri="http://schemas.microsoft.com/office/2006/documentManagement/types"/>
    <ds:schemaRef ds:uri="75d15209-5077-4517-851a-d5dd7696940b"/>
    <ds:schemaRef ds:uri="http://schemas.microsoft.com/sharepoint/v3/fields"/>
    <ds:schemaRef ds:uri="http://schemas.microsoft.com/sharepoint.v3"/>
    <ds:schemaRef ds:uri="4ffa91fb-a0ff-4ac5-b2db-65c790d184a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10 ppm S Precision</vt:lpstr>
      <vt:lpstr>Sulfur ppm Accuracy</vt:lpstr>
      <vt:lpstr>EX - 10 ppm S Precision</vt:lpstr>
      <vt:lpstr>EX - Sulfur ppm Accuracy</vt:lpstr>
      <vt:lpstr>'10 ppm S Precision'!Print_Titles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Spreadsheet Example VCSB 10 ppm Gasoline Sulfur Precision Demonstration [PBMS0008:OMB Control Number 2060-0731] (January 2024)</dc:title>
  <dc:subject>This EPA spreadsheet example for sulfur in gasoline is used to submit accuracy and precision information for determining compliance.</dc:subject>
  <dc:creator>U.S. EPA;OAR;Office of Transportation and Air Quality;Compliance Division</dc:creator>
  <cp:keywords>sulfur; gasoline; spreadsheet; example; key; self qualify; voluntary consensus-based standards body; VCSB; performance based analytical test method approach; PBATMA; omb control number 2060-0731</cp:keywords>
  <cp:lastModifiedBy>Anagnost, Eloise</cp:lastModifiedBy>
  <cp:lastPrinted>2024-01-23T18:30:39Z</cp:lastPrinted>
  <dcterms:created xsi:type="dcterms:W3CDTF">2004-11-04T13:50:52Z</dcterms:created>
  <dcterms:modified xsi:type="dcterms:W3CDTF">2024-01-23T18:32:21Z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0x010100BE8D04A3ED424F4D9CD96875B0AABC23</vt:lpwstr>
  </property>
</Properties>
</file>