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usepa-my.sharepoint.com/personal/gamas_julia_epa_gov/Documents/1_CAER/1_2023 CAER V5/Work with SLTs/SCCs with CAERS SLTs/GHG Emfacs/"/>
    </mc:Choice>
  </mc:AlternateContent>
  <xr:revisionPtr revIDLastSave="3" documentId="14_{3CD8C707-13BD-49CB-8996-9AD25D907F59}" xr6:coauthVersionLast="47" xr6:coauthVersionMax="47" xr10:uidLastSave="{65A4665B-7FE4-4CCA-AEAD-BFD5F368D1E8}"/>
  <bookViews>
    <workbookView xWindow="28710" yWindow="90" windowWidth="28890" windowHeight="15255" firstSheet="9" activeTab="9" xr2:uid="{00000000-000D-0000-FFFF-FFFF00000000}"/>
  </bookViews>
  <sheets>
    <sheet name="GHGRP Table C1" sheetId="17" r:id="rId1"/>
    <sheet name="GHGRP Table C2" sheetId="18" r:id="rId2"/>
    <sheet name="Summary Sheet" sheetId="6" r:id="rId3"/>
    <sheet name="CO2" sheetId="1" r:id="rId4"/>
    <sheet name="CH4" sheetId="4" r:id="rId5"/>
    <sheet name="N2O" sheetId="5" r:id="rId6"/>
    <sheet name="Amendment" sheetId="7" r:id="rId7"/>
    <sheet name="EIS Calculation Mats" sheetId="8" r:id="rId8"/>
    <sheet name="Summary materials crosswalk" sheetId="10" r:id="rId9"/>
    <sheet name="GHGRP Emfacs" sheetId="12" r:id="rId10"/>
  </sheets>
  <definedNames>
    <definedName name="_xlnm._FilterDatabase" localSheetId="7" hidden="1">'EIS Calculation Mats'!$A$1:$C$665</definedName>
    <definedName name="_xlnm._FilterDatabase" localSheetId="9" hidden="1">'GHGRP Emfacs'!$A$1:$AT$357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57" i="12" l="1"/>
  <c r="AP261" i="12"/>
  <c r="AP320" i="12" s="1"/>
  <c r="AP280" i="12"/>
  <c r="AP339" i="12" s="1"/>
  <c r="AP239" i="12"/>
  <c r="AP298" i="12" s="1"/>
  <c r="AP238" i="12"/>
  <c r="AP297" i="12" s="1"/>
  <c r="AP356" i="12" s="1"/>
  <c r="AP237" i="12"/>
  <c r="AP296" i="12" s="1"/>
  <c r="AP355" i="12" s="1"/>
  <c r="AP236" i="12"/>
  <c r="AP295" i="12" s="1"/>
  <c r="AP354" i="12" s="1"/>
  <c r="AP235" i="12"/>
  <c r="AP294" i="12" s="1"/>
  <c r="AP353" i="12" s="1"/>
  <c r="AP234" i="12"/>
  <c r="AP293" i="12" s="1"/>
  <c r="AP352" i="12" s="1"/>
  <c r="AP233" i="12"/>
  <c r="AP292" i="12" s="1"/>
  <c r="AP351" i="12" s="1"/>
  <c r="AP232" i="12"/>
  <c r="AP291" i="12" s="1"/>
  <c r="AP350" i="12" s="1"/>
  <c r="AP231" i="12"/>
  <c r="AP290" i="12" s="1"/>
  <c r="AP349" i="12" s="1"/>
  <c r="AP230" i="12"/>
  <c r="AP289" i="12" s="1"/>
  <c r="AP348" i="12" s="1"/>
  <c r="AP228" i="12"/>
  <c r="AP287" i="12" s="1"/>
  <c r="AP346" i="12" s="1"/>
  <c r="AP227" i="12"/>
  <c r="AP286" i="12" s="1"/>
  <c r="AP345" i="12" s="1"/>
  <c r="AP226" i="12"/>
  <c r="AP285" i="12" s="1"/>
  <c r="AP344" i="12" s="1"/>
  <c r="AP225" i="12"/>
  <c r="AP284" i="12" s="1"/>
  <c r="AP343" i="12" s="1"/>
  <c r="AP224" i="12"/>
  <c r="AP223" i="12"/>
  <c r="AP283" i="12" s="1"/>
  <c r="AP342" i="12" s="1"/>
  <c r="AP222" i="12"/>
  <c r="AP282" i="12" s="1"/>
  <c r="AP341" i="12" s="1"/>
  <c r="AP221" i="12"/>
  <c r="AP281" i="12" s="1"/>
  <c r="AP340" i="12" s="1"/>
  <c r="AP220" i="12"/>
  <c r="AP219" i="12"/>
  <c r="AP279" i="12" s="1"/>
  <c r="AP338" i="12" s="1"/>
  <c r="AP218" i="12"/>
  <c r="AP278" i="12" s="1"/>
  <c r="AP337" i="12" s="1"/>
  <c r="AP217" i="12"/>
  <c r="AP277" i="12" s="1"/>
  <c r="AP336" i="12" s="1"/>
  <c r="AP216" i="12"/>
  <c r="AP276" i="12" s="1"/>
  <c r="AP335" i="12" s="1"/>
  <c r="AP215" i="12"/>
  <c r="AP275" i="12" s="1"/>
  <c r="AP334" i="12" s="1"/>
  <c r="AP214" i="12"/>
  <c r="AP274" i="12" s="1"/>
  <c r="AP333" i="12" s="1"/>
  <c r="AP213" i="12"/>
  <c r="AP273" i="12" s="1"/>
  <c r="AP332" i="12" s="1"/>
  <c r="AP212" i="12"/>
  <c r="AP272" i="12" s="1"/>
  <c r="AP331" i="12" s="1"/>
  <c r="AP211" i="12"/>
  <c r="AP271" i="12" s="1"/>
  <c r="AP330" i="12" s="1"/>
  <c r="AP210" i="12"/>
  <c r="AP270" i="12" s="1"/>
  <c r="AP329" i="12" s="1"/>
  <c r="AP209" i="12"/>
  <c r="AP269" i="12" s="1"/>
  <c r="AP328" i="12" s="1"/>
  <c r="AP208" i="12"/>
  <c r="AP268" i="12" s="1"/>
  <c r="AP327" i="12" s="1"/>
  <c r="AP207" i="12"/>
  <c r="AP267" i="12" s="1"/>
  <c r="AP326" i="12" s="1"/>
  <c r="AP206" i="12"/>
  <c r="AP266" i="12" s="1"/>
  <c r="AP325" i="12" s="1"/>
  <c r="AP205" i="12"/>
  <c r="AP265" i="12" s="1"/>
  <c r="AP324" i="12" s="1"/>
  <c r="AP204" i="12"/>
  <c r="AP264" i="12" s="1"/>
  <c r="AP323" i="12" s="1"/>
  <c r="AP203" i="12"/>
  <c r="AP263" i="12" s="1"/>
  <c r="AP322" i="12" s="1"/>
  <c r="AP202" i="12"/>
  <c r="AP262" i="12" s="1"/>
  <c r="AP321" i="12" s="1"/>
  <c r="AP201" i="12"/>
  <c r="AP200" i="12"/>
  <c r="AP260" i="12" s="1"/>
  <c r="AP319" i="12" s="1"/>
  <c r="AP199" i="12"/>
  <c r="AP259" i="12" s="1"/>
  <c r="AP318" i="12" s="1"/>
  <c r="AP198" i="12"/>
  <c r="AP258" i="12" s="1"/>
  <c r="AP317" i="12" s="1"/>
  <c r="AP197" i="12"/>
  <c r="AP257" i="12" s="1"/>
  <c r="AP316" i="12" s="1"/>
  <c r="AP196" i="12"/>
  <c r="AP256" i="12" s="1"/>
  <c r="AP315" i="12" s="1"/>
  <c r="AP195" i="12"/>
  <c r="AP255" i="12" s="1"/>
  <c r="AP314" i="12" s="1"/>
  <c r="AP194" i="12"/>
  <c r="AP254" i="12" s="1"/>
  <c r="AP313" i="12" s="1"/>
  <c r="AP193" i="12"/>
  <c r="AP253" i="12" s="1"/>
  <c r="AP312" i="12" s="1"/>
  <c r="AP192" i="12"/>
  <c r="AP252" i="12" s="1"/>
  <c r="AP311" i="12" s="1"/>
  <c r="AP191" i="12"/>
  <c r="AP251" i="12" s="1"/>
  <c r="AP310" i="12" s="1"/>
  <c r="AP190" i="12"/>
  <c r="AP250" i="12" s="1"/>
  <c r="AP309" i="12" s="1"/>
  <c r="AP189" i="12"/>
  <c r="AP249" i="12" s="1"/>
  <c r="AP308" i="12" s="1"/>
  <c r="V15" i="1"/>
  <c r="AP188" i="12"/>
  <c r="AP248" i="12" s="1"/>
  <c r="AP307" i="12" s="1"/>
  <c r="AP187" i="12"/>
  <c r="AP247" i="12" s="1"/>
  <c r="AP306" i="12" s="1"/>
  <c r="AP186" i="12"/>
  <c r="AP246" i="12" s="1"/>
  <c r="AP305" i="12" s="1"/>
  <c r="AP185" i="12"/>
  <c r="AP245" i="12" s="1"/>
  <c r="AP304" i="12" s="1"/>
  <c r="AP184" i="12"/>
  <c r="AP244" i="12" s="1"/>
  <c r="AP303" i="12" s="1"/>
  <c r="AP183" i="12"/>
  <c r="AP243" i="12" s="1"/>
  <c r="AP302" i="12" s="1"/>
  <c r="AP182" i="12"/>
  <c r="AP242" i="12" s="1"/>
  <c r="AP301" i="12" s="1"/>
  <c r="AP181" i="12"/>
  <c r="AP241" i="12" s="1"/>
  <c r="AP300" i="12" s="1"/>
  <c r="AP180" i="12"/>
  <c r="AP240" i="12" s="1"/>
  <c r="AP299" i="12" s="1"/>
  <c r="AP61" i="12"/>
  <c r="AP120" i="12" s="1"/>
  <c r="AP179" i="12" s="1"/>
  <c r="AP60" i="12"/>
  <c r="AP119" i="12" s="1"/>
  <c r="AP178" i="12" s="1"/>
  <c r="AP59" i="12"/>
  <c r="AP118" i="12" s="1"/>
  <c r="AP177" i="12" s="1"/>
  <c r="AP58" i="12"/>
  <c r="AP117" i="12" s="1"/>
  <c r="AP176" i="12" s="1"/>
  <c r="AP57" i="12"/>
  <c r="AP116" i="12" s="1"/>
  <c r="AP175" i="12" s="1"/>
  <c r="AP56" i="12"/>
  <c r="AP115" i="12" s="1"/>
  <c r="AP174" i="12" s="1"/>
  <c r="AP55" i="12"/>
  <c r="AP114" i="12" s="1"/>
  <c r="AP173" i="12" s="1"/>
  <c r="AP54" i="12"/>
  <c r="AP113" i="12" s="1"/>
  <c r="AP172" i="12" s="1"/>
  <c r="AP53" i="12"/>
  <c r="AP112" i="12" s="1"/>
  <c r="AP171" i="12" s="1"/>
  <c r="AP52" i="12"/>
  <c r="AP111" i="12" s="1"/>
  <c r="AP170" i="12" s="1"/>
  <c r="AP51" i="12"/>
  <c r="AP110" i="12" s="1"/>
  <c r="AP169" i="12" s="1"/>
  <c r="AP50" i="12"/>
  <c r="AP109" i="12" s="1"/>
  <c r="AP168" i="12" s="1"/>
  <c r="AP49" i="12"/>
  <c r="AP108" i="12" s="1"/>
  <c r="AP167" i="12" s="1"/>
  <c r="AP48" i="12"/>
  <c r="AP107" i="12" s="1"/>
  <c r="AP166" i="12" s="1"/>
  <c r="AP47" i="12"/>
  <c r="AP106" i="12" s="1"/>
  <c r="AP165" i="12" s="1"/>
  <c r="AP46" i="12"/>
  <c r="AP45" i="12"/>
  <c r="AP105" i="12" s="1"/>
  <c r="AP164" i="12" s="1"/>
  <c r="AP44" i="12"/>
  <c r="AP104" i="12" s="1"/>
  <c r="AP163" i="12" s="1"/>
  <c r="AP43" i="12"/>
  <c r="AP103" i="12" s="1"/>
  <c r="AP162" i="12" s="1"/>
  <c r="AP42" i="12"/>
  <c r="AP102" i="12" s="1"/>
  <c r="AP161" i="12" s="1"/>
  <c r="AP41" i="12"/>
  <c r="AP101" i="12" s="1"/>
  <c r="AP160" i="12" s="1"/>
  <c r="AP40" i="12"/>
  <c r="AP100" i="12" s="1"/>
  <c r="AP159" i="12" s="1"/>
  <c r="AP39" i="12"/>
  <c r="AP99" i="12" s="1"/>
  <c r="AP158" i="12" s="1"/>
  <c r="AP38" i="12"/>
  <c r="AP98" i="12" s="1"/>
  <c r="AP157" i="12" s="1"/>
  <c r="AP37" i="12"/>
  <c r="AP97" i="12" s="1"/>
  <c r="AP156" i="12" s="1"/>
  <c r="AP36" i="12"/>
  <c r="AP96" i="12" s="1"/>
  <c r="AP155" i="12" s="1"/>
  <c r="AP35" i="12"/>
  <c r="AP95" i="12" s="1"/>
  <c r="AP154" i="12" s="1"/>
  <c r="AP34" i="12"/>
  <c r="AP94" i="12" s="1"/>
  <c r="AP153" i="12" s="1"/>
  <c r="AP33" i="12"/>
  <c r="AP93" i="12" s="1"/>
  <c r="AP152" i="12" s="1"/>
  <c r="AP32" i="12"/>
  <c r="AP92" i="12" s="1"/>
  <c r="AP151" i="12" s="1"/>
  <c r="AP31" i="12"/>
  <c r="AP91" i="12" s="1"/>
  <c r="AP150" i="12" s="1"/>
  <c r="AP30" i="12"/>
  <c r="AP90" i="12" s="1"/>
  <c r="AP149" i="12" s="1"/>
  <c r="AP29" i="12"/>
  <c r="AP89" i="12" s="1"/>
  <c r="AP148" i="12" s="1"/>
  <c r="AP28" i="12"/>
  <c r="AP88" i="12" s="1"/>
  <c r="AP147" i="12" s="1"/>
  <c r="AP27" i="12"/>
  <c r="AP87" i="12" s="1"/>
  <c r="AP146" i="12" s="1"/>
  <c r="AP26" i="12"/>
  <c r="AP86" i="12" s="1"/>
  <c r="AP145" i="12" s="1"/>
  <c r="AP25" i="12"/>
  <c r="AP85" i="12" s="1"/>
  <c r="AP144" i="12" s="1"/>
  <c r="AP24" i="12"/>
  <c r="AP84" i="12" s="1"/>
  <c r="AP143" i="12" s="1"/>
  <c r="AP23" i="12"/>
  <c r="AP83" i="12" s="1"/>
  <c r="AP142" i="12" s="1"/>
  <c r="AP22" i="12"/>
  <c r="AP82" i="12" s="1"/>
  <c r="AP141" i="12" s="1"/>
  <c r="AP21" i="12"/>
  <c r="AP81" i="12" s="1"/>
  <c r="AP140" i="12" s="1"/>
  <c r="AP20" i="12"/>
  <c r="AP80" i="12" s="1"/>
  <c r="AP139" i="12" s="1"/>
  <c r="AP19" i="12"/>
  <c r="AP79" i="12" s="1"/>
  <c r="AP138" i="12" s="1"/>
  <c r="AP18" i="12"/>
  <c r="AP78" i="12" s="1"/>
  <c r="AP137" i="12" s="1"/>
  <c r="AP17" i="12"/>
  <c r="AP77" i="12" s="1"/>
  <c r="AP136" i="12" s="1"/>
  <c r="AP16" i="12"/>
  <c r="AP76" i="12" s="1"/>
  <c r="AP135" i="12" s="1"/>
  <c r="AP15" i="12"/>
  <c r="AP75" i="12" s="1"/>
  <c r="AP134" i="12" s="1"/>
  <c r="AP14" i="12"/>
  <c r="AP74" i="12" s="1"/>
  <c r="AP133" i="12" s="1"/>
  <c r="AP13" i="12"/>
  <c r="AP73" i="12" s="1"/>
  <c r="AP132" i="12" s="1"/>
  <c r="AP12" i="12"/>
  <c r="AP72" i="12" s="1"/>
  <c r="AP131" i="12" s="1"/>
  <c r="AP11" i="12"/>
  <c r="AP71" i="12" s="1"/>
  <c r="AP130" i="12" s="1"/>
  <c r="AP10" i="12"/>
  <c r="AP70" i="12" s="1"/>
  <c r="AP129" i="12" s="1"/>
  <c r="AP9" i="12"/>
  <c r="AP69" i="12" s="1"/>
  <c r="AP128" i="12" s="1"/>
  <c r="AP8" i="12"/>
  <c r="AP68" i="12" s="1"/>
  <c r="AP127" i="12" s="1"/>
  <c r="AP7" i="12"/>
  <c r="AP67" i="12" s="1"/>
  <c r="AP126" i="12" s="1"/>
  <c r="AP6" i="12"/>
  <c r="AP66" i="12" s="1"/>
  <c r="AP125" i="12" s="1"/>
  <c r="AP5" i="12"/>
  <c r="AP65" i="12" s="1"/>
  <c r="AP124" i="12" s="1"/>
  <c r="AP4" i="12"/>
  <c r="AP64" i="12" s="1"/>
  <c r="AP123" i="12" s="1"/>
  <c r="AP3" i="12"/>
  <c r="AP63" i="12" s="1"/>
  <c r="AP122" i="12" s="1"/>
  <c r="AP2" i="12"/>
  <c r="AP62" i="12" s="1"/>
  <c r="AP121" i="12" s="1"/>
  <c r="V76" i="1"/>
  <c r="V75" i="1"/>
  <c r="V74" i="1"/>
  <c r="V73" i="1"/>
  <c r="V72" i="1"/>
  <c r="V71" i="1"/>
  <c r="V70" i="1"/>
  <c r="V69" i="1"/>
  <c r="V68" i="1"/>
  <c r="V67" i="1"/>
  <c r="V66" i="1"/>
  <c r="V65" i="1"/>
  <c r="V64" i="1"/>
  <c r="V63" i="1"/>
  <c r="V62" i="1"/>
  <c r="V61" i="1"/>
  <c r="V60" i="1"/>
  <c r="V59" i="1"/>
  <c r="V58" i="1"/>
  <c r="AP229" i="12" s="1"/>
  <c r="AP288" i="12" s="1"/>
  <c r="AP347" i="12" s="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3" i="1"/>
  <c r="V12" i="1"/>
  <c r="V11" i="1"/>
  <c r="V10" i="1"/>
  <c r="V9" i="1"/>
  <c r="V8" i="1"/>
  <c r="V7" i="1"/>
  <c r="V6" i="1"/>
  <c r="V5" i="1"/>
  <c r="X76" i="1"/>
  <c r="X75" i="1"/>
  <c r="X74" i="1"/>
  <c r="X73" i="1"/>
  <c r="X71" i="1"/>
  <c r="X70" i="1"/>
  <c r="X68" i="1"/>
  <c r="X67" i="1"/>
  <c r="X66" i="1"/>
  <c r="X60" i="1"/>
  <c r="X58" i="1"/>
  <c r="X57" i="1"/>
  <c r="X56" i="1"/>
  <c r="X55" i="1"/>
  <c r="X53" i="1"/>
  <c r="X52" i="1"/>
  <c r="X51" i="1"/>
  <c r="X50"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5" i="1"/>
  <c r="X13" i="1"/>
  <c r="X12" i="1"/>
  <c r="X11" i="1"/>
  <c r="X10" i="1"/>
  <c r="X9" i="1"/>
  <c r="X8" i="1"/>
  <c r="X7" i="1"/>
  <c r="X6" i="1"/>
  <c r="X5" i="1"/>
  <c r="O76" i="1"/>
  <c r="O75" i="1"/>
  <c r="O74" i="1"/>
  <c r="O73" i="1"/>
  <c r="O71" i="1"/>
  <c r="O70" i="1"/>
  <c r="O68" i="1"/>
  <c r="O67" i="1"/>
  <c r="O66" i="1"/>
  <c r="O65" i="1"/>
  <c r="O64" i="1"/>
  <c r="O63" i="1"/>
  <c r="O62" i="1"/>
  <c r="O61" i="1"/>
  <c r="O60" i="1"/>
  <c r="K42" i="1"/>
  <c r="J42" i="1"/>
  <c r="D74" i="10"/>
  <c r="C74" i="10"/>
  <c r="K76" i="1"/>
  <c r="J76" i="1"/>
  <c r="K75" i="1"/>
  <c r="J75" i="1"/>
  <c r="K74" i="1"/>
  <c r="J74" i="1"/>
  <c r="K73" i="1"/>
  <c r="J73" i="1"/>
  <c r="K71" i="1"/>
  <c r="J71" i="1"/>
  <c r="K70" i="1"/>
  <c r="J70" i="1"/>
  <c r="K68" i="1"/>
  <c r="J68" i="1"/>
  <c r="K67" i="1"/>
  <c r="J67" i="1"/>
  <c r="K66" i="1"/>
  <c r="J66" i="1"/>
  <c r="K65" i="1"/>
  <c r="J65" i="1"/>
  <c r="K64" i="1"/>
  <c r="J64" i="1"/>
  <c r="K63" i="1"/>
  <c r="J63" i="1"/>
  <c r="K62" i="1"/>
  <c r="J62" i="1"/>
  <c r="K61" i="1"/>
  <c r="J61" i="1"/>
  <c r="K58" i="1"/>
  <c r="J58" i="1"/>
  <c r="K57" i="1"/>
  <c r="J57" i="1"/>
  <c r="K56" i="1"/>
  <c r="J56" i="1"/>
  <c r="K55" i="1"/>
  <c r="J55" i="1"/>
  <c r="K53" i="1"/>
  <c r="J53" i="1"/>
  <c r="K52" i="1"/>
  <c r="J52" i="1"/>
  <c r="K51" i="1"/>
  <c r="J51" i="1"/>
  <c r="K50" i="1"/>
  <c r="J50" i="1"/>
  <c r="K48" i="1"/>
  <c r="J48" i="1"/>
  <c r="K46" i="1"/>
  <c r="J46" i="1"/>
  <c r="K45" i="1"/>
  <c r="J45" i="1"/>
  <c r="K44" i="1"/>
  <c r="J44" i="1"/>
  <c r="K43" i="1"/>
  <c r="J43"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5" i="1"/>
  <c r="J15" i="1"/>
  <c r="K14" i="1"/>
  <c r="J14" i="1"/>
  <c r="K13" i="1"/>
  <c r="J13" i="1"/>
  <c r="K12" i="1"/>
  <c r="J12" i="1"/>
  <c r="K11" i="1"/>
  <c r="J11" i="1"/>
  <c r="K10" i="1"/>
  <c r="J10" i="1"/>
  <c r="K9" i="1"/>
  <c r="J9" i="1"/>
  <c r="K8" i="1"/>
  <c r="J8" i="1"/>
  <c r="K7" i="1"/>
  <c r="J7" i="1"/>
  <c r="K6" i="1"/>
  <c r="J6" i="1"/>
  <c r="K5" i="1"/>
  <c r="J5" i="1"/>
  <c r="F60" i="4"/>
  <c r="E76" i="5"/>
  <c r="E75" i="5"/>
  <c r="E74" i="5"/>
  <c r="E73" i="5"/>
  <c r="E71" i="5"/>
  <c r="E70" i="5"/>
  <c r="E68" i="5"/>
  <c r="E67" i="5"/>
  <c r="E66" i="5"/>
  <c r="E65" i="5"/>
  <c r="E64" i="5"/>
  <c r="E63" i="5"/>
  <c r="E62" i="5"/>
  <c r="E61" i="5"/>
  <c r="E60" i="5"/>
  <c r="E58" i="5"/>
  <c r="E57" i="5"/>
  <c r="E56" i="5"/>
  <c r="E55" i="5"/>
  <c r="E53" i="5"/>
  <c r="E52" i="5"/>
  <c r="E51" i="5"/>
  <c r="E50"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5" i="5"/>
  <c r="E13" i="5"/>
  <c r="E12" i="5"/>
  <c r="E11" i="5"/>
  <c r="E10" i="5"/>
  <c r="E9" i="5"/>
  <c r="E8" i="5"/>
  <c r="E7" i="5"/>
  <c r="E6" i="5"/>
  <c r="E5" i="5"/>
  <c r="F76" i="4"/>
  <c r="F75" i="4"/>
  <c r="F74" i="4"/>
  <c r="F73" i="4"/>
  <c r="F71" i="4"/>
  <c r="F70" i="4"/>
  <c r="F68" i="4"/>
  <c r="F67" i="4"/>
  <c r="F66" i="4"/>
  <c r="F65" i="4"/>
  <c r="F64" i="4"/>
  <c r="F63" i="4"/>
  <c r="F62" i="4"/>
  <c r="F61" i="4"/>
  <c r="F58" i="4"/>
  <c r="F57" i="4"/>
  <c r="F56" i="4"/>
  <c r="F55" i="4"/>
  <c r="F53" i="4"/>
  <c r="F52" i="4"/>
  <c r="F51" i="4"/>
  <c r="F50"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5" i="4"/>
  <c r="F13" i="4"/>
  <c r="F12" i="4"/>
  <c r="F11" i="4"/>
  <c r="F10" i="4"/>
  <c r="F9" i="4"/>
  <c r="F8" i="4"/>
  <c r="F7" i="4"/>
  <c r="F6" i="4"/>
  <c r="F5" i="4"/>
  <c r="G5" i="1"/>
  <c r="G65" i="1"/>
  <c r="G64" i="1"/>
  <c r="G63" i="1"/>
  <c r="G62" i="1"/>
  <c r="G61" i="1"/>
  <c r="G60" i="1"/>
  <c r="G76" i="1"/>
  <c r="G75" i="1"/>
  <c r="G74" i="1"/>
  <c r="G73" i="1"/>
  <c r="G71" i="1"/>
  <c r="G70" i="1"/>
  <c r="G68" i="1"/>
  <c r="G67" i="1"/>
  <c r="G66" i="1"/>
  <c r="G58" i="1"/>
  <c r="G57" i="1"/>
  <c r="G56" i="1"/>
  <c r="G55" i="1"/>
  <c r="G53" i="1"/>
  <c r="G52" i="1"/>
  <c r="G51" i="1"/>
  <c r="G50"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5" i="1"/>
  <c r="G13" i="1"/>
  <c r="G12" i="1"/>
  <c r="G11" i="1"/>
  <c r="G10" i="1"/>
  <c r="G9" i="1"/>
  <c r="G8" i="1"/>
  <c r="G7" i="1"/>
  <c r="G6" i="1"/>
  <c r="E60" i="1"/>
  <c r="B60" i="5"/>
  <c r="C60" i="4"/>
  <c r="C65" i="1" l="1"/>
  <c r="X65" i="1" s="1"/>
  <c r="C64" i="1"/>
  <c r="X64" i="1" s="1"/>
  <c r="C63" i="1"/>
  <c r="X63" i="1" s="1"/>
  <c r="C62" i="1"/>
  <c r="X62" i="1" s="1"/>
  <c r="C61" i="1"/>
  <c r="X61" i="1" s="1"/>
  <c r="E60" i="4"/>
  <c r="D60" i="5"/>
  <c r="F60" i="1"/>
  <c r="D73" i="10"/>
  <c r="C73" i="10"/>
  <c r="D72" i="10"/>
  <c r="C72" i="10"/>
  <c r="D71" i="10"/>
  <c r="C71" i="10"/>
  <c r="D69" i="10"/>
  <c r="C69" i="10"/>
  <c r="D68" i="10"/>
  <c r="C68" i="10"/>
  <c r="D66" i="10"/>
  <c r="C66" i="10"/>
  <c r="D65" i="10"/>
  <c r="C65" i="10"/>
  <c r="D64" i="10"/>
  <c r="C64" i="10"/>
  <c r="D63" i="10"/>
  <c r="C63" i="10"/>
  <c r="D62" i="10"/>
  <c r="C62" i="10"/>
  <c r="D61" i="10"/>
  <c r="C61" i="10"/>
  <c r="D60" i="10"/>
  <c r="C60" i="10"/>
  <c r="D59" i="10"/>
  <c r="C59" i="10"/>
  <c r="D57" i="10"/>
  <c r="C57" i="10"/>
  <c r="D56" i="10"/>
  <c r="C56" i="10"/>
  <c r="D55" i="10"/>
  <c r="C55" i="10"/>
  <c r="D54" i="10"/>
  <c r="C54" i="10"/>
  <c r="D52" i="10"/>
  <c r="C52" i="10"/>
  <c r="D51" i="10"/>
  <c r="C51" i="10"/>
  <c r="D50" i="10"/>
  <c r="C50" i="10"/>
  <c r="D49" i="10"/>
  <c r="C49" i="10"/>
  <c r="D47" i="10"/>
  <c r="C47" i="10"/>
  <c r="D46" i="10"/>
  <c r="C46" i="10"/>
  <c r="D45" i="10"/>
  <c r="C45" i="10"/>
  <c r="D44" i="10"/>
  <c r="C44" i="10"/>
  <c r="D43" i="10"/>
  <c r="C43" i="10"/>
  <c r="D42" i="10"/>
  <c r="C42" i="10"/>
  <c r="C41" i="10"/>
  <c r="C40" i="10"/>
  <c r="D39" i="10"/>
  <c r="C39" i="10"/>
  <c r="D38" i="10"/>
  <c r="C38" i="10"/>
  <c r="D37" i="10"/>
  <c r="C37" i="10"/>
  <c r="D36" i="10"/>
  <c r="C36" i="10"/>
  <c r="D35" i="10"/>
  <c r="C35" i="10"/>
  <c r="D34" i="10"/>
  <c r="C34" i="10"/>
  <c r="D33" i="10"/>
  <c r="C33" i="10"/>
  <c r="D32" i="10"/>
  <c r="C32" i="10"/>
  <c r="D31" i="10"/>
  <c r="C31" i="10"/>
  <c r="D30" i="10"/>
  <c r="C30" i="10"/>
  <c r="D29" i="10"/>
  <c r="C29" i="10"/>
  <c r="D28" i="10"/>
  <c r="C28" i="10"/>
  <c r="D27" i="10"/>
  <c r="C27" i="10"/>
  <c r="D26" i="10"/>
  <c r="C26" i="10"/>
  <c r="D25" i="10"/>
  <c r="C25" i="10"/>
  <c r="D24" i="10"/>
  <c r="C24" i="10"/>
  <c r="D23" i="10"/>
  <c r="C23" i="10"/>
  <c r="D22" i="10"/>
  <c r="C22" i="10"/>
  <c r="D21" i="10"/>
  <c r="C21" i="10"/>
  <c r="D20" i="10"/>
  <c r="C20" i="10"/>
  <c r="D19" i="10"/>
  <c r="C19" i="10"/>
  <c r="D18" i="10"/>
  <c r="C18" i="10"/>
  <c r="D17" i="10"/>
  <c r="C17" i="10"/>
  <c r="D16" i="10"/>
  <c r="C16" i="10"/>
  <c r="D14" i="10"/>
  <c r="C14" i="10"/>
  <c r="D12" i="10"/>
  <c r="C12" i="10"/>
  <c r="D11" i="10"/>
  <c r="C11" i="10"/>
  <c r="D10" i="10"/>
  <c r="C10" i="10"/>
  <c r="D9" i="10"/>
  <c r="C9" i="10"/>
  <c r="D8" i="10"/>
  <c r="C8" i="10"/>
  <c r="D7" i="10"/>
  <c r="C7" i="10"/>
  <c r="D6" i="10"/>
  <c r="C6" i="10"/>
  <c r="D5" i="10"/>
  <c r="C5" i="10"/>
  <c r="D4" i="10"/>
  <c r="C4" i="10"/>
  <c r="L76" i="5"/>
  <c r="L75" i="5"/>
  <c r="L74" i="5"/>
  <c r="L73" i="5"/>
  <c r="L71" i="5"/>
  <c r="L70" i="5"/>
  <c r="L65" i="5"/>
  <c r="L64" i="5"/>
  <c r="L63" i="5"/>
  <c r="L62" i="5"/>
  <c r="L61" i="5"/>
  <c r="L58" i="5"/>
  <c r="L57" i="5"/>
  <c r="L56" i="5"/>
  <c r="L55" i="5"/>
  <c r="L53" i="5"/>
  <c r="L52" i="5"/>
  <c r="L51" i="5"/>
  <c r="L50"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5" i="5"/>
  <c r="L13" i="5"/>
  <c r="H13" i="5"/>
  <c r="J13" i="5" s="1"/>
  <c r="L12" i="5"/>
  <c r="H12" i="5"/>
  <c r="J12" i="5" s="1"/>
  <c r="L11" i="5"/>
  <c r="H11" i="5"/>
  <c r="J11" i="5" s="1"/>
  <c r="L10" i="5"/>
  <c r="H10" i="5"/>
  <c r="J10" i="5" s="1"/>
  <c r="L9" i="5"/>
  <c r="H9" i="5"/>
  <c r="J9" i="5" s="1"/>
  <c r="L8" i="5"/>
  <c r="H8" i="5"/>
  <c r="J8" i="5" s="1"/>
  <c r="L7" i="5"/>
  <c r="H7" i="5"/>
  <c r="J7" i="5" s="1"/>
  <c r="L6" i="5"/>
  <c r="H6" i="5"/>
  <c r="J6" i="5" s="1"/>
  <c r="L5" i="5"/>
  <c r="H5" i="5"/>
  <c r="J5" i="5" s="1"/>
  <c r="O58" i="1"/>
  <c r="O57" i="1"/>
  <c r="O56" i="1"/>
  <c r="O55" i="1"/>
  <c r="O53" i="1"/>
  <c r="O52" i="1"/>
  <c r="O51" i="1"/>
  <c r="O50"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5" i="1"/>
  <c r="O13" i="1"/>
  <c r="L13" i="1"/>
  <c r="N13" i="1" s="1"/>
  <c r="O12" i="1"/>
  <c r="L12" i="1"/>
  <c r="N12" i="1" s="1"/>
  <c r="O11" i="1"/>
  <c r="L11" i="1"/>
  <c r="N11" i="1" s="1"/>
  <c r="O10" i="1"/>
  <c r="L10" i="1"/>
  <c r="N10" i="1" s="1"/>
  <c r="O9" i="1"/>
  <c r="L9" i="1"/>
  <c r="N9" i="1" s="1"/>
  <c r="O8" i="1"/>
  <c r="L8" i="1"/>
  <c r="N8" i="1" s="1"/>
  <c r="O7" i="1"/>
  <c r="L7" i="1"/>
  <c r="N7" i="1" s="1"/>
  <c r="O6" i="1"/>
  <c r="L6" i="1"/>
  <c r="N6" i="1" s="1"/>
  <c r="O5" i="1"/>
  <c r="L5" i="1"/>
  <c r="N5" i="1" s="1"/>
  <c r="M76" i="4"/>
  <c r="M75" i="4"/>
  <c r="M74" i="4"/>
  <c r="M73" i="4"/>
  <c r="M71" i="4"/>
  <c r="M70" i="4"/>
  <c r="M65" i="4"/>
  <c r="M64" i="4"/>
  <c r="M63" i="4"/>
  <c r="M62" i="4"/>
  <c r="M61" i="4"/>
  <c r="M58" i="4"/>
  <c r="M57" i="4"/>
  <c r="M56" i="4"/>
  <c r="M55" i="4"/>
  <c r="M53" i="4"/>
  <c r="M52" i="4"/>
  <c r="M51" i="4"/>
  <c r="M50"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5" i="4"/>
  <c r="M13" i="4"/>
  <c r="I13" i="4"/>
  <c r="K13" i="4" s="1"/>
  <c r="M12" i="4"/>
  <c r="I12" i="4"/>
  <c r="K12" i="4" s="1"/>
  <c r="M11" i="4"/>
  <c r="I11" i="4"/>
  <c r="K11" i="4" s="1"/>
  <c r="M10" i="4"/>
  <c r="I10" i="4"/>
  <c r="K10" i="4" s="1"/>
  <c r="M9" i="4"/>
  <c r="I9" i="4"/>
  <c r="K9" i="4" s="1"/>
  <c r="M8" i="4"/>
  <c r="I8" i="4"/>
  <c r="K8" i="4" s="1"/>
  <c r="M7" i="4"/>
  <c r="I7" i="4"/>
  <c r="K7" i="4" s="1"/>
  <c r="M6" i="4"/>
  <c r="I6" i="4"/>
  <c r="K6" i="4" s="1"/>
  <c r="M5" i="4"/>
  <c r="I5" i="4"/>
  <c r="K5" i="4" s="1"/>
  <c r="F66" i="5"/>
  <c r="F67" i="5"/>
  <c r="F68" i="5"/>
  <c r="F74" i="1"/>
  <c r="F75" i="1"/>
  <c r="F76" i="1"/>
  <c r="F73" i="1"/>
  <c r="F71" i="1"/>
  <c r="F70" i="1"/>
  <c r="F66" i="1"/>
  <c r="F67" i="1"/>
  <c r="F68" i="1"/>
  <c r="F56" i="1"/>
  <c r="F57" i="1"/>
  <c r="F58" i="1"/>
  <c r="F55" i="1"/>
  <c r="F51" i="1"/>
  <c r="F52" i="1"/>
  <c r="F53" i="1"/>
  <c r="F50"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17" i="1"/>
  <c r="F15" i="1"/>
  <c r="F13" i="1"/>
  <c r="F6" i="1"/>
  <c r="F7" i="1"/>
  <c r="F8" i="1"/>
  <c r="F9" i="1"/>
  <c r="F10" i="1"/>
  <c r="F11" i="1"/>
  <c r="F12" i="1"/>
  <c r="F5" i="1"/>
  <c r="E24" i="1"/>
  <c r="C63" i="4" l="1"/>
  <c r="E63" i="4" l="1"/>
  <c r="E63" i="1"/>
  <c r="F63" i="1"/>
  <c r="C65" i="4"/>
  <c r="C62" i="4"/>
  <c r="C61" i="4"/>
  <c r="C64" i="4"/>
  <c r="E64" i="4" s="1"/>
  <c r="F61" i="1"/>
  <c r="E62" i="4" l="1"/>
  <c r="E65" i="4"/>
  <c r="E64" i="1"/>
  <c r="F64" i="1"/>
  <c r="E62" i="1"/>
  <c r="F62" i="1"/>
  <c r="E65" i="1"/>
  <c r="F65" i="1"/>
  <c r="D76" i="5"/>
  <c r="D75" i="5"/>
  <c r="D74" i="5"/>
  <c r="D73" i="5"/>
  <c r="D71" i="5"/>
  <c r="D70" i="5"/>
  <c r="D68" i="5"/>
  <c r="D67" i="5"/>
  <c r="D66" i="5"/>
  <c r="D58" i="5"/>
  <c r="D57" i="5"/>
  <c r="D56" i="5"/>
  <c r="D55" i="5"/>
  <c r="D53" i="5"/>
  <c r="D52" i="5"/>
  <c r="D51" i="5"/>
  <c r="D50"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5" i="5"/>
  <c r="D13" i="5"/>
  <c r="D12" i="5"/>
  <c r="D11" i="5"/>
  <c r="D10" i="5"/>
  <c r="D9" i="5"/>
  <c r="D8" i="5"/>
  <c r="D7" i="5"/>
  <c r="D6" i="5"/>
  <c r="D5" i="5"/>
  <c r="E76" i="4"/>
  <c r="E75" i="4"/>
  <c r="E74" i="4"/>
  <c r="E73" i="4"/>
  <c r="E71" i="4"/>
  <c r="E70" i="4"/>
  <c r="E68" i="4"/>
  <c r="E67" i="4"/>
  <c r="E66" i="4"/>
  <c r="E61" i="4"/>
  <c r="E58" i="4"/>
  <c r="E57" i="4"/>
  <c r="E56" i="4"/>
  <c r="E55" i="4"/>
  <c r="E53" i="4"/>
  <c r="E52" i="4"/>
  <c r="E51" i="4"/>
  <c r="E50"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5" i="4"/>
  <c r="E13" i="4"/>
  <c r="E12" i="4"/>
  <c r="E11" i="4"/>
  <c r="E10" i="4"/>
  <c r="E9" i="4"/>
  <c r="E8" i="4"/>
  <c r="E7" i="4"/>
  <c r="E6" i="4"/>
  <c r="E5" i="4"/>
  <c r="E76" i="1"/>
  <c r="E75" i="1"/>
  <c r="E74" i="1"/>
  <c r="E73" i="1"/>
  <c r="E71" i="1"/>
  <c r="E70" i="1"/>
  <c r="E68" i="1"/>
  <c r="E67" i="1"/>
  <c r="E66" i="1"/>
  <c r="E61" i="1"/>
  <c r="E58" i="1"/>
  <c r="E57" i="1"/>
  <c r="E56" i="1"/>
  <c r="E55" i="1"/>
  <c r="E53" i="1"/>
  <c r="E52" i="1"/>
  <c r="E51" i="1"/>
  <c r="E50" i="1"/>
  <c r="E48" i="1"/>
  <c r="E47" i="1"/>
  <c r="E46" i="1"/>
  <c r="E45" i="1"/>
  <c r="E44" i="1"/>
  <c r="E43" i="1"/>
  <c r="E42" i="1"/>
  <c r="E41" i="1"/>
  <c r="E40" i="1"/>
  <c r="E39" i="1"/>
  <c r="E38" i="1"/>
  <c r="E37" i="1"/>
  <c r="E36" i="1"/>
  <c r="E35" i="1"/>
  <c r="E34" i="1"/>
  <c r="E33" i="1"/>
  <c r="E32" i="1"/>
  <c r="E31" i="1"/>
  <c r="E30" i="1"/>
  <c r="E29" i="1"/>
  <c r="E28" i="1"/>
  <c r="E27" i="1"/>
  <c r="E26" i="1"/>
  <c r="E25" i="1"/>
  <c r="E23" i="1"/>
  <c r="E22" i="1"/>
  <c r="E21" i="1"/>
  <c r="E20" i="1"/>
  <c r="E19" i="1"/>
  <c r="E18" i="1"/>
  <c r="E17" i="1"/>
  <c r="E15" i="1"/>
  <c r="E13" i="1"/>
  <c r="E12" i="1"/>
  <c r="E11" i="1"/>
  <c r="E10" i="1"/>
  <c r="E9" i="1"/>
  <c r="E8" i="1"/>
  <c r="E7" i="1"/>
  <c r="E6" i="1"/>
  <c r="E5" i="1"/>
  <c r="B64" i="5" l="1"/>
  <c r="D64" i="5" s="1"/>
  <c r="B61" i="5"/>
  <c r="D61" i="5" s="1"/>
  <c r="B62" i="5"/>
  <c r="D62" i="5" s="1"/>
  <c r="B63" i="5"/>
  <c r="D63" i="5" s="1"/>
  <c r="B65" i="5"/>
  <c r="D65" i="5" s="1"/>
</calcChain>
</file>

<file path=xl/sharedStrings.xml><?xml version="1.0" encoding="utf-8"?>
<sst xmlns="http://schemas.openxmlformats.org/spreadsheetml/2006/main" count="7017" uniqueCount="988">
  <si>
    <t>Coal and coke</t>
  </si>
  <si>
    <t>mmBtu/short ton</t>
  </si>
  <si>
    <t>Anthracite</t>
  </si>
  <si>
    <t>Bituminous</t>
  </si>
  <si>
    <t>Subbituminous</t>
  </si>
  <si>
    <t>Lignite</t>
  </si>
  <si>
    <t>Coal Coke</t>
  </si>
  <si>
    <t>Mixed (Commercial sector)</t>
  </si>
  <si>
    <t>Mixed (Industrial coking)</t>
  </si>
  <si>
    <t>Mixed (Industrial sector)</t>
  </si>
  <si>
    <t>Mixed (Electric Power sector)</t>
  </si>
  <si>
    <t>Natural gas</t>
  </si>
  <si>
    <t>mmBtu/scf</t>
  </si>
  <si>
    <t>(Weighted U.S. Average)</t>
  </si>
  <si>
    <t>Petroleum products</t>
  </si>
  <si>
    <t>mmBtu/gallon</t>
  </si>
  <si>
    <t>Distillate Fuel Oil No. 1</t>
  </si>
  <si>
    <t>Distillate Fuel Oil No. 2</t>
  </si>
  <si>
    <t>Distillate Fuel Oil No. 4</t>
  </si>
  <si>
    <t>Residual Fuel Oil No. 5</t>
  </si>
  <si>
    <t>Residual Fuel Oil No. 6</t>
  </si>
  <si>
    <t>Used Oil</t>
  </si>
  <si>
    <t>Kerosene</t>
  </si>
  <si>
    <r>
      <t>Liquefied petroleum gases (LPG)</t>
    </r>
    <r>
      <rPr>
        <vertAlign val="superscript"/>
        <sz val="11"/>
        <color theme="1"/>
        <rFont val="Arial"/>
        <family val="2"/>
      </rPr>
      <t>1</t>
    </r>
  </si>
  <si>
    <r>
      <t>Propane</t>
    </r>
    <r>
      <rPr>
        <vertAlign val="superscript"/>
        <sz val="11"/>
        <color theme="1"/>
        <rFont val="Arial"/>
        <family val="2"/>
      </rPr>
      <t>1</t>
    </r>
  </si>
  <si>
    <r>
      <t>Propylene</t>
    </r>
    <r>
      <rPr>
        <vertAlign val="superscript"/>
        <sz val="11"/>
        <color theme="1"/>
        <rFont val="Arial"/>
        <family val="2"/>
      </rPr>
      <t>2</t>
    </r>
  </si>
  <si>
    <r>
      <t>Ethane</t>
    </r>
    <r>
      <rPr>
        <vertAlign val="superscript"/>
        <sz val="11"/>
        <color theme="1"/>
        <rFont val="Arial"/>
        <family val="2"/>
      </rPr>
      <t>1</t>
    </r>
  </si>
  <si>
    <t>Ethanol</t>
  </si>
  <si>
    <r>
      <t>Ethylene</t>
    </r>
    <r>
      <rPr>
        <vertAlign val="superscript"/>
        <sz val="11"/>
        <color theme="1"/>
        <rFont val="Arial"/>
        <family val="2"/>
      </rPr>
      <t>2</t>
    </r>
  </si>
  <si>
    <r>
      <t>Isobutane</t>
    </r>
    <r>
      <rPr>
        <vertAlign val="superscript"/>
        <sz val="11"/>
        <color theme="1"/>
        <rFont val="Arial"/>
        <family val="2"/>
      </rPr>
      <t>1</t>
    </r>
  </si>
  <si>
    <r>
      <t>Isobutylene</t>
    </r>
    <r>
      <rPr>
        <vertAlign val="superscript"/>
        <sz val="11"/>
        <color theme="1"/>
        <rFont val="Arial"/>
        <family val="2"/>
      </rPr>
      <t>1</t>
    </r>
  </si>
  <si>
    <r>
      <t>Butane</t>
    </r>
    <r>
      <rPr>
        <vertAlign val="superscript"/>
        <sz val="11"/>
        <color theme="1"/>
        <rFont val="Arial"/>
        <family val="2"/>
      </rPr>
      <t>1</t>
    </r>
  </si>
  <si>
    <r>
      <t>Butylene</t>
    </r>
    <r>
      <rPr>
        <vertAlign val="superscript"/>
        <sz val="11"/>
        <color theme="1"/>
        <rFont val="Arial"/>
        <family val="2"/>
      </rPr>
      <t>1</t>
    </r>
  </si>
  <si>
    <t>Naphtha (&lt;401 deg F)</t>
  </si>
  <si>
    <t>Natural Gasoline</t>
  </si>
  <si>
    <t>Other Oil (&gt;401 deg F)</t>
  </si>
  <si>
    <t>Pentanes Plus</t>
  </si>
  <si>
    <t>Petrochemical Feedstocks</t>
  </si>
  <si>
    <t>Petroleum Coke</t>
  </si>
  <si>
    <t>Special Naphtha</t>
  </si>
  <si>
    <t>Unfinished Oils</t>
  </si>
  <si>
    <t>Heavy Gas Oils</t>
  </si>
  <si>
    <t>Lubricants</t>
  </si>
  <si>
    <t>Motor Gasoline</t>
  </si>
  <si>
    <t>Aviation Gasoline</t>
  </si>
  <si>
    <t>Kerosene-Type Jet Fuel</t>
  </si>
  <si>
    <t>Asphalt and Road Oil</t>
  </si>
  <si>
    <t>Crude Oil</t>
  </si>
  <si>
    <t>Other fuels—solid</t>
  </si>
  <si>
    <t>Municipal Solid Waste</t>
  </si>
  <si>
    <t>Tires</t>
  </si>
  <si>
    <t>Plastics</t>
  </si>
  <si>
    <t>Other fuels—gaseous</t>
  </si>
  <si>
    <t>Blast Furnace Gas</t>
  </si>
  <si>
    <t>Coke Oven Gas</t>
  </si>
  <si>
    <t>Propane Gas</t>
  </si>
  <si>
    <r>
      <t>Fuel Gas</t>
    </r>
    <r>
      <rPr>
        <vertAlign val="superscript"/>
        <sz val="11"/>
        <color theme="1"/>
        <rFont val="Arial"/>
        <family val="2"/>
      </rPr>
      <t>4</t>
    </r>
  </si>
  <si>
    <t>Biomass fuels—solid</t>
  </si>
  <si>
    <t>Agricultural Byproducts</t>
  </si>
  <si>
    <t>Peat</t>
  </si>
  <si>
    <t>Solid Byproducts</t>
  </si>
  <si>
    <t>Biomass fuels—gaseous</t>
  </si>
  <si>
    <t>Landfill Gas</t>
  </si>
  <si>
    <t>Other Biomass Gases</t>
  </si>
  <si>
    <t>Biomass Fuels—Liquid</t>
  </si>
  <si>
    <t>Biodiesel (100%)</t>
  </si>
  <si>
    <t>Rendered Animal Fat</t>
  </si>
  <si>
    <t>Vegetable Oil</t>
  </si>
  <si>
    <t>lb CO2/short ton</t>
  </si>
  <si>
    <t>lb CO2/1000 gal</t>
  </si>
  <si>
    <t>lb CO2/E6scf</t>
  </si>
  <si>
    <t>Default CO2 emission factor</t>
  </si>
  <si>
    <t>Default HHV</t>
  </si>
  <si>
    <t>English Units</t>
  </si>
  <si>
    <t>lb CH4/E6scf</t>
  </si>
  <si>
    <t>kg CH4/mmBtu</t>
  </si>
  <si>
    <t>lb CH4/short ton</t>
  </si>
  <si>
    <t>Default CH4 emission factor</t>
  </si>
  <si>
    <t>lb CH4/1000 gal</t>
  </si>
  <si>
    <t>Emission factors from 40 CFR Part 98, Table C-2</t>
  </si>
  <si>
    <t>Default N2O emission factor</t>
  </si>
  <si>
    <t>kg N2O/mmBtu</t>
  </si>
  <si>
    <t>lb N2O/short ton</t>
  </si>
  <si>
    <t>lb N2O/E6scf</t>
  </si>
  <si>
    <t>lb CN2O/1000 gal</t>
  </si>
  <si>
    <r>
      <t xml:space="preserve">Wood and Wood Residuals </t>
    </r>
    <r>
      <rPr>
        <sz val="11"/>
        <color rgb="FFFF0000"/>
        <rFont val="Arial"/>
        <family val="2"/>
      </rPr>
      <t>(50% moisture)</t>
    </r>
  </si>
  <si>
    <t>CO2 EF</t>
  </si>
  <si>
    <t>CH4 EF</t>
  </si>
  <si>
    <t>lb CN2O/ 1000 gal</t>
  </si>
  <si>
    <t>lb N2O/ E6scf</t>
  </si>
  <si>
    <t>lb CH4/ E6scf</t>
  </si>
  <si>
    <t>lb CH4/ 1000 gal</t>
  </si>
  <si>
    <t>N2O EF</t>
  </si>
  <si>
    <t>lb CO2/ short ton</t>
  </si>
  <si>
    <t>lb CH4/ short ton</t>
  </si>
  <si>
    <t>lb N2O/ short ton</t>
  </si>
  <si>
    <t>lb CO2/ 1000 gal</t>
  </si>
  <si>
    <t>lb CO2/ E6scf</t>
  </si>
  <si>
    <t>mmBtu/ short ton</t>
  </si>
  <si>
    <t>mmBtu/ gallon</t>
  </si>
  <si>
    <t>mmBtu/ scf</t>
  </si>
  <si>
    <t>Emission Factors from 40 CFR Part 98, Tables C-1 and C-2</t>
  </si>
  <si>
    <t>Dry basis</t>
  </si>
  <si>
    <t>% moisture</t>
  </si>
  <si>
    <r>
      <t xml:space="preserve">Wood and Wood Residuals </t>
    </r>
    <r>
      <rPr>
        <sz val="11"/>
        <color rgb="FFFF0000"/>
        <rFont val="Arial"/>
        <family val="2"/>
      </rPr>
      <t>(20% moisture)</t>
    </r>
  </si>
  <si>
    <r>
      <t xml:space="preserve">Wood and Wood Residuals </t>
    </r>
    <r>
      <rPr>
        <sz val="11"/>
        <color rgb="FFFF0000"/>
        <rFont val="Arial"/>
        <family val="2"/>
      </rPr>
      <t>(40% moisture)</t>
    </r>
  </si>
  <si>
    <r>
      <t xml:space="preserve">Wood and Wood Residuals </t>
    </r>
    <r>
      <rPr>
        <sz val="11"/>
        <color rgb="FFFF0000"/>
        <rFont val="Arial"/>
        <family val="2"/>
      </rPr>
      <t>(15% moisture)</t>
    </r>
  </si>
  <si>
    <r>
      <t>Table C-1 to Subpart C of Part 98—Default CO</t>
    </r>
    <r>
      <rPr>
        <b/>
        <vertAlign val="subscript"/>
        <sz val="7"/>
        <color theme="1"/>
        <rFont val="Calibri"/>
        <family val="2"/>
        <scheme val="minor"/>
      </rPr>
      <t>2</t>
    </r>
    <r>
      <rPr>
        <b/>
        <sz val="11"/>
        <color theme="1"/>
        <rFont val="Calibri"/>
        <family val="2"/>
        <scheme val="minor"/>
      </rPr>
      <t> Emission Factors and High Heat Values for Various Types of Fuel</t>
    </r>
  </si>
  <si>
    <r>
      <t>[Default CO</t>
    </r>
    <r>
      <rPr>
        <vertAlign val="subscript"/>
        <sz val="7"/>
        <color theme="1"/>
        <rFont val="Calibri"/>
        <family val="2"/>
        <scheme val="minor"/>
      </rPr>
      <t>2</t>
    </r>
    <r>
      <rPr>
        <sz val="11"/>
        <color theme="1"/>
        <rFont val="Calibri"/>
        <family val="2"/>
        <scheme val="minor"/>
      </rPr>
      <t> emission factors and high heat values for various types of fuel]</t>
    </r>
  </si>
  <si>
    <t>Fuel type</t>
  </si>
  <si>
    <t>Default high heat value</t>
  </si>
  <si>
    <r>
      <t>Default CO</t>
    </r>
    <r>
      <rPr>
        <b/>
        <vertAlign val="subscript"/>
        <sz val="7"/>
        <color theme="1"/>
        <rFont val="Calibri"/>
        <family val="2"/>
        <scheme val="minor"/>
      </rPr>
      <t>2</t>
    </r>
  </si>
  <si>
    <t>emission</t>
  </si>
  <si>
    <t>factor</t>
  </si>
  <si>
    <t>   </t>
  </si>
  <si>
    <t>*                           *                           *                           *                           *                           *                           *</t>
  </si>
  <si>
    <t>Petroleum products—solid</t>
  </si>
  <si>
    <r>
      <t>kg CO</t>
    </r>
    <r>
      <rPr>
        <vertAlign val="subscript"/>
        <sz val="7"/>
        <color theme="1"/>
        <rFont val="Calibri"/>
        <family val="2"/>
        <scheme val="minor"/>
      </rPr>
      <t>2</t>
    </r>
    <r>
      <rPr>
        <sz val="11"/>
        <color theme="1"/>
        <rFont val="Calibri"/>
        <family val="2"/>
        <scheme val="minor"/>
      </rPr>
      <t>/mmBtu</t>
    </r>
  </si>
  <si>
    <t>Petroleum products—gaseous</t>
  </si>
  <si>
    <t>Petroleum products—liquid</t>
  </si>
  <si>
    <r>
      <t>2.516 × 10</t>
    </r>
    <r>
      <rPr>
        <vertAlign val="superscript"/>
        <sz val="7"/>
        <color theme="1"/>
        <rFont val="Calibri"/>
        <family val="2"/>
        <scheme val="minor"/>
      </rPr>
      <t>−3</t>
    </r>
  </si>
  <si>
    <t>https://www.ecfr.gov/cgi-bin/text-idx?SID=99f2cad2f6b650b772e2c2ac3c3d65ec&amp;mc=true&amp;node=20161209y1.32</t>
  </si>
  <si>
    <t>40% Moisture</t>
  </si>
  <si>
    <t>20% Moisture</t>
  </si>
  <si>
    <t>15% Moisture</t>
  </si>
  <si>
    <t>Wood and Wood Residuals 50% Moisture</t>
  </si>
  <si>
    <r>
      <t>kg CO</t>
    </r>
    <r>
      <rPr>
        <b/>
        <vertAlign val="subscript"/>
        <sz val="11"/>
        <color theme="1"/>
        <rFont val="Arial"/>
        <family val="2"/>
      </rPr>
      <t>2</t>
    </r>
    <r>
      <rPr>
        <b/>
        <sz val="11"/>
        <color theme="1"/>
        <rFont val="Arial"/>
        <family val="2"/>
      </rPr>
      <t>/mmBtu</t>
    </r>
  </si>
  <si>
    <r>
      <t xml:space="preserve">Wood and Wood Residuals </t>
    </r>
    <r>
      <rPr>
        <sz val="11"/>
        <color rgb="FFFF0000"/>
        <rFont val="Arial"/>
        <family val="2"/>
      </rPr>
      <t>(25% moisture)</t>
    </r>
  </si>
  <si>
    <t>part 98 kg to lb conversion factor sig figs.</t>
  </si>
  <si>
    <t>English Units - Used in MAIRIS</t>
  </si>
  <si>
    <t>kg CH4/short ton</t>
  </si>
  <si>
    <t>lb/kg</t>
  </si>
  <si>
    <t>lb/mmBTU</t>
  </si>
  <si>
    <t>Material</t>
  </si>
  <si>
    <t>EPA GHG Reporting Rule 40 CFR Part 98, Subpart C, Table C-2</t>
  </si>
  <si>
    <t>Calculation Material Code</t>
  </si>
  <si>
    <t>Description</t>
  </si>
  <si>
    <t>Last Updated Date</t>
  </si>
  <si>
    <t>Waste Material</t>
  </si>
  <si>
    <t>Waste Oil</t>
  </si>
  <si>
    <t>Wastewater</t>
  </si>
  <si>
    <t>Water</t>
  </si>
  <si>
    <t>Wax</t>
  </si>
  <si>
    <t>Welding Rod</t>
  </si>
  <si>
    <t>Well</t>
  </si>
  <si>
    <t>Wet Coal</t>
  </si>
  <si>
    <t>Wet Mixed Slurry</t>
  </si>
  <si>
    <t>Whiskey</t>
  </si>
  <si>
    <t>Wine</t>
  </si>
  <si>
    <t>Wood</t>
  </si>
  <si>
    <t>Wood Waste</t>
  </si>
  <si>
    <t>X-Ray</t>
  </si>
  <si>
    <t>Xylene</t>
  </si>
  <si>
    <t>Xylenes (Mixed)</t>
  </si>
  <si>
    <t>Yeast</t>
  </si>
  <si>
    <t>Yeast from F4</t>
  </si>
  <si>
    <t>Yeast from F5</t>
  </si>
  <si>
    <t>Yeast from F6</t>
  </si>
  <si>
    <t>Yeast from F7</t>
  </si>
  <si>
    <t>Zinc</t>
  </si>
  <si>
    <t>Zinc Ore</t>
  </si>
  <si>
    <t>Zinc Oxide</t>
  </si>
  <si>
    <t>Waste Liquid</t>
  </si>
  <si>
    <t>Crude Ore</t>
  </si>
  <si>
    <t>Crushed Stone</t>
  </si>
  <si>
    <t>Cullet</t>
  </si>
  <si>
    <t>Current</t>
  </si>
  <si>
    <t>Cyclohexanone</t>
  </si>
  <si>
    <t>Deadener</t>
  </si>
  <si>
    <t>Degreaser</t>
  </si>
  <si>
    <t>Dextrose</t>
  </si>
  <si>
    <t>Diesel</t>
  </si>
  <si>
    <t>Diethylene Glycol</t>
  </si>
  <si>
    <t>Dimethylamine</t>
  </si>
  <si>
    <t>Dimethylformamide</t>
  </si>
  <si>
    <t>Dipropylene Glycol</t>
  </si>
  <si>
    <t>Distillate Oil</t>
  </si>
  <si>
    <t>Distillate Oil (Diesel)</t>
  </si>
  <si>
    <t>Distillate Oil (No. 2)</t>
  </si>
  <si>
    <t>Drain</t>
  </si>
  <si>
    <t>Dried Beans</t>
  </si>
  <si>
    <t>Dried Blood Meal</t>
  </si>
  <si>
    <t>Dried Germ</t>
  </si>
  <si>
    <t>Dried Hulls</t>
  </si>
  <si>
    <t>Dried Material</t>
  </si>
  <si>
    <t>Dried Sludge</t>
  </si>
  <si>
    <t>Dried Talc</t>
  </si>
  <si>
    <t>Dried Yeast</t>
  </si>
  <si>
    <t>Drum</t>
  </si>
  <si>
    <t>Dry Material</t>
  </si>
  <si>
    <t>Dry NaHCO3</t>
  </si>
  <si>
    <t>Dry Product</t>
  </si>
  <si>
    <t>Dry Sawdust</t>
  </si>
  <si>
    <t>Dryer Feed</t>
  </si>
  <si>
    <t>Dye</t>
  </si>
  <si>
    <t>Dyes/Pigments</t>
  </si>
  <si>
    <t>Electrode</t>
  </si>
  <si>
    <t>Etching Solution</t>
  </si>
  <si>
    <t>Ethanolamines</t>
  </si>
  <si>
    <t>Ethyl Acetate</t>
  </si>
  <si>
    <t>Ethyl Acrylate</t>
  </si>
  <si>
    <t>Ethyl Chloride</t>
  </si>
  <si>
    <t>Ethyl Ether</t>
  </si>
  <si>
    <t>Ethyl Benzene</t>
  </si>
  <si>
    <t>Ethylene</t>
  </si>
  <si>
    <t>Ethylene Dibromide</t>
  </si>
  <si>
    <t>Ethylene Glycol</t>
  </si>
  <si>
    <t>Ethylene Oxide</t>
  </si>
  <si>
    <t>Ethylenediamine</t>
  </si>
  <si>
    <t>Exposed Area</t>
  </si>
  <si>
    <t>Extractor Feed Cake</t>
  </si>
  <si>
    <t>Fabric</t>
  </si>
  <si>
    <t>Facility</t>
  </si>
  <si>
    <t>Feed</t>
  </si>
  <si>
    <t>Feed Material</t>
  </si>
  <si>
    <t>Fermented Juice</t>
  </si>
  <si>
    <t>Fertilizer</t>
  </si>
  <si>
    <t>Fiber</t>
  </si>
  <si>
    <t>Field Weight</t>
  </si>
  <si>
    <t>Final Acid</t>
  </si>
  <si>
    <t>Finished Pellet</t>
  </si>
  <si>
    <t>Finished Product</t>
  </si>
  <si>
    <t>Fire</t>
  </si>
  <si>
    <t>Fired Ceramic</t>
  </si>
  <si>
    <t>Fish</t>
  </si>
  <si>
    <t>Fish Meal</t>
  </si>
  <si>
    <t>Fish Scrap</t>
  </si>
  <si>
    <t>Flange</t>
  </si>
  <si>
    <t>Flue Dust</t>
  </si>
  <si>
    <t>Fluorspar</t>
  </si>
  <si>
    <t>Formaldehyde</t>
  </si>
  <si>
    <t>Formalin</t>
  </si>
  <si>
    <t>Formic Acid</t>
  </si>
  <si>
    <t>Freon</t>
  </si>
  <si>
    <t>Fresh Feed</t>
  </si>
  <si>
    <t>Fuel</t>
  </si>
  <si>
    <t>Gas</t>
  </si>
  <si>
    <t>Gasoline</t>
  </si>
  <si>
    <t>Glass</t>
  </si>
  <si>
    <t>Glaze</t>
  </si>
  <si>
    <t>Glycol</t>
  </si>
  <si>
    <t>Glycol Ethers</t>
  </si>
  <si>
    <t>Grader</t>
  </si>
  <si>
    <t>Grain</t>
  </si>
  <si>
    <t>Gravel</t>
  </si>
  <si>
    <t>Gray Iron</t>
  </si>
  <si>
    <t>Green Beans</t>
  </si>
  <si>
    <t>Gum Turpentine</t>
  </si>
  <si>
    <t>Head</t>
  </si>
  <si>
    <t>Heat</t>
  </si>
  <si>
    <t>Hole</t>
  </si>
  <si>
    <t>Hydrated Lime</t>
  </si>
  <si>
    <t>Hydrochloric Acid</t>
  </si>
  <si>
    <t>Hydrogen Sulfide</t>
  </si>
  <si>
    <t>Ink</t>
  </si>
  <si>
    <t>Instant Coffee</t>
  </si>
  <si>
    <t>Isobutyl Alcohol</t>
  </si>
  <si>
    <t>Isopropanol</t>
  </si>
  <si>
    <t>Item</t>
  </si>
  <si>
    <t>Jet Fuel</t>
  </si>
  <si>
    <t>Jet Naphtha</t>
  </si>
  <si>
    <t>Ketone</t>
  </si>
  <si>
    <t>Landfill</t>
  </si>
  <si>
    <t>Landing-Takeoff Cycle</t>
  </si>
  <si>
    <t>Lead</t>
  </si>
  <si>
    <t>Landing-Takeoff Cycle - Touch and Go</t>
  </si>
  <si>
    <t>Lead Oxide</t>
  </si>
  <si>
    <t>Lead Product</t>
  </si>
  <si>
    <t>Lightning Strike</t>
  </si>
  <si>
    <t>Lime</t>
  </si>
  <si>
    <t>Limestone</t>
  </si>
  <si>
    <t>Liquid Waste</t>
  </si>
  <si>
    <t>Liquified Petroleum Gas (LPG)</t>
  </si>
  <si>
    <t>Liquor</t>
  </si>
  <si>
    <t>Logs</t>
  </si>
  <si>
    <t>Lube Oil</t>
  </si>
  <si>
    <t>Make-Up Solvent</t>
  </si>
  <si>
    <t>Makeup</t>
  </si>
  <si>
    <t>Malt</t>
  </si>
  <si>
    <t>Malted Grain</t>
  </si>
  <si>
    <t>Meal</t>
  </si>
  <si>
    <t>Methanol</t>
  </si>
  <si>
    <t>Methyl Chloride</t>
  </si>
  <si>
    <t>Methyl Ethyl Ketone</t>
  </si>
  <si>
    <t>Methyl Isobutyl Ketone</t>
  </si>
  <si>
    <t>Methylamine</t>
  </si>
  <si>
    <t>Methylene Chloride</t>
  </si>
  <si>
    <t>Mixing Material</t>
  </si>
  <si>
    <t>Molten Aluminum</t>
  </si>
  <si>
    <t>n-Butyl Alcohol</t>
  </si>
  <si>
    <t>n-Propyl Alcohol</t>
  </si>
  <si>
    <t>Natural Gas</t>
  </si>
  <si>
    <t>Nitric Acid</t>
  </si>
  <si>
    <t>Nitrobenzene</t>
  </si>
  <si>
    <t>o-Dichlorobenzene</t>
  </si>
  <si>
    <t>Oil</t>
  </si>
  <si>
    <t>Orchard Heater</t>
  </si>
  <si>
    <t>Ore</t>
  </si>
  <si>
    <t>Overburden</t>
  </si>
  <si>
    <t>p-Dichlorobenzene</t>
  </si>
  <si>
    <t>p-Xylene</t>
  </si>
  <si>
    <t>P2O5</t>
  </si>
  <si>
    <t>Paint</t>
  </si>
  <si>
    <t>Paper</t>
  </si>
  <si>
    <t>Parts</t>
  </si>
  <si>
    <t>Peanuts</t>
  </si>
  <si>
    <t>Pellets</t>
  </si>
  <si>
    <t>Perchloroethylene</t>
  </si>
  <si>
    <t>Phosphate</t>
  </si>
  <si>
    <t>Phosphate Rock</t>
  </si>
  <si>
    <t>Phosphorous</t>
  </si>
  <si>
    <t>Photoresist</t>
  </si>
  <si>
    <t>Pieces</t>
  </si>
  <si>
    <t>Pigment</t>
  </si>
  <si>
    <t>Pipe</t>
  </si>
  <si>
    <t>Pipeline</t>
  </si>
  <si>
    <t>Plastic</t>
  </si>
  <si>
    <t>Polyester/Alkyd Resin</t>
  </si>
  <si>
    <t>Pressed Wet Pulp</t>
  </si>
  <si>
    <t>Primer</t>
  </si>
  <si>
    <t>Printing Line</t>
  </si>
  <si>
    <t>Process Gas</t>
  </si>
  <si>
    <t>Process Unit</t>
  </si>
  <si>
    <t>Product</t>
  </si>
  <si>
    <t>Product Surface Area</t>
  </si>
  <si>
    <t>Propane</t>
  </si>
  <si>
    <t>Propane/Butane</t>
  </si>
  <si>
    <t>Propylene</t>
  </si>
  <si>
    <t>Propylene Glycol</t>
  </si>
  <si>
    <t>Pure Acid</t>
  </si>
  <si>
    <t>Pure Solvent</t>
  </si>
  <si>
    <t>Raw Beets</t>
  </si>
  <si>
    <t>Raw Coke</t>
  </si>
  <si>
    <t>Raw Juice</t>
  </si>
  <si>
    <t>Raw Material</t>
  </si>
  <si>
    <t>Raw Seed</t>
  </si>
  <si>
    <t>Reclaimed Solvent</t>
  </si>
  <si>
    <t>Refined Oil</t>
  </si>
  <si>
    <t>Refinery Crude Feed</t>
  </si>
  <si>
    <t>Refinery Feed</t>
  </si>
  <si>
    <t>Refuse</t>
  </si>
  <si>
    <t>Regenerated Adsorbent</t>
  </si>
  <si>
    <t>Residual Oil</t>
  </si>
  <si>
    <t>Residues/Skimmings</t>
  </si>
  <si>
    <t>Resin</t>
  </si>
  <si>
    <t>Resin or Wax</t>
  </si>
  <si>
    <t>Rock</t>
  </si>
  <si>
    <t>Salt</t>
  </si>
  <si>
    <t>Sand</t>
  </si>
  <si>
    <t>Saturated Felt</t>
  </si>
  <si>
    <t>Sawdust</t>
  </si>
  <si>
    <t>Scrap</t>
  </si>
  <si>
    <t>Scraper</t>
  </si>
  <si>
    <t>Seal</t>
  </si>
  <si>
    <t>Sealer</t>
  </si>
  <si>
    <t>Shingles</t>
  </si>
  <si>
    <t>Shot</t>
  </si>
  <si>
    <t>Sinter</t>
  </si>
  <si>
    <t>Slab Zinc</t>
  </si>
  <si>
    <t>Slag</t>
  </si>
  <si>
    <t>Slip</t>
  </si>
  <si>
    <t>Soil</t>
  </si>
  <si>
    <t>Solution</t>
  </si>
  <si>
    <t>Solvent</t>
  </si>
  <si>
    <t>Solvent in Coating</t>
  </si>
  <si>
    <t>Solvent in Drawing Compound</t>
  </si>
  <si>
    <t>Solvent in Ink</t>
  </si>
  <si>
    <t>Sour Gas</t>
  </si>
  <si>
    <t>Soybean Meal</t>
  </si>
  <si>
    <t>Soybeans</t>
  </si>
  <si>
    <t>Special Naphthas</t>
  </si>
  <si>
    <t>Sprayed Metal</t>
  </si>
  <si>
    <t>Starch</t>
  </si>
  <si>
    <t>Starting Monomer</t>
  </si>
  <si>
    <t>Steam</t>
  </si>
  <si>
    <t>Stock</t>
  </si>
  <si>
    <t>Stone</t>
  </si>
  <si>
    <t>Storage Area</t>
  </si>
  <si>
    <t>Storage Pile</t>
  </si>
  <si>
    <t>Subbituminous Coal</t>
  </si>
  <si>
    <t>Sugar</t>
  </si>
  <si>
    <t>Sulfur</t>
  </si>
  <si>
    <t>Sulfuric Acid</t>
  </si>
  <si>
    <t>Surface Area</t>
  </si>
  <si>
    <t>Syrup</t>
  </si>
  <si>
    <t>Talc</t>
  </si>
  <si>
    <t>Storage Tank</t>
  </si>
  <si>
    <t>Tank Car</t>
  </si>
  <si>
    <t>Tank Truck</t>
  </si>
  <si>
    <t>Tetrahydrofuran</t>
  </si>
  <si>
    <t>Thick Juice</t>
  </si>
  <si>
    <t>Thin Juice</t>
  </si>
  <si>
    <t>Thinned Resin</t>
  </si>
  <si>
    <t>Thinning Solvent</t>
  </si>
  <si>
    <t>Tile</t>
  </si>
  <si>
    <t>Tin</t>
  </si>
  <si>
    <t>TNT</t>
  </si>
  <si>
    <t>Toluene</t>
  </si>
  <si>
    <t>Toner</t>
  </si>
  <si>
    <t>Topsoil</t>
  </si>
  <si>
    <t>Total Cargo Capacity</t>
  </si>
  <si>
    <t>Trichloroethylene</t>
  </si>
  <si>
    <t>Trichlorotrifluoroethane</t>
  </si>
  <si>
    <t>Triethylene Glycol</t>
  </si>
  <si>
    <t>Turpentine</t>
  </si>
  <si>
    <t>Unit</t>
  </si>
  <si>
    <t>Vacuum Feed</t>
  </si>
  <si>
    <t>Valve</t>
  </si>
  <si>
    <t>Varnish</t>
  </si>
  <si>
    <t>Vehicle</t>
  </si>
  <si>
    <t>Vinyl Chloride</t>
  </si>
  <si>
    <t>VOCs</t>
  </si>
  <si>
    <t>Wafers</t>
  </si>
  <si>
    <t>Wafers/Chips</t>
  </si>
  <si>
    <t>1,1,1-Trichloroethane</t>
  </si>
  <si>
    <t>Black Liquor Solids</t>
  </si>
  <si>
    <t>Butadiene</t>
  </si>
  <si>
    <t>Chloroprene</t>
  </si>
  <si>
    <t>Carbon Dioxide</t>
  </si>
  <si>
    <t>Crude Gypsum</t>
  </si>
  <si>
    <t>Grit</t>
  </si>
  <si>
    <t>Hydrofluoric Acid</t>
  </si>
  <si>
    <t>Iron</t>
  </si>
  <si>
    <t>Meat</t>
  </si>
  <si>
    <t>Mercury</t>
  </si>
  <si>
    <t>Metal</t>
  </si>
  <si>
    <t>Methane</t>
  </si>
  <si>
    <t>Naphtha</t>
  </si>
  <si>
    <t>Nitrile</t>
  </si>
  <si>
    <t>Pulp</t>
  </si>
  <si>
    <t>Rayon</t>
  </si>
  <si>
    <t>Refinery Gas</t>
  </si>
  <si>
    <t>Silicomanganese</t>
  </si>
  <si>
    <t>Sludge</t>
  </si>
  <si>
    <t>Solid Waste</t>
  </si>
  <si>
    <t>Steel</t>
  </si>
  <si>
    <t>Styrene</t>
  </si>
  <si>
    <t>Sulfur Dioxide</t>
  </si>
  <si>
    <t>Sump Area</t>
  </si>
  <si>
    <t>Waste</t>
  </si>
  <si>
    <t>Waste Gas</t>
  </si>
  <si>
    <t>1,2,4-Trichlorobenzene</t>
  </si>
  <si>
    <t>100% Sulfur</t>
  </si>
  <si>
    <t>100% Sulfuric Acid</t>
  </si>
  <si>
    <t>3/8-inch Plywood</t>
  </si>
  <si>
    <t>Abrasive</t>
  </si>
  <si>
    <t>Acetone</t>
  </si>
  <si>
    <t>Acetonitrile</t>
  </si>
  <si>
    <t>Acid</t>
  </si>
  <si>
    <t>Acrolein</t>
  </si>
  <si>
    <t>Acrylonitrile</t>
  </si>
  <si>
    <t>Adhesive</t>
  </si>
  <si>
    <t>Adipic Acid</t>
  </si>
  <si>
    <t>Aerosol</t>
  </si>
  <si>
    <t>Agent</t>
  </si>
  <si>
    <t>Air-Dried Unbleached Pulp</t>
  </si>
  <si>
    <t>Alcohol</t>
  </si>
  <si>
    <t>Alumina</t>
  </si>
  <si>
    <t>Aluminum</t>
  </si>
  <si>
    <t>Ammonia</t>
  </si>
  <si>
    <t>Ammonium Sulfate</t>
  </si>
  <si>
    <t>Aniline</t>
  </si>
  <si>
    <t>Anthracite Culm</t>
  </si>
  <si>
    <t>Appliance</t>
  </si>
  <si>
    <t>Area</t>
  </si>
  <si>
    <t>Ash</t>
  </si>
  <si>
    <t>Asphalt</t>
  </si>
  <si>
    <t>Asphalt Shingles/Rolls</t>
  </si>
  <si>
    <t>Asphaltic Concrete</t>
  </si>
  <si>
    <t>Average Airflow</t>
  </si>
  <si>
    <t>Batteries</t>
  </si>
  <si>
    <t>Bauxite Material</t>
  </si>
  <si>
    <t>Beaded Glass</t>
  </si>
  <si>
    <t>Beans</t>
  </si>
  <si>
    <t>Beer</t>
  </si>
  <si>
    <t>Bentonite</t>
  </si>
  <si>
    <t>Benzene</t>
  </si>
  <si>
    <t>Bituminous Coal</t>
  </si>
  <si>
    <t>Bituminous/Subbituminous Coal</t>
  </si>
  <si>
    <t>Blast</t>
  </si>
  <si>
    <t>Board</t>
  </si>
  <si>
    <t>Boat</t>
  </si>
  <si>
    <t>Body</t>
  </si>
  <si>
    <t>Bottles</t>
  </si>
  <si>
    <t>Bread</t>
  </si>
  <si>
    <t>Brick</t>
  </si>
  <si>
    <t>Bulldozer</t>
  </si>
  <si>
    <t>Butane</t>
  </si>
  <si>
    <t>Butyl Acetate</t>
  </si>
  <si>
    <t>Butyl Acrylate</t>
  </si>
  <si>
    <t>Cans</t>
  </si>
  <si>
    <t>Carbon Black</t>
  </si>
  <si>
    <t>Carbon Disulfide</t>
  </si>
  <si>
    <t>Carpet</t>
  </si>
  <si>
    <t>Casein</t>
  </si>
  <si>
    <t>Castings</t>
  </si>
  <si>
    <t>Catalyst</t>
  </si>
  <si>
    <t>Cement</t>
  </si>
  <si>
    <t>Cereal</t>
  </si>
  <si>
    <t>Charcoal</t>
  </si>
  <si>
    <t>Charge</t>
  </si>
  <si>
    <t>Chicken</t>
  </si>
  <si>
    <t>Chlorine</t>
  </si>
  <si>
    <t>Chlorobenzene</t>
  </si>
  <si>
    <t>Chlorofluorocarbon 12/11</t>
  </si>
  <si>
    <t>Chloroform</t>
  </si>
  <si>
    <t>Circuit Boards</t>
  </si>
  <si>
    <t>Clay</t>
  </si>
  <si>
    <t>Clinker</t>
  </si>
  <si>
    <t>Clothes</t>
  </si>
  <si>
    <t>Coal</t>
  </si>
  <si>
    <t>Coal Storage Area</t>
  </si>
  <si>
    <t>Coating</t>
  </si>
  <si>
    <t>Coating Line</t>
  </si>
  <si>
    <t>Coating Material</t>
  </si>
  <si>
    <t>Coating Mix</t>
  </si>
  <si>
    <t>Coke</t>
  </si>
  <si>
    <t>Coke-Free Charge</t>
  </si>
  <si>
    <t>Cold Cleaner</t>
  </si>
  <si>
    <t>Concentrate</t>
  </si>
  <si>
    <t>Concentrated Ore</t>
  </si>
  <si>
    <t>Concrete</t>
  </si>
  <si>
    <t>Construction Activity</t>
  </si>
  <si>
    <t>Containers</t>
  </si>
  <si>
    <t>Coolant</t>
  </si>
  <si>
    <t>Cooling Water</t>
  </si>
  <si>
    <t>Core Oil</t>
  </si>
  <si>
    <t>Cores</t>
  </si>
  <si>
    <t>Corn</t>
  </si>
  <si>
    <t>Corn Gluten Feed</t>
  </si>
  <si>
    <t>Corn Gluten Meal</t>
  </si>
  <si>
    <t>Cotton</t>
  </si>
  <si>
    <t>Cottonseed</t>
  </si>
  <si>
    <t>Cresol</t>
  </si>
  <si>
    <t>1/2-inch Thick Panel</t>
  </si>
  <si>
    <t>1/8-inch Thick Panel</t>
  </si>
  <si>
    <t>3/4-inch Thick Panel</t>
  </si>
  <si>
    <t>3/8-inch Thick Panel</t>
  </si>
  <si>
    <t>3/8-inch Thick Veneer</t>
  </si>
  <si>
    <t>Aggregate and Sand</t>
  </si>
  <si>
    <t>Automobile Components</t>
  </si>
  <si>
    <t>Calcium Carbide</t>
  </si>
  <si>
    <t>Cement and Cement Supplement</t>
  </si>
  <si>
    <t>Dry Wood</t>
  </si>
  <si>
    <t>Material Feed</t>
  </si>
  <si>
    <t>Municipal refuse</t>
  </si>
  <si>
    <t>Oven-dried Wood Material</t>
  </si>
  <si>
    <t>Panel</t>
  </si>
  <si>
    <t>PETN</t>
  </si>
  <si>
    <t>RDX</t>
  </si>
  <si>
    <t>Total Feed</t>
  </si>
  <si>
    <t>Head of Cattle</t>
  </si>
  <si>
    <t>Person</t>
  </si>
  <si>
    <t>Wood Material</t>
  </si>
  <si>
    <t>1,4-Butanediol</t>
  </si>
  <si>
    <t>1,4-Dioxane</t>
  </si>
  <si>
    <t>1-Butene</t>
  </si>
  <si>
    <t>1-Pentene</t>
  </si>
  <si>
    <t>2,4-Dichlorophenol</t>
  </si>
  <si>
    <t>2-Butene</t>
  </si>
  <si>
    <t>3/8-inch Oriented Strand Board</t>
  </si>
  <si>
    <t>3/4-inch Particleboard</t>
  </si>
  <si>
    <t>37% Formaldehyde Solution</t>
  </si>
  <si>
    <t>Acetaldehyde</t>
  </si>
  <si>
    <t>Acetic Acid</t>
  </si>
  <si>
    <t>Acetic Anhydride</t>
  </si>
  <si>
    <t>Acetylene</t>
  </si>
  <si>
    <t>Acrylic Acid</t>
  </si>
  <si>
    <t>Acrylic Esters</t>
  </si>
  <si>
    <t>Adipic Acid (Soln)</t>
  </si>
  <si>
    <t>Aldehyde</t>
  </si>
  <si>
    <t>Alkane</t>
  </si>
  <si>
    <t>Alkene</t>
  </si>
  <si>
    <t>Alkyne</t>
  </si>
  <si>
    <t>Allyl Alcohol</t>
  </si>
  <si>
    <t>Allyl Chloride</t>
  </si>
  <si>
    <t>Amine</t>
  </si>
  <si>
    <t>Ammonium Bicarbonate</t>
  </si>
  <si>
    <t>Ammonium Nitrate</t>
  </si>
  <si>
    <t>Anhydride</t>
  </si>
  <si>
    <t>Anhydrous Ammonia</t>
  </si>
  <si>
    <t>Anhydrous Hydrazine</t>
  </si>
  <si>
    <t>Aqueous Ammonia</t>
  </si>
  <si>
    <t>Aromatic</t>
  </si>
  <si>
    <t>Bagasse</t>
  </si>
  <si>
    <t>Bark</t>
  </si>
  <si>
    <t>Benzyl Chloride</t>
  </si>
  <si>
    <t>Butyl Carbitol</t>
  </si>
  <si>
    <t>Butyl Cellosolve</t>
  </si>
  <si>
    <t>Caprolactum (Soln)</t>
  </si>
  <si>
    <t>Carbitol</t>
  </si>
  <si>
    <t>Carbon Monoxide</t>
  </si>
  <si>
    <t>Carbon Tetrachloride</t>
  </si>
  <si>
    <t>Carboxylic Acid</t>
  </si>
  <si>
    <t>Cellosolve</t>
  </si>
  <si>
    <t>Chloroacetic Acid</t>
  </si>
  <si>
    <t>Chlorosolve</t>
  </si>
  <si>
    <t>Chromic Acid</t>
  </si>
  <si>
    <t>Coal Tar</t>
  </si>
  <si>
    <t>Coke Oven or Blast Furnace Gas</t>
  </si>
  <si>
    <t>Condensate</t>
  </si>
  <si>
    <t>Copper Sulfate</t>
  </si>
  <si>
    <t>Creosote</t>
  </si>
  <si>
    <t>Cumene</t>
  </si>
  <si>
    <t>Cyclohexane</t>
  </si>
  <si>
    <t>Cyclohexanol</t>
  </si>
  <si>
    <t>Cyclopentane</t>
  </si>
  <si>
    <t>Cyclopentene</t>
  </si>
  <si>
    <t>Diesel/Kerosene</t>
  </si>
  <si>
    <t>Digester Gas</t>
  </si>
  <si>
    <t>Diisopropyl Benzene</t>
  </si>
  <si>
    <t>Dimethyl Sulfoxide</t>
  </si>
  <si>
    <t>Distillate</t>
  </si>
  <si>
    <t>Distillate Oil (No. 1 &amp; 2)</t>
  </si>
  <si>
    <t>Distillate Oil (No. 1)</t>
  </si>
  <si>
    <t>Distillate Oil (No. 4)</t>
  </si>
  <si>
    <t>Dodecene</t>
  </si>
  <si>
    <t>Dual Fuel (Gas/Oil)</t>
  </si>
  <si>
    <t>Electricity</t>
  </si>
  <si>
    <t>Epichlorohydrin</t>
  </si>
  <si>
    <t>Equipment</t>
  </si>
  <si>
    <t>Ester</t>
  </si>
  <si>
    <t>Ethane</t>
  </si>
  <si>
    <t>Ether</t>
  </si>
  <si>
    <t>Etherene</t>
  </si>
  <si>
    <t>Ethyl Mercaptan</t>
  </si>
  <si>
    <t>Ethylene Dichloride</t>
  </si>
  <si>
    <t>Ethyleneamines</t>
  </si>
  <si>
    <t>Field Crops</t>
  </si>
  <si>
    <t>Floor Area</t>
  </si>
  <si>
    <t>Fluorine</t>
  </si>
  <si>
    <t>Fluosilicic Acid</t>
  </si>
  <si>
    <t>Forest Residues</t>
  </si>
  <si>
    <t>Glycerol</t>
  </si>
  <si>
    <t>Halogenated Organic</t>
  </si>
  <si>
    <t>Heavy Water</t>
  </si>
  <si>
    <t>Heptenes</t>
  </si>
  <si>
    <t>Hexachlorobenzene</t>
  </si>
  <si>
    <t>Hexamine</t>
  </si>
  <si>
    <t>Hot Mix Asphalt</t>
  </si>
  <si>
    <t>Hydrazine Hydrate</t>
  </si>
  <si>
    <t>Hydrogen</t>
  </si>
  <si>
    <t>Hydrogen Chloride</t>
  </si>
  <si>
    <t>Hydrogen Cyanide</t>
  </si>
  <si>
    <t>Hydrogen Fluoride</t>
  </si>
  <si>
    <t>Isobutyl Acrylate</t>
  </si>
  <si>
    <t>Isobutyl-isobutyrate</t>
  </si>
  <si>
    <t>Isobutylene</t>
  </si>
  <si>
    <t>Isobutyraldehyde</t>
  </si>
  <si>
    <t>Isocyanate</t>
  </si>
  <si>
    <t>Isooctane</t>
  </si>
  <si>
    <t>Isopentane</t>
  </si>
  <si>
    <t>Isoprene</t>
  </si>
  <si>
    <t>Isopropyl Acetate</t>
  </si>
  <si>
    <t>Jet A Fuel</t>
  </si>
  <si>
    <t>Jet Kerosene</t>
  </si>
  <si>
    <t>Lamp</t>
  </si>
  <si>
    <t>Linear Alkylbenzene</t>
  </si>
  <si>
    <t>Liquid</t>
  </si>
  <si>
    <t>Liquid Ammonia</t>
  </si>
  <si>
    <t>Liquid Propellant</t>
  </si>
  <si>
    <t>m-Xylene</t>
  </si>
  <si>
    <t>Maleic Anhydride</t>
  </si>
  <si>
    <t>MDI</t>
  </si>
  <si>
    <t>Medical Waste</t>
  </si>
  <si>
    <t>3/4-inch Medium Density Fiberboard</t>
  </si>
  <si>
    <t>Mercaptan</t>
  </si>
  <si>
    <t>Methyl Acetate</t>
  </si>
  <si>
    <t>Methyl Acrylate</t>
  </si>
  <si>
    <t>Methyl Amyl Ketone</t>
  </si>
  <si>
    <t>Methyl Carbitol</t>
  </si>
  <si>
    <t>Methyl Cellosolve</t>
  </si>
  <si>
    <t>Methyl Isocyanate</t>
  </si>
  <si>
    <t>Methyl Mercaptan</t>
  </si>
  <si>
    <t>Methyl Methacrylate</t>
  </si>
  <si>
    <t>Methyl Styrene</t>
  </si>
  <si>
    <t>Methyl-tert-Butyl Ether</t>
  </si>
  <si>
    <t>Methylallene</t>
  </si>
  <si>
    <t>Monoethanolamine</t>
  </si>
  <si>
    <t>Monomer</t>
  </si>
  <si>
    <t>n-Butyraldehyde</t>
  </si>
  <si>
    <t>n-Decane</t>
  </si>
  <si>
    <t>n-Dodecane</t>
  </si>
  <si>
    <t>n-Heptane</t>
  </si>
  <si>
    <t>n-Hexane</t>
  </si>
  <si>
    <t>n-Pentane</t>
  </si>
  <si>
    <t>n-Propyl Acetate</t>
  </si>
  <si>
    <t>Nitrocellulose</t>
  </si>
  <si>
    <t>Nitrogen</t>
  </si>
  <si>
    <t>Nitroglycerin</t>
  </si>
  <si>
    <t>Nonylphenol</t>
  </si>
  <si>
    <t>o-Xylene</t>
  </si>
  <si>
    <t>Olefin</t>
  </si>
  <si>
    <t>Orchard Crops</t>
  </si>
  <si>
    <t>Oven-dried Wood</t>
  </si>
  <si>
    <t>Particleboard</t>
  </si>
  <si>
    <t>Pentadecane</t>
  </si>
  <si>
    <t>Perchloromethyl Mercaptan</t>
  </si>
  <si>
    <t>Petroleum Distillate</t>
  </si>
  <si>
    <t>Petroleum Liquid</t>
  </si>
  <si>
    <t>Phenol</t>
  </si>
  <si>
    <t>Phosgene</t>
  </si>
  <si>
    <t>Phosphoric Acid</t>
  </si>
  <si>
    <t>Phthalic Anhydride</t>
  </si>
  <si>
    <t>Piperylene</t>
  </si>
  <si>
    <t>Polyethylene Glycol</t>
  </si>
  <si>
    <t>Potassium Chloride</t>
  </si>
  <si>
    <t>Produced Water</t>
  </si>
  <si>
    <t>Propionaldehyde</t>
  </si>
  <si>
    <t>Propionic Acid</t>
  </si>
  <si>
    <t>Propylene Oxide</t>
  </si>
  <si>
    <t>Refuse Derived Fuel</t>
  </si>
  <si>
    <t>Residual Oil (No. 5)</t>
  </si>
  <si>
    <t>Residual Oil (No. 6)</t>
  </si>
  <si>
    <t>Residual/Crude Oil</t>
  </si>
  <si>
    <t>sec-Butyl Alcohol</t>
  </si>
  <si>
    <t>Sewage Grease Skimmings</t>
  </si>
  <si>
    <t>Sodium Bicarbonate</t>
  </si>
  <si>
    <t>Sodium Carbonate</t>
  </si>
  <si>
    <t>Solid Propellant</t>
  </si>
  <si>
    <t>Solvent/Water</t>
  </si>
  <si>
    <t>Specialty Chemical</t>
  </si>
  <si>
    <t>tert-Butyl Alcohol</t>
  </si>
  <si>
    <t>Toluene Diisocyanate</t>
  </si>
  <si>
    <t>Trimethylamine</t>
  </si>
  <si>
    <t>Urea</t>
  </si>
  <si>
    <t>Vegetation</t>
  </si>
  <si>
    <t>Vine Crops</t>
  </si>
  <si>
    <t>Vinyl Acetate</t>
  </si>
  <si>
    <t>Vinylidene Chloride</t>
  </si>
  <si>
    <t>Waste Acid</t>
  </si>
  <si>
    <t>Weeds</t>
  </si>
  <si>
    <t>Wood Refuse</t>
  </si>
  <si>
    <t>Wood/Bark</t>
  </si>
  <si>
    <t>Wood/Vegetation/Leaves</t>
  </si>
  <si>
    <t>Work</t>
  </si>
  <si>
    <t>Xylol</t>
  </si>
  <si>
    <t>Crops</t>
  </si>
  <si>
    <t>Forests</t>
  </si>
  <si>
    <t>Land</t>
  </si>
  <si>
    <t>Leaves</t>
  </si>
  <si>
    <t>Natural Gas Liquids</t>
  </si>
  <si>
    <t>Solvents: All</t>
  </si>
  <si>
    <t>Solvents: NEC</t>
  </si>
  <si>
    <t>Bullion</t>
  </si>
  <si>
    <t>Hot Metal</t>
  </si>
  <si>
    <t>Exhaust Gas</t>
  </si>
  <si>
    <t>Ethylene Dichloride-VC</t>
  </si>
  <si>
    <t>Ethylbenzene/Styrene</t>
  </si>
  <si>
    <t>Energy</t>
  </si>
  <si>
    <t>EAF Dust</t>
  </si>
  <si>
    <t>Dibenzofuran</t>
  </si>
  <si>
    <t>Crude Terephthalic Acid</t>
  </si>
  <si>
    <t>Lead in Ore</t>
  </si>
  <si>
    <t>Cast Pipe</t>
  </si>
  <si>
    <t>Hamburger</t>
  </si>
  <si>
    <t>Batch of Bottles</t>
  </si>
  <si>
    <t>Asbestos</t>
  </si>
  <si>
    <t>Area Sludge Applied</t>
  </si>
  <si>
    <t>Area Pesticide Applied</t>
  </si>
  <si>
    <t>Alloy</t>
  </si>
  <si>
    <t>Air-Dried Bleached Pulp</t>
  </si>
  <si>
    <t>Adiponitrile</t>
  </si>
  <si>
    <t>ABS Polymer</t>
  </si>
  <si>
    <t>Chips</t>
  </si>
  <si>
    <t>Polycyclic organic matter</t>
  </si>
  <si>
    <t>Waferboard</t>
  </si>
  <si>
    <t>Styrene-Butadiene Rubber</t>
  </si>
  <si>
    <t>Dried Grain</t>
  </si>
  <si>
    <t>Specialty Steel</t>
  </si>
  <si>
    <t>Dried Malt</t>
  </si>
  <si>
    <t>Raw Fish</t>
  </si>
  <si>
    <t>Polyvinyl Chloride</t>
  </si>
  <si>
    <t>Naphthalene</t>
  </si>
  <si>
    <t>Polychlorinated biphenyls</t>
  </si>
  <si>
    <t>Neoprene</t>
  </si>
  <si>
    <t>Perc &amp; Trichloroethylene</t>
  </si>
  <si>
    <t>Perc &amp; Carbon Tetrachloride</t>
  </si>
  <si>
    <t>o-Cresol</t>
  </si>
  <si>
    <t>p-Cresol</t>
  </si>
  <si>
    <t>Pentachlorophenol</t>
  </si>
  <si>
    <t>Pig Iron</t>
  </si>
  <si>
    <t>Employee</t>
  </si>
  <si>
    <t>Control Code</t>
  </si>
  <si>
    <t>REF_DESC</t>
  </si>
  <si>
    <t>EPA Greenhouse Gas Reporting Rule 40 CFR Part 98, Subpart C, Table C-1</t>
  </si>
  <si>
    <t>ACTION</t>
  </si>
  <si>
    <t>EIS_ACTION_CODE</t>
  </si>
  <si>
    <t>Burned</t>
  </si>
  <si>
    <t>I</t>
  </si>
  <si>
    <t>EIS_NUMERATOR_CODE</t>
  </si>
  <si>
    <t>EIS_DENOMINATOR_CODE</t>
  </si>
  <si>
    <t>APPLICABILITY</t>
  </si>
  <si>
    <t>Mixed coal for commercial sector use</t>
  </si>
  <si>
    <t>Mixed coal for industrial sector use</t>
  </si>
  <si>
    <t>Mixed coal for use in industrial coking.</t>
  </si>
  <si>
    <t>Mixed coal for use in electric power sector.</t>
  </si>
  <si>
    <t>Used oil</t>
  </si>
  <si>
    <t>The HHV for components of LPG determined at 60 °F and saturation pressure with the exception of ethylene.</t>
  </si>
  <si>
    <t>Ethylene HHV determined at 41 °F (5 °C) and saturation pressure.</t>
  </si>
  <si>
    <t>Isobutane</t>
  </si>
  <si>
    <t>Butylene</t>
  </si>
  <si>
    <t>Natural gasoline.</t>
  </si>
  <si>
    <t>Other oil (&gt;401 deg F)</t>
  </si>
  <si>
    <t>Motor gasoline.</t>
  </si>
  <si>
    <t>Aviation gasoline.</t>
  </si>
  <si>
    <t>All finished products within the naphtha boiling range that are used as paint thinners, cleaners, or solvents. These products are refined to a specified flash point. Special naphthas include all commercial hexane and cleaning solvents conforming to ASTM Specification D1836 and D484, respectively. Naphthas to be blended or marketed as motor gasoline or aviation gasoline, or that are to be used as petrochemical and synthetic natural gas (SNG) feedstocks are excluded.</t>
  </si>
  <si>
    <t>Propane gas.</t>
  </si>
  <si>
    <r>
      <t>Use the following formula to calculate a wet basis HHV for use in Equation C–1: HHV</t>
    </r>
    <r>
      <rPr>
        <vertAlign val="subscript"/>
        <sz val="11"/>
        <color theme="1"/>
        <rFont val="Calibri"/>
        <family val="2"/>
        <scheme val="minor"/>
      </rPr>
      <t>w</t>
    </r>
    <r>
      <rPr>
        <sz val="11"/>
        <color theme="1"/>
        <rFont val="Calibri"/>
        <family val="2"/>
        <scheme val="minor"/>
      </rPr>
      <t xml:space="preserve"> = ((100 − M)/100)*HHV</t>
    </r>
    <r>
      <rPr>
        <vertAlign val="subscript"/>
        <sz val="11"/>
        <color theme="1"/>
        <rFont val="Calibri"/>
        <family val="2"/>
        <scheme val="minor"/>
      </rPr>
      <t>d</t>
    </r>
    <r>
      <rPr>
        <sz val="11"/>
        <color theme="1"/>
        <rFont val="Calibri"/>
        <family val="2"/>
        <scheme val="minor"/>
      </rPr>
      <t xml:space="preserve"> where HHV</t>
    </r>
    <r>
      <rPr>
        <vertAlign val="subscript"/>
        <sz val="11"/>
        <color theme="1"/>
        <rFont val="Calibri"/>
        <family val="2"/>
        <scheme val="minor"/>
      </rPr>
      <t>w</t>
    </r>
    <r>
      <rPr>
        <sz val="11"/>
        <color theme="1"/>
        <rFont val="Calibri"/>
        <family val="2"/>
        <scheme val="minor"/>
      </rPr>
      <t xml:space="preserve"> = wet basis HHV, M = moisture content (percent) and HHV</t>
    </r>
    <r>
      <rPr>
        <vertAlign val="subscript"/>
        <sz val="11"/>
        <color theme="1"/>
        <rFont val="Calibri"/>
        <family val="2"/>
        <scheme val="minor"/>
      </rPr>
      <t>d</t>
    </r>
    <r>
      <rPr>
        <sz val="11"/>
        <color theme="1"/>
        <rFont val="Calibri"/>
        <family val="2"/>
        <scheme val="minor"/>
      </rPr>
      <t xml:space="preserve"> = dry basis HHV from Table C–1.</t>
    </r>
  </si>
  <si>
    <t>Solid byproducts.</t>
  </si>
  <si>
    <t>100% biodiesel.</t>
  </si>
  <si>
    <t>Vegetable oil.</t>
  </si>
  <si>
    <t>Agricultural byproducts.</t>
  </si>
  <si>
    <t>EIS Material</t>
  </si>
  <si>
    <t>EIS Material Code</t>
  </si>
  <si>
    <t>Translation to EIS</t>
  </si>
  <si>
    <t>APPLICABILITY of emission factor</t>
  </si>
  <si>
    <t>https://www.eia.gov/totalenergy/data/monthly/pdf/mer_a_doc.pdf</t>
  </si>
  <si>
    <t>FACTORID</t>
  </si>
  <si>
    <t>SCC</t>
  </si>
  <si>
    <t>LEVEL1</t>
  </si>
  <si>
    <t>LEVEL2</t>
  </si>
  <si>
    <t>LEVEL3</t>
  </si>
  <si>
    <t>LEVEL4</t>
  </si>
  <si>
    <t>DATA_CATEGORY</t>
  </si>
  <si>
    <t>MAP_TO</t>
  </si>
  <si>
    <t>POLLUTANT</t>
  </si>
  <si>
    <t>NEI_POLLUTANT_CODE</t>
  </si>
  <si>
    <t>CAS</t>
  </si>
  <si>
    <t>FACTOR</t>
  </si>
  <si>
    <t>FORMULA</t>
  </si>
  <si>
    <t>UNIT</t>
  </si>
  <si>
    <t>MEASURE</t>
  </si>
  <si>
    <t>MATERIAL</t>
  </si>
  <si>
    <t>EIS_MATERIAL_CODE</t>
  </si>
  <si>
    <t>CONTROL_1</t>
  </si>
  <si>
    <t>CONTROLCODE_1</t>
  </si>
  <si>
    <t>CONTROL_2</t>
  </si>
  <si>
    <t>CONTROLCODE_2</t>
  </si>
  <si>
    <t>CONTROL_3</t>
  </si>
  <si>
    <t>CONTROLCODE_3</t>
  </si>
  <si>
    <t>CONTROL_4</t>
  </si>
  <si>
    <t>CONTROLCODE_4</t>
  </si>
  <si>
    <t>CONTROL_5</t>
  </si>
  <si>
    <t>CONTROLCODE_5</t>
  </si>
  <si>
    <t>NOTES</t>
  </si>
  <si>
    <t>QUALITY</t>
  </si>
  <si>
    <t>COMPOSITE_TEST_RATING</t>
  </si>
  <si>
    <t>CREATED</t>
  </si>
  <si>
    <t>REVOKED</t>
  </si>
  <si>
    <t>DUPCOUNT</t>
  </si>
  <si>
    <t>DUPREASON</t>
  </si>
  <si>
    <t>CONDITION</t>
  </si>
  <si>
    <t>VARIABLE_DEFINITION</t>
  </si>
  <si>
    <t>DERIVATION</t>
  </si>
  <si>
    <t>DATE_CSV_UPDATED</t>
  </si>
  <si>
    <t>DATE_RECORD_UPDATED</t>
  </si>
  <si>
    <t>RECORD_UPDATE_REASON</t>
  </si>
  <si>
    <t>Point</t>
  </si>
  <si>
    <t>CO2</t>
  </si>
  <si>
    <t>124-38-9</t>
  </si>
  <si>
    <t>CH4</t>
  </si>
  <si>
    <t>74-82-8</t>
  </si>
  <si>
    <t>N2O</t>
  </si>
  <si>
    <t>Nitrous Oxide</t>
  </si>
  <si>
    <t>10024-97-2</t>
  </si>
  <si>
    <t>Lb</t>
  </si>
  <si>
    <t>Ton</t>
  </si>
  <si>
    <t>LB</t>
  </si>
  <si>
    <t>TON</t>
  </si>
  <si>
    <t>E6FT3SD</t>
  </si>
  <si>
    <t>Million Dry Standard Cubic Feet</t>
  </si>
  <si>
    <t>Gallon</t>
  </si>
  <si>
    <t>GAL</t>
  </si>
  <si>
    <t>NA</t>
  </si>
  <si>
    <t>Thousand Gallons</t>
  </si>
  <si>
    <t>E3GAL</t>
  </si>
  <si>
    <t>EPA Greenhouse Gas Reporting Rule 40 CFR Part 98, Subpart C, Table C-1 &amp; C-2</t>
  </si>
  <si>
    <t>UNCONTROLLED</t>
  </si>
  <si>
    <t>A</t>
  </si>
  <si>
    <t>Asphalt &amp; Road Oil</t>
  </si>
  <si>
    <t>Wood and wood residuals</t>
  </si>
  <si>
    <t xml:space="preserve"> </t>
  </si>
  <si>
    <t>"=((100-M)/100)*17.48)*93.8"</t>
  </si>
  <si>
    <t>"=((100-M)/100)*17.48)*0.0036)"</t>
  </si>
  <si>
    <t>Emfac</t>
  </si>
  <si>
    <t>per short ton formula</t>
  </si>
  <si>
    <t>((100-M)/100)*17.48)*93.8</t>
  </si>
  <si>
    <t>"=((100-M)/100)*17.48)*0.0072"</t>
  </si>
  <si>
    <t>((100-M)/100)*17.48)*0.0036)</t>
  </si>
  <si>
    <t>Emission Factor</t>
  </si>
  <si>
    <t>MMBTU</t>
  </si>
  <si>
    <t>E6BTU</t>
  </si>
  <si>
    <t>Road Oil and Asphalt</t>
  </si>
  <si>
    <r>
      <t>Wood and Wood Residuals (dry basis)</t>
    </r>
    <r>
      <rPr>
        <vertAlign val="superscript"/>
        <sz val="11"/>
        <color theme="1"/>
        <rFont val="Arial"/>
        <family val="2"/>
      </rPr>
      <t>5</t>
    </r>
  </si>
  <si>
    <t>Municipal refuse or MSW</t>
  </si>
  <si>
    <t>mmBtu/dry scf</t>
  </si>
  <si>
    <t>Applicability 1</t>
  </si>
  <si>
    <t>Applicability 2</t>
  </si>
  <si>
    <t>APPLICABILITY Heat</t>
  </si>
  <si>
    <t xml:space="preserve">Mixed coal for commercial sector use. </t>
  </si>
  <si>
    <t xml:space="preserve">Mixed coal for use in industrial coking. </t>
  </si>
  <si>
    <t xml:space="preserve">Mixed coal for industrial sector use. </t>
  </si>
  <si>
    <t xml:space="preserve">For U.S. weighted average natural gas. </t>
  </si>
  <si>
    <t xml:space="preserve">Used oil. </t>
  </si>
  <si>
    <t xml:space="preserve">The HHV for components of LPG determined at 60 °F and saturation pressure with the exception of ethylene. </t>
  </si>
  <si>
    <t xml:space="preserve">Ethylene HHV determined at 41 °F (5 °C) and saturation pressure. </t>
  </si>
  <si>
    <t xml:space="preserve">Naphtha (&lt;401 deg F). </t>
  </si>
  <si>
    <t xml:space="preserve">Natural gasoline. </t>
  </si>
  <si>
    <t xml:space="preserve">Other oil (&gt;401 deg F). </t>
  </si>
  <si>
    <t xml:space="preserve">Liquid petroleum coke. </t>
  </si>
  <si>
    <t xml:space="preserve">All finished products within the naphtha boiling range that are used as paint thinners, cleaners, or solvents. These products are refined to a specified flash point. Special naphthas include all commercial hexane and cleaning solvents conforming to ASTM Specification D1836 and D484, respectively. Naphthas to be blended or marketed as motor gasoline or aviation gasoline, or that are to be used as petrochemical and synthetic natural gas (SNG) feedstocks are excluded. </t>
  </si>
  <si>
    <t xml:space="preserve">Motor gasoline. </t>
  </si>
  <si>
    <t xml:space="preserve">Aviation gasoline. </t>
  </si>
  <si>
    <t xml:space="preserve">Solid petroleum coke. </t>
  </si>
  <si>
    <t xml:space="preserve">Propane gas. </t>
  </si>
  <si>
    <t xml:space="preserve">Agricultural byproducts. </t>
  </si>
  <si>
    <t xml:space="preserve">Solid byproducts. </t>
  </si>
  <si>
    <t xml:space="preserve">Other Biomass Gases. </t>
  </si>
  <si>
    <t xml:space="preserve">100% biodiesel. </t>
  </si>
  <si>
    <t xml:space="preserve">Vegetable oil. </t>
  </si>
  <si>
    <r>
      <t xml:space="preserve">Wood and Wood Residuals </t>
    </r>
    <r>
      <rPr>
        <sz val="11"/>
        <color rgb="FFFF0000"/>
        <rFont val="Arial"/>
        <family val="2"/>
      </rPr>
      <t xml:space="preserve">(50% moisture). </t>
    </r>
  </si>
  <si>
    <r>
      <t xml:space="preserve">Wood and Wood Residuals </t>
    </r>
    <r>
      <rPr>
        <sz val="11"/>
        <color rgb="FFFF0000"/>
        <rFont val="Arial"/>
        <family val="2"/>
      </rPr>
      <t>(40% moisture)</t>
    </r>
    <r>
      <rPr>
        <sz val="11"/>
        <color theme="1"/>
        <rFont val="Arial"/>
        <family val="2"/>
      </rPr>
      <t xml:space="preserve">. </t>
    </r>
  </si>
  <si>
    <r>
      <t xml:space="preserve">Wood and Wood Residuals </t>
    </r>
    <r>
      <rPr>
        <sz val="11"/>
        <color rgb="FFFF0000"/>
        <rFont val="Arial"/>
        <family val="2"/>
      </rPr>
      <t>(25% moisture)</t>
    </r>
    <r>
      <rPr>
        <sz val="11"/>
        <color theme="1"/>
        <rFont val="Arial"/>
        <family val="2"/>
      </rPr>
      <t xml:space="preserve">. </t>
    </r>
  </si>
  <si>
    <r>
      <t xml:space="preserve">Wood and Wood Residuals </t>
    </r>
    <r>
      <rPr>
        <sz val="11"/>
        <color rgb="FFFF0000"/>
        <rFont val="Arial"/>
        <family val="2"/>
      </rPr>
      <t>(20% moisture)</t>
    </r>
    <r>
      <rPr>
        <sz val="11"/>
        <color theme="1"/>
        <rFont val="Arial"/>
        <family val="2"/>
      </rPr>
      <t xml:space="preserve">. </t>
    </r>
  </si>
  <si>
    <r>
      <t xml:space="preserve">Wood and Wood Residuals </t>
    </r>
    <r>
      <rPr>
        <sz val="11"/>
        <color rgb="FFFF0000"/>
        <rFont val="Arial"/>
        <family val="2"/>
      </rPr>
      <t>(15% moisture)</t>
    </r>
    <r>
      <rPr>
        <sz val="11"/>
        <color theme="1"/>
        <rFont val="Arial"/>
        <family val="2"/>
      </rPr>
      <t xml:space="preserve">. </t>
    </r>
  </si>
  <si>
    <t>XX</t>
  </si>
  <si>
    <t>https://www.ecfr.gov/current/title-40/chapter-I/subchapter-C/part-98/subpart-C/appendix-Table%20C-1%20to%20Subpart%20C%20of%20Part%2098</t>
  </si>
  <si>
    <r>
      <t>Default CO</t>
    </r>
    <r>
      <rPr>
        <vertAlign val="subscript"/>
        <sz val="11"/>
        <color theme="1"/>
        <rFont val="Calibri"/>
        <family val="2"/>
        <scheme val="minor"/>
      </rPr>
      <t>2</t>
    </r>
    <r>
      <rPr>
        <sz val="11"/>
        <color theme="1"/>
        <rFont val="Calibri"/>
        <family val="2"/>
        <scheme val="minor"/>
      </rPr>
      <t xml:space="preserve"> Emission Factors and High Heat Values for Various Types of Fuel</t>
    </r>
  </si>
  <si>
    <r>
      <t>Default CO</t>
    </r>
    <r>
      <rPr>
        <b/>
        <vertAlign val="subscript"/>
        <sz val="11"/>
        <color theme="1"/>
        <rFont val="Calibri"/>
        <family val="2"/>
        <scheme val="minor"/>
      </rPr>
      <t>2</t>
    </r>
  </si>
  <si>
    <r>
      <t>kg CO</t>
    </r>
    <r>
      <rPr>
        <vertAlign val="subscript"/>
        <sz val="11"/>
        <color theme="1"/>
        <rFont val="Calibri"/>
        <family val="2"/>
        <scheme val="minor"/>
      </rPr>
      <t>2</t>
    </r>
    <r>
      <rPr>
        <sz val="11"/>
        <color theme="1"/>
        <rFont val="Calibri"/>
        <family val="2"/>
        <scheme val="minor"/>
      </rPr>
      <t>/mmBtu</t>
    </r>
  </si>
  <si>
    <r>
      <t>1.026 × 10</t>
    </r>
    <r>
      <rPr>
        <vertAlign val="superscript"/>
        <sz val="11"/>
        <color theme="1"/>
        <rFont val="Calibri"/>
        <family val="2"/>
        <scheme val="minor"/>
      </rPr>
      <t>−3</t>
    </r>
  </si>
  <si>
    <r>
      <t>Liquefied petroleum gases (LPG)</t>
    </r>
    <r>
      <rPr>
        <vertAlign val="superscript"/>
        <sz val="11"/>
        <color theme="1"/>
        <rFont val="Calibri"/>
        <family val="2"/>
        <scheme val="minor"/>
      </rPr>
      <t>1</t>
    </r>
  </si>
  <si>
    <r>
      <t>Propane</t>
    </r>
    <r>
      <rPr>
        <vertAlign val="superscript"/>
        <sz val="11"/>
        <color theme="1"/>
        <rFont val="Calibri"/>
        <family val="2"/>
        <scheme val="minor"/>
      </rPr>
      <t>1</t>
    </r>
  </si>
  <si>
    <r>
      <t>Propylene</t>
    </r>
    <r>
      <rPr>
        <vertAlign val="superscript"/>
        <sz val="11"/>
        <color theme="1"/>
        <rFont val="Calibri"/>
        <family val="2"/>
        <scheme val="minor"/>
      </rPr>
      <t>2</t>
    </r>
  </si>
  <si>
    <r>
      <t>Ethane</t>
    </r>
    <r>
      <rPr>
        <vertAlign val="superscript"/>
        <sz val="11"/>
        <color theme="1"/>
        <rFont val="Calibri"/>
        <family val="2"/>
        <scheme val="minor"/>
      </rPr>
      <t>1</t>
    </r>
  </si>
  <si>
    <r>
      <t>Ethylene</t>
    </r>
    <r>
      <rPr>
        <vertAlign val="superscript"/>
        <sz val="11"/>
        <color theme="1"/>
        <rFont val="Calibri"/>
        <family val="2"/>
        <scheme val="minor"/>
      </rPr>
      <t>2</t>
    </r>
  </si>
  <si>
    <r>
      <t>Isobutane</t>
    </r>
    <r>
      <rPr>
        <vertAlign val="superscript"/>
        <sz val="11"/>
        <color theme="1"/>
        <rFont val="Calibri"/>
        <family val="2"/>
        <scheme val="minor"/>
      </rPr>
      <t>1</t>
    </r>
  </si>
  <si>
    <r>
      <t>Isobutylene</t>
    </r>
    <r>
      <rPr>
        <vertAlign val="superscript"/>
        <sz val="11"/>
        <color theme="1"/>
        <rFont val="Calibri"/>
        <family val="2"/>
        <scheme val="minor"/>
      </rPr>
      <t>1</t>
    </r>
  </si>
  <si>
    <r>
      <t>Butane</t>
    </r>
    <r>
      <rPr>
        <vertAlign val="superscript"/>
        <sz val="11"/>
        <color theme="1"/>
        <rFont val="Calibri"/>
        <family val="2"/>
        <scheme val="minor"/>
      </rPr>
      <t>1</t>
    </r>
  </si>
  <si>
    <r>
      <t>Butylene</t>
    </r>
    <r>
      <rPr>
        <vertAlign val="superscript"/>
        <sz val="11"/>
        <color theme="1"/>
        <rFont val="Calibri"/>
        <family val="2"/>
        <scheme val="minor"/>
      </rPr>
      <t>1</t>
    </r>
  </si>
  <si>
    <r>
      <t>kg CO</t>
    </r>
    <r>
      <rPr>
        <vertAlign val="subscript"/>
        <sz val="11"/>
        <color theme="1"/>
        <rFont val="Calibri"/>
        <family val="2"/>
        <scheme val="minor"/>
      </rPr>
      <t>2</t>
    </r>
    <r>
      <rPr>
        <sz val="11"/>
        <color theme="1"/>
        <rFont val="Calibri"/>
        <family val="2"/>
        <scheme val="minor"/>
      </rPr>
      <t>/mmBtu.</t>
    </r>
  </si>
  <si>
    <t>102.41.</t>
  </si>
  <si>
    <r>
      <t>2.516 × 10</t>
    </r>
    <r>
      <rPr>
        <vertAlign val="superscript"/>
        <sz val="11"/>
        <color theme="1"/>
        <rFont val="Calibri"/>
        <family val="2"/>
        <scheme val="minor"/>
      </rPr>
      <t>−3</t>
    </r>
  </si>
  <si>
    <t>61.46.</t>
  </si>
  <si>
    <r>
      <t>0.092 × 10</t>
    </r>
    <r>
      <rPr>
        <vertAlign val="superscript"/>
        <sz val="11"/>
        <color theme="1"/>
        <rFont val="Calibri"/>
        <family val="2"/>
        <scheme val="minor"/>
      </rPr>
      <t>−3</t>
    </r>
  </si>
  <si>
    <r>
      <t>0.599 × 10</t>
    </r>
    <r>
      <rPr>
        <vertAlign val="superscript"/>
        <sz val="11"/>
        <color theme="1"/>
        <rFont val="Calibri"/>
        <family val="2"/>
        <scheme val="minor"/>
      </rPr>
      <t>−3</t>
    </r>
  </si>
  <si>
    <r>
      <t>Fuel Gas</t>
    </r>
    <r>
      <rPr>
        <vertAlign val="superscript"/>
        <sz val="11"/>
        <color theme="1"/>
        <rFont val="Calibri"/>
        <family val="2"/>
        <scheme val="minor"/>
      </rPr>
      <t>4</t>
    </r>
  </si>
  <si>
    <r>
      <t>1.388 × 10</t>
    </r>
    <r>
      <rPr>
        <vertAlign val="superscript"/>
        <sz val="11"/>
        <color theme="1"/>
        <rFont val="Calibri"/>
        <family val="2"/>
        <scheme val="minor"/>
      </rPr>
      <t>−3</t>
    </r>
  </si>
  <si>
    <r>
      <t>Wood and Wood Residuals (dry basis)</t>
    </r>
    <r>
      <rPr>
        <vertAlign val="superscript"/>
        <sz val="11"/>
        <color theme="1"/>
        <rFont val="Calibri"/>
        <family val="2"/>
        <scheme val="minor"/>
      </rPr>
      <t>5</t>
    </r>
  </si>
  <si>
    <r>
      <t>0.485 × 10</t>
    </r>
    <r>
      <rPr>
        <vertAlign val="superscript"/>
        <sz val="11"/>
        <color theme="1"/>
        <rFont val="Calibri"/>
        <family val="2"/>
        <scheme val="minor"/>
      </rPr>
      <t>−3</t>
    </r>
  </si>
  <si>
    <r>
      <t>0.655 × 10</t>
    </r>
    <r>
      <rPr>
        <vertAlign val="superscript"/>
        <sz val="11"/>
        <color theme="1"/>
        <rFont val="Calibri"/>
        <family val="2"/>
        <scheme val="minor"/>
      </rPr>
      <t>−3</t>
    </r>
  </si>
  <si>
    <r>
      <t>1</t>
    </r>
    <r>
      <rPr>
        <sz val="11"/>
        <color theme="1"/>
        <rFont val="Calibri"/>
        <family val="2"/>
        <scheme val="minor"/>
      </rPr>
      <t xml:space="preserve"> The HHV for components of LPG determined at 60 °F and saturation pressure with the exception of ethylene.</t>
    </r>
  </si>
  <si>
    <r>
      <t>2</t>
    </r>
    <r>
      <rPr>
        <sz val="11"/>
        <color theme="1"/>
        <rFont val="Calibri"/>
        <family val="2"/>
        <scheme val="minor"/>
      </rPr>
      <t xml:space="preserve"> Ethylene HHV determined at 41 °F (5 °C) and saturation pressure.</t>
    </r>
  </si>
  <si>
    <r>
      <t>3</t>
    </r>
    <r>
      <rPr>
        <sz val="11"/>
        <color theme="1"/>
        <rFont val="Calibri"/>
        <family val="2"/>
        <scheme val="minor"/>
      </rPr>
      <t xml:space="preserve"> Use of this default HHV is allowed only for: (a) Units that combust MSW, do not generate steam, and are allowed to use Tier 1; (b) units that derive no more than 10 percent of their annual heat input from MSW and/or tires; and (c) small batch incinerators that combust no more than 1,000 tons of MSW per year.</t>
    </r>
  </si>
  <si>
    <r>
      <t>4</t>
    </r>
    <r>
      <rPr>
        <sz val="11"/>
        <color theme="1"/>
        <rFont val="Calibri"/>
        <family val="2"/>
        <scheme val="minor"/>
      </rPr>
      <t xml:space="preserve"> Reporters subject to subpart X of this part that are complying with § 98.243(d) or subpart Y of this part may only use the default HHV and the default CO</t>
    </r>
    <r>
      <rPr>
        <vertAlign val="subscript"/>
        <sz val="11"/>
        <color theme="1"/>
        <rFont val="Calibri"/>
        <family val="2"/>
        <scheme val="minor"/>
      </rPr>
      <t>2</t>
    </r>
    <r>
      <rPr>
        <sz val="11"/>
        <color theme="1"/>
        <rFont val="Calibri"/>
        <family val="2"/>
        <scheme val="minor"/>
      </rPr>
      <t xml:space="preserve"> emission factor for fuel gas combustion under the conditions prescribed in § 98.243(d)(2)(i) and (d)(2)(ii) and § 98.252(a)(1) and (a)(2), respectively. Otherwise, reporters subject to subpart X or subpart Y shall use either Tier 3 (Equation C–5) or Tier 4.</t>
    </r>
  </si>
  <si>
    <r>
      <t>5</t>
    </r>
    <r>
      <rPr>
        <sz val="11"/>
        <color theme="1"/>
        <rFont val="Calibri"/>
        <family val="2"/>
        <scheme val="minor"/>
      </rPr>
      <t xml:space="preserve"> Use the following formula to calculate a wet basis HHV for use in Equation C–1: HHV</t>
    </r>
    <r>
      <rPr>
        <vertAlign val="subscript"/>
        <sz val="11"/>
        <color theme="1"/>
        <rFont val="Calibri"/>
        <family val="2"/>
        <scheme val="minor"/>
      </rPr>
      <t>w</t>
    </r>
    <r>
      <rPr>
        <sz val="11"/>
        <color theme="1"/>
        <rFont val="Calibri"/>
        <family val="2"/>
        <scheme val="minor"/>
      </rPr>
      <t xml:space="preserve"> = ((100 − M)/100)*HHV</t>
    </r>
    <r>
      <rPr>
        <vertAlign val="subscript"/>
        <sz val="11"/>
        <color theme="1"/>
        <rFont val="Calibri"/>
        <family val="2"/>
        <scheme val="minor"/>
      </rPr>
      <t>d</t>
    </r>
    <r>
      <rPr>
        <sz val="11"/>
        <color theme="1"/>
        <rFont val="Calibri"/>
        <family val="2"/>
        <scheme val="minor"/>
      </rPr>
      <t xml:space="preserve"> where HHV</t>
    </r>
    <r>
      <rPr>
        <vertAlign val="subscript"/>
        <sz val="11"/>
        <color theme="1"/>
        <rFont val="Calibri"/>
        <family val="2"/>
        <scheme val="minor"/>
      </rPr>
      <t>w</t>
    </r>
    <r>
      <rPr>
        <sz val="11"/>
        <color theme="1"/>
        <rFont val="Calibri"/>
        <family val="2"/>
        <scheme val="minor"/>
      </rPr>
      <t xml:space="preserve"> = wet basis HHV, M = moisture content (percent) and HHV</t>
    </r>
    <r>
      <rPr>
        <vertAlign val="subscript"/>
        <sz val="11"/>
        <color theme="1"/>
        <rFont val="Calibri"/>
        <family val="2"/>
        <scheme val="minor"/>
      </rPr>
      <t>d</t>
    </r>
    <r>
      <rPr>
        <sz val="11"/>
        <color theme="1"/>
        <rFont val="Calibri"/>
        <family val="2"/>
        <scheme val="minor"/>
      </rPr>
      <t xml:space="preserve"> = dry basis HHV from Table C–1.</t>
    </r>
  </si>
  <si>
    <r>
      <t>Table C–2 to Subpart C of Part 98—Default CH</t>
    </r>
    <r>
      <rPr>
        <b/>
        <vertAlign val="subscript"/>
        <sz val="18"/>
        <color theme="1"/>
        <rFont val="Calibri"/>
        <family val="2"/>
        <scheme val="minor"/>
      </rPr>
      <t>4</t>
    </r>
    <r>
      <rPr>
        <b/>
        <sz val="18"/>
        <color theme="1"/>
        <rFont val="Calibri"/>
        <family val="2"/>
        <scheme val="minor"/>
      </rPr>
      <t xml:space="preserve"> and N</t>
    </r>
    <r>
      <rPr>
        <b/>
        <vertAlign val="subscript"/>
        <sz val="18"/>
        <color theme="1"/>
        <rFont val="Calibri"/>
        <family val="2"/>
        <scheme val="minor"/>
      </rPr>
      <t>2</t>
    </r>
    <r>
      <rPr>
        <b/>
        <sz val="18"/>
        <color theme="1"/>
        <rFont val="Calibri"/>
        <family val="2"/>
        <scheme val="minor"/>
      </rPr>
      <t>O Emission Factors for Various Types of Fuel</t>
    </r>
  </si>
  <si>
    <r>
      <t>Default CH</t>
    </r>
    <r>
      <rPr>
        <b/>
        <vertAlign val="subscript"/>
        <sz val="11"/>
        <color theme="1"/>
        <rFont val="Calibri"/>
        <family val="2"/>
        <scheme val="minor"/>
      </rPr>
      <t>4</t>
    </r>
    <r>
      <rPr>
        <b/>
        <sz val="11"/>
        <color theme="1"/>
        <rFont val="Calibri"/>
        <family val="2"/>
        <scheme val="minor"/>
      </rPr>
      <t xml:space="preserve"> emission factor (kg CH</t>
    </r>
    <r>
      <rPr>
        <b/>
        <vertAlign val="subscript"/>
        <sz val="11"/>
        <color theme="1"/>
        <rFont val="Calibri"/>
        <family val="2"/>
        <scheme val="minor"/>
      </rPr>
      <t>4</t>
    </r>
    <r>
      <rPr>
        <b/>
        <sz val="11"/>
        <color theme="1"/>
        <rFont val="Calibri"/>
        <family val="2"/>
        <scheme val="minor"/>
      </rPr>
      <t>/mmBtu)</t>
    </r>
  </si>
  <si>
    <r>
      <t>Default N</t>
    </r>
    <r>
      <rPr>
        <b/>
        <vertAlign val="subscript"/>
        <sz val="11"/>
        <color theme="1"/>
        <rFont val="Calibri"/>
        <family val="2"/>
        <scheme val="minor"/>
      </rPr>
      <t>2</t>
    </r>
    <r>
      <rPr>
        <b/>
        <sz val="11"/>
        <color theme="1"/>
        <rFont val="Calibri"/>
        <family val="2"/>
        <scheme val="minor"/>
      </rPr>
      <t>O emission factor (kg N</t>
    </r>
    <r>
      <rPr>
        <b/>
        <vertAlign val="subscript"/>
        <sz val="11"/>
        <color theme="1"/>
        <rFont val="Calibri"/>
        <family val="2"/>
        <scheme val="minor"/>
      </rPr>
      <t>2</t>
    </r>
    <r>
      <rPr>
        <b/>
        <sz val="11"/>
        <color theme="1"/>
        <rFont val="Calibri"/>
        <family val="2"/>
        <scheme val="minor"/>
      </rPr>
      <t>O/mmBtu)</t>
    </r>
  </si>
  <si>
    <t>Coal and Coke (All fuel types in Table C–1)</t>
  </si>
  <si>
    <r>
      <t>1.1 × 10</t>
    </r>
    <r>
      <rPr>
        <vertAlign val="superscript"/>
        <sz val="11"/>
        <color theme="1"/>
        <rFont val="Calibri"/>
        <family val="2"/>
        <scheme val="minor"/>
      </rPr>
      <t>−02</t>
    </r>
  </si>
  <si>
    <r>
      <t>1.6 × 10</t>
    </r>
    <r>
      <rPr>
        <vertAlign val="superscript"/>
        <sz val="11"/>
        <color theme="1"/>
        <rFont val="Calibri"/>
        <family val="2"/>
        <scheme val="minor"/>
      </rPr>
      <t>−03</t>
    </r>
  </si>
  <si>
    <r>
      <t>1.0 × 10</t>
    </r>
    <r>
      <rPr>
        <vertAlign val="superscript"/>
        <sz val="11"/>
        <color theme="1"/>
        <rFont val="Calibri"/>
        <family val="2"/>
        <scheme val="minor"/>
      </rPr>
      <t>−03</t>
    </r>
  </si>
  <si>
    <r>
      <t>1.0 × 10</t>
    </r>
    <r>
      <rPr>
        <vertAlign val="superscript"/>
        <sz val="11"/>
        <color theme="1"/>
        <rFont val="Calibri"/>
        <family val="2"/>
        <scheme val="minor"/>
      </rPr>
      <t>−04</t>
    </r>
  </si>
  <si>
    <t>Petroleum Products (All fuel types in Table C–1)</t>
  </si>
  <si>
    <r>
      <t>3.0 × 10</t>
    </r>
    <r>
      <rPr>
        <vertAlign val="superscript"/>
        <sz val="11"/>
        <color theme="1"/>
        <rFont val="Calibri"/>
        <family val="2"/>
        <scheme val="minor"/>
      </rPr>
      <t>−03</t>
    </r>
  </si>
  <si>
    <r>
      <t>6.0 × 10</t>
    </r>
    <r>
      <rPr>
        <vertAlign val="superscript"/>
        <sz val="11"/>
        <color theme="1"/>
        <rFont val="Calibri"/>
        <family val="2"/>
        <scheme val="minor"/>
      </rPr>
      <t>−04</t>
    </r>
  </si>
  <si>
    <t>Fuel Gas</t>
  </si>
  <si>
    <t>Other Fuels—Solid</t>
  </si>
  <si>
    <r>
      <t>3.2 × 10</t>
    </r>
    <r>
      <rPr>
        <vertAlign val="superscript"/>
        <sz val="11"/>
        <color theme="1"/>
        <rFont val="Calibri"/>
        <family val="2"/>
        <scheme val="minor"/>
      </rPr>
      <t>−02</t>
    </r>
  </si>
  <si>
    <r>
      <t>4.2 × 10</t>
    </r>
    <r>
      <rPr>
        <vertAlign val="superscript"/>
        <sz val="11"/>
        <color theme="1"/>
        <rFont val="Calibri"/>
        <family val="2"/>
        <scheme val="minor"/>
      </rPr>
      <t>−03</t>
    </r>
  </si>
  <si>
    <r>
      <t>2.2 × 10</t>
    </r>
    <r>
      <rPr>
        <vertAlign val="superscript"/>
        <sz val="11"/>
        <color theme="1"/>
        <rFont val="Calibri"/>
        <family val="2"/>
        <scheme val="minor"/>
      </rPr>
      <t>−05</t>
    </r>
  </si>
  <si>
    <r>
      <t>4.8 × 10</t>
    </r>
    <r>
      <rPr>
        <vertAlign val="superscript"/>
        <sz val="11"/>
        <color theme="1"/>
        <rFont val="Calibri"/>
        <family val="2"/>
        <scheme val="minor"/>
      </rPr>
      <t>−04</t>
    </r>
  </si>
  <si>
    <t>Biomass Fuels—Solid (All fuel types in Table C–1, except wood and wood residuals)</t>
  </si>
  <si>
    <r>
      <t>7.2 × 10</t>
    </r>
    <r>
      <rPr>
        <vertAlign val="superscript"/>
        <sz val="11"/>
        <color theme="1"/>
        <rFont val="Calibri"/>
        <family val="2"/>
        <scheme val="minor"/>
      </rPr>
      <t>−03</t>
    </r>
  </si>
  <si>
    <r>
      <t>3.6 × 10</t>
    </r>
    <r>
      <rPr>
        <vertAlign val="superscript"/>
        <sz val="11"/>
        <color theme="1"/>
        <rFont val="Calibri"/>
        <family val="2"/>
        <scheme val="minor"/>
      </rPr>
      <t>−03</t>
    </r>
  </si>
  <si>
    <t>Biomass Fuels—Gaseous (All fuel types in Table C–1)</t>
  </si>
  <si>
    <r>
      <t>3.2 × 10</t>
    </r>
    <r>
      <rPr>
        <vertAlign val="superscript"/>
        <sz val="11"/>
        <color theme="1"/>
        <rFont val="Calibri"/>
        <family val="2"/>
        <scheme val="minor"/>
      </rPr>
      <t>−03</t>
    </r>
  </si>
  <si>
    <r>
      <t>6.3 × 10</t>
    </r>
    <r>
      <rPr>
        <vertAlign val="superscript"/>
        <sz val="11"/>
        <color theme="1"/>
        <rFont val="Calibri"/>
        <family val="2"/>
        <scheme val="minor"/>
      </rPr>
      <t>−04</t>
    </r>
  </si>
  <si>
    <t>Biomass Fuels—Liquid (All fuel types in Table C–1)</t>
  </si>
  <si>
    <r>
      <t>1.1 × 10</t>
    </r>
    <r>
      <rPr>
        <vertAlign val="superscript"/>
        <sz val="11"/>
        <color theme="1"/>
        <rFont val="Calibri"/>
        <family val="2"/>
        <scheme val="minor"/>
      </rPr>
      <t>−03</t>
    </r>
  </si>
  <si>
    <r>
      <t>1.1 × 10</t>
    </r>
    <r>
      <rPr>
        <vertAlign val="superscript"/>
        <sz val="11"/>
        <color theme="1"/>
        <rFont val="Calibri"/>
        <family val="2"/>
        <scheme val="minor"/>
      </rPr>
      <t>−04</t>
    </r>
  </si>
  <si>
    <r>
      <t>Note: Those employing this table are assumed to fall under the IPCC definitions of the “Energy Industry” or “Manufacturing Industries and Construction”. In all fuels except for coal the values for these two categories are identical. For coal combustion, those who fall within the IPCC “Energy Industry” category may employ a value of 1g of CH</t>
    </r>
    <r>
      <rPr>
        <vertAlign val="subscript"/>
        <sz val="11"/>
        <color theme="1"/>
        <rFont val="Calibri"/>
        <family val="2"/>
        <scheme val="minor"/>
      </rPr>
      <t>4</t>
    </r>
    <r>
      <rPr>
        <sz val="11"/>
        <color theme="1"/>
        <rFont val="Calibri"/>
        <family val="2"/>
        <scheme val="minor"/>
      </rPr>
      <t>/mmBtu.</t>
    </r>
  </si>
  <si>
    <t>[78 FR 71952, Nov. 29, 2013, as amended at 81 FR 89252, Dec. 9, 2016]</t>
  </si>
  <si>
    <t>https://www.ecfr.gov/current/title-40/chapter-I/subchapter-C/part-98/subpart-C/appendix-Table%20C-2%20to%20Subpart%20C%20of%20Part%2098</t>
  </si>
  <si>
    <t>Source:</t>
  </si>
  <si>
    <t xml:space="preserve">((100-M)/100)*17.48)*0.0072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</si>
</sst>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0000000"/>
    <numFmt numFmtId="165" formatCode="#,##0.0000"/>
    <numFmt numFmtId="166" formatCode="#,##0.00000"/>
    <numFmt numFmtId="167" formatCode="0.0000"/>
    <numFmt numFmtId="168" formatCode="0.00000000"/>
    <numFmt numFmtId="169" formatCode="0.0000000000"/>
  </numFmts>
  <fonts count="20" x14ac:knownFonts="1">
    <font>
      <sz val="11"/>
      <color theme="1"/>
      <name val="Calibri"/>
      <family val="2"/>
      <scheme val="minor"/>
    </font>
    <font>
      <sz val="11"/>
      <color theme="1"/>
      <name val="Arial"/>
      <family val="2"/>
    </font>
    <font>
      <b/>
      <sz val="11"/>
      <color theme="1"/>
      <name val="Arial"/>
      <family val="2"/>
    </font>
    <font>
      <vertAlign val="superscript"/>
      <sz val="11"/>
      <color theme="1"/>
      <name val="Arial"/>
      <family val="2"/>
    </font>
    <font>
      <sz val="11"/>
      <color rgb="FFFF0000"/>
      <name val="Arial"/>
      <family val="2"/>
    </font>
    <font>
      <b/>
      <sz val="11"/>
      <color theme="1"/>
      <name val="Calibri"/>
      <family val="2"/>
      <scheme val="minor"/>
    </font>
    <font>
      <b/>
      <vertAlign val="subscript"/>
      <sz val="7"/>
      <color theme="1"/>
      <name val="Calibri"/>
      <family val="2"/>
      <scheme val="minor"/>
    </font>
    <font>
      <vertAlign val="subscript"/>
      <sz val="7"/>
      <color theme="1"/>
      <name val="Calibri"/>
      <family val="2"/>
      <scheme val="minor"/>
    </font>
    <font>
      <vertAlign val="superscript"/>
      <sz val="7"/>
      <color theme="1"/>
      <name val="Calibri"/>
      <family val="2"/>
      <scheme val="minor"/>
    </font>
    <font>
      <sz val="10"/>
      <color rgb="FF000000"/>
      <name val="Arial"/>
      <family val="2"/>
    </font>
    <font>
      <sz val="11"/>
      <name val="Arial"/>
      <family val="2"/>
    </font>
    <font>
      <u/>
      <sz val="12"/>
      <color theme="1"/>
      <name val="Arial"/>
      <family val="2"/>
    </font>
    <font>
      <b/>
      <vertAlign val="subscript"/>
      <sz val="11"/>
      <color theme="1"/>
      <name val="Arial"/>
      <family val="2"/>
    </font>
    <font>
      <sz val="11"/>
      <color theme="1"/>
      <name val="Calibri"/>
      <family val="2"/>
      <scheme val="minor"/>
    </font>
    <font>
      <vertAlign val="subscript"/>
      <sz val="11"/>
      <color theme="1"/>
      <name val="Calibri"/>
      <family val="2"/>
      <scheme val="minor"/>
    </font>
    <font>
      <sz val="11"/>
      <color rgb="FF212121"/>
      <name val="Calibri"/>
      <family val="2"/>
      <scheme val="minor"/>
    </font>
    <font>
      <b/>
      <vertAlign val="subscript"/>
      <sz val="11"/>
      <color theme="1"/>
      <name val="Calibri"/>
      <family val="2"/>
      <scheme val="minor"/>
    </font>
    <font>
      <vertAlign val="superscript"/>
      <sz val="11"/>
      <color theme="1"/>
      <name val="Calibri"/>
      <family val="2"/>
      <scheme val="minor"/>
    </font>
    <font>
      <b/>
      <sz val="18"/>
      <color theme="1"/>
      <name val="Calibri"/>
      <family val="2"/>
      <scheme val="minor"/>
    </font>
    <font>
      <b/>
      <vertAlign val="subscript"/>
      <sz val="18"/>
      <color theme="1"/>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6"/>
        <bgColor indexed="64"/>
      </patternFill>
    </fill>
    <fill>
      <patternFill patternType="solid">
        <fgColor theme="5" tint="0.59999389629810485"/>
        <bgColor indexed="64"/>
      </patternFill>
    </fill>
    <fill>
      <patternFill patternType="solid">
        <fgColor rgb="FFECECEC"/>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ck">
        <color rgb="FF000000"/>
      </left>
      <right style="thick">
        <color rgb="FF000000"/>
      </right>
      <top style="thick">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thick">
        <color rgb="FF000000"/>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3" fillId="0" borderId="0" applyFont="0" applyFill="0" applyBorder="0" applyAlignment="0" applyProtection="0"/>
  </cellStyleXfs>
  <cellXfs count="159">
    <xf numFmtId="0" fontId="0" fillId="0" borderId="0" xfId="0"/>
    <xf numFmtId="0" fontId="2" fillId="2" borderId="1" xfId="0" applyFont="1" applyFill="1" applyBorder="1" applyAlignment="1">
      <alignment horizontal="center" wrapText="1"/>
    </xf>
    <xf numFmtId="0" fontId="1" fillId="2" borderId="1" xfId="0" applyFont="1" applyFill="1" applyBorder="1" applyAlignment="1">
      <alignment horizontal="left" vertical="top" wrapText="1"/>
    </xf>
    <xf numFmtId="0" fontId="1" fillId="2" borderId="1" xfId="0" applyFont="1" applyFill="1" applyBorder="1" applyAlignment="1">
      <alignment horizontal="right" vertical="top" wrapText="1"/>
    </xf>
    <xf numFmtId="0" fontId="1" fillId="0" borderId="0" xfId="0" applyFont="1"/>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right" vertical="top" wrapText="1"/>
    </xf>
    <xf numFmtId="4" fontId="2" fillId="3" borderId="1" xfId="0" applyNumberFormat="1" applyFont="1" applyFill="1" applyBorder="1"/>
    <xf numFmtId="0" fontId="2" fillId="2"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xf numFmtId="2" fontId="1" fillId="2" borderId="1" xfId="0" applyNumberFormat="1" applyFont="1" applyFill="1" applyBorder="1" applyAlignment="1">
      <alignment horizontal="left" vertical="top" wrapText="1"/>
    </xf>
    <xf numFmtId="3" fontId="1" fillId="0" borderId="0" xfId="0" applyNumberFormat="1" applyFont="1"/>
    <xf numFmtId="3" fontId="2" fillId="3" borderId="1" xfId="0" applyNumberFormat="1" applyFont="1" applyFill="1" applyBorder="1" applyAlignment="1">
      <alignment vertical="top"/>
    </xf>
    <xf numFmtId="3" fontId="1" fillId="0" borderId="1" xfId="0" applyNumberFormat="1" applyFont="1" applyBorder="1"/>
    <xf numFmtId="3" fontId="2" fillId="3" borderId="1" xfId="0" applyNumberFormat="1" applyFont="1" applyFill="1" applyBorder="1"/>
    <xf numFmtId="0" fontId="0" fillId="0" borderId="2" xfId="0" applyBorder="1" applyAlignment="1">
      <alignment vertical="center"/>
    </xf>
    <xf numFmtId="0" fontId="0" fillId="0" borderId="3" xfId="0" applyBorder="1" applyAlignment="1">
      <alignment horizontal="left" vertical="top"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12" xfId="0" applyFont="1" applyBorder="1" applyAlignment="1">
      <alignment horizont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0" fillId="0" borderId="19" xfId="0" applyBorder="1"/>
    <xf numFmtId="0" fontId="1" fillId="2" borderId="1" xfId="0" applyFont="1" applyFill="1" applyBorder="1" applyAlignment="1">
      <alignment horizontal="left" vertical="center" wrapText="1"/>
    </xf>
    <xf numFmtId="3" fontId="1" fillId="0" borderId="1" xfId="0" applyNumberFormat="1" applyFont="1" applyBorder="1" applyAlignment="1">
      <alignment vertical="center" wrapText="1"/>
    </xf>
    <xf numFmtId="2" fontId="1" fillId="0" borderId="1" xfId="0" applyNumberFormat="1" applyFont="1" applyBorder="1" applyAlignment="1">
      <alignment vertical="center" wrapText="1"/>
    </xf>
    <xf numFmtId="3" fontId="1" fillId="0" borderId="1" xfId="0" applyNumberFormat="1" applyFont="1" applyBorder="1" applyAlignment="1">
      <alignment vertical="center"/>
    </xf>
    <xf numFmtId="2" fontId="1" fillId="0" borderId="1" xfId="0" applyNumberFormat="1" applyFont="1" applyBorder="1" applyAlignment="1">
      <alignment vertical="center"/>
    </xf>
    <xf numFmtId="0" fontId="1" fillId="0" borderId="0" xfId="0" applyFont="1" applyAlignment="1">
      <alignment vertical="center"/>
    </xf>
    <xf numFmtId="0" fontId="10" fillId="2"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4" fontId="2" fillId="3" borderId="1" xfId="0" applyNumberFormat="1" applyFont="1" applyFill="1" applyBorder="1" applyAlignment="1">
      <alignment vertical="center" wrapText="1"/>
    </xf>
    <xf numFmtId="3" fontId="2" fillId="3" borderId="1" xfId="0" applyNumberFormat="1" applyFont="1" applyFill="1" applyBorder="1" applyAlignment="1">
      <alignment vertical="center" wrapText="1"/>
    </xf>
    <xf numFmtId="2" fontId="2" fillId="3" borderId="1" xfId="0" applyNumberFormat="1" applyFont="1" applyFill="1" applyBorder="1" applyAlignment="1">
      <alignment vertical="center" wrapText="1"/>
    </xf>
    <xf numFmtId="3" fontId="2" fillId="0" borderId="1" xfId="0" applyNumberFormat="1" applyFont="1" applyBorder="1" applyAlignment="1">
      <alignment wrapText="1"/>
    </xf>
    <xf numFmtId="2" fontId="1" fillId="0" borderId="1" xfId="0" applyNumberFormat="1" applyFont="1" applyBorder="1"/>
    <xf numFmtId="0" fontId="1" fillId="0" borderId="0" xfId="0" applyFont="1" applyFill="1" applyBorder="1"/>
    <xf numFmtId="2" fontId="1" fillId="0" borderId="0" xfId="0" applyNumberFormat="1" applyFont="1" applyFill="1" applyBorder="1"/>
    <xf numFmtId="4" fontId="2" fillId="0" borderId="0" xfId="0" applyNumberFormat="1" applyFont="1" applyFill="1" applyBorder="1"/>
    <xf numFmtId="4" fontId="1" fillId="0" borderId="0" xfId="0" applyNumberFormat="1" applyFont="1" applyFill="1" applyBorder="1"/>
    <xf numFmtId="2" fontId="1" fillId="0" borderId="22" xfId="0" applyNumberFormat="1" applyFont="1" applyBorder="1"/>
    <xf numFmtId="0" fontId="1" fillId="4" borderId="0" xfId="0" applyFont="1" applyFill="1"/>
    <xf numFmtId="0" fontId="2" fillId="4" borderId="1" xfId="0" applyFont="1" applyFill="1" applyBorder="1" applyAlignment="1">
      <alignment wrapText="1"/>
    </xf>
    <xf numFmtId="3" fontId="2" fillId="4" borderId="1" xfId="0" applyNumberFormat="1" applyFont="1" applyFill="1" applyBorder="1" applyAlignment="1">
      <alignment vertical="top"/>
    </xf>
    <xf numFmtId="3" fontId="1" fillId="4" borderId="1" xfId="0" applyNumberFormat="1" applyFont="1" applyFill="1" applyBorder="1"/>
    <xf numFmtId="3" fontId="2" fillId="4" borderId="1" xfId="0" applyNumberFormat="1" applyFont="1" applyFill="1" applyBorder="1"/>
    <xf numFmtId="0" fontId="1" fillId="4" borderId="1" xfId="0" applyFont="1" applyFill="1" applyBorder="1"/>
    <xf numFmtId="0" fontId="1" fillId="4" borderId="21" xfId="0" applyFont="1" applyFill="1" applyBorder="1"/>
    <xf numFmtId="4" fontId="1" fillId="4" borderId="1" xfId="0" applyNumberFormat="1" applyFont="1" applyFill="1" applyBorder="1"/>
    <xf numFmtId="4" fontId="1" fillId="4" borderId="0" xfId="0" applyNumberFormat="1" applyFont="1" applyFill="1"/>
    <xf numFmtId="4" fontId="2" fillId="4" borderId="1" xfId="0" applyNumberFormat="1" applyFont="1" applyFill="1" applyBorder="1"/>
    <xf numFmtId="4" fontId="2" fillId="4" borderId="1" xfId="0" applyNumberFormat="1" applyFont="1" applyFill="1" applyBorder="1" applyAlignment="1">
      <alignment vertical="top"/>
    </xf>
    <xf numFmtId="0" fontId="2" fillId="0" borderId="0" xfId="0" applyFont="1"/>
    <xf numFmtId="0" fontId="2" fillId="0" borderId="0" xfId="0" applyFont="1" applyAlignment="1">
      <alignment vertical="top"/>
    </xf>
    <xf numFmtId="4" fontId="2" fillId="0" borderId="1" xfId="0" applyNumberFormat="1" applyFont="1" applyFill="1" applyBorder="1" applyAlignment="1">
      <alignment vertical="top"/>
    </xf>
    <xf numFmtId="164" fontId="1" fillId="0" borderId="0" xfId="0" applyNumberFormat="1" applyFont="1"/>
    <xf numFmtId="3" fontId="2" fillId="4" borderId="0" xfId="0" applyNumberFormat="1" applyFont="1" applyFill="1" applyBorder="1"/>
    <xf numFmtId="0" fontId="1" fillId="4" borderId="0" xfId="0" applyFont="1" applyFill="1" applyBorder="1"/>
    <xf numFmtId="4" fontId="1" fillId="4" borderId="0" xfId="0" applyNumberFormat="1" applyFont="1" applyFill="1" applyBorder="1"/>
    <xf numFmtId="14" fontId="0" fillId="0" borderId="0" xfId="0" applyNumberFormat="1"/>
    <xf numFmtId="0" fontId="2" fillId="4" borderId="1" xfId="0" applyFont="1" applyFill="1" applyBorder="1" applyAlignment="1">
      <alignment horizontal="center" wrapText="1"/>
    </xf>
    <xf numFmtId="0" fontId="2" fillId="4" borderId="1" xfId="0" applyFont="1" applyFill="1" applyBorder="1" applyAlignment="1">
      <alignment horizontal="center" vertical="top" wrapText="1"/>
    </xf>
    <xf numFmtId="0" fontId="1" fillId="4" borderId="1" xfId="0" applyFont="1" applyFill="1" applyBorder="1" applyAlignment="1">
      <alignment horizontal="left" vertical="top" wrapText="1"/>
    </xf>
    <xf numFmtId="0" fontId="1" fillId="0" borderId="0" xfId="0" applyFont="1" applyAlignment="1"/>
    <xf numFmtId="4" fontId="2" fillId="3" borderId="23" xfId="0" applyNumberFormat="1" applyFont="1" applyFill="1" applyBorder="1"/>
    <xf numFmtId="0" fontId="2" fillId="4" borderId="1" xfId="0" applyFont="1" applyFill="1" applyBorder="1"/>
    <xf numFmtId="0" fontId="1" fillId="0" borderId="1" xfId="0" applyFont="1" applyFill="1" applyBorder="1" applyAlignment="1">
      <alignment horizontal="left" vertical="top" wrapText="1"/>
    </xf>
    <xf numFmtId="0" fontId="1" fillId="0" borderId="0" xfId="0" applyFont="1" applyFill="1"/>
    <xf numFmtId="0" fontId="2" fillId="0" borderId="1" xfId="0" applyFont="1" applyFill="1" applyBorder="1" applyAlignment="1">
      <alignment horizontal="center" vertical="top" wrapText="1"/>
    </xf>
    <xf numFmtId="0" fontId="1" fillId="0" borderId="1" xfId="0" applyFont="1" applyBorder="1" applyAlignment="1">
      <alignment wrapText="1"/>
    </xf>
    <xf numFmtId="3" fontId="1" fillId="0" borderId="1" xfId="0" applyNumberFormat="1" applyFont="1" applyFill="1" applyBorder="1" applyAlignment="1">
      <alignment wrapText="1"/>
    </xf>
    <xf numFmtId="0" fontId="0" fillId="0" borderId="1" xfId="0" applyBorder="1" applyAlignment="1">
      <alignment wrapText="1"/>
    </xf>
    <xf numFmtId="0" fontId="0" fillId="0" borderId="0" xfId="0" applyFill="1" applyAlignment="1">
      <alignment wrapText="1"/>
    </xf>
    <xf numFmtId="0" fontId="2" fillId="5" borderId="1" xfId="0" applyFont="1" applyFill="1" applyBorder="1" applyAlignment="1">
      <alignment horizontal="center" vertical="top" wrapText="1"/>
    </xf>
    <xf numFmtId="0" fontId="2" fillId="5" borderId="1" xfId="0" applyFont="1" applyFill="1" applyBorder="1" applyAlignment="1">
      <alignment wrapText="1"/>
    </xf>
    <xf numFmtId="0" fontId="5" fillId="5" borderId="1" xfId="0" applyFont="1" applyFill="1" applyBorder="1" applyAlignment="1">
      <alignment wrapText="1"/>
    </xf>
    <xf numFmtId="3" fontId="2" fillId="5" borderId="1" xfId="0" applyNumberFormat="1" applyFont="1" applyFill="1" applyBorder="1" applyAlignment="1">
      <alignment wrapText="1"/>
    </xf>
    <xf numFmtId="0" fontId="1" fillId="5" borderId="1" xfId="0" applyFont="1" applyFill="1" applyBorder="1" applyAlignment="1">
      <alignment wrapText="1"/>
    </xf>
    <xf numFmtId="0" fontId="0" fillId="7" borderId="0" xfId="0" applyFill="1"/>
    <xf numFmtId="0" fontId="2" fillId="8" borderId="1" xfId="0" applyFont="1" applyFill="1" applyBorder="1" applyAlignment="1">
      <alignment horizontal="center" vertical="top" wrapText="1"/>
    </xf>
    <xf numFmtId="4" fontId="2" fillId="8" borderId="24" xfId="0" applyNumberFormat="1" applyFont="1" applyFill="1" applyBorder="1"/>
    <xf numFmtId="0" fontId="1" fillId="8" borderId="1" xfId="0" applyFont="1" applyFill="1" applyBorder="1"/>
    <xf numFmtId="0" fontId="1" fillId="8" borderId="0" xfId="0" applyFont="1" applyFill="1"/>
    <xf numFmtId="4" fontId="2" fillId="8" borderId="1" xfId="0" applyNumberFormat="1" applyFont="1" applyFill="1" applyBorder="1"/>
    <xf numFmtId="4" fontId="2" fillId="8" borderId="22" xfId="0" applyNumberFormat="1" applyFont="1" applyFill="1" applyBorder="1"/>
    <xf numFmtId="165" fontId="1" fillId="4" borderId="1" xfId="0" applyNumberFormat="1" applyFont="1" applyFill="1" applyBorder="1"/>
    <xf numFmtId="169" fontId="1" fillId="2" borderId="1" xfId="0" applyNumberFormat="1" applyFont="1" applyFill="1" applyBorder="1" applyAlignment="1">
      <alignment horizontal="left" vertical="top" wrapText="1"/>
    </xf>
    <xf numFmtId="0" fontId="1" fillId="9" borderId="1" xfId="0" applyFont="1" applyFill="1" applyBorder="1" applyAlignment="1">
      <alignment horizontal="right" vertical="top" wrapText="1"/>
    </xf>
    <xf numFmtId="0" fontId="2" fillId="4" borderId="0" xfId="0" applyFont="1" applyFill="1"/>
    <xf numFmtId="4" fontId="2" fillId="4" borderId="0" xfId="0" applyNumberFormat="1" applyFont="1" applyFill="1" applyBorder="1"/>
    <xf numFmtId="166" fontId="2" fillId="4" borderId="0" xfId="0" applyNumberFormat="1" applyFont="1" applyFill="1" applyBorder="1"/>
    <xf numFmtId="166" fontId="2" fillId="4" borderId="0" xfId="0" applyNumberFormat="1" applyFont="1" applyFill="1" applyBorder="1" applyAlignment="1">
      <alignment vertical="top"/>
    </xf>
    <xf numFmtId="166" fontId="2" fillId="4" borderId="1" xfId="0" applyNumberFormat="1" applyFont="1" applyFill="1" applyBorder="1" applyAlignment="1">
      <alignment vertical="top"/>
    </xf>
    <xf numFmtId="165" fontId="1" fillId="2" borderId="1" xfId="0" applyNumberFormat="1" applyFont="1" applyFill="1" applyBorder="1" applyAlignment="1">
      <alignment horizontal="right" vertical="top" wrapText="1"/>
    </xf>
    <xf numFmtId="167" fontId="1" fillId="2" borderId="1" xfId="0" applyNumberFormat="1" applyFont="1" applyFill="1" applyBorder="1" applyAlignment="1">
      <alignment horizontal="right" vertical="top" wrapText="1"/>
    </xf>
    <xf numFmtId="167" fontId="1" fillId="4" borderId="1" xfId="0" applyNumberFormat="1" applyFont="1" applyFill="1" applyBorder="1"/>
    <xf numFmtId="168" fontId="1" fillId="2" borderId="1" xfId="0" applyNumberFormat="1" applyFont="1" applyFill="1" applyBorder="1" applyAlignment="1">
      <alignment horizontal="right" vertical="top" wrapText="1"/>
    </xf>
    <xf numFmtId="168" fontId="1" fillId="4" borderId="1" xfId="0" applyNumberFormat="1" applyFont="1" applyFill="1" applyBorder="1"/>
    <xf numFmtId="167" fontId="0" fillId="9" borderId="0" xfId="0" applyNumberFormat="1" applyFill="1"/>
    <xf numFmtId="168" fontId="1" fillId="4" borderId="0" xfId="0" applyNumberFormat="1" applyFont="1" applyFill="1"/>
    <xf numFmtId="14" fontId="0" fillId="6" borderId="0" xfId="0" applyNumberFormat="1" applyFill="1"/>
    <xf numFmtId="0" fontId="0" fillId="7" borderId="0" xfId="0" applyFont="1" applyFill="1" applyBorder="1" applyAlignment="1">
      <alignment horizontal="left" vertical="top" wrapText="1"/>
    </xf>
    <xf numFmtId="0" fontId="0" fillId="0" borderId="0" xfId="0" applyBorder="1"/>
    <xf numFmtId="14" fontId="0" fillId="0" borderId="0" xfId="0" applyNumberFormat="1" applyBorder="1"/>
    <xf numFmtId="0" fontId="1" fillId="6" borderId="1" xfId="0" applyFont="1" applyFill="1" applyBorder="1" applyAlignment="1">
      <alignment horizontal="left" vertical="top" wrapText="1"/>
    </xf>
    <xf numFmtId="0" fontId="1" fillId="6" borderId="1" xfId="0" applyFont="1" applyFill="1" applyBorder="1" applyAlignment="1">
      <alignment horizontal="right" vertical="top" wrapText="1"/>
    </xf>
    <xf numFmtId="3" fontId="1" fillId="6" borderId="1" xfId="0" applyNumberFormat="1" applyFont="1" applyFill="1" applyBorder="1"/>
    <xf numFmtId="0" fontId="1" fillId="6" borderId="1" xfId="0" applyFont="1" applyFill="1" applyBorder="1"/>
    <xf numFmtId="0" fontId="1" fillId="6" borderId="0" xfId="0" applyFont="1" applyFill="1"/>
    <xf numFmtId="0" fontId="0" fillId="0" borderId="0" xfId="0" applyFill="1"/>
    <xf numFmtId="0" fontId="0" fillId="0" borderId="0" xfId="0" applyFill="1" applyBorder="1"/>
    <xf numFmtId="0" fontId="1" fillId="9" borderId="0" xfId="0" applyFont="1" applyFill="1"/>
    <xf numFmtId="167" fontId="0" fillId="0" borderId="0" xfId="1" applyNumberFormat="1" applyFont="1" applyFill="1" applyBorder="1"/>
    <xf numFmtId="0" fontId="1" fillId="10" borderId="0" xfId="0" applyFont="1" applyFill="1"/>
    <xf numFmtId="0" fontId="5" fillId="11" borderId="0" xfId="0" applyFont="1" applyFill="1" applyAlignment="1">
      <alignment horizontal="center" vertical="center" wrapText="1"/>
    </xf>
    <xf numFmtId="0" fontId="0" fillId="0" borderId="0" xfId="0" applyAlignment="1">
      <alignment vertical="center" wrapText="1"/>
    </xf>
    <xf numFmtId="0" fontId="17" fillId="0" borderId="0" xfId="0" applyFont="1"/>
    <xf numFmtId="0" fontId="18" fillId="0" borderId="0" xfId="0" applyFont="1" applyAlignment="1">
      <alignment vertical="center"/>
    </xf>
    <xf numFmtId="0" fontId="0" fillId="0" borderId="0" xfId="0" applyAlignment="1">
      <alignment horizontal="left" vertical="center" indent="2"/>
    </xf>
    <xf numFmtId="167" fontId="0" fillId="0" borderId="0" xfId="0" applyNumberFormat="1" applyFill="1"/>
    <xf numFmtId="0" fontId="15" fillId="0" borderId="0" xfId="0" applyFont="1" applyFill="1"/>
    <xf numFmtId="3" fontId="0" fillId="0" borderId="0" xfId="0" applyNumberFormat="1" applyFill="1"/>
    <xf numFmtId="0" fontId="0" fillId="0" borderId="0" xfId="0" applyFill="1" applyAlignment="1">
      <alignment horizontal="left" vertical="top" wrapText="1"/>
    </xf>
    <xf numFmtId="168" fontId="0" fillId="0" borderId="0" xfId="0" applyNumberFormat="1" applyFill="1"/>
    <xf numFmtId="0" fontId="1" fillId="12" borderId="1" xfId="0" applyFont="1" applyFill="1" applyBorder="1" applyAlignment="1">
      <alignment horizontal="left" vertical="top" wrapText="1"/>
    </xf>
    <xf numFmtId="0" fontId="1" fillId="12" borderId="1" xfId="0" applyFont="1" applyFill="1" applyBorder="1" applyAlignment="1">
      <alignment horizontal="right" vertical="top" wrapText="1"/>
    </xf>
    <xf numFmtId="3" fontId="1" fillId="12" borderId="1" xfId="0" applyNumberFormat="1" applyFont="1" applyFill="1" applyBorder="1"/>
    <xf numFmtId="0" fontId="1" fillId="12" borderId="1" xfId="0" applyFont="1" applyFill="1" applyBorder="1"/>
    <xf numFmtId="0" fontId="1" fillId="12" borderId="0" xfId="0" applyFont="1" applyFill="1"/>
    <xf numFmtId="167" fontId="1" fillId="12" borderId="1" xfId="0" applyNumberFormat="1" applyFont="1" applyFill="1" applyBorder="1" applyAlignment="1">
      <alignment horizontal="right" vertical="top" wrapText="1"/>
    </xf>
    <xf numFmtId="167" fontId="1" fillId="12" borderId="1" xfId="0" applyNumberFormat="1" applyFont="1" applyFill="1" applyBorder="1"/>
    <xf numFmtId="0" fontId="1" fillId="12" borderId="22" xfId="0" applyFont="1" applyFill="1" applyBorder="1"/>
    <xf numFmtId="165" fontId="1" fillId="12" borderId="1" xfId="0" applyNumberFormat="1" applyFont="1" applyFill="1" applyBorder="1"/>
    <xf numFmtId="4" fontId="1" fillId="0" borderId="0" xfId="0" applyNumberFormat="1" applyFont="1" applyFill="1"/>
    <xf numFmtId="0" fontId="2" fillId="4" borderId="0" xfId="0" applyFont="1" applyFill="1" applyAlignment="1">
      <alignment vertical="top"/>
    </xf>
    <xf numFmtId="164" fontId="1" fillId="4" borderId="0" xfId="0" applyNumberFormat="1" applyFont="1" applyFill="1"/>
    <xf numFmtId="4" fontId="2" fillId="4" borderId="0" xfId="0" applyNumberFormat="1" applyFont="1" applyFill="1" applyBorder="1" applyAlignment="1">
      <alignment vertical="top"/>
    </xf>
    <xf numFmtId="0" fontId="5" fillId="11" borderId="0" xfId="0" applyFont="1" applyFill="1" applyAlignment="1">
      <alignment horizontal="center" vertical="center" wrapText="1"/>
    </xf>
    <xf numFmtId="0" fontId="11" fillId="0" borderId="0" xfId="0" applyFont="1" applyBorder="1" applyAlignment="1">
      <alignment horizontal="center" vertical="center" wrapText="1"/>
    </xf>
    <xf numFmtId="0" fontId="1" fillId="0" borderId="0" xfId="0" applyFont="1" applyAlignment="1">
      <alignment horizontal="left"/>
    </xf>
    <xf numFmtId="0" fontId="5" fillId="0" borderId="20" xfId="0" applyFont="1" applyBorder="1" applyAlignment="1">
      <alignment horizontal="center" wrapText="1"/>
    </xf>
    <xf numFmtId="0" fontId="5" fillId="0" borderId="9" xfId="0" applyFont="1" applyBorder="1" applyAlignment="1">
      <alignment horizontal="center" wrapText="1"/>
    </xf>
    <xf numFmtId="0" fontId="5" fillId="0" borderId="11" xfId="0" applyFont="1" applyBorder="1" applyAlignment="1">
      <alignment horizontal="center" wrapText="1"/>
    </xf>
    <xf numFmtId="0" fontId="5" fillId="0" borderId="7"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0" fillId="0" borderId="15" xfId="0" applyBorder="1" applyAlignment="1">
      <alignment horizontal="center" vertical="top" wrapText="1"/>
    </xf>
    <xf numFmtId="0" fontId="0" fillId="0" borderId="6" xfId="0" applyBorder="1" applyAlignment="1">
      <alignment horizontal="center" vertical="top" wrapText="1"/>
    </xf>
    <xf numFmtId="0" fontId="0" fillId="0" borderId="16" xfId="0" applyBorder="1" applyAlignment="1">
      <alignment horizontal="center" vertical="top" wrapText="1"/>
    </xf>
    <xf numFmtId="0" fontId="0" fillId="0" borderId="0" xfId="0" applyAlignment="1">
      <alignment horizontal="center" vertical="center"/>
    </xf>
    <xf numFmtId="0" fontId="0" fillId="0" borderId="0" xfId="0" applyAlignment="1">
      <alignment horizontal="left"/>
    </xf>
    <xf numFmtId="0" fontId="5" fillId="0" borderId="0" xfId="0" applyFont="1" applyAlignment="1">
      <alignment horizontal="center" vertical="center"/>
    </xf>
    <xf numFmtId="0" fontId="0" fillId="0" borderId="0" xfId="0" applyFill="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A0E7-B1AE-4E37-A15B-CC1E3D07B031}">
  <dimension ref="A1:C86"/>
  <sheetViews>
    <sheetView topLeftCell="A71" workbookViewId="0">
      <selection activeCell="A84" sqref="A84"/>
    </sheetView>
  </sheetViews>
  <sheetFormatPr defaultRowHeight="14.5" x14ac:dyDescent="0.35"/>
  <cols>
    <col min="1" max="1" width="29.90625" customWidth="1"/>
    <col min="2" max="2" width="41.90625" customWidth="1"/>
    <col min="3" max="3" width="44.36328125" customWidth="1"/>
  </cols>
  <sheetData>
    <row r="1" spans="1:3" x14ac:dyDescent="0.35">
      <c r="A1" t="s">
        <v>986</v>
      </c>
      <c r="B1" t="s">
        <v>927</v>
      </c>
    </row>
    <row r="3" spans="1:3" ht="16.5" x14ac:dyDescent="0.45">
      <c r="A3" t="s">
        <v>928</v>
      </c>
    </row>
    <row r="5" spans="1:3" ht="16.5" x14ac:dyDescent="0.35">
      <c r="A5" s="143" t="s">
        <v>109</v>
      </c>
      <c r="B5" s="143" t="s">
        <v>110</v>
      </c>
      <c r="C5" s="120" t="s">
        <v>929</v>
      </c>
    </row>
    <row r="6" spans="1:3" x14ac:dyDescent="0.35">
      <c r="A6" s="143"/>
      <c r="B6" s="143"/>
      <c r="C6" s="120" t="s">
        <v>112</v>
      </c>
    </row>
    <row r="7" spans="1:3" x14ac:dyDescent="0.35">
      <c r="A7" s="143"/>
      <c r="B7" s="143"/>
      <c r="C7" s="120" t="s">
        <v>113</v>
      </c>
    </row>
    <row r="8" spans="1:3" ht="45.5" x14ac:dyDescent="0.35">
      <c r="A8" s="121" t="s">
        <v>0</v>
      </c>
      <c r="B8" s="121" t="s">
        <v>1</v>
      </c>
      <c r="C8" s="121" t="s">
        <v>930</v>
      </c>
    </row>
    <row r="9" spans="1:3" ht="29" x14ac:dyDescent="0.35">
      <c r="A9" s="121" t="s">
        <v>2</v>
      </c>
      <c r="B9" s="121">
        <v>25.09</v>
      </c>
      <c r="C9" s="121">
        <v>103.69</v>
      </c>
    </row>
    <row r="10" spans="1:3" ht="29" x14ac:dyDescent="0.35">
      <c r="A10" s="121" t="s">
        <v>3</v>
      </c>
      <c r="B10" s="121">
        <v>24.93</v>
      </c>
      <c r="C10" s="121">
        <v>93.28</v>
      </c>
    </row>
    <row r="11" spans="1:3" ht="29" x14ac:dyDescent="0.35">
      <c r="A11" s="121" t="s">
        <v>4</v>
      </c>
      <c r="B11" s="121">
        <v>17.25</v>
      </c>
      <c r="C11" s="121">
        <v>97.17</v>
      </c>
    </row>
    <row r="12" spans="1:3" x14ac:dyDescent="0.35">
      <c r="A12" s="121" t="s">
        <v>5</v>
      </c>
      <c r="B12" s="121">
        <v>14.21</v>
      </c>
      <c r="C12" s="121">
        <v>97.72</v>
      </c>
    </row>
    <row r="13" spans="1:3" ht="29" x14ac:dyDescent="0.35">
      <c r="A13" s="121" t="s">
        <v>6</v>
      </c>
      <c r="B13" s="121">
        <v>24.8</v>
      </c>
      <c r="C13" s="121">
        <v>113.67</v>
      </c>
    </row>
    <row r="14" spans="1:3" ht="58" x14ac:dyDescent="0.35">
      <c r="A14" s="121" t="s">
        <v>7</v>
      </c>
      <c r="B14" s="121">
        <v>21.39</v>
      </c>
      <c r="C14" s="121">
        <v>94.27</v>
      </c>
    </row>
    <row r="15" spans="1:3" ht="43.5" x14ac:dyDescent="0.35">
      <c r="A15" s="121" t="s">
        <v>8</v>
      </c>
      <c r="B15" s="121">
        <v>26.28</v>
      </c>
      <c r="C15" s="121">
        <v>93.9</v>
      </c>
    </row>
    <row r="16" spans="1:3" ht="43.5" x14ac:dyDescent="0.35">
      <c r="A16" s="121" t="s">
        <v>9</v>
      </c>
      <c r="B16" s="121">
        <v>22.35</v>
      </c>
      <c r="C16" s="121">
        <v>94.67</v>
      </c>
    </row>
    <row r="17" spans="1:3" ht="58" x14ac:dyDescent="0.35">
      <c r="A17" s="121" t="s">
        <v>10</v>
      </c>
      <c r="B17" s="121">
        <v>19.73</v>
      </c>
      <c r="C17" s="121">
        <v>95.52</v>
      </c>
    </row>
    <row r="18" spans="1:3" ht="45.5" x14ac:dyDescent="0.35">
      <c r="A18" s="121" t="s">
        <v>11</v>
      </c>
      <c r="B18" s="121" t="s">
        <v>12</v>
      </c>
      <c r="C18" s="121" t="s">
        <v>930</v>
      </c>
    </row>
    <row r="19" spans="1:3" ht="16.5" x14ac:dyDescent="0.35">
      <c r="A19" s="121" t="s">
        <v>13</v>
      </c>
      <c r="B19" s="121" t="s">
        <v>931</v>
      </c>
      <c r="C19" s="121">
        <v>53.06</v>
      </c>
    </row>
    <row r="20" spans="1:3" ht="16.5" x14ac:dyDescent="0.35">
      <c r="A20" s="121" t="s">
        <v>119</v>
      </c>
      <c r="B20" s="121" t="s">
        <v>15</v>
      </c>
      <c r="C20" s="121" t="s">
        <v>930</v>
      </c>
    </row>
    <row r="21" spans="1:3" ht="43.5" x14ac:dyDescent="0.35">
      <c r="A21" s="121" t="s">
        <v>16</v>
      </c>
      <c r="B21" s="121">
        <v>0.13900000000000001</v>
      </c>
      <c r="C21" s="121">
        <v>73.25</v>
      </c>
    </row>
    <row r="22" spans="1:3" ht="43.5" x14ac:dyDescent="0.35">
      <c r="A22" s="121" t="s">
        <v>17</v>
      </c>
      <c r="B22" s="121">
        <v>0.13800000000000001</v>
      </c>
      <c r="C22" s="121">
        <v>73.959999999999994</v>
      </c>
    </row>
    <row r="23" spans="1:3" ht="43.5" x14ac:dyDescent="0.35">
      <c r="A23" s="121" t="s">
        <v>18</v>
      </c>
      <c r="B23" s="121">
        <v>0.14599999999999999</v>
      </c>
      <c r="C23" s="121">
        <v>75.040000000000006</v>
      </c>
    </row>
    <row r="24" spans="1:3" ht="43.5" x14ac:dyDescent="0.35">
      <c r="A24" s="121" t="s">
        <v>19</v>
      </c>
      <c r="B24" s="121">
        <v>0.14000000000000001</v>
      </c>
      <c r="C24" s="121">
        <v>72.930000000000007</v>
      </c>
    </row>
    <row r="25" spans="1:3" ht="43.5" x14ac:dyDescent="0.35">
      <c r="A25" s="121" t="s">
        <v>20</v>
      </c>
      <c r="B25" s="121">
        <v>0.15</v>
      </c>
      <c r="C25" s="121">
        <v>75.099999999999994</v>
      </c>
    </row>
    <row r="26" spans="1:3" x14ac:dyDescent="0.35">
      <c r="A26" s="121" t="s">
        <v>21</v>
      </c>
      <c r="B26" s="121">
        <v>0.13800000000000001</v>
      </c>
      <c r="C26" s="121">
        <v>74</v>
      </c>
    </row>
    <row r="27" spans="1:3" x14ac:dyDescent="0.35">
      <c r="A27" s="121" t="s">
        <v>22</v>
      </c>
      <c r="B27" s="121">
        <v>0.13500000000000001</v>
      </c>
      <c r="C27" s="121">
        <v>75.2</v>
      </c>
    </row>
    <row r="28" spans="1:3" ht="60" x14ac:dyDescent="0.35">
      <c r="A28" s="121" t="s">
        <v>932</v>
      </c>
      <c r="B28" s="121">
        <v>9.1999999999999998E-2</v>
      </c>
      <c r="C28" s="121">
        <v>61.71</v>
      </c>
    </row>
    <row r="29" spans="1:3" ht="16.5" x14ac:dyDescent="0.35">
      <c r="A29" s="121" t="s">
        <v>933</v>
      </c>
      <c r="B29" s="121">
        <v>9.0999999999999998E-2</v>
      </c>
      <c r="C29" s="121">
        <v>62.87</v>
      </c>
    </row>
    <row r="30" spans="1:3" ht="31" x14ac:dyDescent="0.35">
      <c r="A30" s="121" t="s">
        <v>934</v>
      </c>
      <c r="B30" s="121">
        <v>9.0999999999999998E-2</v>
      </c>
      <c r="C30" s="121">
        <v>67.77</v>
      </c>
    </row>
    <row r="31" spans="1:3" ht="16.5" x14ac:dyDescent="0.35">
      <c r="A31" s="121" t="s">
        <v>935</v>
      </c>
      <c r="B31" s="121">
        <v>6.8000000000000005E-2</v>
      </c>
      <c r="C31" s="121">
        <v>59.6</v>
      </c>
    </row>
    <row r="32" spans="1:3" x14ac:dyDescent="0.35">
      <c r="A32" s="121" t="s">
        <v>27</v>
      </c>
      <c r="B32" s="121">
        <v>8.4000000000000005E-2</v>
      </c>
      <c r="C32" s="121">
        <v>68.44</v>
      </c>
    </row>
    <row r="33" spans="1:3" ht="16.5" x14ac:dyDescent="0.35">
      <c r="A33" s="121" t="s">
        <v>936</v>
      </c>
      <c r="B33" s="121">
        <v>5.8000000000000003E-2</v>
      </c>
      <c r="C33" s="121">
        <v>65.959999999999994</v>
      </c>
    </row>
    <row r="34" spans="1:3" ht="31" x14ac:dyDescent="0.35">
      <c r="A34" s="121" t="s">
        <v>937</v>
      </c>
      <c r="B34" s="121">
        <v>9.9000000000000005E-2</v>
      </c>
      <c r="C34" s="121">
        <v>64.94</v>
      </c>
    </row>
    <row r="35" spans="1:3" ht="31" x14ac:dyDescent="0.35">
      <c r="A35" s="121" t="s">
        <v>938</v>
      </c>
      <c r="B35" s="121">
        <v>0.10299999999999999</v>
      </c>
      <c r="C35" s="121">
        <v>68.86</v>
      </c>
    </row>
    <row r="36" spans="1:3" ht="16.5" x14ac:dyDescent="0.35">
      <c r="A36" s="121" t="s">
        <v>939</v>
      </c>
      <c r="B36" s="121">
        <v>0.10299999999999999</v>
      </c>
      <c r="C36" s="121">
        <v>64.77</v>
      </c>
    </row>
    <row r="37" spans="1:3" ht="16.5" x14ac:dyDescent="0.35">
      <c r="A37" s="121" t="s">
        <v>940</v>
      </c>
      <c r="B37" s="121">
        <v>0.105</v>
      </c>
      <c r="C37" s="121">
        <v>68.72</v>
      </c>
    </row>
    <row r="38" spans="1:3" ht="43.5" x14ac:dyDescent="0.35">
      <c r="A38" s="121" t="s">
        <v>33</v>
      </c>
      <c r="B38" s="121">
        <v>0.125</v>
      </c>
      <c r="C38" s="121">
        <v>68.02</v>
      </c>
    </row>
    <row r="39" spans="1:3" ht="29" x14ac:dyDescent="0.35">
      <c r="A39" s="121" t="s">
        <v>34</v>
      </c>
      <c r="B39" s="121">
        <v>0.11</v>
      </c>
      <c r="C39" s="121">
        <v>66.88</v>
      </c>
    </row>
    <row r="40" spans="1:3" ht="43.5" x14ac:dyDescent="0.35">
      <c r="A40" s="121" t="s">
        <v>35</v>
      </c>
      <c r="B40" s="121">
        <v>0.13900000000000001</v>
      </c>
      <c r="C40" s="121">
        <v>76.22</v>
      </c>
    </row>
    <row r="41" spans="1:3" ht="29" x14ac:dyDescent="0.35">
      <c r="A41" s="121" t="s">
        <v>36</v>
      </c>
      <c r="B41" s="121">
        <v>0.11</v>
      </c>
      <c r="C41" s="121">
        <v>70.02</v>
      </c>
    </row>
    <row r="42" spans="1:3" ht="58" x14ac:dyDescent="0.35">
      <c r="A42" s="121" t="s">
        <v>37</v>
      </c>
      <c r="B42" s="121">
        <v>0.125</v>
      </c>
      <c r="C42" s="121">
        <v>71.02</v>
      </c>
    </row>
    <row r="43" spans="1:3" ht="29" x14ac:dyDescent="0.35">
      <c r="A43" s="121" t="s">
        <v>39</v>
      </c>
      <c r="B43" s="121">
        <v>0.125</v>
      </c>
      <c r="C43" s="121">
        <v>72.34</v>
      </c>
    </row>
    <row r="44" spans="1:3" ht="29" x14ac:dyDescent="0.35">
      <c r="A44" s="121" t="s">
        <v>40</v>
      </c>
      <c r="B44" s="121">
        <v>0.13900000000000001</v>
      </c>
      <c r="C44" s="121">
        <v>74.540000000000006</v>
      </c>
    </row>
    <row r="45" spans="1:3" ht="29" x14ac:dyDescent="0.35">
      <c r="A45" s="121" t="s">
        <v>41</v>
      </c>
      <c r="B45" s="121">
        <v>0.14799999999999999</v>
      </c>
      <c r="C45" s="121">
        <v>74.92</v>
      </c>
    </row>
    <row r="46" spans="1:3" ht="29" x14ac:dyDescent="0.35">
      <c r="A46" s="121" t="s">
        <v>42</v>
      </c>
      <c r="B46" s="121">
        <v>0.14399999999999999</v>
      </c>
      <c r="C46" s="121">
        <v>74.27</v>
      </c>
    </row>
    <row r="47" spans="1:3" ht="29" x14ac:dyDescent="0.35">
      <c r="A47" s="121" t="s">
        <v>43</v>
      </c>
      <c r="B47" s="121">
        <v>0.125</v>
      </c>
      <c r="C47" s="121">
        <v>70.22</v>
      </c>
    </row>
    <row r="48" spans="1:3" ht="29" x14ac:dyDescent="0.35">
      <c r="A48" s="121" t="s">
        <v>44</v>
      </c>
      <c r="B48" s="121">
        <v>0.12</v>
      </c>
      <c r="C48" s="121">
        <v>69.25</v>
      </c>
    </row>
    <row r="49" spans="1:3" ht="43.5" x14ac:dyDescent="0.35">
      <c r="A49" s="121" t="s">
        <v>45</v>
      </c>
      <c r="B49" s="121">
        <v>0.13500000000000001</v>
      </c>
      <c r="C49" s="121">
        <v>72.22</v>
      </c>
    </row>
    <row r="50" spans="1:3" ht="43.5" x14ac:dyDescent="0.35">
      <c r="A50" s="121" t="s">
        <v>46</v>
      </c>
      <c r="B50" s="121">
        <v>0.158</v>
      </c>
      <c r="C50" s="121">
        <v>75.36</v>
      </c>
    </row>
    <row r="51" spans="1:3" x14ac:dyDescent="0.35">
      <c r="A51" s="121" t="s">
        <v>47</v>
      </c>
      <c r="B51" s="121">
        <v>0.13800000000000001</v>
      </c>
      <c r="C51" s="121">
        <v>74.540000000000006</v>
      </c>
    </row>
    <row r="52" spans="1:3" ht="16.5" x14ac:dyDescent="0.35">
      <c r="A52" s="121" t="s">
        <v>116</v>
      </c>
      <c r="B52" s="121" t="s">
        <v>1</v>
      </c>
      <c r="C52" s="121" t="s">
        <v>941</v>
      </c>
    </row>
    <row r="53" spans="1:3" ht="29" x14ac:dyDescent="0.35">
      <c r="A53" s="121" t="s">
        <v>38</v>
      </c>
      <c r="B53" s="121">
        <v>30</v>
      </c>
      <c r="C53" s="121" t="s">
        <v>942</v>
      </c>
    </row>
    <row r="54" spans="1:3" ht="16.5" x14ac:dyDescent="0.35">
      <c r="A54" s="121" t="s">
        <v>118</v>
      </c>
      <c r="B54" s="121" t="s">
        <v>12</v>
      </c>
      <c r="C54" s="121" t="s">
        <v>941</v>
      </c>
    </row>
    <row r="55" spans="1:3" ht="16.5" x14ac:dyDescent="0.35">
      <c r="A55" s="121" t="s">
        <v>55</v>
      </c>
      <c r="B55" s="121" t="s">
        <v>943</v>
      </c>
      <c r="C55" s="121" t="s">
        <v>944</v>
      </c>
    </row>
    <row r="56" spans="1:3" ht="16.5" x14ac:dyDescent="0.35">
      <c r="A56" s="121" t="s">
        <v>48</v>
      </c>
      <c r="B56" s="121" t="s">
        <v>1</v>
      </c>
      <c r="C56" s="121" t="s">
        <v>930</v>
      </c>
    </row>
    <row r="57" spans="1:3" ht="43.5" x14ac:dyDescent="0.35">
      <c r="A57" s="121" t="s">
        <v>49</v>
      </c>
      <c r="B57" s="121">
        <v>9.9529999999999994</v>
      </c>
      <c r="C57" s="121">
        <v>90.7</v>
      </c>
    </row>
    <row r="58" spans="1:3" x14ac:dyDescent="0.35">
      <c r="A58" s="121" t="s">
        <v>50</v>
      </c>
      <c r="B58" s="121">
        <v>28</v>
      </c>
      <c r="C58" s="121">
        <v>85.97</v>
      </c>
    </row>
    <row r="59" spans="1:3" x14ac:dyDescent="0.35">
      <c r="A59" s="121" t="s">
        <v>51</v>
      </c>
      <c r="B59" s="121">
        <v>38</v>
      </c>
      <c r="C59" s="121">
        <v>75</v>
      </c>
    </row>
    <row r="60" spans="1:3" ht="16.5" x14ac:dyDescent="0.35">
      <c r="A60" s="121" t="s">
        <v>52</v>
      </c>
      <c r="B60" s="121" t="s">
        <v>12</v>
      </c>
      <c r="C60" s="121" t="s">
        <v>930</v>
      </c>
    </row>
    <row r="61" spans="1:3" ht="16.5" x14ac:dyDescent="0.35">
      <c r="A61" s="121" t="s">
        <v>53</v>
      </c>
      <c r="B61" s="121" t="s">
        <v>945</v>
      </c>
      <c r="C61" s="121">
        <v>274.32</v>
      </c>
    </row>
    <row r="62" spans="1:3" ht="16.5" x14ac:dyDescent="0.35">
      <c r="A62" s="121" t="s">
        <v>54</v>
      </c>
      <c r="B62" s="121" t="s">
        <v>946</v>
      </c>
      <c r="C62" s="121">
        <v>46.85</v>
      </c>
    </row>
    <row r="63" spans="1:3" ht="16.5" x14ac:dyDescent="0.35">
      <c r="A63" s="121" t="s">
        <v>947</v>
      </c>
      <c r="B63" s="121" t="s">
        <v>948</v>
      </c>
      <c r="C63" s="121">
        <v>59</v>
      </c>
    </row>
    <row r="64" spans="1:3" ht="16.5" x14ac:dyDescent="0.35">
      <c r="A64" s="121" t="s">
        <v>57</v>
      </c>
      <c r="B64" s="121" t="s">
        <v>1</v>
      </c>
      <c r="C64" s="121" t="s">
        <v>930</v>
      </c>
    </row>
    <row r="65" spans="1:3" ht="89" x14ac:dyDescent="0.35">
      <c r="A65" s="121" t="s">
        <v>949</v>
      </c>
      <c r="B65" s="121">
        <v>17.48</v>
      </c>
      <c r="C65" s="121">
        <v>93.8</v>
      </c>
    </row>
    <row r="66" spans="1:3" ht="58" x14ac:dyDescent="0.35">
      <c r="A66" s="121" t="s">
        <v>58</v>
      </c>
      <c r="B66" s="121">
        <v>8.25</v>
      </c>
      <c r="C66" s="121">
        <v>118.17</v>
      </c>
    </row>
    <row r="67" spans="1:3" x14ac:dyDescent="0.35">
      <c r="A67" s="121" t="s">
        <v>59</v>
      </c>
      <c r="B67" s="121">
        <v>8</v>
      </c>
      <c r="C67" s="121">
        <v>111.84</v>
      </c>
    </row>
    <row r="68" spans="1:3" ht="43.5" x14ac:dyDescent="0.35">
      <c r="A68" s="121" t="s">
        <v>60</v>
      </c>
      <c r="B68" s="121">
        <v>10.39</v>
      </c>
      <c r="C68" s="121">
        <v>105.51</v>
      </c>
    </row>
    <row r="69" spans="1:3" ht="16.5" x14ac:dyDescent="0.35">
      <c r="A69" s="121" t="s">
        <v>61</v>
      </c>
      <c r="B69" s="121" t="s">
        <v>12</v>
      </c>
      <c r="C69" s="121" t="s">
        <v>930</v>
      </c>
    </row>
    <row r="70" spans="1:3" ht="16.5" x14ac:dyDescent="0.35">
      <c r="A70" s="121" t="s">
        <v>62</v>
      </c>
      <c r="B70" s="121" t="s">
        <v>950</v>
      </c>
      <c r="C70" s="121">
        <v>52.07</v>
      </c>
    </row>
    <row r="71" spans="1:3" ht="16.5" x14ac:dyDescent="0.35">
      <c r="A71" s="121" t="s">
        <v>63</v>
      </c>
      <c r="B71" s="121" t="s">
        <v>951</v>
      </c>
      <c r="C71" s="121">
        <v>52.07</v>
      </c>
    </row>
    <row r="72" spans="1:3" ht="16.5" x14ac:dyDescent="0.35">
      <c r="A72" s="121" t="s">
        <v>64</v>
      </c>
      <c r="B72" s="121" t="s">
        <v>15</v>
      </c>
      <c r="C72" s="121" t="s">
        <v>930</v>
      </c>
    </row>
    <row r="73" spans="1:3" x14ac:dyDescent="0.35">
      <c r="A73" s="121" t="s">
        <v>27</v>
      </c>
      <c r="B73" s="121">
        <v>8.4000000000000005E-2</v>
      </c>
      <c r="C73" s="121">
        <v>68.44</v>
      </c>
    </row>
    <row r="74" spans="1:3" ht="29" x14ac:dyDescent="0.35">
      <c r="A74" s="121" t="s">
        <v>65</v>
      </c>
      <c r="B74" s="121">
        <v>0.128</v>
      </c>
      <c r="C74" s="121">
        <v>73.84</v>
      </c>
    </row>
    <row r="75" spans="1:3" ht="43.5" x14ac:dyDescent="0.35">
      <c r="A75" s="121" t="s">
        <v>66</v>
      </c>
      <c r="B75" s="121">
        <v>0.125</v>
      </c>
      <c r="C75" s="121">
        <v>71.06</v>
      </c>
    </row>
    <row r="76" spans="1:3" ht="29" x14ac:dyDescent="0.35">
      <c r="A76" s="121" t="s">
        <v>67</v>
      </c>
      <c r="B76" s="121">
        <v>0.12</v>
      </c>
      <c r="C76" s="121">
        <v>81.55</v>
      </c>
    </row>
    <row r="78" spans="1:3" ht="16.5" x14ac:dyDescent="0.35">
      <c r="A78" s="122" t="s">
        <v>952</v>
      </c>
    </row>
    <row r="80" spans="1:3" ht="16.5" x14ac:dyDescent="0.35">
      <c r="A80" s="122" t="s">
        <v>953</v>
      </c>
    </row>
    <row r="82" spans="1:1" ht="16.5" x14ac:dyDescent="0.35">
      <c r="A82" s="122" t="s">
        <v>954</v>
      </c>
    </row>
    <row r="84" spans="1:1" ht="17.5" x14ac:dyDescent="0.45">
      <c r="A84" s="122" t="s">
        <v>955</v>
      </c>
    </row>
    <row r="86" spans="1:1" ht="17.5" x14ac:dyDescent="0.45">
      <c r="A86" s="122" t="s">
        <v>956</v>
      </c>
    </row>
  </sheetData>
  <mergeCells count="2">
    <mergeCell ref="A5:A7"/>
    <mergeCell ref="B5:B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95CC8-A828-45DB-975E-9EE20F4EC43F}">
  <dimension ref="A1:AT357"/>
  <sheetViews>
    <sheetView tabSelected="1" workbookViewId="0">
      <pane xSplit="1" ySplit="1" topLeftCell="B2" activePane="bottomRight" state="frozen"/>
      <selection pane="topRight" activeCell="B1" sqref="B1"/>
      <selection pane="bottomLeft" activeCell="A2" sqref="A2"/>
      <selection pane="bottomRight" activeCell="G229" sqref="G229"/>
    </sheetView>
  </sheetViews>
  <sheetFormatPr defaultRowHeight="14" customHeight="1" x14ac:dyDescent="0.35"/>
  <cols>
    <col min="1" max="1" width="10" style="115" customWidth="1"/>
    <col min="2" max="8" width="8.7265625" style="115" customWidth="1"/>
    <col min="9" max="10" width="8.7265625" style="115"/>
    <col min="11" max="11" width="8.7265625" style="115" customWidth="1"/>
    <col min="12" max="12" width="20.453125" style="125" customWidth="1"/>
    <col min="13" max="13" width="8.7265625" style="115"/>
    <col min="14" max="14" width="8.7265625" style="115" customWidth="1"/>
    <col min="15" max="15" width="19.08984375" style="115" customWidth="1"/>
    <col min="16" max="16" width="27" style="115" customWidth="1"/>
    <col min="17" max="18" width="8.7265625" style="115" customWidth="1"/>
    <col min="19" max="20" width="8.7265625" style="115"/>
    <col min="21" max="21" width="8.08984375" style="115" customWidth="1"/>
    <col min="22" max="22" width="15.90625" style="115" customWidth="1"/>
    <col min="23" max="41" width="8.7265625" style="115" customWidth="1"/>
    <col min="42" max="16384" width="8.7265625" style="115"/>
  </cols>
  <sheetData>
    <row r="1" spans="1:46" ht="14" customHeight="1" x14ac:dyDescent="0.35">
      <c r="A1" s="115" t="s">
        <v>818</v>
      </c>
      <c r="B1" s="115" t="s">
        <v>819</v>
      </c>
      <c r="C1" s="115" t="s">
        <v>820</v>
      </c>
      <c r="D1" s="115" t="s">
        <v>821</v>
      </c>
      <c r="E1" s="115" t="s">
        <v>822</v>
      </c>
      <c r="F1" s="115" t="s">
        <v>823</v>
      </c>
      <c r="G1" s="115" t="s">
        <v>824</v>
      </c>
      <c r="H1" s="115" t="s">
        <v>825</v>
      </c>
      <c r="I1" s="115" t="s">
        <v>826</v>
      </c>
      <c r="J1" s="115" t="s">
        <v>827</v>
      </c>
      <c r="K1" s="115" t="s">
        <v>828</v>
      </c>
      <c r="L1" s="125" t="s">
        <v>829</v>
      </c>
      <c r="M1" s="115" t="s">
        <v>830</v>
      </c>
      <c r="N1" s="115" t="s">
        <v>831</v>
      </c>
      <c r="O1" s="115" t="s">
        <v>832</v>
      </c>
      <c r="P1" s="115" t="s">
        <v>833</v>
      </c>
      <c r="Q1" s="115" t="s">
        <v>786</v>
      </c>
      <c r="R1" s="115" t="s">
        <v>787</v>
      </c>
      <c r="S1" s="115" t="s">
        <v>790</v>
      </c>
      <c r="T1" s="115" t="s">
        <v>791</v>
      </c>
      <c r="U1" s="115" t="s">
        <v>834</v>
      </c>
      <c r="V1" s="115" t="s">
        <v>835</v>
      </c>
      <c r="W1" s="115" t="s">
        <v>836</v>
      </c>
      <c r="X1" s="115" t="s">
        <v>837</v>
      </c>
      <c r="Y1" s="115" t="s">
        <v>838</v>
      </c>
      <c r="Z1" s="115" t="s">
        <v>839</v>
      </c>
      <c r="AA1" s="115" t="s">
        <v>840</v>
      </c>
      <c r="AB1" s="115" t="s">
        <v>841</v>
      </c>
      <c r="AC1" s="115" t="s">
        <v>842</v>
      </c>
      <c r="AD1" s="115" t="s">
        <v>843</v>
      </c>
      <c r="AE1" s="115" t="s">
        <v>844</v>
      </c>
      <c r="AF1" s="115" t="s">
        <v>784</v>
      </c>
      <c r="AG1" s="115" t="s">
        <v>845</v>
      </c>
      <c r="AH1" s="115" t="s">
        <v>846</v>
      </c>
      <c r="AI1" s="115" t="s">
        <v>847</v>
      </c>
      <c r="AJ1" s="115" t="s">
        <v>848</v>
      </c>
      <c r="AK1" s="115" t="s">
        <v>849</v>
      </c>
      <c r="AL1" s="115" t="s">
        <v>850</v>
      </c>
      <c r="AM1" s="115" t="s">
        <v>851</v>
      </c>
      <c r="AN1" s="115" t="s">
        <v>852</v>
      </c>
      <c r="AO1" s="115" t="s">
        <v>853</v>
      </c>
      <c r="AP1" s="115" t="s">
        <v>792</v>
      </c>
      <c r="AQ1" s="115" t="s">
        <v>854</v>
      </c>
      <c r="AR1" s="115" t="s">
        <v>855</v>
      </c>
      <c r="AS1" s="115" t="s">
        <v>856</v>
      </c>
      <c r="AT1" s="115" t="s">
        <v>857</v>
      </c>
    </row>
    <row r="2" spans="1:46" ht="14" customHeight="1" x14ac:dyDescent="0.35">
      <c r="A2" s="115">
        <v>1</v>
      </c>
      <c r="G2" s="115" t="s">
        <v>858</v>
      </c>
      <c r="I2" s="115" t="s">
        <v>418</v>
      </c>
      <c r="J2" s="115" t="s">
        <v>859</v>
      </c>
      <c r="K2" s="126" t="s">
        <v>860</v>
      </c>
      <c r="L2" s="118">
        <v>5735.4999293020001</v>
      </c>
      <c r="M2" s="115" t="s">
        <v>829</v>
      </c>
      <c r="N2" s="115" t="s">
        <v>866</v>
      </c>
      <c r="O2" s="115" t="s">
        <v>867</v>
      </c>
      <c r="P2" s="127" t="s">
        <v>2</v>
      </c>
      <c r="Q2" s="115" t="s">
        <v>788</v>
      </c>
      <c r="R2" s="115" t="s">
        <v>789</v>
      </c>
      <c r="S2" s="115" t="s">
        <v>868</v>
      </c>
      <c r="T2" s="115" t="s">
        <v>869</v>
      </c>
      <c r="U2" s="127">
        <v>640</v>
      </c>
      <c r="V2" s="115" t="s">
        <v>878</v>
      </c>
      <c r="W2" s="115">
        <v>0</v>
      </c>
      <c r="AF2" s="158" t="s">
        <v>785</v>
      </c>
      <c r="AG2" s="158"/>
      <c r="AH2" s="115" t="s">
        <v>879</v>
      </c>
      <c r="AP2" s="115">
        <f>'CO2'!W5</f>
        <v>0</v>
      </c>
    </row>
    <row r="3" spans="1:46" ht="14" customHeight="1" x14ac:dyDescent="0.35">
      <c r="A3" s="115">
        <v>2</v>
      </c>
      <c r="G3" s="115" t="s">
        <v>858</v>
      </c>
      <c r="I3" s="115" t="s">
        <v>418</v>
      </c>
      <c r="J3" s="115" t="s">
        <v>859</v>
      </c>
      <c r="K3" s="126" t="s">
        <v>860</v>
      </c>
      <c r="L3" s="118">
        <v>5126.7785532480002</v>
      </c>
      <c r="M3" s="115" t="s">
        <v>829</v>
      </c>
      <c r="N3" s="115" t="s">
        <v>866</v>
      </c>
      <c r="O3" s="115" t="s">
        <v>867</v>
      </c>
      <c r="P3" s="127" t="s">
        <v>477</v>
      </c>
      <c r="Q3" s="115" t="s">
        <v>788</v>
      </c>
      <c r="R3" s="115" t="s">
        <v>789</v>
      </c>
      <c r="S3" s="115" t="s">
        <v>868</v>
      </c>
      <c r="T3" s="115" t="s">
        <v>869</v>
      </c>
      <c r="U3" s="127">
        <v>663</v>
      </c>
      <c r="V3" s="115" t="s">
        <v>878</v>
      </c>
      <c r="W3" s="115">
        <v>0</v>
      </c>
      <c r="AF3" s="158" t="s">
        <v>785</v>
      </c>
      <c r="AG3" s="158"/>
      <c r="AH3" s="115" t="s">
        <v>879</v>
      </c>
      <c r="AP3" s="115">
        <f>'CO2'!W6</f>
        <v>0</v>
      </c>
    </row>
    <row r="4" spans="1:46" ht="14" customHeight="1" x14ac:dyDescent="0.35">
      <c r="A4" s="115">
        <v>3</v>
      </c>
      <c r="G4" s="115" t="s">
        <v>858</v>
      </c>
      <c r="I4" s="115" t="s">
        <v>418</v>
      </c>
      <c r="J4" s="115" t="s">
        <v>859</v>
      </c>
      <c r="K4" s="126" t="s">
        <v>860</v>
      </c>
      <c r="L4" s="118">
        <v>3695.3454631499999</v>
      </c>
      <c r="M4" s="115" t="s">
        <v>829</v>
      </c>
      <c r="N4" s="115" t="s">
        <v>866</v>
      </c>
      <c r="O4" s="115" t="s">
        <v>867</v>
      </c>
      <c r="P4" s="127" t="s">
        <v>379</v>
      </c>
      <c r="Q4" s="115" t="s">
        <v>788</v>
      </c>
      <c r="R4" s="115" t="s">
        <v>789</v>
      </c>
      <c r="S4" s="115" t="s">
        <v>868</v>
      </c>
      <c r="T4" s="115" t="s">
        <v>869</v>
      </c>
      <c r="U4" s="127">
        <v>323</v>
      </c>
      <c r="V4" s="115" t="s">
        <v>878</v>
      </c>
      <c r="W4" s="115">
        <v>0</v>
      </c>
      <c r="AF4" s="158" t="s">
        <v>785</v>
      </c>
      <c r="AG4" s="158"/>
      <c r="AH4" s="115" t="s">
        <v>879</v>
      </c>
      <c r="AP4" s="115">
        <f>'CO2'!W7</f>
        <v>0</v>
      </c>
    </row>
    <row r="5" spans="1:46" ht="14" customHeight="1" x14ac:dyDescent="0.35">
      <c r="A5" s="115">
        <v>4</v>
      </c>
      <c r="G5" s="115" t="s">
        <v>858</v>
      </c>
      <c r="I5" s="115" t="s">
        <v>418</v>
      </c>
      <c r="J5" s="115" t="s">
        <v>859</v>
      </c>
      <c r="K5" s="126" t="s">
        <v>860</v>
      </c>
      <c r="L5" s="118">
        <v>3061.3379775439998</v>
      </c>
      <c r="M5" s="115" t="s">
        <v>829</v>
      </c>
      <c r="N5" s="115" t="s">
        <v>866</v>
      </c>
      <c r="O5" s="115" t="s">
        <v>867</v>
      </c>
      <c r="P5" s="127" t="s">
        <v>5</v>
      </c>
      <c r="Q5" s="115" t="s">
        <v>788</v>
      </c>
      <c r="R5" s="115" t="s">
        <v>789</v>
      </c>
      <c r="S5" s="115" t="s">
        <v>868</v>
      </c>
      <c r="T5" s="115" t="s">
        <v>869</v>
      </c>
      <c r="U5" s="127">
        <v>173</v>
      </c>
      <c r="V5" s="115" t="s">
        <v>878</v>
      </c>
      <c r="W5" s="115">
        <v>0</v>
      </c>
      <c r="AF5" s="158" t="s">
        <v>785</v>
      </c>
      <c r="AG5" s="158"/>
      <c r="AH5" s="115" t="s">
        <v>879</v>
      </c>
      <c r="AP5" s="115">
        <f>'CO2'!W8</f>
        <v>0</v>
      </c>
    </row>
    <row r="6" spans="1:46" ht="14" customHeight="1" x14ac:dyDescent="0.35">
      <c r="A6" s="115">
        <v>5</v>
      </c>
      <c r="G6" s="115" t="s">
        <v>858</v>
      </c>
      <c r="I6" s="115" t="s">
        <v>418</v>
      </c>
      <c r="J6" s="115" t="s">
        <v>859</v>
      </c>
      <c r="K6" s="126" t="s">
        <v>860</v>
      </c>
      <c r="L6" s="118">
        <v>6214.8590539199995</v>
      </c>
      <c r="M6" s="115" t="s">
        <v>829</v>
      </c>
      <c r="N6" s="115" t="s">
        <v>866</v>
      </c>
      <c r="O6" s="115" t="s">
        <v>867</v>
      </c>
      <c r="P6" s="127" t="s">
        <v>516</v>
      </c>
      <c r="Q6" s="115" t="s">
        <v>788</v>
      </c>
      <c r="R6" s="115" t="s">
        <v>789</v>
      </c>
      <c r="S6" s="115" t="s">
        <v>868</v>
      </c>
      <c r="T6" s="115" t="s">
        <v>869</v>
      </c>
      <c r="U6" s="127">
        <v>724</v>
      </c>
      <c r="V6" s="115" t="s">
        <v>878</v>
      </c>
      <c r="W6" s="115">
        <v>0</v>
      </c>
      <c r="AF6" s="158" t="s">
        <v>785</v>
      </c>
      <c r="AG6" s="158"/>
      <c r="AH6" s="115" t="s">
        <v>879</v>
      </c>
      <c r="AP6" s="115">
        <f>'CO2'!W9</f>
        <v>0</v>
      </c>
    </row>
    <row r="7" spans="1:46" ht="14" customHeight="1" x14ac:dyDescent="0.35">
      <c r="A7" s="115">
        <v>6</v>
      </c>
      <c r="G7" s="115" t="s">
        <v>858</v>
      </c>
      <c r="I7" s="115" t="s">
        <v>418</v>
      </c>
      <c r="J7" s="115" t="s">
        <v>859</v>
      </c>
      <c r="K7" s="126" t="s">
        <v>860</v>
      </c>
      <c r="L7" s="118">
        <v>4445.473591085999</v>
      </c>
      <c r="M7" s="115" t="s">
        <v>829</v>
      </c>
      <c r="N7" s="115" t="s">
        <v>866</v>
      </c>
      <c r="O7" s="115" t="s">
        <v>867</v>
      </c>
      <c r="P7" s="127" t="s">
        <v>510</v>
      </c>
      <c r="Q7" s="115" t="s">
        <v>788</v>
      </c>
      <c r="R7" s="115" t="s">
        <v>789</v>
      </c>
      <c r="S7" s="115" t="s">
        <v>868</v>
      </c>
      <c r="T7" s="115" t="s">
        <v>869</v>
      </c>
      <c r="U7" s="127">
        <v>717</v>
      </c>
      <c r="V7" s="115" t="s">
        <v>878</v>
      </c>
      <c r="W7" s="115">
        <v>0</v>
      </c>
      <c r="AF7" s="158" t="s">
        <v>785</v>
      </c>
      <c r="AG7" s="158"/>
      <c r="AH7" s="115" t="s">
        <v>879</v>
      </c>
      <c r="AP7" s="115" t="str">
        <f>'CO2'!W10</f>
        <v xml:space="preserve">Mixed coal for commercial sector use. </v>
      </c>
    </row>
    <row r="8" spans="1:46" ht="14" customHeight="1" x14ac:dyDescent="0.35">
      <c r="A8" s="115">
        <v>7</v>
      </c>
      <c r="G8" s="115" t="s">
        <v>858</v>
      </c>
      <c r="I8" s="115" t="s">
        <v>418</v>
      </c>
      <c r="J8" s="115" t="s">
        <v>859</v>
      </c>
      <c r="K8" s="126" t="s">
        <v>860</v>
      </c>
      <c r="L8" s="118">
        <v>5440.3231370400008</v>
      </c>
      <c r="M8" s="115" t="s">
        <v>829</v>
      </c>
      <c r="N8" s="115" t="s">
        <v>866</v>
      </c>
      <c r="O8" s="115" t="s">
        <v>867</v>
      </c>
      <c r="P8" s="127" t="s">
        <v>510</v>
      </c>
      <c r="Q8" s="115" t="s">
        <v>788</v>
      </c>
      <c r="R8" s="115" t="s">
        <v>789</v>
      </c>
      <c r="S8" s="115" t="s">
        <v>868</v>
      </c>
      <c r="T8" s="115" t="s">
        <v>869</v>
      </c>
      <c r="U8" s="127">
        <v>717</v>
      </c>
      <c r="V8" s="115" t="s">
        <v>878</v>
      </c>
      <c r="W8" s="115">
        <v>0</v>
      </c>
      <c r="AF8" s="158" t="s">
        <v>785</v>
      </c>
      <c r="AG8" s="158"/>
      <c r="AH8" s="115" t="s">
        <v>879</v>
      </c>
      <c r="AP8" s="115" t="str">
        <f>'CO2'!W11</f>
        <v xml:space="preserve">Mixed coal for use in industrial coking. </v>
      </c>
    </row>
    <row r="9" spans="1:46" ht="14" customHeight="1" x14ac:dyDescent="0.35">
      <c r="A9" s="115">
        <v>8</v>
      </c>
      <c r="G9" s="115" t="s">
        <v>858</v>
      </c>
      <c r="I9" s="115" t="s">
        <v>418</v>
      </c>
      <c r="J9" s="115" t="s">
        <v>859</v>
      </c>
      <c r="K9" s="126" t="s">
        <v>860</v>
      </c>
      <c r="L9" s="118">
        <v>4664.6992401900006</v>
      </c>
      <c r="M9" s="115" t="s">
        <v>829</v>
      </c>
      <c r="N9" s="115" t="s">
        <v>866</v>
      </c>
      <c r="O9" s="115" t="s">
        <v>867</v>
      </c>
      <c r="P9" s="127" t="s">
        <v>510</v>
      </c>
      <c r="Q9" s="115" t="s">
        <v>788</v>
      </c>
      <c r="R9" s="115" t="s">
        <v>789</v>
      </c>
      <c r="S9" s="115" t="s">
        <v>868</v>
      </c>
      <c r="T9" s="115" t="s">
        <v>869</v>
      </c>
      <c r="U9" s="127">
        <v>717</v>
      </c>
      <c r="V9" s="115" t="s">
        <v>878</v>
      </c>
      <c r="W9" s="115">
        <v>0</v>
      </c>
      <c r="AF9" s="158" t="s">
        <v>785</v>
      </c>
      <c r="AG9" s="158"/>
      <c r="AH9" s="115" t="s">
        <v>879</v>
      </c>
      <c r="AP9" s="115" t="str">
        <f>'CO2'!W12</f>
        <v xml:space="preserve">Mixed coal for industrial sector use. </v>
      </c>
    </row>
    <row r="10" spans="1:46" ht="14" customHeight="1" x14ac:dyDescent="0.35">
      <c r="A10" s="115">
        <v>9</v>
      </c>
      <c r="G10" s="115" t="s">
        <v>858</v>
      </c>
      <c r="I10" s="115" t="s">
        <v>418</v>
      </c>
      <c r="J10" s="115" t="s">
        <v>859</v>
      </c>
      <c r="K10" s="126" t="s">
        <v>860</v>
      </c>
      <c r="L10" s="118">
        <v>4154.8480163519998</v>
      </c>
      <c r="M10" s="115" t="s">
        <v>829</v>
      </c>
      <c r="N10" s="115" t="s">
        <v>866</v>
      </c>
      <c r="O10" s="115" t="s">
        <v>867</v>
      </c>
      <c r="P10" s="127" t="s">
        <v>510</v>
      </c>
      <c r="Q10" s="115" t="s">
        <v>788</v>
      </c>
      <c r="R10" s="115" t="s">
        <v>789</v>
      </c>
      <c r="S10" s="115" t="s">
        <v>868</v>
      </c>
      <c r="T10" s="115" t="s">
        <v>869</v>
      </c>
      <c r="U10" s="127">
        <v>717</v>
      </c>
      <c r="V10" s="115" t="s">
        <v>878</v>
      </c>
      <c r="W10" s="115">
        <v>0</v>
      </c>
      <c r="AF10" s="158" t="s">
        <v>785</v>
      </c>
      <c r="AG10" s="158"/>
      <c r="AH10" s="115" t="s">
        <v>879</v>
      </c>
      <c r="AP10" s="115" t="str">
        <f>'CO2'!W13</f>
        <v>Mixed coal for use in electric power sector.</v>
      </c>
    </row>
    <row r="11" spans="1:46" ht="14" customHeight="1" x14ac:dyDescent="0.35">
      <c r="A11" s="115">
        <v>10</v>
      </c>
      <c r="G11" s="115" t="s">
        <v>858</v>
      </c>
      <c r="I11" s="115" t="s">
        <v>418</v>
      </c>
      <c r="J11" s="115" t="s">
        <v>859</v>
      </c>
      <c r="K11" s="126" t="s">
        <v>860</v>
      </c>
      <c r="L11" s="118">
        <v>120018.54276720001</v>
      </c>
      <c r="M11" s="115" t="s">
        <v>829</v>
      </c>
      <c r="N11" s="115" t="s">
        <v>866</v>
      </c>
      <c r="O11" s="115" t="s">
        <v>871</v>
      </c>
      <c r="P11" s="127" t="s">
        <v>291</v>
      </c>
      <c r="Q11" s="115" t="s">
        <v>788</v>
      </c>
      <c r="R11" s="115" t="s">
        <v>789</v>
      </c>
      <c r="S11" s="115" t="s">
        <v>868</v>
      </c>
      <c r="T11" s="115" t="s">
        <v>870</v>
      </c>
      <c r="U11" s="127">
        <v>209</v>
      </c>
      <c r="V11" s="115" t="s">
        <v>878</v>
      </c>
      <c r="W11" s="115">
        <v>0</v>
      </c>
      <c r="AF11" s="158" t="s">
        <v>785</v>
      </c>
      <c r="AG11" s="158"/>
      <c r="AH11" s="115" t="s">
        <v>879</v>
      </c>
      <c r="AP11" s="115" t="str">
        <f>'CO2'!W15</f>
        <v xml:space="preserve">For U.S. weighted average natural gas. </v>
      </c>
    </row>
    <row r="12" spans="1:46" ht="14" customHeight="1" x14ac:dyDescent="0.35">
      <c r="A12" s="115">
        <v>11</v>
      </c>
      <c r="G12" s="115" t="s">
        <v>858</v>
      </c>
      <c r="I12" s="115" t="s">
        <v>418</v>
      </c>
      <c r="J12" s="115" t="s">
        <v>859</v>
      </c>
      <c r="K12" s="126" t="s">
        <v>860</v>
      </c>
      <c r="L12" s="125">
        <v>22446.889684999998</v>
      </c>
      <c r="M12" s="115" t="s">
        <v>829</v>
      </c>
      <c r="N12" s="115" t="s">
        <v>866</v>
      </c>
      <c r="O12" s="115" t="s">
        <v>872</v>
      </c>
      <c r="P12" s="127" t="s">
        <v>614</v>
      </c>
      <c r="Q12" s="115" t="s">
        <v>788</v>
      </c>
      <c r="R12" s="115" t="s">
        <v>789</v>
      </c>
      <c r="S12" s="115" t="s">
        <v>868</v>
      </c>
      <c r="T12" s="115" t="s">
        <v>873</v>
      </c>
      <c r="U12" s="127">
        <v>824</v>
      </c>
      <c r="V12" s="115" t="s">
        <v>878</v>
      </c>
      <c r="W12" s="115">
        <v>0</v>
      </c>
      <c r="AF12" s="158" t="s">
        <v>785</v>
      </c>
      <c r="AG12" s="158"/>
      <c r="AH12" s="115" t="s">
        <v>879</v>
      </c>
      <c r="AP12" s="115">
        <f>'CO2'!W17</f>
        <v>0</v>
      </c>
    </row>
    <row r="13" spans="1:46" ht="14" customHeight="1" x14ac:dyDescent="0.35">
      <c r="A13" s="115">
        <v>12</v>
      </c>
      <c r="G13" s="115" t="s">
        <v>858</v>
      </c>
      <c r="I13" s="115" t="s">
        <v>418</v>
      </c>
      <c r="J13" s="115" t="s">
        <v>859</v>
      </c>
      <c r="K13" s="126" t="s">
        <v>860</v>
      </c>
      <c r="L13" s="125">
        <v>22501.409937599994</v>
      </c>
      <c r="M13" s="115" t="s">
        <v>829</v>
      </c>
      <c r="N13" s="115" t="s">
        <v>866</v>
      </c>
      <c r="O13" s="115" t="s">
        <v>872</v>
      </c>
      <c r="P13" s="127" t="s">
        <v>178</v>
      </c>
      <c r="Q13" s="115" t="s">
        <v>788</v>
      </c>
      <c r="R13" s="115" t="s">
        <v>789</v>
      </c>
      <c r="S13" s="115" t="s">
        <v>868</v>
      </c>
      <c r="T13" s="115" t="s">
        <v>873</v>
      </c>
      <c r="U13" s="127">
        <v>58</v>
      </c>
      <c r="V13" s="115" t="s">
        <v>878</v>
      </c>
      <c r="W13" s="115">
        <v>0</v>
      </c>
      <c r="AF13" s="158" t="s">
        <v>785</v>
      </c>
      <c r="AG13" s="158"/>
      <c r="AH13" s="115" t="s">
        <v>879</v>
      </c>
      <c r="AP13" s="115">
        <f>'CO2'!W18</f>
        <v>0</v>
      </c>
    </row>
    <row r="14" spans="1:46" ht="14" customHeight="1" x14ac:dyDescent="0.35">
      <c r="A14" s="115">
        <v>13</v>
      </c>
      <c r="G14" s="115" t="s">
        <v>858</v>
      </c>
      <c r="I14" s="115" t="s">
        <v>418</v>
      </c>
      <c r="J14" s="115" t="s">
        <v>859</v>
      </c>
      <c r="K14" s="126" t="s">
        <v>860</v>
      </c>
      <c r="L14" s="125">
        <v>24153.463980799999</v>
      </c>
      <c r="M14" s="115" t="s">
        <v>829</v>
      </c>
      <c r="N14" s="115" t="s">
        <v>866</v>
      </c>
      <c r="O14" s="115" t="s">
        <v>872</v>
      </c>
      <c r="P14" s="127" t="s">
        <v>615</v>
      </c>
      <c r="Q14" s="115" t="s">
        <v>788</v>
      </c>
      <c r="R14" s="115" t="s">
        <v>789</v>
      </c>
      <c r="S14" s="115" t="s">
        <v>868</v>
      </c>
      <c r="T14" s="115" t="s">
        <v>873</v>
      </c>
      <c r="U14" s="127">
        <v>825</v>
      </c>
      <c r="V14" s="115" t="s">
        <v>878</v>
      </c>
      <c r="W14" s="115">
        <v>0</v>
      </c>
      <c r="AF14" s="158" t="s">
        <v>785</v>
      </c>
      <c r="AG14" s="158"/>
      <c r="AH14" s="115" t="s">
        <v>879</v>
      </c>
      <c r="AP14" s="115">
        <f>'CO2'!W19</f>
        <v>0</v>
      </c>
    </row>
    <row r="15" spans="1:46" ht="14" customHeight="1" x14ac:dyDescent="0.35">
      <c r="A15" s="115">
        <v>14</v>
      </c>
      <c r="G15" s="115" t="s">
        <v>858</v>
      </c>
      <c r="I15" s="115" t="s">
        <v>418</v>
      </c>
      <c r="J15" s="115" t="s">
        <v>859</v>
      </c>
      <c r="K15" s="126" t="s">
        <v>860</v>
      </c>
      <c r="L15" s="125">
        <v>22509.611124000003</v>
      </c>
      <c r="M15" s="115" t="s">
        <v>829</v>
      </c>
      <c r="N15" s="115" t="s">
        <v>866</v>
      </c>
      <c r="O15" s="115" t="s">
        <v>872</v>
      </c>
      <c r="P15" s="127" t="s">
        <v>712</v>
      </c>
      <c r="Q15" s="115" t="s">
        <v>788</v>
      </c>
      <c r="R15" s="115" t="s">
        <v>789</v>
      </c>
      <c r="S15" s="115" t="s">
        <v>868</v>
      </c>
      <c r="T15" s="115" t="s">
        <v>873</v>
      </c>
      <c r="U15" s="127">
        <v>922</v>
      </c>
      <c r="V15" s="115" t="s">
        <v>878</v>
      </c>
      <c r="W15" s="115">
        <v>0</v>
      </c>
      <c r="AF15" s="158" t="s">
        <v>785</v>
      </c>
      <c r="AG15" s="158"/>
      <c r="AH15" s="115" t="s">
        <v>879</v>
      </c>
      <c r="AP15" s="115">
        <f>'CO2'!W20</f>
        <v>0</v>
      </c>
    </row>
    <row r="16" spans="1:46" ht="14" customHeight="1" x14ac:dyDescent="0.35">
      <c r="A16" s="115">
        <v>15</v>
      </c>
      <c r="G16" s="115" t="s">
        <v>858</v>
      </c>
      <c r="I16" s="115" t="s">
        <v>418</v>
      </c>
      <c r="J16" s="115" t="s">
        <v>859</v>
      </c>
      <c r="K16" s="126" t="s">
        <v>860</v>
      </c>
      <c r="L16" s="125">
        <v>24835.044299999998</v>
      </c>
      <c r="M16" s="115" t="s">
        <v>829</v>
      </c>
      <c r="N16" s="115" t="s">
        <v>866</v>
      </c>
      <c r="O16" s="115" t="s">
        <v>872</v>
      </c>
      <c r="P16" s="127" t="s">
        <v>713</v>
      </c>
      <c r="Q16" s="115" t="s">
        <v>788</v>
      </c>
      <c r="R16" s="115" t="s">
        <v>789</v>
      </c>
      <c r="S16" s="115" t="s">
        <v>868</v>
      </c>
      <c r="T16" s="115" t="s">
        <v>873</v>
      </c>
      <c r="U16" s="127">
        <v>923</v>
      </c>
      <c r="V16" s="115" t="s">
        <v>878</v>
      </c>
      <c r="W16" s="115">
        <v>0</v>
      </c>
      <c r="AF16" s="158" t="s">
        <v>785</v>
      </c>
      <c r="AG16" s="158"/>
      <c r="AH16" s="115" t="s">
        <v>879</v>
      </c>
      <c r="AP16" s="115">
        <f>'CO2'!W21</f>
        <v>0</v>
      </c>
    </row>
    <row r="17" spans="1:42" ht="14" customHeight="1" x14ac:dyDescent="0.35">
      <c r="A17" s="115">
        <v>16</v>
      </c>
      <c r="G17" s="115" t="s">
        <v>858</v>
      </c>
      <c r="I17" s="115" t="s">
        <v>418</v>
      </c>
      <c r="J17" s="115" t="s">
        <v>859</v>
      </c>
      <c r="K17" s="126" t="s">
        <v>860</v>
      </c>
      <c r="L17" s="125">
        <v>22513.579440000001</v>
      </c>
      <c r="M17" s="115" t="s">
        <v>829</v>
      </c>
      <c r="N17" s="115" t="s">
        <v>866</v>
      </c>
      <c r="O17" s="115" t="s">
        <v>872</v>
      </c>
      <c r="P17" s="127" t="s">
        <v>295</v>
      </c>
      <c r="Q17" s="115" t="s">
        <v>788</v>
      </c>
      <c r="R17" s="115" t="s">
        <v>789</v>
      </c>
      <c r="S17" s="115" t="s">
        <v>868</v>
      </c>
      <c r="T17" s="115" t="s">
        <v>873</v>
      </c>
      <c r="U17" s="127">
        <v>216</v>
      </c>
      <c r="V17" s="115" t="s">
        <v>878</v>
      </c>
      <c r="W17" s="115">
        <v>0</v>
      </c>
      <c r="AF17" s="158" t="s">
        <v>785</v>
      </c>
      <c r="AG17" s="158"/>
      <c r="AH17" s="115" t="s">
        <v>879</v>
      </c>
      <c r="AP17" s="115" t="str">
        <f>'CO2'!W22</f>
        <v xml:space="preserve">Used oil. </v>
      </c>
    </row>
    <row r="18" spans="1:42" ht="14" customHeight="1" x14ac:dyDescent="0.35">
      <c r="A18" s="115">
        <v>17</v>
      </c>
      <c r="G18" s="115" t="s">
        <v>858</v>
      </c>
      <c r="I18" s="115" t="s">
        <v>418</v>
      </c>
      <c r="J18" s="115" t="s">
        <v>859</v>
      </c>
      <c r="K18" s="126" t="s">
        <v>860</v>
      </c>
      <c r="L18" s="125">
        <v>22381.302240000001</v>
      </c>
      <c r="M18" s="115" t="s">
        <v>829</v>
      </c>
      <c r="N18" s="115" t="s">
        <v>866</v>
      </c>
      <c r="O18" s="115" t="s">
        <v>872</v>
      </c>
      <c r="P18" s="127" t="s">
        <v>22</v>
      </c>
      <c r="Q18" s="115" t="s">
        <v>788</v>
      </c>
      <c r="R18" s="115" t="s">
        <v>789</v>
      </c>
      <c r="S18" s="115" t="s">
        <v>868</v>
      </c>
      <c r="T18" s="115" t="s">
        <v>873</v>
      </c>
      <c r="U18" s="127">
        <v>162</v>
      </c>
      <c r="V18" s="115" t="s">
        <v>878</v>
      </c>
      <c r="W18" s="115">
        <v>0</v>
      </c>
      <c r="AF18" s="158" t="s">
        <v>785</v>
      </c>
      <c r="AG18" s="158"/>
      <c r="AH18" s="115" t="s">
        <v>879</v>
      </c>
      <c r="AP18" s="115">
        <f>'CO2'!W23</f>
        <v>0</v>
      </c>
    </row>
    <row r="19" spans="1:42" ht="14" customHeight="1" x14ac:dyDescent="0.35">
      <c r="A19" s="115">
        <v>18</v>
      </c>
      <c r="G19" s="115" t="s">
        <v>858</v>
      </c>
      <c r="I19" s="115" t="s">
        <v>418</v>
      </c>
      <c r="J19" s="115" t="s">
        <v>859</v>
      </c>
      <c r="K19" s="126" t="s">
        <v>860</v>
      </c>
      <c r="L19" s="125">
        <v>12516.333218399997</v>
      </c>
      <c r="M19" s="115" t="s">
        <v>829</v>
      </c>
      <c r="N19" s="115" t="s">
        <v>866</v>
      </c>
      <c r="O19" s="115" t="s">
        <v>872</v>
      </c>
      <c r="P19" s="127" t="s">
        <v>272</v>
      </c>
      <c r="Q19" s="115" t="s">
        <v>788</v>
      </c>
      <c r="R19" s="115" t="s">
        <v>789</v>
      </c>
      <c r="S19" s="115" t="s">
        <v>868</v>
      </c>
      <c r="T19" s="115" t="s">
        <v>873</v>
      </c>
      <c r="U19" s="127">
        <v>178</v>
      </c>
      <c r="V19" s="115" t="s">
        <v>878</v>
      </c>
      <c r="W19" s="115">
        <v>0</v>
      </c>
      <c r="AF19" s="158" t="s">
        <v>785</v>
      </c>
      <c r="AG19" s="158"/>
      <c r="AH19" s="115" t="s">
        <v>879</v>
      </c>
      <c r="AP19" s="115" t="str">
        <f>'CO2'!W24</f>
        <v xml:space="preserve">The HHV for components of LPG determined at 60 °F and saturation pressure with the exception of ethylene. </v>
      </c>
    </row>
    <row r="20" spans="1:42" ht="14" customHeight="1" x14ac:dyDescent="0.35">
      <c r="A20" s="115">
        <v>19</v>
      </c>
      <c r="G20" s="115" t="s">
        <v>858</v>
      </c>
      <c r="I20" s="115" t="s">
        <v>418</v>
      </c>
      <c r="J20" s="115" t="s">
        <v>859</v>
      </c>
      <c r="K20" s="126" t="s">
        <v>860</v>
      </c>
      <c r="L20" s="125">
        <v>12613.005805399998</v>
      </c>
      <c r="M20" s="115" t="s">
        <v>829</v>
      </c>
      <c r="N20" s="115" t="s">
        <v>866</v>
      </c>
      <c r="O20" s="115" t="s">
        <v>872</v>
      </c>
      <c r="P20" s="127" t="s">
        <v>325</v>
      </c>
      <c r="Q20" s="115" t="s">
        <v>788</v>
      </c>
      <c r="R20" s="115" t="s">
        <v>789</v>
      </c>
      <c r="S20" s="115" t="s">
        <v>868</v>
      </c>
      <c r="T20" s="115" t="s">
        <v>873</v>
      </c>
      <c r="U20" s="127">
        <v>255</v>
      </c>
      <c r="V20" s="115" t="s">
        <v>878</v>
      </c>
      <c r="W20" s="115">
        <v>0</v>
      </c>
      <c r="AF20" s="158" t="s">
        <v>785</v>
      </c>
      <c r="AG20" s="158"/>
      <c r="AH20" s="115" t="s">
        <v>879</v>
      </c>
      <c r="AP20" s="115" t="str">
        <f>'CO2'!W25</f>
        <v xml:space="preserve">The HHV for components of LPG determined at 60 °F and saturation pressure with the exception of ethylene. </v>
      </c>
    </row>
    <row r="21" spans="1:42" ht="14" customHeight="1" x14ac:dyDescent="0.35">
      <c r="A21" s="115">
        <v>20</v>
      </c>
      <c r="G21" s="115" t="s">
        <v>858</v>
      </c>
      <c r="I21" s="115" t="s">
        <v>418</v>
      </c>
      <c r="J21" s="115" t="s">
        <v>859</v>
      </c>
      <c r="K21" s="126" t="s">
        <v>860</v>
      </c>
      <c r="L21" s="125">
        <v>13596.045863399999</v>
      </c>
      <c r="M21" s="115" t="s">
        <v>829</v>
      </c>
      <c r="N21" s="115" t="s">
        <v>866</v>
      </c>
      <c r="O21" s="115" t="s">
        <v>872</v>
      </c>
      <c r="P21" s="127" t="s">
        <v>327</v>
      </c>
      <c r="Q21" s="115" t="s">
        <v>788</v>
      </c>
      <c r="R21" s="115" t="s">
        <v>789</v>
      </c>
      <c r="S21" s="115" t="s">
        <v>868</v>
      </c>
      <c r="T21" s="115" t="s">
        <v>873</v>
      </c>
      <c r="U21" s="127">
        <v>257</v>
      </c>
      <c r="V21" s="115" t="s">
        <v>878</v>
      </c>
      <c r="W21" s="115">
        <v>0</v>
      </c>
      <c r="AF21" s="158" t="s">
        <v>785</v>
      </c>
      <c r="AG21" s="158"/>
      <c r="AH21" s="115" t="s">
        <v>879</v>
      </c>
      <c r="AP21" s="115" t="str">
        <f>'CO2'!W26</f>
        <v xml:space="preserve">Ethylene HHV determined at 41 °F (5 °C) and saturation pressure. </v>
      </c>
    </row>
    <row r="22" spans="1:42" ht="14" customHeight="1" x14ac:dyDescent="0.35">
      <c r="A22" s="115">
        <v>21</v>
      </c>
      <c r="G22" s="115" t="s">
        <v>858</v>
      </c>
      <c r="I22" s="115" t="s">
        <v>418</v>
      </c>
      <c r="J22" s="115" t="s">
        <v>859</v>
      </c>
      <c r="K22" s="126" t="s">
        <v>860</v>
      </c>
      <c r="L22" s="125">
        <v>8934.8839360000002</v>
      </c>
      <c r="M22" s="115" t="s">
        <v>829</v>
      </c>
      <c r="N22" s="115" t="s">
        <v>866</v>
      </c>
      <c r="O22" s="115" t="s">
        <v>872</v>
      </c>
      <c r="P22" s="127" t="s">
        <v>622</v>
      </c>
      <c r="Q22" s="115" t="s">
        <v>788</v>
      </c>
      <c r="R22" s="115" t="s">
        <v>789</v>
      </c>
      <c r="S22" s="115" t="s">
        <v>868</v>
      </c>
      <c r="T22" s="115" t="s">
        <v>873</v>
      </c>
      <c r="U22" s="127">
        <v>832</v>
      </c>
      <c r="V22" s="115" t="s">
        <v>878</v>
      </c>
      <c r="W22" s="115">
        <v>0</v>
      </c>
      <c r="AF22" s="158" t="s">
        <v>785</v>
      </c>
      <c r="AG22" s="158"/>
      <c r="AH22" s="115" t="s">
        <v>879</v>
      </c>
      <c r="AP22" s="115" t="str">
        <f>'CO2'!W27</f>
        <v xml:space="preserve">The HHV for components of LPG determined at 60 °F and saturation pressure with the exception of ethylene. </v>
      </c>
    </row>
    <row r="23" spans="1:42" ht="14" customHeight="1" x14ac:dyDescent="0.35">
      <c r="A23" s="115">
        <v>22</v>
      </c>
      <c r="G23" s="115" t="s">
        <v>858</v>
      </c>
      <c r="I23" s="115" t="s">
        <v>418</v>
      </c>
      <c r="J23" s="115" t="s">
        <v>859</v>
      </c>
      <c r="K23" s="126" t="s">
        <v>860</v>
      </c>
      <c r="L23" s="125">
        <v>12674.272195200001</v>
      </c>
      <c r="M23" s="115" t="s">
        <v>829</v>
      </c>
      <c r="N23" s="115" t="s">
        <v>866</v>
      </c>
      <c r="O23" s="115" t="s">
        <v>872</v>
      </c>
      <c r="P23" s="127" t="s">
        <v>27</v>
      </c>
      <c r="Q23" s="115" t="s">
        <v>788</v>
      </c>
      <c r="R23" s="115" t="s">
        <v>789</v>
      </c>
      <c r="S23" s="115" t="s">
        <v>868</v>
      </c>
      <c r="T23" s="115" t="s">
        <v>873</v>
      </c>
      <c r="U23" s="127">
        <v>79</v>
      </c>
      <c r="V23" s="115" t="s">
        <v>878</v>
      </c>
      <c r="W23" s="115">
        <v>0</v>
      </c>
      <c r="AF23" s="158" t="s">
        <v>785</v>
      </c>
      <c r="AG23" s="158"/>
      <c r="AH23" s="115" t="s">
        <v>879</v>
      </c>
      <c r="AP23" s="115">
        <f>'CO2'!W28</f>
        <v>0</v>
      </c>
    </row>
    <row r="24" spans="1:42" ht="14" customHeight="1" x14ac:dyDescent="0.35">
      <c r="A24" s="115">
        <v>23</v>
      </c>
      <c r="G24" s="115" t="s">
        <v>858</v>
      </c>
      <c r="I24" s="115" t="s">
        <v>418</v>
      </c>
      <c r="J24" s="115" t="s">
        <v>859</v>
      </c>
      <c r="K24" s="126" t="s">
        <v>860</v>
      </c>
      <c r="L24" s="125">
        <v>8434.1706415999979</v>
      </c>
      <c r="M24" s="115" t="s">
        <v>829</v>
      </c>
      <c r="N24" s="115" t="s">
        <v>866</v>
      </c>
      <c r="O24" s="115" t="s">
        <v>872</v>
      </c>
      <c r="P24" s="127" t="s">
        <v>204</v>
      </c>
      <c r="Q24" s="115" t="s">
        <v>788</v>
      </c>
      <c r="R24" s="115" t="s">
        <v>789</v>
      </c>
      <c r="S24" s="115" t="s">
        <v>868</v>
      </c>
      <c r="T24" s="115" t="s">
        <v>873</v>
      </c>
      <c r="U24" s="127">
        <v>86</v>
      </c>
      <c r="V24" s="115" t="s">
        <v>878</v>
      </c>
      <c r="W24" s="115">
        <v>0</v>
      </c>
      <c r="AF24" s="158" t="s">
        <v>785</v>
      </c>
      <c r="AG24" s="158"/>
      <c r="AH24" s="115" t="s">
        <v>879</v>
      </c>
      <c r="AP24" s="115" t="str">
        <f>'CO2'!W29</f>
        <v xml:space="preserve">Ethylene HHV determined at 41 °F (5 °C) and saturation pressure. </v>
      </c>
    </row>
    <row r="25" spans="1:42" ht="14" customHeight="1" x14ac:dyDescent="0.35">
      <c r="A25" s="115">
        <v>24</v>
      </c>
      <c r="G25" s="115" t="s">
        <v>858</v>
      </c>
      <c r="I25" s="115" t="s">
        <v>418</v>
      </c>
      <c r="J25" s="115" t="s">
        <v>859</v>
      </c>
      <c r="K25" s="126" t="s">
        <v>860</v>
      </c>
      <c r="L25" s="125">
        <v>14173.634257199998</v>
      </c>
      <c r="M25" s="115" t="s">
        <v>829</v>
      </c>
      <c r="N25" s="115" t="s">
        <v>866</v>
      </c>
      <c r="O25" s="115" t="s">
        <v>872</v>
      </c>
      <c r="P25" s="128" t="s">
        <v>800</v>
      </c>
      <c r="Q25" s="115" t="s">
        <v>788</v>
      </c>
      <c r="R25" s="115" t="s">
        <v>789</v>
      </c>
      <c r="S25" s="115" t="s">
        <v>868</v>
      </c>
      <c r="T25" s="115" t="s">
        <v>873</v>
      </c>
      <c r="U25" s="127">
        <v>154</v>
      </c>
      <c r="V25" s="115" t="s">
        <v>878</v>
      </c>
      <c r="W25" s="115">
        <v>0</v>
      </c>
      <c r="AF25" s="158" t="s">
        <v>785</v>
      </c>
      <c r="AG25" s="158"/>
      <c r="AH25" s="115" t="s">
        <v>879</v>
      </c>
      <c r="AP25" s="115" t="str">
        <f>'CO2'!W30</f>
        <v xml:space="preserve">The HHV for components of LPG determined at 60 °F and saturation pressure with the exception of ethylene. </v>
      </c>
    </row>
    <row r="26" spans="1:42" ht="14" customHeight="1" x14ac:dyDescent="0.35">
      <c r="A26" s="115">
        <v>25</v>
      </c>
      <c r="G26" s="115" t="s">
        <v>858</v>
      </c>
      <c r="I26" s="115" t="s">
        <v>418</v>
      </c>
      <c r="J26" s="115" t="s">
        <v>859</v>
      </c>
      <c r="K26" s="126" t="s">
        <v>860</v>
      </c>
      <c r="L26" s="125">
        <v>15636.4437196</v>
      </c>
      <c r="M26" s="115" t="s">
        <v>829</v>
      </c>
      <c r="N26" s="115" t="s">
        <v>866</v>
      </c>
      <c r="O26" s="115" t="s">
        <v>872</v>
      </c>
      <c r="P26" s="127" t="s">
        <v>647</v>
      </c>
      <c r="Q26" s="115" t="s">
        <v>788</v>
      </c>
      <c r="R26" s="115" t="s">
        <v>789</v>
      </c>
      <c r="S26" s="115" t="s">
        <v>868</v>
      </c>
      <c r="T26" s="115" t="s">
        <v>873</v>
      </c>
      <c r="U26" s="127">
        <v>857</v>
      </c>
      <c r="V26" s="115" t="s">
        <v>878</v>
      </c>
      <c r="W26" s="115">
        <v>0</v>
      </c>
      <c r="AF26" s="158" t="s">
        <v>785</v>
      </c>
      <c r="AG26" s="158"/>
      <c r="AH26" s="115" t="s">
        <v>879</v>
      </c>
      <c r="AP26" s="115">
        <f>'CO2'!W31</f>
        <v>0</v>
      </c>
    </row>
    <row r="27" spans="1:42" ht="14" customHeight="1" x14ac:dyDescent="0.35">
      <c r="A27" s="115">
        <v>26</v>
      </c>
      <c r="G27" s="115" t="s">
        <v>858</v>
      </c>
      <c r="I27" s="115" t="s">
        <v>418</v>
      </c>
      <c r="J27" s="115" t="s">
        <v>859</v>
      </c>
      <c r="K27" s="126" t="s">
        <v>860</v>
      </c>
      <c r="L27" s="125">
        <v>14707.703452199998</v>
      </c>
      <c r="M27" s="115" t="s">
        <v>829</v>
      </c>
      <c r="N27" s="115" t="s">
        <v>866</v>
      </c>
      <c r="O27" s="115" t="s">
        <v>872</v>
      </c>
      <c r="P27" s="127" t="s">
        <v>487</v>
      </c>
      <c r="Q27" s="115" t="s">
        <v>788</v>
      </c>
      <c r="R27" s="115" t="s">
        <v>789</v>
      </c>
      <c r="S27" s="115" t="s">
        <v>868</v>
      </c>
      <c r="T27" s="115" t="s">
        <v>873</v>
      </c>
      <c r="U27" s="127">
        <v>675</v>
      </c>
      <c r="V27" s="115" t="s">
        <v>878</v>
      </c>
      <c r="W27" s="115">
        <v>0</v>
      </c>
      <c r="AF27" s="158" t="s">
        <v>785</v>
      </c>
      <c r="AG27" s="158"/>
      <c r="AH27" s="115" t="s">
        <v>879</v>
      </c>
      <c r="AP27" s="115" t="str">
        <f>'CO2'!W32</f>
        <v xml:space="preserve">The HHV for components of LPG determined at 60 °F and saturation pressure with the exception of ethylene. </v>
      </c>
    </row>
    <row r="28" spans="1:42" ht="14" customHeight="1" x14ac:dyDescent="0.35">
      <c r="A28" s="115">
        <v>27</v>
      </c>
      <c r="G28" s="115" t="s">
        <v>858</v>
      </c>
      <c r="I28" s="115" t="s">
        <v>418</v>
      </c>
      <c r="J28" s="115" t="s">
        <v>859</v>
      </c>
      <c r="K28" s="126" t="s">
        <v>860</v>
      </c>
      <c r="L28" s="125">
        <v>15907.656071999996</v>
      </c>
      <c r="M28" s="115" t="s">
        <v>829</v>
      </c>
      <c r="N28" s="115" t="s">
        <v>866</v>
      </c>
      <c r="O28" s="115" t="s">
        <v>872</v>
      </c>
      <c r="P28" s="127" t="s">
        <v>801</v>
      </c>
      <c r="Q28" s="115" t="s">
        <v>788</v>
      </c>
      <c r="R28" s="115" t="s">
        <v>789</v>
      </c>
      <c r="S28" s="115" t="s">
        <v>868</v>
      </c>
      <c r="T28" s="115" t="s">
        <v>873</v>
      </c>
      <c r="U28" s="127">
        <v>678</v>
      </c>
      <c r="V28" s="115" t="s">
        <v>878</v>
      </c>
      <c r="W28" s="115">
        <v>0</v>
      </c>
      <c r="AF28" s="158" t="s">
        <v>785</v>
      </c>
      <c r="AG28" s="158"/>
      <c r="AH28" s="115" t="s">
        <v>879</v>
      </c>
      <c r="AP28" s="115" t="str">
        <f>'CO2'!W33</f>
        <v xml:space="preserve">The HHV for components of LPG determined at 60 °F and saturation pressure with the exception of ethylene. </v>
      </c>
    </row>
    <row r="29" spans="1:42" ht="14" customHeight="1" x14ac:dyDescent="0.35">
      <c r="A29" s="115">
        <v>28</v>
      </c>
      <c r="G29" s="115" t="s">
        <v>858</v>
      </c>
      <c r="I29" s="115" t="s">
        <v>418</v>
      </c>
      <c r="J29" s="115" t="s">
        <v>859</v>
      </c>
      <c r="K29" s="126" t="s">
        <v>860</v>
      </c>
      <c r="L29" s="125">
        <v>18744.781549999996</v>
      </c>
      <c r="M29" s="115" t="s">
        <v>829</v>
      </c>
      <c r="N29" s="115" t="s">
        <v>866</v>
      </c>
      <c r="O29" s="115" t="s">
        <v>872</v>
      </c>
      <c r="P29" s="127" t="s">
        <v>427</v>
      </c>
      <c r="Q29" s="115" t="s">
        <v>788</v>
      </c>
      <c r="R29" s="115" t="s">
        <v>789</v>
      </c>
      <c r="S29" s="115" t="s">
        <v>868</v>
      </c>
      <c r="T29" s="115" t="s">
        <v>873</v>
      </c>
      <c r="U29" s="127">
        <v>523</v>
      </c>
      <c r="V29" s="115" t="s">
        <v>878</v>
      </c>
      <c r="W29" s="115">
        <v>0</v>
      </c>
      <c r="AF29" s="158" t="s">
        <v>785</v>
      </c>
      <c r="AG29" s="158"/>
      <c r="AH29" s="115" t="s">
        <v>879</v>
      </c>
      <c r="AP29" s="115" t="str">
        <f>'CO2'!W34</f>
        <v xml:space="preserve">Naphtha (&lt;401 deg F). </v>
      </c>
    </row>
    <row r="30" spans="1:42" ht="14" customHeight="1" x14ac:dyDescent="0.35">
      <c r="A30" s="115">
        <v>29</v>
      </c>
      <c r="G30" s="115" t="s">
        <v>858</v>
      </c>
      <c r="I30" s="115" t="s">
        <v>418</v>
      </c>
      <c r="J30" s="115" t="s">
        <v>859</v>
      </c>
      <c r="K30" s="126" t="s">
        <v>860</v>
      </c>
      <c r="L30" s="125">
        <v>16218.948415999996</v>
      </c>
      <c r="M30" s="115" t="s">
        <v>829</v>
      </c>
      <c r="N30" s="115" t="s">
        <v>866</v>
      </c>
      <c r="O30" s="115" t="s">
        <v>872</v>
      </c>
      <c r="P30" s="127" t="s">
        <v>237</v>
      </c>
      <c r="Q30" s="115" t="s">
        <v>788</v>
      </c>
      <c r="R30" s="115" t="s">
        <v>789</v>
      </c>
      <c r="S30" s="115" t="s">
        <v>868</v>
      </c>
      <c r="T30" s="115" t="s">
        <v>873</v>
      </c>
      <c r="U30" s="127">
        <v>127</v>
      </c>
      <c r="V30" s="115" t="s">
        <v>878</v>
      </c>
      <c r="W30" s="115">
        <v>0</v>
      </c>
      <c r="AF30" s="158" t="s">
        <v>785</v>
      </c>
      <c r="AG30" s="158"/>
      <c r="AH30" s="115" t="s">
        <v>879</v>
      </c>
      <c r="AP30" s="115" t="str">
        <f>'CO2'!W35</f>
        <v xml:space="preserve">Natural gasoline. </v>
      </c>
    </row>
    <row r="31" spans="1:42" ht="14" customHeight="1" x14ac:dyDescent="0.35">
      <c r="A31" s="115">
        <v>30</v>
      </c>
      <c r="G31" s="115" t="s">
        <v>858</v>
      </c>
      <c r="I31" s="115" t="s">
        <v>418</v>
      </c>
      <c r="J31" s="115" t="s">
        <v>859</v>
      </c>
      <c r="K31" s="126" t="s">
        <v>860</v>
      </c>
      <c r="L31" s="125">
        <v>23357.022959599999</v>
      </c>
      <c r="M31" s="115" t="s">
        <v>829</v>
      </c>
      <c r="N31" s="115" t="s">
        <v>866</v>
      </c>
      <c r="O31" s="115" t="s">
        <v>872</v>
      </c>
      <c r="P31" s="127" t="s">
        <v>295</v>
      </c>
      <c r="Q31" s="115" t="s">
        <v>788</v>
      </c>
      <c r="R31" s="115" t="s">
        <v>789</v>
      </c>
      <c r="S31" s="115" t="s">
        <v>868</v>
      </c>
      <c r="T31" s="115" t="s">
        <v>873</v>
      </c>
      <c r="U31" s="127">
        <v>216</v>
      </c>
      <c r="V31" s="115" t="s">
        <v>878</v>
      </c>
      <c r="W31" s="115">
        <v>0</v>
      </c>
      <c r="AF31" s="158" t="s">
        <v>785</v>
      </c>
      <c r="AG31" s="158"/>
      <c r="AH31" s="115" t="s">
        <v>879</v>
      </c>
      <c r="AP31" s="115" t="str">
        <f>'CO2'!W36</f>
        <v xml:space="preserve">Other oil (&gt;401 deg F). </v>
      </c>
    </row>
    <row r="32" spans="1:42" ht="14" customHeight="1" x14ac:dyDescent="0.35">
      <c r="A32" s="115">
        <v>31</v>
      </c>
      <c r="G32" s="115" t="s">
        <v>858</v>
      </c>
      <c r="I32" s="115" t="s">
        <v>418</v>
      </c>
      <c r="J32" s="115" t="s">
        <v>859</v>
      </c>
      <c r="K32" s="126" t="s">
        <v>860</v>
      </c>
      <c r="L32" s="125">
        <v>16980.424164</v>
      </c>
      <c r="M32" s="115" t="s">
        <v>829</v>
      </c>
      <c r="N32" s="115" t="s">
        <v>866</v>
      </c>
      <c r="O32" s="115" t="s">
        <v>872</v>
      </c>
      <c r="P32" s="128" t="s">
        <v>36</v>
      </c>
      <c r="Q32" s="115" t="s">
        <v>788</v>
      </c>
      <c r="R32" s="115" t="s">
        <v>789</v>
      </c>
      <c r="S32" s="115" t="s">
        <v>868</v>
      </c>
      <c r="T32" s="115" t="s">
        <v>873</v>
      </c>
      <c r="U32" s="127" t="s">
        <v>874</v>
      </c>
      <c r="V32" s="115" t="s">
        <v>878</v>
      </c>
      <c r="W32" s="115">
        <v>0</v>
      </c>
      <c r="AF32" s="158" t="s">
        <v>785</v>
      </c>
      <c r="AG32" s="158"/>
      <c r="AH32" s="115" t="s">
        <v>879</v>
      </c>
      <c r="AP32" s="115">
        <f>'CO2'!W37</f>
        <v>0</v>
      </c>
    </row>
    <row r="33" spans="1:42" ht="14" customHeight="1" x14ac:dyDescent="0.35">
      <c r="A33" s="115">
        <v>32</v>
      </c>
      <c r="G33" s="115" t="s">
        <v>858</v>
      </c>
      <c r="I33" s="115" t="s">
        <v>418</v>
      </c>
      <c r="J33" s="115" t="s">
        <v>859</v>
      </c>
      <c r="K33" s="126" t="s">
        <v>860</v>
      </c>
      <c r="L33" s="125">
        <v>19571.514049999998</v>
      </c>
      <c r="M33" s="115" t="s">
        <v>829</v>
      </c>
      <c r="N33" s="115" t="s">
        <v>866</v>
      </c>
      <c r="O33" s="115" t="s">
        <v>872</v>
      </c>
      <c r="P33" s="128" t="s">
        <v>37</v>
      </c>
      <c r="Q33" s="115" t="s">
        <v>788</v>
      </c>
      <c r="R33" s="115" t="s">
        <v>789</v>
      </c>
      <c r="S33" s="115" t="s">
        <v>868</v>
      </c>
      <c r="T33" s="115" t="s">
        <v>873</v>
      </c>
      <c r="U33" s="127">
        <v>241</v>
      </c>
      <c r="V33" s="115" t="s">
        <v>878</v>
      </c>
      <c r="W33" s="115">
        <v>0</v>
      </c>
      <c r="AF33" s="158" t="s">
        <v>785</v>
      </c>
      <c r="AG33" s="158"/>
      <c r="AH33" s="115" t="s">
        <v>879</v>
      </c>
      <c r="AP33" s="115">
        <f>'CO2'!W38</f>
        <v>0</v>
      </c>
    </row>
    <row r="34" spans="1:42" ht="14" customHeight="1" x14ac:dyDescent="0.35">
      <c r="A34" s="115">
        <v>33</v>
      </c>
      <c r="G34" s="115" t="s">
        <v>858</v>
      </c>
      <c r="I34" s="115" t="s">
        <v>418</v>
      </c>
      <c r="J34" s="115" t="s">
        <v>859</v>
      </c>
      <c r="K34" s="126" t="s">
        <v>860</v>
      </c>
      <c r="L34" s="125">
        <v>32285.844190599997</v>
      </c>
      <c r="M34" s="115" t="s">
        <v>829</v>
      </c>
      <c r="N34" s="115" t="s">
        <v>866</v>
      </c>
      <c r="O34" s="115" t="s">
        <v>872</v>
      </c>
      <c r="P34" s="128" t="s">
        <v>38</v>
      </c>
      <c r="Q34" s="115" t="s">
        <v>788</v>
      </c>
      <c r="R34" s="115" t="s">
        <v>789</v>
      </c>
      <c r="S34" s="115" t="s">
        <v>868</v>
      </c>
      <c r="T34" s="115" t="s">
        <v>873</v>
      </c>
      <c r="U34" s="127">
        <v>240</v>
      </c>
      <c r="V34" s="115" t="s">
        <v>878</v>
      </c>
      <c r="W34" s="115">
        <v>0</v>
      </c>
      <c r="AF34" s="158" t="s">
        <v>785</v>
      </c>
      <c r="AG34" s="158"/>
      <c r="AH34" s="115" t="s">
        <v>879</v>
      </c>
      <c r="AP34" s="115" t="str">
        <f>'CO2'!W39</f>
        <v xml:space="preserve">Liquid petroleum coke. </v>
      </c>
    </row>
    <row r="35" spans="1:42" ht="14" customHeight="1" x14ac:dyDescent="0.35">
      <c r="A35" s="115">
        <v>34</v>
      </c>
      <c r="G35" s="115" t="s">
        <v>858</v>
      </c>
      <c r="I35" s="115" t="s">
        <v>418</v>
      </c>
      <c r="J35" s="115" t="s">
        <v>859</v>
      </c>
      <c r="K35" s="126" t="s">
        <v>860</v>
      </c>
      <c r="L35" s="125">
        <v>19935.27635</v>
      </c>
      <c r="M35" s="115" t="s">
        <v>829</v>
      </c>
      <c r="N35" s="115" t="s">
        <v>866</v>
      </c>
      <c r="O35" s="115" t="s">
        <v>872</v>
      </c>
      <c r="P35" s="127" t="s">
        <v>427</v>
      </c>
      <c r="Q35" s="115" t="s">
        <v>788</v>
      </c>
      <c r="R35" s="115" t="s">
        <v>789</v>
      </c>
      <c r="S35" s="115" t="s">
        <v>868</v>
      </c>
      <c r="T35" s="115" t="s">
        <v>873</v>
      </c>
      <c r="U35" s="127">
        <v>523</v>
      </c>
      <c r="V35" s="115" t="s">
        <v>878</v>
      </c>
      <c r="W35" s="115">
        <v>0</v>
      </c>
      <c r="AF35" s="158" t="s">
        <v>785</v>
      </c>
      <c r="AG35" s="158"/>
      <c r="AH35" s="115" t="s">
        <v>879</v>
      </c>
      <c r="AP35" s="115" t="str">
        <f>'CO2'!W40</f>
        <v xml:space="preserve">All finished products within the naphtha boiling range that are used as paint thinners, cleaners, or solvents. These products are refined to a specified flash point. Special naphthas include all commercial hexane and cleaning solvents conforming to ASTM Specification D1836 and D484, respectively. Naphthas to be blended or marketed as motor gasoline or aviation gasoline, or that are to be used as petrochemical and synthetic natural gas (SNG) feedstocks are excluded. </v>
      </c>
    </row>
    <row r="36" spans="1:42" ht="14" customHeight="1" x14ac:dyDescent="0.35">
      <c r="A36" s="115">
        <v>35</v>
      </c>
      <c r="G36" s="115" t="s">
        <v>858</v>
      </c>
      <c r="I36" s="115" t="s">
        <v>418</v>
      </c>
      <c r="J36" s="115" t="s">
        <v>859</v>
      </c>
      <c r="K36" s="126" t="s">
        <v>860</v>
      </c>
      <c r="L36" s="125">
        <v>22842.200097200002</v>
      </c>
      <c r="M36" s="115" t="s">
        <v>829</v>
      </c>
      <c r="N36" s="115" t="s">
        <v>866</v>
      </c>
      <c r="O36" s="115" t="s">
        <v>872</v>
      </c>
      <c r="P36" s="128" t="s">
        <v>295</v>
      </c>
      <c r="Q36" s="115" t="s">
        <v>788</v>
      </c>
      <c r="R36" s="115" t="s">
        <v>789</v>
      </c>
      <c r="S36" s="115" t="s">
        <v>868</v>
      </c>
      <c r="T36" s="115" t="s">
        <v>873</v>
      </c>
      <c r="U36" s="127">
        <v>216</v>
      </c>
      <c r="V36" s="115" t="s">
        <v>878</v>
      </c>
      <c r="W36" s="115">
        <v>0</v>
      </c>
      <c r="AF36" s="158" t="s">
        <v>785</v>
      </c>
      <c r="AG36" s="158"/>
      <c r="AH36" s="115" t="s">
        <v>879</v>
      </c>
      <c r="AP36" s="115">
        <f>'CO2'!W41</f>
        <v>0</v>
      </c>
    </row>
    <row r="37" spans="1:42" ht="14" customHeight="1" x14ac:dyDescent="0.35">
      <c r="A37" s="115">
        <v>36</v>
      </c>
      <c r="G37" s="115" t="s">
        <v>858</v>
      </c>
      <c r="I37" s="115" t="s">
        <v>418</v>
      </c>
      <c r="J37" s="115" t="s">
        <v>859</v>
      </c>
      <c r="K37" s="126" t="s">
        <v>860</v>
      </c>
      <c r="L37" s="125">
        <v>24445.179299200001</v>
      </c>
      <c r="M37" s="115" t="s">
        <v>829</v>
      </c>
      <c r="N37" s="115" t="s">
        <v>866</v>
      </c>
      <c r="O37" s="115" t="s">
        <v>872</v>
      </c>
      <c r="P37" s="128" t="s">
        <v>698</v>
      </c>
      <c r="Q37" s="115" t="s">
        <v>788</v>
      </c>
      <c r="R37" s="115" t="s">
        <v>789</v>
      </c>
      <c r="S37" s="115" t="s">
        <v>868</v>
      </c>
      <c r="T37" s="115" t="s">
        <v>873</v>
      </c>
      <c r="U37" s="127">
        <v>908</v>
      </c>
      <c r="V37" s="115" t="s">
        <v>878</v>
      </c>
      <c r="W37" s="115">
        <v>0</v>
      </c>
      <c r="AF37" s="158" t="s">
        <v>785</v>
      </c>
      <c r="AG37" s="158"/>
      <c r="AH37" s="115" t="s">
        <v>879</v>
      </c>
      <c r="AP37" s="115">
        <f>'CO2'!W42</f>
        <v>0</v>
      </c>
    </row>
    <row r="38" spans="1:42" ht="14" customHeight="1" x14ac:dyDescent="0.35">
      <c r="A38" s="115">
        <v>37</v>
      </c>
      <c r="G38" s="115" t="s">
        <v>858</v>
      </c>
      <c r="I38" s="115" t="s">
        <v>418</v>
      </c>
      <c r="J38" s="115" t="s">
        <v>859</v>
      </c>
      <c r="K38" s="126" t="s">
        <v>860</v>
      </c>
      <c r="L38" s="125">
        <v>23578.146345599998</v>
      </c>
      <c r="M38" s="115" t="s">
        <v>829</v>
      </c>
      <c r="N38" s="115" t="s">
        <v>866</v>
      </c>
      <c r="O38" s="115" t="s">
        <v>872</v>
      </c>
      <c r="P38" s="128" t="s">
        <v>42</v>
      </c>
      <c r="Q38" s="115" t="s">
        <v>788</v>
      </c>
      <c r="R38" s="115" t="s">
        <v>789</v>
      </c>
      <c r="S38" s="115" t="s">
        <v>868</v>
      </c>
      <c r="T38" s="115" t="s">
        <v>873</v>
      </c>
      <c r="U38" s="127">
        <v>182</v>
      </c>
      <c r="V38" s="115" t="s">
        <v>878</v>
      </c>
      <c r="W38" s="115">
        <v>0</v>
      </c>
      <c r="AF38" s="158" t="s">
        <v>785</v>
      </c>
      <c r="AG38" s="158"/>
      <c r="AH38" s="115" t="s">
        <v>879</v>
      </c>
      <c r="AP38" s="115">
        <f>'CO2'!W43</f>
        <v>0</v>
      </c>
    </row>
    <row r="39" spans="1:42" ht="14" customHeight="1" x14ac:dyDescent="0.35">
      <c r="A39" s="115">
        <v>38</v>
      </c>
      <c r="G39" s="115" t="s">
        <v>858</v>
      </c>
      <c r="I39" s="115" t="s">
        <v>418</v>
      </c>
      <c r="J39" s="115" t="s">
        <v>859</v>
      </c>
      <c r="K39" s="126" t="s">
        <v>860</v>
      </c>
      <c r="L39" s="125">
        <v>19351.052049999995</v>
      </c>
      <c r="M39" s="115" t="s">
        <v>829</v>
      </c>
      <c r="N39" s="115" t="s">
        <v>866</v>
      </c>
      <c r="O39" s="115" t="s">
        <v>872</v>
      </c>
      <c r="P39" s="127" t="s">
        <v>237</v>
      </c>
      <c r="Q39" s="115" t="s">
        <v>788</v>
      </c>
      <c r="R39" s="115" t="s">
        <v>789</v>
      </c>
      <c r="S39" s="115" t="s">
        <v>868</v>
      </c>
      <c r="T39" s="115" t="s">
        <v>873</v>
      </c>
      <c r="U39" s="127">
        <v>127</v>
      </c>
      <c r="V39" s="115" t="s">
        <v>878</v>
      </c>
      <c r="W39" s="115">
        <v>0</v>
      </c>
      <c r="AF39" s="158" t="s">
        <v>785</v>
      </c>
      <c r="AG39" s="158"/>
      <c r="AH39" s="115" t="s">
        <v>879</v>
      </c>
      <c r="AP39" s="115" t="str">
        <f>'CO2'!W44</f>
        <v xml:space="preserve">Motor gasoline. </v>
      </c>
    </row>
    <row r="40" spans="1:42" ht="14" customHeight="1" x14ac:dyDescent="0.35">
      <c r="A40" s="115">
        <v>39</v>
      </c>
      <c r="G40" s="115" t="s">
        <v>858</v>
      </c>
      <c r="I40" s="115" t="s">
        <v>418</v>
      </c>
      <c r="J40" s="115" t="s">
        <v>859</v>
      </c>
      <c r="K40" s="126" t="s">
        <v>860</v>
      </c>
      <c r="L40" s="125">
        <v>18320.392200000002</v>
      </c>
      <c r="M40" s="115" t="s">
        <v>829</v>
      </c>
      <c r="N40" s="115" t="s">
        <v>866</v>
      </c>
      <c r="O40" s="115" t="s">
        <v>872</v>
      </c>
      <c r="P40" s="127" t="s">
        <v>237</v>
      </c>
      <c r="Q40" s="115" t="s">
        <v>788</v>
      </c>
      <c r="R40" s="115" t="s">
        <v>789</v>
      </c>
      <c r="S40" s="115" t="s">
        <v>868</v>
      </c>
      <c r="T40" s="115" t="s">
        <v>873</v>
      </c>
      <c r="U40" s="127">
        <v>127</v>
      </c>
      <c r="V40" s="115" t="s">
        <v>878</v>
      </c>
      <c r="W40" s="115">
        <v>0</v>
      </c>
      <c r="AF40" s="158" t="s">
        <v>785</v>
      </c>
      <c r="AG40" s="158"/>
      <c r="AH40" s="115" t="s">
        <v>879</v>
      </c>
      <c r="AP40" s="115" t="str">
        <f>'CO2'!W45</f>
        <v xml:space="preserve">Aviation gasoline. </v>
      </c>
    </row>
    <row r="41" spans="1:42" ht="14" customHeight="1" x14ac:dyDescent="0.35">
      <c r="A41" s="115">
        <v>40</v>
      </c>
      <c r="G41" s="115" t="s">
        <v>858</v>
      </c>
      <c r="I41" s="115" t="s">
        <v>418</v>
      </c>
      <c r="J41" s="115" t="s">
        <v>859</v>
      </c>
      <c r="K41" s="126" t="s">
        <v>860</v>
      </c>
      <c r="L41" s="125">
        <v>21494.383613999998</v>
      </c>
      <c r="M41" s="115" t="s">
        <v>829</v>
      </c>
      <c r="N41" s="115" t="s">
        <v>866</v>
      </c>
      <c r="O41" s="115" t="s">
        <v>872</v>
      </c>
      <c r="P41" s="127" t="s">
        <v>655</v>
      </c>
      <c r="Q41" s="115" t="s">
        <v>788</v>
      </c>
      <c r="R41" s="115" t="s">
        <v>789</v>
      </c>
      <c r="S41" s="115" t="s">
        <v>868</v>
      </c>
      <c r="T41" s="115" t="s">
        <v>873</v>
      </c>
      <c r="U41" s="127">
        <v>865</v>
      </c>
      <c r="V41" s="115" t="s">
        <v>878</v>
      </c>
      <c r="W41" s="115">
        <v>0</v>
      </c>
      <c r="AF41" s="158" t="s">
        <v>785</v>
      </c>
      <c r="AG41" s="158"/>
      <c r="AH41" s="115" t="s">
        <v>879</v>
      </c>
      <c r="AP41" s="115">
        <f>'CO2'!W46</f>
        <v>0</v>
      </c>
    </row>
    <row r="42" spans="1:42" ht="14" customHeight="1" x14ac:dyDescent="0.35">
      <c r="A42" s="115">
        <v>41</v>
      </c>
      <c r="G42" s="115" t="s">
        <v>858</v>
      </c>
      <c r="I42" s="115" t="s">
        <v>418</v>
      </c>
      <c r="J42" s="115" t="s">
        <v>859</v>
      </c>
      <c r="K42" s="126" t="s">
        <v>860</v>
      </c>
      <c r="L42" s="125">
        <v>26250.145785599998</v>
      </c>
      <c r="M42" s="115" t="s">
        <v>829</v>
      </c>
      <c r="N42" s="115" t="s">
        <v>866</v>
      </c>
      <c r="O42" s="115" t="s">
        <v>872</v>
      </c>
      <c r="P42" s="127" t="s">
        <v>46</v>
      </c>
      <c r="Q42" s="115" t="s">
        <v>788</v>
      </c>
      <c r="R42" s="115" t="s">
        <v>789</v>
      </c>
      <c r="S42" s="115" t="s">
        <v>868</v>
      </c>
      <c r="T42" s="115" t="s">
        <v>873</v>
      </c>
      <c r="U42" s="127">
        <v>648</v>
      </c>
      <c r="V42" s="115" t="s">
        <v>878</v>
      </c>
      <c r="W42" s="115">
        <v>0</v>
      </c>
      <c r="AF42" s="158" t="s">
        <v>785</v>
      </c>
      <c r="AG42" s="158"/>
      <c r="AH42" s="115" t="s">
        <v>879</v>
      </c>
      <c r="AP42" s="115">
        <f>'CO2'!W47</f>
        <v>0</v>
      </c>
    </row>
    <row r="43" spans="1:42" ht="14" customHeight="1" x14ac:dyDescent="0.35">
      <c r="A43" s="115">
        <v>42</v>
      </c>
      <c r="G43" s="115" t="s">
        <v>858</v>
      </c>
      <c r="I43" s="115" t="s">
        <v>418</v>
      </c>
      <c r="J43" s="115" t="s">
        <v>859</v>
      </c>
      <c r="K43" s="126" t="s">
        <v>860</v>
      </c>
      <c r="L43" s="125">
        <v>22677.867722400002</v>
      </c>
      <c r="M43" s="115" t="s">
        <v>829</v>
      </c>
      <c r="N43" s="115" t="s">
        <v>866</v>
      </c>
      <c r="O43" s="115" t="s">
        <v>872</v>
      </c>
      <c r="P43" s="127" t="s">
        <v>47</v>
      </c>
      <c r="Q43" s="115" t="s">
        <v>788</v>
      </c>
      <c r="R43" s="115" t="s">
        <v>789</v>
      </c>
      <c r="S43" s="115" t="s">
        <v>868</v>
      </c>
      <c r="T43" s="115" t="s">
        <v>873</v>
      </c>
      <c r="U43" s="127">
        <v>374</v>
      </c>
      <c r="V43" s="115" t="s">
        <v>878</v>
      </c>
      <c r="W43" s="115">
        <v>0</v>
      </c>
      <c r="AF43" s="158" t="s">
        <v>785</v>
      </c>
      <c r="AG43" s="158"/>
      <c r="AH43" s="115" t="s">
        <v>879</v>
      </c>
      <c r="AP43" s="115">
        <f>'CO2'!W48</f>
        <v>0</v>
      </c>
    </row>
    <row r="44" spans="1:42" ht="14" customHeight="1" x14ac:dyDescent="0.35">
      <c r="A44" s="115">
        <v>43</v>
      </c>
      <c r="G44" s="115" t="s">
        <v>858</v>
      </c>
      <c r="I44" s="115" t="s">
        <v>418</v>
      </c>
      <c r="J44" s="115" t="s">
        <v>859</v>
      </c>
      <c r="K44" s="126" t="s">
        <v>860</v>
      </c>
      <c r="L44" s="125">
        <v>1990.1922654019997</v>
      </c>
      <c r="M44" s="115" t="s">
        <v>829</v>
      </c>
      <c r="N44" s="115" t="s">
        <v>866</v>
      </c>
      <c r="O44" s="115" t="s">
        <v>867</v>
      </c>
      <c r="P44" s="127" t="s">
        <v>895</v>
      </c>
      <c r="Q44" s="115" t="s">
        <v>788</v>
      </c>
      <c r="R44" s="115" t="s">
        <v>789</v>
      </c>
      <c r="S44" s="115" t="s">
        <v>868</v>
      </c>
      <c r="T44" s="115" t="s">
        <v>869</v>
      </c>
      <c r="U44" s="127">
        <v>755</v>
      </c>
      <c r="V44" s="115" t="s">
        <v>878</v>
      </c>
      <c r="W44" s="115">
        <v>0</v>
      </c>
      <c r="AF44" s="158" t="s">
        <v>785</v>
      </c>
      <c r="AG44" s="158"/>
      <c r="AH44" s="115" t="s">
        <v>879</v>
      </c>
      <c r="AP44" s="115">
        <f>'CO2'!W50</f>
        <v>0</v>
      </c>
    </row>
    <row r="45" spans="1:42" ht="14" customHeight="1" x14ac:dyDescent="0.35">
      <c r="A45" s="115">
        <v>44</v>
      </c>
      <c r="G45" s="115" t="s">
        <v>858</v>
      </c>
      <c r="I45" s="115" t="s">
        <v>418</v>
      </c>
      <c r="J45" s="115" t="s">
        <v>859</v>
      </c>
      <c r="K45" s="126" t="s">
        <v>860</v>
      </c>
      <c r="L45" s="125">
        <v>5306.8730791999988</v>
      </c>
      <c r="M45" s="115" t="s">
        <v>829</v>
      </c>
      <c r="N45" s="115" t="s">
        <v>866</v>
      </c>
      <c r="O45" s="115" t="s">
        <v>867</v>
      </c>
      <c r="P45" s="127" t="s">
        <v>50</v>
      </c>
      <c r="Q45" s="115" t="s">
        <v>788</v>
      </c>
      <c r="R45" s="115" t="s">
        <v>789</v>
      </c>
      <c r="S45" s="115" t="s">
        <v>868</v>
      </c>
      <c r="T45" s="115" t="s">
        <v>869</v>
      </c>
      <c r="U45" s="127">
        <v>349</v>
      </c>
      <c r="V45" s="115" t="s">
        <v>878</v>
      </c>
      <c r="W45" s="115">
        <v>0</v>
      </c>
      <c r="AF45" s="158" t="s">
        <v>785</v>
      </c>
      <c r="AG45" s="158"/>
      <c r="AH45" s="115" t="s">
        <v>879</v>
      </c>
      <c r="AP45" s="115">
        <f>'CO2'!W51</f>
        <v>0</v>
      </c>
    </row>
    <row r="46" spans="1:42" ht="14" customHeight="1" x14ac:dyDescent="0.35">
      <c r="A46" s="115">
        <v>45</v>
      </c>
      <c r="G46" s="115" t="s">
        <v>858</v>
      </c>
      <c r="I46" s="115" t="s">
        <v>418</v>
      </c>
      <c r="J46" s="115" t="s">
        <v>859</v>
      </c>
      <c r="K46" s="126" t="s">
        <v>860</v>
      </c>
      <c r="L46" s="125">
        <v>6283.1669999999995</v>
      </c>
      <c r="M46" s="115" t="s">
        <v>829</v>
      </c>
      <c r="N46" s="115" t="s">
        <v>866</v>
      </c>
      <c r="O46" s="115" t="s">
        <v>867</v>
      </c>
      <c r="P46" s="127" t="s">
        <v>316</v>
      </c>
      <c r="Q46" s="115" t="s">
        <v>788</v>
      </c>
      <c r="R46" s="115" t="s">
        <v>789</v>
      </c>
      <c r="S46" s="115" t="s">
        <v>868</v>
      </c>
      <c r="T46" s="115" t="s">
        <v>869</v>
      </c>
      <c r="U46" s="127">
        <v>244</v>
      </c>
      <c r="V46" s="115" t="s">
        <v>878</v>
      </c>
      <c r="W46" s="115">
        <v>0</v>
      </c>
      <c r="AF46" s="158" t="s">
        <v>785</v>
      </c>
      <c r="AG46" s="158"/>
      <c r="AH46" s="115" t="s">
        <v>879</v>
      </c>
      <c r="AP46" s="115">
        <f>'CO2'!W52</f>
        <v>0</v>
      </c>
    </row>
    <row r="47" spans="1:42" ht="14" customHeight="1" x14ac:dyDescent="0.35">
      <c r="A47" s="115">
        <v>46</v>
      </c>
      <c r="G47" s="115" t="s">
        <v>858</v>
      </c>
      <c r="I47" s="115" t="s">
        <v>418</v>
      </c>
      <c r="J47" s="115" t="s">
        <v>859</v>
      </c>
      <c r="K47" s="126" t="s">
        <v>860</v>
      </c>
      <c r="L47" s="125">
        <v>6773.2540259999987</v>
      </c>
      <c r="M47" s="115" t="s">
        <v>829</v>
      </c>
      <c r="N47" s="115" t="s">
        <v>866</v>
      </c>
      <c r="O47" s="115" t="s">
        <v>867</v>
      </c>
      <c r="P47" s="127" t="s">
        <v>38</v>
      </c>
      <c r="Q47" s="115" t="s">
        <v>788</v>
      </c>
      <c r="R47" s="115" t="s">
        <v>789</v>
      </c>
      <c r="S47" s="115" t="s">
        <v>868</v>
      </c>
      <c r="T47" s="115" t="s">
        <v>869</v>
      </c>
      <c r="U47" s="127">
        <v>240</v>
      </c>
      <c r="V47" s="115" t="s">
        <v>878</v>
      </c>
      <c r="W47" s="115">
        <v>0</v>
      </c>
      <c r="AF47" s="158" t="s">
        <v>785</v>
      </c>
      <c r="AG47" s="158"/>
      <c r="AH47" s="115" t="s">
        <v>879</v>
      </c>
      <c r="AP47" s="115" t="str">
        <f>'CO2'!W53</f>
        <v xml:space="preserve">Solid petroleum coke. </v>
      </c>
    </row>
    <row r="48" spans="1:42" ht="14" customHeight="1" x14ac:dyDescent="0.35">
      <c r="A48" s="115">
        <v>47</v>
      </c>
      <c r="G48" s="115" t="s">
        <v>858</v>
      </c>
      <c r="I48" s="115" t="s">
        <v>418</v>
      </c>
      <c r="J48" s="115" t="s">
        <v>859</v>
      </c>
      <c r="K48" s="126" t="s">
        <v>860</v>
      </c>
      <c r="L48" s="125">
        <v>55638.964972799993</v>
      </c>
      <c r="M48" s="115" t="s">
        <v>829</v>
      </c>
      <c r="N48" s="115" t="s">
        <v>866</v>
      </c>
      <c r="O48" s="115" t="s">
        <v>871</v>
      </c>
      <c r="P48" s="127" t="s">
        <v>599</v>
      </c>
      <c r="Q48" s="115" t="s">
        <v>788</v>
      </c>
      <c r="R48" s="115" t="s">
        <v>789</v>
      </c>
      <c r="S48" s="115" t="s">
        <v>868</v>
      </c>
      <c r="T48" s="115" t="s">
        <v>870</v>
      </c>
      <c r="U48" s="127">
        <v>809</v>
      </c>
      <c r="V48" s="115" t="s">
        <v>878</v>
      </c>
      <c r="W48" s="115">
        <v>0</v>
      </c>
      <c r="AF48" s="158" t="s">
        <v>785</v>
      </c>
      <c r="AG48" s="158"/>
      <c r="AH48" s="115" t="s">
        <v>879</v>
      </c>
      <c r="AP48" s="115">
        <f>'CO2'!W55</f>
        <v>0</v>
      </c>
    </row>
    <row r="49" spans="1:42" ht="14" customHeight="1" x14ac:dyDescent="0.35">
      <c r="A49" s="115">
        <v>48</v>
      </c>
      <c r="G49" s="115" t="s">
        <v>858</v>
      </c>
      <c r="I49" s="115" t="s">
        <v>418</v>
      </c>
      <c r="J49" s="115" t="s">
        <v>859</v>
      </c>
      <c r="K49" s="126" t="s">
        <v>860</v>
      </c>
      <c r="L49" s="125">
        <v>61868.581752999999</v>
      </c>
      <c r="M49" s="115" t="s">
        <v>829</v>
      </c>
      <c r="N49" s="115" t="s">
        <v>866</v>
      </c>
      <c r="O49" s="115" t="s">
        <v>871</v>
      </c>
      <c r="P49" s="127" t="s">
        <v>54</v>
      </c>
      <c r="Q49" s="115" t="s">
        <v>788</v>
      </c>
      <c r="R49" s="115" t="s">
        <v>789</v>
      </c>
      <c r="S49" s="115" t="s">
        <v>868</v>
      </c>
      <c r="T49" s="115" t="s">
        <v>870</v>
      </c>
      <c r="U49" s="127">
        <v>425</v>
      </c>
      <c r="V49" s="115" t="s">
        <v>878</v>
      </c>
      <c r="W49" s="115">
        <v>0</v>
      </c>
      <c r="AF49" s="158" t="s">
        <v>785</v>
      </c>
      <c r="AG49" s="158"/>
      <c r="AH49" s="115" t="s">
        <v>879</v>
      </c>
      <c r="AP49" s="115">
        <f>'CO2'!W56</f>
        <v>0</v>
      </c>
    </row>
    <row r="50" spans="1:42" ht="14" customHeight="1" x14ac:dyDescent="0.35">
      <c r="A50" s="115">
        <v>49</v>
      </c>
      <c r="G50" s="115" t="s">
        <v>858</v>
      </c>
      <c r="I50" s="115" t="s">
        <v>418</v>
      </c>
      <c r="J50" s="115" t="s">
        <v>859</v>
      </c>
      <c r="K50" s="126" t="s">
        <v>860</v>
      </c>
      <c r="L50" s="125">
        <v>340907.79812320002</v>
      </c>
      <c r="M50" s="115" t="s">
        <v>829</v>
      </c>
      <c r="N50" s="115" t="s">
        <v>866</v>
      </c>
      <c r="O50" s="115" t="s">
        <v>871</v>
      </c>
      <c r="P50" s="127" t="s">
        <v>325</v>
      </c>
      <c r="Q50" s="115" t="s">
        <v>788</v>
      </c>
      <c r="R50" s="115" t="s">
        <v>789</v>
      </c>
      <c r="S50" s="115" t="s">
        <v>868</v>
      </c>
      <c r="T50" s="115" t="s">
        <v>870</v>
      </c>
      <c r="U50" s="127">
        <v>255</v>
      </c>
      <c r="V50" s="115" t="s">
        <v>878</v>
      </c>
      <c r="W50" s="115">
        <v>0</v>
      </c>
      <c r="AF50" s="158" t="s">
        <v>785</v>
      </c>
      <c r="AG50" s="158"/>
      <c r="AH50" s="115" t="s">
        <v>879</v>
      </c>
      <c r="AP50" s="115" t="str">
        <f>'CO2'!W57</f>
        <v xml:space="preserve">Propane gas. </v>
      </c>
    </row>
    <row r="51" spans="1:42" ht="14" customHeight="1" x14ac:dyDescent="0.35">
      <c r="A51" s="115">
        <v>50</v>
      </c>
      <c r="G51" s="115" t="s">
        <v>858</v>
      </c>
      <c r="I51" s="115" t="s">
        <v>418</v>
      </c>
      <c r="J51" s="115" t="s">
        <v>859</v>
      </c>
      <c r="K51" s="126" t="s">
        <v>860</v>
      </c>
      <c r="L51" s="125">
        <v>180540.74103999999</v>
      </c>
      <c r="M51" s="115" t="s">
        <v>829</v>
      </c>
      <c r="N51" s="115" t="s">
        <v>866</v>
      </c>
      <c r="O51" s="115" t="s">
        <v>871</v>
      </c>
      <c r="P51" s="127" t="s">
        <v>236</v>
      </c>
      <c r="Q51" s="115" t="s">
        <v>788</v>
      </c>
      <c r="R51" s="115" t="s">
        <v>789</v>
      </c>
      <c r="S51" s="115" t="s">
        <v>868</v>
      </c>
      <c r="T51" s="115" t="s">
        <v>870</v>
      </c>
      <c r="U51" s="127">
        <v>126</v>
      </c>
      <c r="V51" s="115" t="s">
        <v>878</v>
      </c>
      <c r="W51" s="115">
        <v>0</v>
      </c>
      <c r="AF51" s="158" t="s">
        <v>785</v>
      </c>
      <c r="AG51" s="158"/>
      <c r="AH51" s="115" t="s">
        <v>879</v>
      </c>
      <c r="AP51" s="115">
        <f>'CO2'!W58</f>
        <v>0</v>
      </c>
    </row>
    <row r="52" spans="1:42" ht="14" customHeight="1" x14ac:dyDescent="0.35">
      <c r="A52" s="115">
        <v>51</v>
      </c>
      <c r="G52" s="115" t="s">
        <v>858</v>
      </c>
      <c r="I52" s="115" t="s">
        <v>418</v>
      </c>
      <c r="J52" s="115" t="s">
        <v>859</v>
      </c>
      <c r="K52" s="126" t="s">
        <v>860</v>
      </c>
      <c r="L52" s="125" t="s">
        <v>830</v>
      </c>
      <c r="M52" s="115" t="s">
        <v>887</v>
      </c>
      <c r="N52" s="115" t="s">
        <v>866</v>
      </c>
      <c r="O52" s="115" t="s">
        <v>867</v>
      </c>
      <c r="P52" s="115" t="s">
        <v>150</v>
      </c>
      <c r="Q52" s="115" t="s">
        <v>788</v>
      </c>
      <c r="R52" s="115" t="s">
        <v>789</v>
      </c>
      <c r="S52" s="115" t="s">
        <v>868</v>
      </c>
      <c r="T52" s="115" t="s">
        <v>869</v>
      </c>
      <c r="U52" s="127">
        <v>18</v>
      </c>
      <c r="V52" s="115" t="s">
        <v>878</v>
      </c>
      <c r="W52" s="115">
        <v>0</v>
      </c>
      <c r="AF52" s="158" t="s">
        <v>785</v>
      </c>
      <c r="AG52" s="158"/>
      <c r="AH52" s="115" t="s">
        <v>879</v>
      </c>
      <c r="AP52" s="115" t="str">
        <f>'CO2'!W60</f>
        <v xml:space="preserve"> </v>
      </c>
    </row>
    <row r="53" spans="1:42" ht="14" customHeight="1" x14ac:dyDescent="0.35">
      <c r="A53" s="115">
        <v>52</v>
      </c>
      <c r="G53" s="115" t="s">
        <v>858</v>
      </c>
      <c r="I53" s="115" t="s">
        <v>418</v>
      </c>
      <c r="J53" s="115" t="s">
        <v>859</v>
      </c>
      <c r="K53" s="126" t="s">
        <v>860</v>
      </c>
      <c r="L53" s="125">
        <v>2149.2895495499997</v>
      </c>
      <c r="M53" s="115" t="s">
        <v>829</v>
      </c>
      <c r="N53" s="115" t="s">
        <v>866</v>
      </c>
      <c r="O53" s="115" t="s">
        <v>867</v>
      </c>
      <c r="P53" s="115" t="s">
        <v>734</v>
      </c>
      <c r="Q53" s="115" t="s">
        <v>788</v>
      </c>
      <c r="R53" s="115" t="s">
        <v>789</v>
      </c>
      <c r="S53" s="115" t="s">
        <v>868</v>
      </c>
      <c r="T53" s="115" t="s">
        <v>869</v>
      </c>
      <c r="U53" s="127">
        <v>944</v>
      </c>
      <c r="V53" s="115" t="s">
        <v>878</v>
      </c>
      <c r="W53" s="115">
        <v>0</v>
      </c>
      <c r="AF53" s="158" t="s">
        <v>785</v>
      </c>
      <c r="AG53" s="158"/>
      <c r="AH53" s="115" t="s">
        <v>879</v>
      </c>
      <c r="AP53" s="115" t="str">
        <f>'CO2'!W66</f>
        <v xml:space="preserve">Agricultural byproducts. </v>
      </c>
    </row>
    <row r="54" spans="1:42" ht="14" customHeight="1" x14ac:dyDescent="0.35">
      <c r="A54" s="115">
        <v>53</v>
      </c>
      <c r="G54" s="115" t="s">
        <v>858</v>
      </c>
      <c r="I54" s="115" t="s">
        <v>418</v>
      </c>
      <c r="J54" s="115" t="s">
        <v>859</v>
      </c>
      <c r="K54" s="126" t="s">
        <v>860</v>
      </c>
      <c r="L54" s="125">
        <v>1972.5176064</v>
      </c>
      <c r="M54" s="115" t="s">
        <v>829</v>
      </c>
      <c r="N54" s="115" t="s">
        <v>866</v>
      </c>
      <c r="O54" s="115" t="s">
        <v>867</v>
      </c>
      <c r="P54" s="115" t="s">
        <v>59</v>
      </c>
      <c r="Q54" s="115" t="s">
        <v>788</v>
      </c>
      <c r="R54" s="115" t="s">
        <v>789</v>
      </c>
      <c r="S54" s="115" t="s">
        <v>868</v>
      </c>
      <c r="T54" s="115" t="s">
        <v>869</v>
      </c>
      <c r="U54" s="127">
        <v>231</v>
      </c>
      <c r="V54" s="115" t="s">
        <v>878</v>
      </c>
      <c r="W54" s="115">
        <v>0</v>
      </c>
      <c r="AF54" s="158" t="s">
        <v>785</v>
      </c>
      <c r="AG54" s="158"/>
      <c r="AH54" s="115" t="s">
        <v>879</v>
      </c>
      <c r="AP54" s="115">
        <f>'CO2'!W67</f>
        <v>0</v>
      </c>
    </row>
    <row r="55" spans="1:42" ht="14" customHeight="1" x14ac:dyDescent="0.35">
      <c r="A55" s="115">
        <v>54</v>
      </c>
      <c r="G55" s="115" t="s">
        <v>858</v>
      </c>
      <c r="I55" s="115" t="s">
        <v>418</v>
      </c>
      <c r="J55" s="115" t="s">
        <v>859</v>
      </c>
      <c r="K55" s="126" t="s">
        <v>860</v>
      </c>
      <c r="L55" s="125">
        <v>2416.8122499179999</v>
      </c>
      <c r="M55" s="115" t="s">
        <v>829</v>
      </c>
      <c r="N55" s="115" t="s">
        <v>866</v>
      </c>
      <c r="O55" s="115" t="s">
        <v>867</v>
      </c>
      <c r="P55" s="115" t="s">
        <v>434</v>
      </c>
      <c r="Q55" s="115" t="s">
        <v>788</v>
      </c>
      <c r="R55" s="115" t="s">
        <v>789</v>
      </c>
      <c r="S55" s="115" t="s">
        <v>868</v>
      </c>
      <c r="T55" s="115" t="s">
        <v>869</v>
      </c>
      <c r="U55" s="127">
        <v>567</v>
      </c>
      <c r="V55" s="115" t="s">
        <v>878</v>
      </c>
      <c r="W55" s="115">
        <v>0</v>
      </c>
      <c r="AF55" s="158" t="s">
        <v>785</v>
      </c>
      <c r="AG55" s="158"/>
      <c r="AH55" s="115" t="s">
        <v>879</v>
      </c>
      <c r="AP55" s="115" t="str">
        <f>'CO2'!W68</f>
        <v xml:space="preserve">Solid byproducts. </v>
      </c>
    </row>
    <row r="56" spans="1:42" ht="14" customHeight="1" x14ac:dyDescent="0.35">
      <c r="A56" s="115">
        <v>55</v>
      </c>
      <c r="G56" s="115" t="s">
        <v>858</v>
      </c>
      <c r="I56" s="115" t="s">
        <v>418</v>
      </c>
      <c r="J56" s="115" t="s">
        <v>859</v>
      </c>
      <c r="K56" s="126" t="s">
        <v>860</v>
      </c>
      <c r="L56" s="125">
        <v>55675.363249000002</v>
      </c>
      <c r="M56" s="115" t="s">
        <v>829</v>
      </c>
      <c r="N56" s="115" t="s">
        <v>866</v>
      </c>
      <c r="O56" s="115" t="s">
        <v>871</v>
      </c>
      <c r="P56" s="127" t="s">
        <v>62</v>
      </c>
      <c r="Q56" s="115" t="s">
        <v>788</v>
      </c>
      <c r="R56" s="115" t="s">
        <v>789</v>
      </c>
      <c r="S56" s="115" t="s">
        <v>868</v>
      </c>
      <c r="T56" s="115" t="s">
        <v>870</v>
      </c>
      <c r="U56" s="115">
        <v>502</v>
      </c>
      <c r="V56" s="115" t="s">
        <v>878</v>
      </c>
      <c r="W56" s="115">
        <v>0</v>
      </c>
      <c r="AF56" s="158" t="s">
        <v>785</v>
      </c>
      <c r="AG56" s="158"/>
      <c r="AH56" s="115" t="s">
        <v>879</v>
      </c>
      <c r="AP56" s="115">
        <f>'CO2'!W70</f>
        <v>0</v>
      </c>
    </row>
    <row r="57" spans="1:42" ht="14" customHeight="1" x14ac:dyDescent="0.35">
      <c r="A57" s="115">
        <v>56</v>
      </c>
      <c r="G57" s="115" t="s">
        <v>858</v>
      </c>
      <c r="I57" s="115" t="s">
        <v>418</v>
      </c>
      <c r="J57" s="115" t="s">
        <v>859</v>
      </c>
      <c r="K57" s="126" t="s">
        <v>860</v>
      </c>
      <c r="L57" s="125">
        <v>75190.439027</v>
      </c>
      <c r="M57" s="115" t="s">
        <v>829</v>
      </c>
      <c r="N57" s="115" t="s">
        <v>866</v>
      </c>
      <c r="O57" s="115" t="s">
        <v>871</v>
      </c>
      <c r="P57" s="127" t="s">
        <v>236</v>
      </c>
      <c r="Q57" s="115" t="s">
        <v>788</v>
      </c>
      <c r="R57" s="115" t="s">
        <v>789</v>
      </c>
      <c r="S57" s="115" t="s">
        <v>868</v>
      </c>
      <c r="T57" s="115" t="s">
        <v>870</v>
      </c>
      <c r="U57" s="115">
        <v>126</v>
      </c>
      <c r="V57" s="115" t="s">
        <v>878</v>
      </c>
      <c r="W57" s="115">
        <v>0</v>
      </c>
      <c r="AF57" s="158" t="s">
        <v>785</v>
      </c>
      <c r="AG57" s="158"/>
      <c r="AH57" s="115" t="s">
        <v>879</v>
      </c>
      <c r="AP57" s="115" t="str">
        <f>'CO2'!W71</f>
        <v xml:space="preserve">Other Biomass Gases. </v>
      </c>
    </row>
    <row r="58" spans="1:42" ht="14" customHeight="1" x14ac:dyDescent="0.35">
      <c r="A58" s="115">
        <v>57</v>
      </c>
      <c r="G58" s="115" t="s">
        <v>858</v>
      </c>
      <c r="I58" s="115" t="s">
        <v>418</v>
      </c>
      <c r="J58" s="115" t="s">
        <v>859</v>
      </c>
      <c r="K58" s="126" t="s">
        <v>860</v>
      </c>
      <c r="L58" s="125">
        <v>12674.272195200001</v>
      </c>
      <c r="M58" s="115" t="s">
        <v>829</v>
      </c>
      <c r="N58" s="115" t="s">
        <v>866</v>
      </c>
      <c r="O58" s="115" t="s">
        <v>875</v>
      </c>
      <c r="P58" s="127" t="s">
        <v>27</v>
      </c>
      <c r="Q58" s="115" t="s">
        <v>788</v>
      </c>
      <c r="R58" s="115" t="s">
        <v>789</v>
      </c>
      <c r="S58" s="115" t="s">
        <v>868</v>
      </c>
      <c r="T58" s="115" t="s">
        <v>876</v>
      </c>
      <c r="U58" s="127">
        <v>79</v>
      </c>
      <c r="V58" s="115" t="s">
        <v>878</v>
      </c>
      <c r="W58" s="115">
        <v>0</v>
      </c>
      <c r="AF58" s="158" t="s">
        <v>785</v>
      </c>
      <c r="AG58" s="158"/>
      <c r="AH58" s="115" t="s">
        <v>879</v>
      </c>
      <c r="AP58" s="115">
        <f>'CO2'!W73</f>
        <v>0</v>
      </c>
    </row>
    <row r="59" spans="1:42" ht="14" customHeight="1" x14ac:dyDescent="0.35">
      <c r="A59" s="115">
        <v>58</v>
      </c>
      <c r="G59" s="115" t="s">
        <v>858</v>
      </c>
      <c r="I59" s="115" t="s">
        <v>418</v>
      </c>
      <c r="J59" s="115" t="s">
        <v>859</v>
      </c>
      <c r="K59" s="126" t="s">
        <v>860</v>
      </c>
      <c r="L59" s="125">
        <v>20837.010022399998</v>
      </c>
      <c r="M59" s="115" t="s">
        <v>829</v>
      </c>
      <c r="N59" s="115" t="s">
        <v>866</v>
      </c>
      <c r="O59" s="115" t="s">
        <v>875</v>
      </c>
      <c r="P59" s="127" t="s">
        <v>171</v>
      </c>
      <c r="Q59" s="115" t="s">
        <v>788</v>
      </c>
      <c r="R59" s="115" t="s">
        <v>789</v>
      </c>
      <c r="S59" s="115" t="s">
        <v>868</v>
      </c>
      <c r="T59" s="115" t="s">
        <v>876</v>
      </c>
      <c r="U59" s="127">
        <v>44</v>
      </c>
      <c r="V59" s="115" t="s">
        <v>878</v>
      </c>
      <c r="W59" s="115">
        <v>0</v>
      </c>
      <c r="AF59" s="158" t="s">
        <v>785</v>
      </c>
      <c r="AG59" s="158"/>
      <c r="AH59" s="115" t="s">
        <v>879</v>
      </c>
      <c r="AP59" s="115" t="str">
        <f>'CO2'!W74</f>
        <v xml:space="preserve">100% biodiesel. </v>
      </c>
    </row>
    <row r="60" spans="1:42" ht="14" customHeight="1" x14ac:dyDescent="0.35">
      <c r="A60" s="115">
        <v>59</v>
      </c>
      <c r="G60" s="115" t="s">
        <v>858</v>
      </c>
      <c r="I60" s="115" t="s">
        <v>418</v>
      </c>
      <c r="J60" s="115" t="s">
        <v>859</v>
      </c>
      <c r="K60" s="126" t="s">
        <v>860</v>
      </c>
      <c r="L60" s="125">
        <v>19582.53715</v>
      </c>
      <c r="M60" s="115" t="s">
        <v>829</v>
      </c>
      <c r="N60" s="115" t="s">
        <v>866</v>
      </c>
      <c r="O60" s="115" t="s">
        <v>875</v>
      </c>
      <c r="P60" s="127" t="s">
        <v>66</v>
      </c>
      <c r="Q60" s="115" t="s">
        <v>788</v>
      </c>
      <c r="R60" s="115" t="s">
        <v>789</v>
      </c>
      <c r="S60" s="115" t="s">
        <v>868</v>
      </c>
      <c r="T60" s="115" t="s">
        <v>876</v>
      </c>
      <c r="U60" s="127">
        <v>283</v>
      </c>
      <c r="V60" s="115" t="s">
        <v>878</v>
      </c>
      <c r="W60" s="115">
        <v>0</v>
      </c>
      <c r="AF60" s="158" t="s">
        <v>785</v>
      </c>
      <c r="AG60" s="158"/>
      <c r="AH60" s="115" t="s">
        <v>879</v>
      </c>
      <c r="AP60" s="115">
        <f>'CO2'!W75</f>
        <v>0</v>
      </c>
    </row>
    <row r="61" spans="1:42" ht="14" customHeight="1" x14ac:dyDescent="0.35">
      <c r="A61" s="115">
        <v>60</v>
      </c>
      <c r="G61" s="115" t="s">
        <v>858</v>
      </c>
      <c r="I61" s="115" t="s">
        <v>418</v>
      </c>
      <c r="J61" s="115" t="s">
        <v>859</v>
      </c>
      <c r="K61" s="126" t="s">
        <v>860</v>
      </c>
      <c r="L61" s="125">
        <v>21574.411319999996</v>
      </c>
      <c r="M61" s="115" t="s">
        <v>829</v>
      </c>
      <c r="N61" s="115" t="s">
        <v>866</v>
      </c>
      <c r="O61" s="115" t="s">
        <v>875</v>
      </c>
      <c r="P61" s="127" t="s">
        <v>67</v>
      </c>
      <c r="Q61" s="115" t="s">
        <v>788</v>
      </c>
      <c r="R61" s="115" t="s">
        <v>789</v>
      </c>
      <c r="S61" s="115" t="s">
        <v>868</v>
      </c>
      <c r="T61" s="115" t="s">
        <v>876</v>
      </c>
      <c r="U61" s="127">
        <v>993</v>
      </c>
      <c r="V61" s="115" t="s">
        <v>878</v>
      </c>
      <c r="W61" s="115">
        <v>0</v>
      </c>
      <c r="AF61" s="158" t="s">
        <v>785</v>
      </c>
      <c r="AG61" s="158"/>
      <c r="AH61" s="115" t="s">
        <v>879</v>
      </c>
      <c r="AP61" s="115" t="str">
        <f>'CO2'!W76</f>
        <v xml:space="preserve">Vegetable oil. </v>
      </c>
    </row>
    <row r="62" spans="1:42" ht="14" customHeight="1" x14ac:dyDescent="0.35">
      <c r="A62" s="115">
        <v>61</v>
      </c>
      <c r="G62" s="115" t="s">
        <v>858</v>
      </c>
      <c r="I62" s="115" t="s">
        <v>426</v>
      </c>
      <c r="J62" s="115" t="s">
        <v>861</v>
      </c>
      <c r="K62" s="115" t="s">
        <v>862</v>
      </c>
      <c r="L62" s="125">
        <v>0.6085579499999999</v>
      </c>
      <c r="M62" s="115" t="s">
        <v>829</v>
      </c>
      <c r="N62" s="115" t="s">
        <v>866</v>
      </c>
      <c r="O62" s="115" t="s">
        <v>867</v>
      </c>
      <c r="P62" s="127" t="s">
        <v>2</v>
      </c>
      <c r="Q62" s="115" t="s">
        <v>788</v>
      </c>
      <c r="R62" s="115" t="s">
        <v>789</v>
      </c>
      <c r="S62" s="115" t="s">
        <v>868</v>
      </c>
      <c r="T62" s="115" t="s">
        <v>869</v>
      </c>
      <c r="U62" s="127">
        <v>640</v>
      </c>
      <c r="V62" s="115" t="s">
        <v>878</v>
      </c>
      <c r="W62" s="115">
        <v>0</v>
      </c>
      <c r="AF62" s="158" t="s">
        <v>877</v>
      </c>
      <c r="AG62" s="158"/>
      <c r="AH62" s="115" t="s">
        <v>879</v>
      </c>
      <c r="AP62" s="115">
        <f>AP2</f>
        <v>0</v>
      </c>
    </row>
    <row r="63" spans="1:42" ht="14" customHeight="1" x14ac:dyDescent="0.35">
      <c r="A63" s="115">
        <v>62</v>
      </c>
      <c r="G63" s="115" t="s">
        <v>858</v>
      </c>
      <c r="I63" s="115" t="s">
        <v>426</v>
      </c>
      <c r="J63" s="115" t="s">
        <v>861</v>
      </c>
      <c r="K63" s="115" t="s">
        <v>862</v>
      </c>
      <c r="L63" s="125">
        <v>0.60467715</v>
      </c>
      <c r="M63" s="115" t="s">
        <v>829</v>
      </c>
      <c r="N63" s="115" t="s">
        <v>866</v>
      </c>
      <c r="O63" s="115" t="s">
        <v>867</v>
      </c>
      <c r="P63" s="127" t="s">
        <v>477</v>
      </c>
      <c r="Q63" s="115" t="s">
        <v>788</v>
      </c>
      <c r="R63" s="115" t="s">
        <v>789</v>
      </c>
      <c r="S63" s="115" t="s">
        <v>868</v>
      </c>
      <c r="T63" s="115" t="s">
        <v>869</v>
      </c>
      <c r="U63" s="127">
        <v>663</v>
      </c>
      <c r="V63" s="115" t="s">
        <v>878</v>
      </c>
      <c r="W63" s="115">
        <v>0</v>
      </c>
      <c r="AF63" s="158" t="s">
        <v>877</v>
      </c>
      <c r="AG63" s="158"/>
      <c r="AH63" s="115" t="s">
        <v>879</v>
      </c>
      <c r="AP63" s="115">
        <f t="shared" ref="AP63:AP105" si="0">AP3</f>
        <v>0</v>
      </c>
    </row>
    <row r="64" spans="1:42" ht="14" customHeight="1" x14ac:dyDescent="0.35">
      <c r="A64" s="115">
        <v>63</v>
      </c>
      <c r="G64" s="115" t="s">
        <v>858</v>
      </c>
      <c r="I64" s="115" t="s">
        <v>426</v>
      </c>
      <c r="J64" s="115" t="s">
        <v>861</v>
      </c>
      <c r="K64" s="115" t="s">
        <v>862</v>
      </c>
      <c r="L64" s="125">
        <v>0.41839875000000004</v>
      </c>
      <c r="M64" s="115" t="s">
        <v>829</v>
      </c>
      <c r="N64" s="115" t="s">
        <v>866</v>
      </c>
      <c r="O64" s="115" t="s">
        <v>867</v>
      </c>
      <c r="P64" s="127" t="s">
        <v>379</v>
      </c>
      <c r="Q64" s="115" t="s">
        <v>788</v>
      </c>
      <c r="R64" s="115" t="s">
        <v>789</v>
      </c>
      <c r="S64" s="115" t="s">
        <v>868</v>
      </c>
      <c r="T64" s="115" t="s">
        <v>869</v>
      </c>
      <c r="U64" s="127">
        <v>323</v>
      </c>
      <c r="V64" s="115" t="s">
        <v>878</v>
      </c>
      <c r="W64" s="115">
        <v>0</v>
      </c>
      <c r="AF64" s="158" t="s">
        <v>877</v>
      </c>
      <c r="AG64" s="158"/>
      <c r="AH64" s="115" t="s">
        <v>879</v>
      </c>
      <c r="AP64" s="115">
        <f t="shared" si="0"/>
        <v>0</v>
      </c>
    </row>
    <row r="65" spans="1:42" ht="14" customHeight="1" x14ac:dyDescent="0.35">
      <c r="A65" s="115">
        <v>64</v>
      </c>
      <c r="G65" s="115" t="s">
        <v>858</v>
      </c>
      <c r="I65" s="115" t="s">
        <v>426</v>
      </c>
      <c r="J65" s="115" t="s">
        <v>861</v>
      </c>
      <c r="K65" s="115" t="s">
        <v>862</v>
      </c>
      <c r="L65" s="125">
        <v>0.34466355000000004</v>
      </c>
      <c r="M65" s="115" t="s">
        <v>829</v>
      </c>
      <c r="N65" s="115" t="s">
        <v>866</v>
      </c>
      <c r="O65" s="115" t="s">
        <v>867</v>
      </c>
      <c r="P65" s="127" t="s">
        <v>5</v>
      </c>
      <c r="Q65" s="115" t="s">
        <v>788</v>
      </c>
      <c r="R65" s="115" t="s">
        <v>789</v>
      </c>
      <c r="S65" s="115" t="s">
        <v>868</v>
      </c>
      <c r="T65" s="115" t="s">
        <v>869</v>
      </c>
      <c r="U65" s="127">
        <v>173</v>
      </c>
      <c r="V65" s="115" t="s">
        <v>878</v>
      </c>
      <c r="W65" s="115">
        <v>0</v>
      </c>
      <c r="AF65" s="158" t="s">
        <v>877</v>
      </c>
      <c r="AG65" s="158"/>
      <c r="AH65" s="115" t="s">
        <v>879</v>
      </c>
      <c r="AP65" s="115">
        <f t="shared" si="0"/>
        <v>0</v>
      </c>
    </row>
    <row r="66" spans="1:42" ht="14" customHeight="1" x14ac:dyDescent="0.35">
      <c r="A66" s="115">
        <v>65</v>
      </c>
      <c r="G66" s="115" t="s">
        <v>858</v>
      </c>
      <c r="I66" s="115" t="s">
        <v>426</v>
      </c>
      <c r="J66" s="115" t="s">
        <v>861</v>
      </c>
      <c r="K66" s="115" t="s">
        <v>862</v>
      </c>
      <c r="L66" s="125">
        <v>0.60152399999999995</v>
      </c>
      <c r="M66" s="115" t="s">
        <v>829</v>
      </c>
      <c r="N66" s="115" t="s">
        <v>866</v>
      </c>
      <c r="O66" s="115" t="s">
        <v>867</v>
      </c>
      <c r="P66" s="127" t="s">
        <v>516</v>
      </c>
      <c r="Q66" s="115" t="s">
        <v>788</v>
      </c>
      <c r="R66" s="115" t="s">
        <v>789</v>
      </c>
      <c r="S66" s="115" t="s">
        <v>868</v>
      </c>
      <c r="T66" s="115" t="s">
        <v>869</v>
      </c>
      <c r="U66" s="127">
        <v>724</v>
      </c>
      <c r="V66" s="115" t="s">
        <v>878</v>
      </c>
      <c r="W66" s="115">
        <v>0</v>
      </c>
      <c r="AF66" s="158" t="s">
        <v>877</v>
      </c>
      <c r="AG66" s="158"/>
      <c r="AH66" s="115" t="s">
        <v>879</v>
      </c>
      <c r="AP66" s="115">
        <f t="shared" si="0"/>
        <v>0</v>
      </c>
    </row>
    <row r="67" spans="1:42" ht="14" customHeight="1" x14ac:dyDescent="0.35">
      <c r="A67" s="115">
        <v>66</v>
      </c>
      <c r="G67" s="115" t="s">
        <v>858</v>
      </c>
      <c r="I67" s="115" t="s">
        <v>426</v>
      </c>
      <c r="J67" s="115" t="s">
        <v>861</v>
      </c>
      <c r="K67" s="115" t="s">
        <v>862</v>
      </c>
      <c r="L67" s="125">
        <v>0.51881445000000004</v>
      </c>
      <c r="M67" s="115" t="s">
        <v>829</v>
      </c>
      <c r="N67" s="115" t="s">
        <v>866</v>
      </c>
      <c r="O67" s="115" t="s">
        <v>867</v>
      </c>
      <c r="P67" s="127" t="s">
        <v>510</v>
      </c>
      <c r="Q67" s="115" t="s">
        <v>788</v>
      </c>
      <c r="R67" s="115" t="s">
        <v>789</v>
      </c>
      <c r="S67" s="115" t="s">
        <v>868</v>
      </c>
      <c r="T67" s="115" t="s">
        <v>869</v>
      </c>
      <c r="U67" s="127">
        <v>717</v>
      </c>
      <c r="V67" s="115" t="s">
        <v>878</v>
      </c>
      <c r="W67" s="115">
        <v>0</v>
      </c>
      <c r="AF67" s="158" t="s">
        <v>877</v>
      </c>
      <c r="AG67" s="158"/>
      <c r="AH67" s="115" t="s">
        <v>879</v>
      </c>
      <c r="AP67" s="115" t="str">
        <f t="shared" si="0"/>
        <v xml:space="preserve">Mixed coal for commercial sector use. </v>
      </c>
    </row>
    <row r="68" spans="1:42" ht="14" customHeight="1" x14ac:dyDescent="0.35">
      <c r="A68" s="115">
        <v>67</v>
      </c>
      <c r="G68" s="115" t="s">
        <v>858</v>
      </c>
      <c r="I68" s="115" t="s">
        <v>426</v>
      </c>
      <c r="J68" s="115" t="s">
        <v>861</v>
      </c>
      <c r="K68" s="115" t="s">
        <v>862</v>
      </c>
      <c r="L68" s="125">
        <v>0.63742140000000003</v>
      </c>
      <c r="M68" s="115" t="s">
        <v>829</v>
      </c>
      <c r="N68" s="115" t="s">
        <v>866</v>
      </c>
      <c r="O68" s="115" t="s">
        <v>867</v>
      </c>
      <c r="P68" s="127" t="s">
        <v>510</v>
      </c>
      <c r="Q68" s="115" t="s">
        <v>788</v>
      </c>
      <c r="R68" s="115" t="s">
        <v>789</v>
      </c>
      <c r="S68" s="115" t="s">
        <v>868</v>
      </c>
      <c r="T68" s="115" t="s">
        <v>869</v>
      </c>
      <c r="U68" s="127">
        <v>717</v>
      </c>
      <c r="V68" s="115" t="s">
        <v>878</v>
      </c>
      <c r="W68" s="115">
        <v>0</v>
      </c>
      <c r="AF68" s="158" t="s">
        <v>877</v>
      </c>
      <c r="AG68" s="158"/>
      <c r="AH68" s="115" t="s">
        <v>879</v>
      </c>
      <c r="AP68" s="115" t="str">
        <f t="shared" si="0"/>
        <v xml:space="preserve">Mixed coal for use in industrial coking. </v>
      </c>
    </row>
    <row r="69" spans="1:42" ht="14" customHeight="1" x14ac:dyDescent="0.35">
      <c r="A69" s="115">
        <v>68</v>
      </c>
      <c r="G69" s="115" t="s">
        <v>858</v>
      </c>
      <c r="I69" s="115" t="s">
        <v>426</v>
      </c>
      <c r="J69" s="115" t="s">
        <v>861</v>
      </c>
      <c r="K69" s="115" t="s">
        <v>862</v>
      </c>
      <c r="L69" s="125">
        <v>0.54209925000000003</v>
      </c>
      <c r="M69" s="115" t="s">
        <v>829</v>
      </c>
      <c r="N69" s="115" t="s">
        <v>866</v>
      </c>
      <c r="O69" s="115" t="s">
        <v>867</v>
      </c>
      <c r="P69" s="127" t="s">
        <v>510</v>
      </c>
      <c r="Q69" s="115" t="s">
        <v>788</v>
      </c>
      <c r="R69" s="115" t="s">
        <v>789</v>
      </c>
      <c r="S69" s="115" t="s">
        <v>868</v>
      </c>
      <c r="T69" s="115" t="s">
        <v>869</v>
      </c>
      <c r="U69" s="127">
        <v>717</v>
      </c>
      <c r="V69" s="115" t="s">
        <v>878</v>
      </c>
      <c r="W69" s="115">
        <v>0</v>
      </c>
      <c r="AF69" s="158" t="s">
        <v>877</v>
      </c>
      <c r="AG69" s="158"/>
      <c r="AH69" s="115" t="s">
        <v>879</v>
      </c>
      <c r="AP69" s="115" t="str">
        <f t="shared" si="0"/>
        <v xml:space="preserve">Mixed coal for industrial sector use. </v>
      </c>
    </row>
    <row r="70" spans="1:42" ht="14" customHeight="1" x14ac:dyDescent="0.35">
      <c r="A70" s="115">
        <v>69</v>
      </c>
      <c r="G70" s="115" t="s">
        <v>858</v>
      </c>
      <c r="I70" s="115" t="s">
        <v>426</v>
      </c>
      <c r="J70" s="115" t="s">
        <v>861</v>
      </c>
      <c r="K70" s="115" t="s">
        <v>862</v>
      </c>
      <c r="L70" s="125">
        <v>0.47855115000000004</v>
      </c>
      <c r="M70" s="115" t="s">
        <v>829</v>
      </c>
      <c r="N70" s="115" t="s">
        <v>866</v>
      </c>
      <c r="O70" s="115" t="s">
        <v>867</v>
      </c>
      <c r="P70" s="127" t="s">
        <v>510</v>
      </c>
      <c r="Q70" s="115" t="s">
        <v>788</v>
      </c>
      <c r="R70" s="115" t="s">
        <v>789</v>
      </c>
      <c r="S70" s="115" t="s">
        <v>868</v>
      </c>
      <c r="T70" s="115" t="s">
        <v>869</v>
      </c>
      <c r="U70" s="127">
        <v>717</v>
      </c>
      <c r="V70" s="115" t="s">
        <v>878</v>
      </c>
      <c r="W70" s="115">
        <v>0</v>
      </c>
      <c r="AF70" s="158" t="s">
        <v>877</v>
      </c>
      <c r="AG70" s="158"/>
      <c r="AH70" s="115" t="s">
        <v>879</v>
      </c>
      <c r="AP70" s="115" t="str">
        <f t="shared" si="0"/>
        <v>Mixed coal for use in electric power sector.</v>
      </c>
    </row>
    <row r="71" spans="1:42" ht="14" customHeight="1" x14ac:dyDescent="0.35">
      <c r="A71" s="115">
        <v>70</v>
      </c>
      <c r="G71" s="115" t="s">
        <v>858</v>
      </c>
      <c r="I71" s="115" t="s">
        <v>426</v>
      </c>
      <c r="J71" s="115" t="s">
        <v>861</v>
      </c>
      <c r="K71" s="115" t="s">
        <v>862</v>
      </c>
      <c r="L71" s="125">
        <v>2.26233</v>
      </c>
      <c r="M71" s="115" t="s">
        <v>829</v>
      </c>
      <c r="N71" s="115" t="s">
        <v>866</v>
      </c>
      <c r="O71" s="115" t="s">
        <v>871</v>
      </c>
      <c r="P71" s="127" t="s">
        <v>291</v>
      </c>
      <c r="Q71" s="115" t="s">
        <v>788</v>
      </c>
      <c r="R71" s="115" t="s">
        <v>789</v>
      </c>
      <c r="S71" s="115" t="s">
        <v>868</v>
      </c>
      <c r="T71" s="115" t="s">
        <v>870</v>
      </c>
      <c r="U71" s="127">
        <v>209</v>
      </c>
      <c r="V71" s="115" t="s">
        <v>878</v>
      </c>
      <c r="W71" s="115">
        <v>0</v>
      </c>
      <c r="AF71" s="158" t="s">
        <v>877</v>
      </c>
      <c r="AG71" s="158"/>
      <c r="AH71" s="115" t="s">
        <v>879</v>
      </c>
      <c r="AP71" s="115" t="str">
        <f t="shared" si="0"/>
        <v xml:space="preserve">For U.S. weighted average natural gas. </v>
      </c>
    </row>
    <row r="72" spans="1:42" ht="14" customHeight="1" x14ac:dyDescent="0.35">
      <c r="A72" s="115">
        <v>71</v>
      </c>
      <c r="G72" s="115" t="s">
        <v>858</v>
      </c>
      <c r="I72" s="115" t="s">
        <v>426</v>
      </c>
      <c r="J72" s="115" t="s">
        <v>861</v>
      </c>
      <c r="K72" s="115" t="s">
        <v>862</v>
      </c>
      <c r="L72" s="125">
        <v>0.91948500000000011</v>
      </c>
      <c r="M72" s="115" t="s">
        <v>829</v>
      </c>
      <c r="N72" s="115" t="s">
        <v>866</v>
      </c>
      <c r="O72" s="115" t="s">
        <v>872</v>
      </c>
      <c r="P72" s="127" t="s">
        <v>614</v>
      </c>
      <c r="Q72" s="115" t="s">
        <v>788</v>
      </c>
      <c r="R72" s="115" t="s">
        <v>789</v>
      </c>
      <c r="S72" s="115" t="s">
        <v>868</v>
      </c>
      <c r="T72" s="115" t="s">
        <v>873</v>
      </c>
      <c r="U72" s="127">
        <v>824</v>
      </c>
      <c r="V72" s="115" t="s">
        <v>878</v>
      </c>
      <c r="W72" s="115">
        <v>0</v>
      </c>
      <c r="AF72" s="158" t="s">
        <v>877</v>
      </c>
      <c r="AG72" s="158"/>
      <c r="AH72" s="115" t="s">
        <v>879</v>
      </c>
      <c r="AP72" s="115">
        <f t="shared" si="0"/>
        <v>0</v>
      </c>
    </row>
    <row r="73" spans="1:42" ht="14" customHeight="1" x14ac:dyDescent="0.35">
      <c r="A73" s="115">
        <v>72</v>
      </c>
      <c r="G73" s="115" t="s">
        <v>858</v>
      </c>
      <c r="I73" s="115" t="s">
        <v>426</v>
      </c>
      <c r="J73" s="115" t="s">
        <v>861</v>
      </c>
      <c r="K73" s="115" t="s">
        <v>862</v>
      </c>
      <c r="L73" s="125">
        <v>0.91287000000000007</v>
      </c>
      <c r="M73" s="115" t="s">
        <v>829</v>
      </c>
      <c r="N73" s="115" t="s">
        <v>866</v>
      </c>
      <c r="O73" s="115" t="s">
        <v>872</v>
      </c>
      <c r="P73" s="127" t="s">
        <v>178</v>
      </c>
      <c r="Q73" s="115" t="s">
        <v>788</v>
      </c>
      <c r="R73" s="115" t="s">
        <v>789</v>
      </c>
      <c r="S73" s="115" t="s">
        <v>868</v>
      </c>
      <c r="T73" s="115" t="s">
        <v>873</v>
      </c>
      <c r="U73" s="127">
        <v>58</v>
      </c>
      <c r="V73" s="115" t="s">
        <v>878</v>
      </c>
      <c r="W73" s="115">
        <v>0</v>
      </c>
      <c r="AF73" s="158" t="s">
        <v>877</v>
      </c>
      <c r="AG73" s="158"/>
      <c r="AH73" s="115" t="s">
        <v>879</v>
      </c>
      <c r="AP73" s="115">
        <f t="shared" si="0"/>
        <v>0</v>
      </c>
    </row>
    <row r="74" spans="1:42" ht="14" customHeight="1" x14ac:dyDescent="0.35">
      <c r="A74" s="115">
        <v>73</v>
      </c>
      <c r="G74" s="115" t="s">
        <v>858</v>
      </c>
      <c r="I74" s="115" t="s">
        <v>426</v>
      </c>
      <c r="J74" s="115" t="s">
        <v>861</v>
      </c>
      <c r="K74" s="115" t="s">
        <v>862</v>
      </c>
      <c r="L74" s="125">
        <v>0.96579000000000004</v>
      </c>
      <c r="M74" s="115" t="s">
        <v>829</v>
      </c>
      <c r="N74" s="115" t="s">
        <v>866</v>
      </c>
      <c r="O74" s="115" t="s">
        <v>872</v>
      </c>
      <c r="P74" s="127" t="s">
        <v>615</v>
      </c>
      <c r="Q74" s="115" t="s">
        <v>788</v>
      </c>
      <c r="R74" s="115" t="s">
        <v>789</v>
      </c>
      <c r="S74" s="115" t="s">
        <v>868</v>
      </c>
      <c r="T74" s="115" t="s">
        <v>873</v>
      </c>
      <c r="U74" s="127">
        <v>825</v>
      </c>
      <c r="V74" s="115" t="s">
        <v>878</v>
      </c>
      <c r="W74" s="115">
        <v>0</v>
      </c>
      <c r="AF74" s="158" t="s">
        <v>877</v>
      </c>
      <c r="AG74" s="158"/>
      <c r="AH74" s="115" t="s">
        <v>879</v>
      </c>
      <c r="AP74" s="115">
        <f t="shared" si="0"/>
        <v>0</v>
      </c>
    </row>
    <row r="75" spans="1:42" ht="14" customHeight="1" x14ac:dyDescent="0.35">
      <c r="A75" s="115">
        <v>74</v>
      </c>
      <c r="G75" s="115" t="s">
        <v>858</v>
      </c>
      <c r="I75" s="115" t="s">
        <v>426</v>
      </c>
      <c r="J75" s="115" t="s">
        <v>861</v>
      </c>
      <c r="K75" s="115" t="s">
        <v>862</v>
      </c>
      <c r="L75" s="125">
        <v>0.92610000000000026</v>
      </c>
      <c r="M75" s="115" t="s">
        <v>829</v>
      </c>
      <c r="N75" s="115" t="s">
        <v>866</v>
      </c>
      <c r="O75" s="115" t="s">
        <v>872</v>
      </c>
      <c r="P75" s="127" t="s">
        <v>712</v>
      </c>
      <c r="Q75" s="115" t="s">
        <v>788</v>
      </c>
      <c r="R75" s="115" t="s">
        <v>789</v>
      </c>
      <c r="S75" s="115" t="s">
        <v>868</v>
      </c>
      <c r="T75" s="115" t="s">
        <v>873</v>
      </c>
      <c r="U75" s="127">
        <v>922</v>
      </c>
      <c r="V75" s="115" t="s">
        <v>878</v>
      </c>
      <c r="W75" s="115">
        <v>0</v>
      </c>
      <c r="AF75" s="158" t="s">
        <v>877</v>
      </c>
      <c r="AG75" s="158"/>
      <c r="AH75" s="115" t="s">
        <v>879</v>
      </c>
      <c r="AP75" s="115">
        <f t="shared" si="0"/>
        <v>0</v>
      </c>
    </row>
    <row r="76" spans="1:42" ht="14" customHeight="1" x14ac:dyDescent="0.35">
      <c r="A76" s="115">
        <v>75</v>
      </c>
      <c r="G76" s="115" t="s">
        <v>858</v>
      </c>
      <c r="I76" s="115" t="s">
        <v>426</v>
      </c>
      <c r="J76" s="115" t="s">
        <v>861</v>
      </c>
      <c r="K76" s="115" t="s">
        <v>862</v>
      </c>
      <c r="L76" s="125">
        <v>0.99225000000000008</v>
      </c>
      <c r="M76" s="115" t="s">
        <v>829</v>
      </c>
      <c r="N76" s="115" t="s">
        <v>866</v>
      </c>
      <c r="O76" s="115" t="s">
        <v>872</v>
      </c>
      <c r="P76" s="127" t="s">
        <v>713</v>
      </c>
      <c r="Q76" s="115" t="s">
        <v>788</v>
      </c>
      <c r="R76" s="115" t="s">
        <v>789</v>
      </c>
      <c r="S76" s="115" t="s">
        <v>868</v>
      </c>
      <c r="T76" s="115" t="s">
        <v>873</v>
      </c>
      <c r="U76" s="127">
        <v>923</v>
      </c>
      <c r="V76" s="115" t="s">
        <v>878</v>
      </c>
      <c r="W76" s="115">
        <v>0</v>
      </c>
      <c r="AF76" s="158" t="s">
        <v>877</v>
      </c>
      <c r="AG76" s="158"/>
      <c r="AH76" s="115" t="s">
        <v>879</v>
      </c>
      <c r="AP76" s="115">
        <f t="shared" si="0"/>
        <v>0</v>
      </c>
    </row>
    <row r="77" spans="1:42" ht="14" customHeight="1" x14ac:dyDescent="0.35">
      <c r="A77" s="115">
        <v>76</v>
      </c>
      <c r="G77" s="115" t="s">
        <v>858</v>
      </c>
      <c r="I77" s="115" t="s">
        <v>426</v>
      </c>
      <c r="J77" s="115" t="s">
        <v>861</v>
      </c>
      <c r="K77" s="115" t="s">
        <v>862</v>
      </c>
      <c r="L77" s="125">
        <v>0.91287000000000007</v>
      </c>
      <c r="M77" s="115" t="s">
        <v>829</v>
      </c>
      <c r="N77" s="115" t="s">
        <v>866</v>
      </c>
      <c r="O77" s="115" t="s">
        <v>872</v>
      </c>
      <c r="P77" s="127" t="s">
        <v>295</v>
      </c>
      <c r="Q77" s="115" t="s">
        <v>788</v>
      </c>
      <c r="R77" s="115" t="s">
        <v>789</v>
      </c>
      <c r="S77" s="115" t="s">
        <v>868</v>
      </c>
      <c r="T77" s="115" t="s">
        <v>873</v>
      </c>
      <c r="U77" s="127">
        <v>216</v>
      </c>
      <c r="V77" s="115" t="s">
        <v>878</v>
      </c>
      <c r="W77" s="115">
        <v>0</v>
      </c>
      <c r="AF77" s="158" t="s">
        <v>877</v>
      </c>
      <c r="AG77" s="158"/>
      <c r="AH77" s="115" t="s">
        <v>879</v>
      </c>
      <c r="AP77" s="115" t="str">
        <f t="shared" si="0"/>
        <v xml:space="preserve">Used oil. </v>
      </c>
    </row>
    <row r="78" spans="1:42" ht="14" customHeight="1" x14ac:dyDescent="0.35">
      <c r="A78" s="115">
        <v>77</v>
      </c>
      <c r="G78" s="115" t="s">
        <v>858</v>
      </c>
      <c r="I78" s="115" t="s">
        <v>426</v>
      </c>
      <c r="J78" s="115" t="s">
        <v>861</v>
      </c>
      <c r="K78" s="115" t="s">
        <v>862</v>
      </c>
      <c r="L78" s="125">
        <v>0.89302500000000007</v>
      </c>
      <c r="M78" s="115" t="s">
        <v>829</v>
      </c>
      <c r="N78" s="115" t="s">
        <v>866</v>
      </c>
      <c r="O78" s="115" t="s">
        <v>872</v>
      </c>
      <c r="P78" s="127" t="s">
        <v>22</v>
      </c>
      <c r="Q78" s="115" t="s">
        <v>788</v>
      </c>
      <c r="R78" s="115" t="s">
        <v>789</v>
      </c>
      <c r="S78" s="115" t="s">
        <v>868</v>
      </c>
      <c r="T78" s="115" t="s">
        <v>873</v>
      </c>
      <c r="U78" s="127">
        <v>162</v>
      </c>
      <c r="V78" s="115" t="s">
        <v>878</v>
      </c>
      <c r="W78" s="115">
        <v>0</v>
      </c>
      <c r="AF78" s="158" t="s">
        <v>877</v>
      </c>
      <c r="AG78" s="158"/>
      <c r="AH78" s="115" t="s">
        <v>879</v>
      </c>
      <c r="AP78" s="115">
        <f t="shared" si="0"/>
        <v>0</v>
      </c>
    </row>
    <row r="79" spans="1:42" ht="14" customHeight="1" x14ac:dyDescent="0.35">
      <c r="A79" s="115">
        <v>78</v>
      </c>
      <c r="G79" s="115" t="s">
        <v>858</v>
      </c>
      <c r="I79" s="115" t="s">
        <v>426</v>
      </c>
      <c r="J79" s="115" t="s">
        <v>861</v>
      </c>
      <c r="K79" s="115" t="s">
        <v>862</v>
      </c>
      <c r="L79" s="125">
        <v>0.6085799999999999</v>
      </c>
      <c r="M79" s="115" t="s">
        <v>829</v>
      </c>
      <c r="N79" s="115" t="s">
        <v>866</v>
      </c>
      <c r="O79" s="115" t="s">
        <v>872</v>
      </c>
      <c r="P79" s="127" t="s">
        <v>272</v>
      </c>
      <c r="Q79" s="115" t="s">
        <v>788</v>
      </c>
      <c r="R79" s="115" t="s">
        <v>789</v>
      </c>
      <c r="S79" s="115" t="s">
        <v>868</v>
      </c>
      <c r="T79" s="115" t="s">
        <v>873</v>
      </c>
      <c r="U79" s="127">
        <v>178</v>
      </c>
      <c r="V79" s="115" t="s">
        <v>878</v>
      </c>
      <c r="W79" s="115">
        <v>0</v>
      </c>
      <c r="AF79" s="158" t="s">
        <v>877</v>
      </c>
      <c r="AG79" s="158"/>
      <c r="AH79" s="115" t="s">
        <v>879</v>
      </c>
      <c r="AP79" s="115" t="str">
        <f t="shared" si="0"/>
        <v xml:space="preserve">The HHV for components of LPG determined at 60 °F and saturation pressure with the exception of ethylene. </v>
      </c>
    </row>
    <row r="80" spans="1:42" ht="14" customHeight="1" x14ac:dyDescent="0.35">
      <c r="A80" s="115">
        <v>79</v>
      </c>
      <c r="G80" s="115" t="s">
        <v>858</v>
      </c>
      <c r="I80" s="115" t="s">
        <v>426</v>
      </c>
      <c r="J80" s="115" t="s">
        <v>861</v>
      </c>
      <c r="K80" s="115" t="s">
        <v>862</v>
      </c>
      <c r="L80" s="125">
        <v>0.60196500000000008</v>
      </c>
      <c r="M80" s="115" t="s">
        <v>829</v>
      </c>
      <c r="N80" s="115" t="s">
        <v>866</v>
      </c>
      <c r="O80" s="115" t="s">
        <v>872</v>
      </c>
      <c r="P80" s="127" t="s">
        <v>325</v>
      </c>
      <c r="Q80" s="115" t="s">
        <v>788</v>
      </c>
      <c r="R80" s="115" t="s">
        <v>789</v>
      </c>
      <c r="S80" s="115" t="s">
        <v>868</v>
      </c>
      <c r="T80" s="115" t="s">
        <v>873</v>
      </c>
      <c r="U80" s="127">
        <v>255</v>
      </c>
      <c r="V80" s="115" t="s">
        <v>878</v>
      </c>
      <c r="W80" s="115">
        <v>0</v>
      </c>
      <c r="AF80" s="158" t="s">
        <v>877</v>
      </c>
      <c r="AG80" s="158"/>
      <c r="AH80" s="115" t="s">
        <v>879</v>
      </c>
      <c r="AP80" s="115" t="str">
        <f t="shared" si="0"/>
        <v xml:space="preserve">The HHV for components of LPG determined at 60 °F and saturation pressure with the exception of ethylene. </v>
      </c>
    </row>
    <row r="81" spans="1:42" ht="14" customHeight="1" x14ac:dyDescent="0.35">
      <c r="A81" s="115">
        <v>80</v>
      </c>
      <c r="G81" s="115" t="s">
        <v>858</v>
      </c>
      <c r="I81" s="115" t="s">
        <v>426</v>
      </c>
      <c r="J81" s="115" t="s">
        <v>861</v>
      </c>
      <c r="K81" s="115" t="s">
        <v>862</v>
      </c>
      <c r="L81" s="125">
        <v>0.60196500000000008</v>
      </c>
      <c r="M81" s="115" t="s">
        <v>829</v>
      </c>
      <c r="N81" s="115" t="s">
        <v>866</v>
      </c>
      <c r="O81" s="115" t="s">
        <v>872</v>
      </c>
      <c r="P81" s="127" t="s">
        <v>327</v>
      </c>
      <c r="Q81" s="115" t="s">
        <v>788</v>
      </c>
      <c r="R81" s="115" t="s">
        <v>789</v>
      </c>
      <c r="S81" s="115" t="s">
        <v>868</v>
      </c>
      <c r="T81" s="115" t="s">
        <v>873</v>
      </c>
      <c r="U81" s="127">
        <v>257</v>
      </c>
      <c r="V81" s="115" t="s">
        <v>878</v>
      </c>
      <c r="W81" s="115">
        <v>0</v>
      </c>
      <c r="AF81" s="158" t="s">
        <v>877</v>
      </c>
      <c r="AG81" s="158"/>
      <c r="AH81" s="115" t="s">
        <v>879</v>
      </c>
      <c r="AP81" s="115" t="str">
        <f t="shared" si="0"/>
        <v xml:space="preserve">Ethylene HHV determined at 41 °F (5 °C) and saturation pressure. </v>
      </c>
    </row>
    <row r="82" spans="1:42" ht="14" customHeight="1" x14ac:dyDescent="0.35">
      <c r="A82" s="115">
        <v>81</v>
      </c>
      <c r="G82" s="115" t="s">
        <v>858</v>
      </c>
      <c r="I82" s="115" t="s">
        <v>426</v>
      </c>
      <c r="J82" s="115" t="s">
        <v>861</v>
      </c>
      <c r="K82" s="115" t="s">
        <v>862</v>
      </c>
      <c r="L82" s="125">
        <v>0.44982000000000011</v>
      </c>
      <c r="M82" s="115" t="s">
        <v>829</v>
      </c>
      <c r="N82" s="115" t="s">
        <v>866</v>
      </c>
      <c r="O82" s="115" t="s">
        <v>872</v>
      </c>
      <c r="P82" s="127" t="s">
        <v>622</v>
      </c>
      <c r="Q82" s="115" t="s">
        <v>788</v>
      </c>
      <c r="R82" s="115" t="s">
        <v>789</v>
      </c>
      <c r="S82" s="115" t="s">
        <v>868</v>
      </c>
      <c r="T82" s="115" t="s">
        <v>873</v>
      </c>
      <c r="U82" s="127">
        <v>832</v>
      </c>
      <c r="V82" s="115" t="s">
        <v>878</v>
      </c>
      <c r="W82" s="115">
        <v>0</v>
      </c>
      <c r="AF82" s="158" t="s">
        <v>877</v>
      </c>
      <c r="AG82" s="158"/>
      <c r="AH82" s="115" t="s">
        <v>879</v>
      </c>
      <c r="AP82" s="115" t="str">
        <f t="shared" si="0"/>
        <v xml:space="preserve">The HHV for components of LPG determined at 60 °F and saturation pressure with the exception of ethylene. </v>
      </c>
    </row>
    <row r="83" spans="1:42" ht="14" customHeight="1" x14ac:dyDescent="0.35">
      <c r="A83" s="115">
        <v>82</v>
      </c>
      <c r="G83" s="115" t="s">
        <v>858</v>
      </c>
      <c r="I83" s="115" t="s">
        <v>426</v>
      </c>
      <c r="J83" s="115" t="s">
        <v>861</v>
      </c>
      <c r="K83" s="115" t="s">
        <v>862</v>
      </c>
      <c r="L83" s="125">
        <v>0.55566000000000004</v>
      </c>
      <c r="M83" s="115" t="s">
        <v>829</v>
      </c>
      <c r="N83" s="115" t="s">
        <v>866</v>
      </c>
      <c r="O83" s="115" t="s">
        <v>872</v>
      </c>
      <c r="P83" s="127" t="s">
        <v>27</v>
      </c>
      <c r="Q83" s="115" t="s">
        <v>788</v>
      </c>
      <c r="R83" s="115" t="s">
        <v>789</v>
      </c>
      <c r="S83" s="115" t="s">
        <v>868</v>
      </c>
      <c r="T83" s="115" t="s">
        <v>873</v>
      </c>
      <c r="U83" s="127">
        <v>79</v>
      </c>
      <c r="V83" s="115" t="s">
        <v>878</v>
      </c>
      <c r="W83" s="115">
        <v>0</v>
      </c>
      <c r="AF83" s="158" t="s">
        <v>877</v>
      </c>
      <c r="AG83" s="158"/>
      <c r="AH83" s="115" t="s">
        <v>879</v>
      </c>
      <c r="AP83" s="115">
        <f t="shared" si="0"/>
        <v>0</v>
      </c>
    </row>
    <row r="84" spans="1:42" ht="14" customHeight="1" x14ac:dyDescent="0.35">
      <c r="A84" s="115">
        <v>83</v>
      </c>
      <c r="G84" s="115" t="s">
        <v>858</v>
      </c>
      <c r="I84" s="115" t="s">
        <v>426</v>
      </c>
      <c r="J84" s="115" t="s">
        <v>861</v>
      </c>
      <c r="K84" s="115" t="s">
        <v>862</v>
      </c>
      <c r="L84" s="125">
        <v>0.38367000000000001</v>
      </c>
      <c r="M84" s="115" t="s">
        <v>829</v>
      </c>
      <c r="N84" s="115" t="s">
        <v>866</v>
      </c>
      <c r="O84" s="115" t="s">
        <v>872</v>
      </c>
      <c r="P84" s="127" t="s">
        <v>204</v>
      </c>
      <c r="Q84" s="115" t="s">
        <v>788</v>
      </c>
      <c r="R84" s="115" t="s">
        <v>789</v>
      </c>
      <c r="S84" s="115" t="s">
        <v>868</v>
      </c>
      <c r="T84" s="115" t="s">
        <v>873</v>
      </c>
      <c r="U84" s="127">
        <v>86</v>
      </c>
      <c r="V84" s="115" t="s">
        <v>878</v>
      </c>
      <c r="W84" s="115">
        <v>0</v>
      </c>
      <c r="AF84" s="158" t="s">
        <v>877</v>
      </c>
      <c r="AG84" s="158"/>
      <c r="AH84" s="115" t="s">
        <v>879</v>
      </c>
      <c r="AP84" s="115" t="str">
        <f t="shared" si="0"/>
        <v xml:space="preserve">Ethylene HHV determined at 41 °F (5 °C) and saturation pressure. </v>
      </c>
    </row>
    <row r="85" spans="1:42" ht="14" customHeight="1" x14ac:dyDescent="0.35">
      <c r="A85" s="115">
        <v>84</v>
      </c>
      <c r="G85" s="115" t="s">
        <v>858</v>
      </c>
      <c r="I85" s="115" t="s">
        <v>426</v>
      </c>
      <c r="J85" s="115" t="s">
        <v>861</v>
      </c>
      <c r="K85" s="115" t="s">
        <v>862</v>
      </c>
      <c r="L85" s="125">
        <v>0.65488500000000005</v>
      </c>
      <c r="M85" s="115" t="s">
        <v>829</v>
      </c>
      <c r="N85" s="115" t="s">
        <v>866</v>
      </c>
      <c r="O85" s="115" t="s">
        <v>872</v>
      </c>
      <c r="P85" s="128" t="s">
        <v>800</v>
      </c>
      <c r="Q85" s="115" t="s">
        <v>788</v>
      </c>
      <c r="R85" s="115" t="s">
        <v>789</v>
      </c>
      <c r="S85" s="115" t="s">
        <v>868</v>
      </c>
      <c r="T85" s="115" t="s">
        <v>873</v>
      </c>
      <c r="U85" s="127">
        <v>154</v>
      </c>
      <c r="V85" s="115" t="s">
        <v>878</v>
      </c>
      <c r="W85" s="115">
        <v>0</v>
      </c>
      <c r="AF85" s="158" t="s">
        <v>877</v>
      </c>
      <c r="AG85" s="158"/>
      <c r="AH85" s="115" t="s">
        <v>879</v>
      </c>
      <c r="AP85" s="115" t="str">
        <f t="shared" si="0"/>
        <v xml:space="preserve">The HHV for components of LPG determined at 60 °F and saturation pressure with the exception of ethylene. </v>
      </c>
    </row>
    <row r="86" spans="1:42" ht="14" customHeight="1" x14ac:dyDescent="0.35">
      <c r="A86" s="115">
        <v>85</v>
      </c>
      <c r="G86" s="115" t="s">
        <v>858</v>
      </c>
      <c r="I86" s="115" t="s">
        <v>426</v>
      </c>
      <c r="J86" s="115" t="s">
        <v>861</v>
      </c>
      <c r="K86" s="115" t="s">
        <v>862</v>
      </c>
      <c r="L86" s="125">
        <v>0.68134499999999998</v>
      </c>
      <c r="M86" s="115" t="s">
        <v>829</v>
      </c>
      <c r="N86" s="115" t="s">
        <v>866</v>
      </c>
      <c r="O86" s="115" t="s">
        <v>872</v>
      </c>
      <c r="P86" s="127" t="s">
        <v>647</v>
      </c>
      <c r="Q86" s="115" t="s">
        <v>788</v>
      </c>
      <c r="R86" s="115" t="s">
        <v>789</v>
      </c>
      <c r="S86" s="115" t="s">
        <v>868</v>
      </c>
      <c r="T86" s="115" t="s">
        <v>873</v>
      </c>
      <c r="U86" s="127">
        <v>857</v>
      </c>
      <c r="V86" s="115" t="s">
        <v>878</v>
      </c>
      <c r="W86" s="115">
        <v>0</v>
      </c>
      <c r="AF86" s="158" t="s">
        <v>877</v>
      </c>
      <c r="AG86" s="158"/>
      <c r="AH86" s="115" t="s">
        <v>879</v>
      </c>
      <c r="AP86" s="115">
        <f t="shared" si="0"/>
        <v>0</v>
      </c>
    </row>
    <row r="87" spans="1:42" ht="14" customHeight="1" x14ac:dyDescent="0.35">
      <c r="A87" s="115">
        <v>86</v>
      </c>
      <c r="G87" s="115" t="s">
        <v>858</v>
      </c>
      <c r="I87" s="115" t="s">
        <v>426</v>
      </c>
      <c r="J87" s="115" t="s">
        <v>861</v>
      </c>
      <c r="K87" s="115" t="s">
        <v>862</v>
      </c>
      <c r="L87" s="125">
        <v>0.68134499999999998</v>
      </c>
      <c r="M87" s="115" t="s">
        <v>829</v>
      </c>
      <c r="N87" s="115" t="s">
        <v>866</v>
      </c>
      <c r="O87" s="115" t="s">
        <v>872</v>
      </c>
      <c r="P87" s="127" t="s">
        <v>487</v>
      </c>
      <c r="Q87" s="115" t="s">
        <v>788</v>
      </c>
      <c r="R87" s="115" t="s">
        <v>789</v>
      </c>
      <c r="S87" s="115" t="s">
        <v>868</v>
      </c>
      <c r="T87" s="115" t="s">
        <v>873</v>
      </c>
      <c r="U87" s="127">
        <v>675</v>
      </c>
      <c r="V87" s="115" t="s">
        <v>878</v>
      </c>
      <c r="W87" s="115">
        <v>0</v>
      </c>
      <c r="AF87" s="158" t="s">
        <v>877</v>
      </c>
      <c r="AG87" s="158"/>
      <c r="AH87" s="115" t="s">
        <v>879</v>
      </c>
      <c r="AP87" s="115" t="str">
        <f t="shared" si="0"/>
        <v xml:space="preserve">The HHV for components of LPG determined at 60 °F and saturation pressure with the exception of ethylene. </v>
      </c>
    </row>
    <row r="88" spans="1:42" ht="14" customHeight="1" x14ac:dyDescent="0.35">
      <c r="A88" s="115">
        <v>87</v>
      </c>
      <c r="G88" s="115" t="s">
        <v>858</v>
      </c>
      <c r="I88" s="115" t="s">
        <v>426</v>
      </c>
      <c r="J88" s="115" t="s">
        <v>861</v>
      </c>
      <c r="K88" s="115" t="s">
        <v>862</v>
      </c>
      <c r="L88" s="125">
        <v>0.69457500000000005</v>
      </c>
      <c r="M88" s="115" t="s">
        <v>829</v>
      </c>
      <c r="N88" s="115" t="s">
        <v>866</v>
      </c>
      <c r="O88" s="115" t="s">
        <v>872</v>
      </c>
      <c r="P88" s="127" t="s">
        <v>801</v>
      </c>
      <c r="Q88" s="115" t="s">
        <v>788</v>
      </c>
      <c r="R88" s="115" t="s">
        <v>789</v>
      </c>
      <c r="S88" s="115" t="s">
        <v>868</v>
      </c>
      <c r="T88" s="115" t="s">
        <v>873</v>
      </c>
      <c r="U88" s="127">
        <v>678</v>
      </c>
      <c r="V88" s="115" t="s">
        <v>878</v>
      </c>
      <c r="W88" s="115">
        <v>0</v>
      </c>
      <c r="AF88" s="158" t="s">
        <v>877</v>
      </c>
      <c r="AG88" s="158"/>
      <c r="AH88" s="115" t="s">
        <v>879</v>
      </c>
      <c r="AP88" s="115" t="str">
        <f t="shared" si="0"/>
        <v xml:space="preserve">The HHV for components of LPG determined at 60 °F and saturation pressure with the exception of ethylene. </v>
      </c>
    </row>
    <row r="89" spans="1:42" ht="14" customHeight="1" x14ac:dyDescent="0.35">
      <c r="A89" s="115">
        <v>88</v>
      </c>
      <c r="G89" s="115" t="s">
        <v>858</v>
      </c>
      <c r="I89" s="115" t="s">
        <v>426</v>
      </c>
      <c r="J89" s="115" t="s">
        <v>861</v>
      </c>
      <c r="K89" s="115" t="s">
        <v>862</v>
      </c>
      <c r="L89" s="125">
        <v>0.82687500000000003</v>
      </c>
      <c r="M89" s="115" t="s">
        <v>829</v>
      </c>
      <c r="N89" s="115" t="s">
        <v>866</v>
      </c>
      <c r="O89" s="115" t="s">
        <v>872</v>
      </c>
      <c r="P89" s="127" t="s">
        <v>427</v>
      </c>
      <c r="Q89" s="115" t="s">
        <v>788</v>
      </c>
      <c r="R89" s="115" t="s">
        <v>789</v>
      </c>
      <c r="S89" s="115" t="s">
        <v>868</v>
      </c>
      <c r="T89" s="115" t="s">
        <v>873</v>
      </c>
      <c r="U89" s="127">
        <v>523</v>
      </c>
      <c r="V89" s="115" t="s">
        <v>878</v>
      </c>
      <c r="W89" s="115">
        <v>0</v>
      </c>
      <c r="AF89" s="158" t="s">
        <v>877</v>
      </c>
      <c r="AG89" s="158"/>
      <c r="AH89" s="115" t="s">
        <v>879</v>
      </c>
      <c r="AP89" s="115" t="str">
        <f t="shared" si="0"/>
        <v xml:space="preserve">Naphtha (&lt;401 deg F). </v>
      </c>
    </row>
    <row r="90" spans="1:42" ht="14" customHeight="1" x14ac:dyDescent="0.35">
      <c r="A90" s="115">
        <v>89</v>
      </c>
      <c r="G90" s="115" t="s">
        <v>858</v>
      </c>
      <c r="I90" s="115" t="s">
        <v>426</v>
      </c>
      <c r="J90" s="115" t="s">
        <v>861</v>
      </c>
      <c r="K90" s="115" t="s">
        <v>862</v>
      </c>
      <c r="L90" s="125">
        <v>0.72765000000000002</v>
      </c>
      <c r="M90" s="115" t="s">
        <v>829</v>
      </c>
      <c r="N90" s="115" t="s">
        <v>866</v>
      </c>
      <c r="O90" s="115" t="s">
        <v>872</v>
      </c>
      <c r="P90" s="127" t="s">
        <v>237</v>
      </c>
      <c r="Q90" s="115" t="s">
        <v>788</v>
      </c>
      <c r="R90" s="115" t="s">
        <v>789</v>
      </c>
      <c r="S90" s="115" t="s">
        <v>868</v>
      </c>
      <c r="T90" s="115" t="s">
        <v>873</v>
      </c>
      <c r="U90" s="127">
        <v>127</v>
      </c>
      <c r="V90" s="115" t="s">
        <v>878</v>
      </c>
      <c r="W90" s="115">
        <v>0</v>
      </c>
      <c r="AF90" s="158" t="s">
        <v>877</v>
      </c>
      <c r="AG90" s="158"/>
      <c r="AH90" s="115" t="s">
        <v>879</v>
      </c>
      <c r="AP90" s="115" t="str">
        <f t="shared" si="0"/>
        <v xml:space="preserve">Natural gasoline. </v>
      </c>
    </row>
    <row r="91" spans="1:42" ht="14" customHeight="1" x14ac:dyDescent="0.35">
      <c r="A91" s="115">
        <v>90</v>
      </c>
      <c r="G91" s="115" t="s">
        <v>858</v>
      </c>
      <c r="I91" s="115" t="s">
        <v>426</v>
      </c>
      <c r="J91" s="115" t="s">
        <v>861</v>
      </c>
      <c r="K91" s="115" t="s">
        <v>862</v>
      </c>
      <c r="L91" s="125">
        <v>0.91948500000000011</v>
      </c>
      <c r="M91" s="115" t="s">
        <v>829</v>
      </c>
      <c r="N91" s="115" t="s">
        <v>866</v>
      </c>
      <c r="O91" s="115" t="s">
        <v>872</v>
      </c>
      <c r="P91" s="127" t="s">
        <v>295</v>
      </c>
      <c r="Q91" s="115" t="s">
        <v>788</v>
      </c>
      <c r="R91" s="115" t="s">
        <v>789</v>
      </c>
      <c r="S91" s="115" t="s">
        <v>868</v>
      </c>
      <c r="T91" s="115" t="s">
        <v>873</v>
      </c>
      <c r="U91" s="127">
        <v>216</v>
      </c>
      <c r="V91" s="115" t="s">
        <v>878</v>
      </c>
      <c r="W91" s="115">
        <v>0</v>
      </c>
      <c r="AF91" s="158" t="s">
        <v>877</v>
      </c>
      <c r="AG91" s="158"/>
      <c r="AH91" s="115" t="s">
        <v>879</v>
      </c>
      <c r="AP91" s="115" t="str">
        <f t="shared" si="0"/>
        <v xml:space="preserve">Other oil (&gt;401 deg F). </v>
      </c>
    </row>
    <row r="92" spans="1:42" ht="14" customHeight="1" x14ac:dyDescent="0.35">
      <c r="A92" s="115">
        <v>91</v>
      </c>
      <c r="G92" s="115" t="s">
        <v>858</v>
      </c>
      <c r="I92" s="115" t="s">
        <v>426</v>
      </c>
      <c r="J92" s="115" t="s">
        <v>861</v>
      </c>
      <c r="K92" s="115" t="s">
        <v>862</v>
      </c>
      <c r="L92" s="125">
        <v>0.72765000000000002</v>
      </c>
      <c r="M92" s="115" t="s">
        <v>829</v>
      </c>
      <c r="N92" s="115" t="s">
        <v>866</v>
      </c>
      <c r="O92" s="115" t="s">
        <v>872</v>
      </c>
      <c r="P92" s="128" t="s">
        <v>36</v>
      </c>
      <c r="Q92" s="115" t="s">
        <v>788</v>
      </c>
      <c r="R92" s="115" t="s">
        <v>789</v>
      </c>
      <c r="S92" s="115" t="s">
        <v>868</v>
      </c>
      <c r="T92" s="115" t="s">
        <v>873</v>
      </c>
      <c r="U92" s="127" t="s">
        <v>874</v>
      </c>
      <c r="V92" s="115" t="s">
        <v>878</v>
      </c>
      <c r="W92" s="115">
        <v>0</v>
      </c>
      <c r="AF92" s="158" t="s">
        <v>877</v>
      </c>
      <c r="AG92" s="158"/>
      <c r="AH92" s="115" t="s">
        <v>879</v>
      </c>
      <c r="AP92" s="115">
        <f t="shared" si="0"/>
        <v>0</v>
      </c>
    </row>
    <row r="93" spans="1:42" ht="14" customHeight="1" x14ac:dyDescent="0.35">
      <c r="A93" s="115">
        <v>92</v>
      </c>
      <c r="G93" s="115" t="s">
        <v>858</v>
      </c>
      <c r="I93" s="115" t="s">
        <v>426</v>
      </c>
      <c r="J93" s="115" t="s">
        <v>861</v>
      </c>
      <c r="K93" s="115" t="s">
        <v>862</v>
      </c>
      <c r="L93" s="125">
        <v>0.82687500000000003</v>
      </c>
      <c r="M93" s="115" t="s">
        <v>829</v>
      </c>
      <c r="N93" s="115" t="s">
        <v>866</v>
      </c>
      <c r="O93" s="115" t="s">
        <v>872</v>
      </c>
      <c r="P93" s="128" t="s">
        <v>37</v>
      </c>
      <c r="Q93" s="115" t="s">
        <v>788</v>
      </c>
      <c r="R93" s="115" t="s">
        <v>789</v>
      </c>
      <c r="S93" s="115" t="s">
        <v>868</v>
      </c>
      <c r="T93" s="115" t="s">
        <v>873</v>
      </c>
      <c r="U93" s="127">
        <v>241</v>
      </c>
      <c r="V93" s="115" t="s">
        <v>878</v>
      </c>
      <c r="W93" s="115">
        <v>0</v>
      </c>
      <c r="AF93" s="158" t="s">
        <v>877</v>
      </c>
      <c r="AG93" s="158"/>
      <c r="AH93" s="115" t="s">
        <v>879</v>
      </c>
      <c r="AP93" s="115">
        <f t="shared" si="0"/>
        <v>0</v>
      </c>
    </row>
    <row r="94" spans="1:42" ht="14" customHeight="1" x14ac:dyDescent="0.35">
      <c r="A94" s="115">
        <v>93</v>
      </c>
      <c r="G94" s="115" t="s">
        <v>858</v>
      </c>
      <c r="I94" s="115" t="s">
        <v>426</v>
      </c>
      <c r="J94" s="115" t="s">
        <v>861</v>
      </c>
      <c r="K94" s="115" t="s">
        <v>862</v>
      </c>
      <c r="L94" s="125">
        <v>0.94594499999999992</v>
      </c>
      <c r="M94" s="115" t="s">
        <v>829</v>
      </c>
      <c r="N94" s="115" t="s">
        <v>866</v>
      </c>
      <c r="O94" s="115" t="s">
        <v>872</v>
      </c>
      <c r="P94" s="128" t="s">
        <v>38</v>
      </c>
      <c r="Q94" s="115" t="s">
        <v>788</v>
      </c>
      <c r="R94" s="115" t="s">
        <v>789</v>
      </c>
      <c r="S94" s="115" t="s">
        <v>868</v>
      </c>
      <c r="T94" s="115" t="s">
        <v>873</v>
      </c>
      <c r="U94" s="127">
        <v>240</v>
      </c>
      <c r="V94" s="115" t="s">
        <v>878</v>
      </c>
      <c r="W94" s="115">
        <v>0</v>
      </c>
      <c r="AF94" s="158" t="s">
        <v>877</v>
      </c>
      <c r="AG94" s="158"/>
      <c r="AH94" s="115" t="s">
        <v>879</v>
      </c>
      <c r="AP94" s="115" t="str">
        <f t="shared" si="0"/>
        <v xml:space="preserve">Liquid petroleum coke. </v>
      </c>
    </row>
    <row r="95" spans="1:42" ht="14" customHeight="1" x14ac:dyDescent="0.35">
      <c r="A95" s="115">
        <v>94</v>
      </c>
      <c r="G95" s="115" t="s">
        <v>858</v>
      </c>
      <c r="I95" s="115" t="s">
        <v>426</v>
      </c>
      <c r="J95" s="115" t="s">
        <v>861</v>
      </c>
      <c r="K95" s="115" t="s">
        <v>862</v>
      </c>
      <c r="L95" s="125">
        <v>0.82687500000000003</v>
      </c>
      <c r="M95" s="115" t="s">
        <v>829</v>
      </c>
      <c r="N95" s="115" t="s">
        <v>866</v>
      </c>
      <c r="O95" s="115" t="s">
        <v>872</v>
      </c>
      <c r="P95" s="127" t="s">
        <v>427</v>
      </c>
      <c r="Q95" s="115" t="s">
        <v>788</v>
      </c>
      <c r="R95" s="115" t="s">
        <v>789</v>
      </c>
      <c r="S95" s="115" t="s">
        <v>868</v>
      </c>
      <c r="T95" s="115" t="s">
        <v>873</v>
      </c>
      <c r="U95" s="127">
        <v>523</v>
      </c>
      <c r="V95" s="115" t="s">
        <v>878</v>
      </c>
      <c r="W95" s="115">
        <v>0</v>
      </c>
      <c r="AF95" s="158" t="s">
        <v>877</v>
      </c>
      <c r="AG95" s="158"/>
      <c r="AH95" s="115" t="s">
        <v>879</v>
      </c>
      <c r="AP95" s="115" t="str">
        <f t="shared" si="0"/>
        <v xml:space="preserve">All finished products within the naphtha boiling range that are used as paint thinners, cleaners, or solvents. These products are refined to a specified flash point. Special naphthas include all commercial hexane and cleaning solvents conforming to ASTM Specification D1836 and D484, respectively. Naphthas to be blended or marketed as motor gasoline or aviation gasoline, or that are to be used as petrochemical and synthetic natural gas (SNG) feedstocks are excluded. </v>
      </c>
    </row>
    <row r="96" spans="1:42" ht="14" customHeight="1" x14ac:dyDescent="0.35">
      <c r="A96" s="115">
        <v>95</v>
      </c>
      <c r="G96" s="115" t="s">
        <v>858</v>
      </c>
      <c r="I96" s="115" t="s">
        <v>426</v>
      </c>
      <c r="J96" s="115" t="s">
        <v>861</v>
      </c>
      <c r="K96" s="115" t="s">
        <v>862</v>
      </c>
      <c r="L96" s="125">
        <v>0.91948500000000011</v>
      </c>
      <c r="M96" s="115" t="s">
        <v>829</v>
      </c>
      <c r="N96" s="115" t="s">
        <v>866</v>
      </c>
      <c r="O96" s="115" t="s">
        <v>872</v>
      </c>
      <c r="P96" s="128" t="s">
        <v>295</v>
      </c>
      <c r="Q96" s="115" t="s">
        <v>788</v>
      </c>
      <c r="R96" s="115" t="s">
        <v>789</v>
      </c>
      <c r="S96" s="115" t="s">
        <v>868</v>
      </c>
      <c r="T96" s="115" t="s">
        <v>873</v>
      </c>
      <c r="U96" s="127">
        <v>216</v>
      </c>
      <c r="V96" s="115" t="s">
        <v>878</v>
      </c>
      <c r="W96" s="115">
        <v>0</v>
      </c>
      <c r="AF96" s="158" t="s">
        <v>877</v>
      </c>
      <c r="AG96" s="158"/>
      <c r="AH96" s="115" t="s">
        <v>879</v>
      </c>
      <c r="AP96" s="115">
        <f t="shared" si="0"/>
        <v>0</v>
      </c>
    </row>
    <row r="97" spans="1:42" ht="14" customHeight="1" x14ac:dyDescent="0.35">
      <c r="A97" s="115">
        <v>96</v>
      </c>
      <c r="G97" s="115" t="s">
        <v>858</v>
      </c>
      <c r="I97" s="115" t="s">
        <v>426</v>
      </c>
      <c r="J97" s="115" t="s">
        <v>861</v>
      </c>
      <c r="K97" s="115" t="s">
        <v>862</v>
      </c>
      <c r="L97" s="125">
        <v>0.97901999999999989</v>
      </c>
      <c r="M97" s="115" t="s">
        <v>829</v>
      </c>
      <c r="N97" s="115" t="s">
        <v>866</v>
      </c>
      <c r="O97" s="115" t="s">
        <v>872</v>
      </c>
      <c r="P97" s="128" t="s">
        <v>698</v>
      </c>
      <c r="Q97" s="115" t="s">
        <v>788</v>
      </c>
      <c r="R97" s="115" t="s">
        <v>789</v>
      </c>
      <c r="S97" s="115" t="s">
        <v>868</v>
      </c>
      <c r="T97" s="115" t="s">
        <v>873</v>
      </c>
      <c r="U97" s="127">
        <v>908</v>
      </c>
      <c r="V97" s="115" t="s">
        <v>878</v>
      </c>
      <c r="W97" s="115">
        <v>0</v>
      </c>
      <c r="AF97" s="158" t="s">
        <v>877</v>
      </c>
      <c r="AG97" s="158"/>
      <c r="AH97" s="115" t="s">
        <v>879</v>
      </c>
      <c r="AP97" s="115">
        <f t="shared" si="0"/>
        <v>0</v>
      </c>
    </row>
    <row r="98" spans="1:42" ht="14" customHeight="1" x14ac:dyDescent="0.35">
      <c r="A98" s="115">
        <v>97</v>
      </c>
      <c r="G98" s="115" t="s">
        <v>858</v>
      </c>
      <c r="I98" s="115" t="s">
        <v>426</v>
      </c>
      <c r="J98" s="115" t="s">
        <v>861</v>
      </c>
      <c r="K98" s="115" t="s">
        <v>862</v>
      </c>
      <c r="L98" s="125">
        <v>0.95255999999999996</v>
      </c>
      <c r="M98" s="115" t="s">
        <v>829</v>
      </c>
      <c r="N98" s="115" t="s">
        <v>866</v>
      </c>
      <c r="O98" s="115" t="s">
        <v>872</v>
      </c>
      <c r="P98" s="128" t="s">
        <v>42</v>
      </c>
      <c r="Q98" s="115" t="s">
        <v>788</v>
      </c>
      <c r="R98" s="115" t="s">
        <v>789</v>
      </c>
      <c r="S98" s="115" t="s">
        <v>868</v>
      </c>
      <c r="T98" s="115" t="s">
        <v>873</v>
      </c>
      <c r="U98" s="127">
        <v>182</v>
      </c>
      <c r="V98" s="115" t="s">
        <v>878</v>
      </c>
      <c r="W98" s="115">
        <v>0</v>
      </c>
      <c r="AF98" s="158" t="s">
        <v>877</v>
      </c>
      <c r="AG98" s="158"/>
      <c r="AH98" s="115" t="s">
        <v>879</v>
      </c>
      <c r="AP98" s="115">
        <f t="shared" si="0"/>
        <v>0</v>
      </c>
    </row>
    <row r="99" spans="1:42" ht="14" customHeight="1" x14ac:dyDescent="0.35">
      <c r="A99" s="115">
        <v>98</v>
      </c>
      <c r="G99" s="115" t="s">
        <v>858</v>
      </c>
      <c r="I99" s="115" t="s">
        <v>426</v>
      </c>
      <c r="J99" s="115" t="s">
        <v>861</v>
      </c>
      <c r="K99" s="115" t="s">
        <v>862</v>
      </c>
      <c r="L99" s="125">
        <v>0.82687500000000003</v>
      </c>
      <c r="M99" s="115" t="s">
        <v>829</v>
      </c>
      <c r="N99" s="115" t="s">
        <v>866</v>
      </c>
      <c r="O99" s="115" t="s">
        <v>872</v>
      </c>
      <c r="P99" s="127" t="s">
        <v>237</v>
      </c>
      <c r="Q99" s="115" t="s">
        <v>788</v>
      </c>
      <c r="R99" s="115" t="s">
        <v>789</v>
      </c>
      <c r="S99" s="115" t="s">
        <v>868</v>
      </c>
      <c r="T99" s="115" t="s">
        <v>873</v>
      </c>
      <c r="U99" s="127">
        <v>127</v>
      </c>
      <c r="V99" s="115" t="s">
        <v>878</v>
      </c>
      <c r="W99" s="115">
        <v>0</v>
      </c>
      <c r="AF99" s="158" t="s">
        <v>877</v>
      </c>
      <c r="AG99" s="158"/>
      <c r="AH99" s="115" t="s">
        <v>879</v>
      </c>
      <c r="AP99" s="115" t="str">
        <f t="shared" si="0"/>
        <v xml:space="preserve">Motor gasoline. </v>
      </c>
    </row>
    <row r="100" spans="1:42" ht="14" customHeight="1" x14ac:dyDescent="0.35">
      <c r="A100" s="115">
        <v>99</v>
      </c>
      <c r="G100" s="115" t="s">
        <v>858</v>
      </c>
      <c r="I100" s="115" t="s">
        <v>426</v>
      </c>
      <c r="J100" s="115" t="s">
        <v>861</v>
      </c>
      <c r="K100" s="115" t="s">
        <v>862</v>
      </c>
      <c r="L100" s="125">
        <v>0.79379999999999995</v>
      </c>
      <c r="M100" s="115" t="s">
        <v>829</v>
      </c>
      <c r="N100" s="115" t="s">
        <v>866</v>
      </c>
      <c r="O100" s="115" t="s">
        <v>872</v>
      </c>
      <c r="P100" s="127" t="s">
        <v>237</v>
      </c>
      <c r="Q100" s="115" t="s">
        <v>788</v>
      </c>
      <c r="R100" s="115" t="s">
        <v>789</v>
      </c>
      <c r="S100" s="115" t="s">
        <v>868</v>
      </c>
      <c r="T100" s="115" t="s">
        <v>873</v>
      </c>
      <c r="U100" s="127">
        <v>127</v>
      </c>
      <c r="V100" s="115" t="s">
        <v>878</v>
      </c>
      <c r="W100" s="115">
        <v>0</v>
      </c>
      <c r="AF100" s="158" t="s">
        <v>877</v>
      </c>
      <c r="AG100" s="158"/>
      <c r="AH100" s="115" t="s">
        <v>879</v>
      </c>
      <c r="AP100" s="115" t="str">
        <f t="shared" si="0"/>
        <v xml:space="preserve">Aviation gasoline. </v>
      </c>
    </row>
    <row r="101" spans="1:42" ht="14" customHeight="1" x14ac:dyDescent="0.35">
      <c r="A101" s="115">
        <v>100</v>
      </c>
      <c r="G101" s="115" t="s">
        <v>858</v>
      </c>
      <c r="I101" s="115" t="s">
        <v>426</v>
      </c>
      <c r="J101" s="115" t="s">
        <v>861</v>
      </c>
      <c r="K101" s="115" t="s">
        <v>862</v>
      </c>
      <c r="L101" s="125">
        <v>0.89302500000000007</v>
      </c>
      <c r="M101" s="115" t="s">
        <v>829</v>
      </c>
      <c r="N101" s="115" t="s">
        <v>866</v>
      </c>
      <c r="O101" s="115" t="s">
        <v>872</v>
      </c>
      <c r="P101" s="127" t="s">
        <v>655</v>
      </c>
      <c r="Q101" s="115" t="s">
        <v>788</v>
      </c>
      <c r="R101" s="115" t="s">
        <v>789</v>
      </c>
      <c r="S101" s="115" t="s">
        <v>868</v>
      </c>
      <c r="T101" s="115" t="s">
        <v>873</v>
      </c>
      <c r="U101" s="127">
        <v>865</v>
      </c>
      <c r="V101" s="115" t="s">
        <v>878</v>
      </c>
      <c r="W101" s="115">
        <v>0</v>
      </c>
      <c r="AF101" s="158" t="s">
        <v>877</v>
      </c>
      <c r="AG101" s="158"/>
      <c r="AH101" s="115" t="s">
        <v>879</v>
      </c>
      <c r="AP101" s="115">
        <f t="shared" si="0"/>
        <v>0</v>
      </c>
    </row>
    <row r="102" spans="1:42" ht="14" customHeight="1" x14ac:dyDescent="0.35">
      <c r="A102" s="115">
        <v>101</v>
      </c>
      <c r="G102" s="115" t="s">
        <v>858</v>
      </c>
      <c r="I102" s="115" t="s">
        <v>426</v>
      </c>
      <c r="J102" s="115" t="s">
        <v>861</v>
      </c>
      <c r="K102" s="115" t="s">
        <v>862</v>
      </c>
      <c r="L102" s="125">
        <v>1.0451699999999999</v>
      </c>
      <c r="M102" s="115" t="s">
        <v>829</v>
      </c>
      <c r="N102" s="115" t="s">
        <v>866</v>
      </c>
      <c r="O102" s="115" t="s">
        <v>872</v>
      </c>
      <c r="P102" s="127" t="s">
        <v>46</v>
      </c>
      <c r="Q102" s="115" t="s">
        <v>788</v>
      </c>
      <c r="R102" s="115" t="s">
        <v>789</v>
      </c>
      <c r="S102" s="115" t="s">
        <v>868</v>
      </c>
      <c r="T102" s="115" t="s">
        <v>873</v>
      </c>
      <c r="U102" s="127">
        <v>648</v>
      </c>
      <c r="V102" s="115" t="s">
        <v>878</v>
      </c>
      <c r="W102" s="115">
        <v>0</v>
      </c>
      <c r="AF102" s="158" t="s">
        <v>877</v>
      </c>
      <c r="AG102" s="158"/>
      <c r="AH102" s="115" t="s">
        <v>879</v>
      </c>
      <c r="AP102" s="115">
        <f t="shared" si="0"/>
        <v>0</v>
      </c>
    </row>
    <row r="103" spans="1:42" ht="14" customHeight="1" x14ac:dyDescent="0.35">
      <c r="A103" s="115">
        <v>102</v>
      </c>
      <c r="G103" s="115" t="s">
        <v>858</v>
      </c>
      <c r="I103" s="115" t="s">
        <v>426</v>
      </c>
      <c r="J103" s="115" t="s">
        <v>861</v>
      </c>
      <c r="K103" s="115" t="s">
        <v>862</v>
      </c>
      <c r="L103" s="125">
        <v>0.91287000000000007</v>
      </c>
      <c r="M103" s="115" t="s">
        <v>829</v>
      </c>
      <c r="N103" s="115" t="s">
        <v>866</v>
      </c>
      <c r="O103" s="115" t="s">
        <v>872</v>
      </c>
      <c r="P103" s="127" t="s">
        <v>47</v>
      </c>
      <c r="Q103" s="115" t="s">
        <v>788</v>
      </c>
      <c r="R103" s="115" t="s">
        <v>789</v>
      </c>
      <c r="S103" s="115" t="s">
        <v>868</v>
      </c>
      <c r="T103" s="115" t="s">
        <v>873</v>
      </c>
      <c r="U103" s="127">
        <v>374</v>
      </c>
      <c r="V103" s="115" t="s">
        <v>878</v>
      </c>
      <c r="W103" s="115">
        <v>0</v>
      </c>
      <c r="AF103" s="158" t="s">
        <v>877</v>
      </c>
      <c r="AG103" s="158"/>
      <c r="AH103" s="115" t="s">
        <v>879</v>
      </c>
      <c r="AP103" s="115">
        <f t="shared" si="0"/>
        <v>0</v>
      </c>
    </row>
    <row r="104" spans="1:42" ht="14" customHeight="1" x14ac:dyDescent="0.35">
      <c r="A104" s="115">
        <v>103</v>
      </c>
      <c r="G104" s="115" t="s">
        <v>858</v>
      </c>
      <c r="I104" s="115" t="s">
        <v>426</v>
      </c>
      <c r="J104" s="115" t="s">
        <v>861</v>
      </c>
      <c r="K104" s="115" t="s">
        <v>862</v>
      </c>
      <c r="L104" s="125">
        <v>0.70228368000000008</v>
      </c>
      <c r="M104" s="115" t="s">
        <v>829</v>
      </c>
      <c r="N104" s="115" t="s">
        <v>866</v>
      </c>
      <c r="O104" s="115" t="s">
        <v>867</v>
      </c>
      <c r="P104" s="127" t="s">
        <v>895</v>
      </c>
      <c r="Q104" s="115" t="s">
        <v>788</v>
      </c>
      <c r="R104" s="115" t="s">
        <v>789</v>
      </c>
      <c r="S104" s="115" t="s">
        <v>868</v>
      </c>
      <c r="T104" s="115" t="s">
        <v>869</v>
      </c>
      <c r="U104" s="127">
        <v>755</v>
      </c>
      <c r="V104" s="115" t="s">
        <v>878</v>
      </c>
      <c r="W104" s="115">
        <v>0</v>
      </c>
      <c r="AF104" s="158" t="s">
        <v>877</v>
      </c>
      <c r="AG104" s="158"/>
      <c r="AH104" s="115" t="s">
        <v>879</v>
      </c>
      <c r="AP104" s="115">
        <f t="shared" si="0"/>
        <v>0</v>
      </c>
    </row>
    <row r="105" spans="1:42" ht="14" customHeight="1" x14ac:dyDescent="0.35">
      <c r="A105" s="115">
        <v>104</v>
      </c>
      <c r="G105" s="115" t="s">
        <v>858</v>
      </c>
      <c r="I105" s="115" t="s">
        <v>426</v>
      </c>
      <c r="J105" s="115" t="s">
        <v>861</v>
      </c>
      <c r="K105" s="115" t="s">
        <v>862</v>
      </c>
      <c r="L105" s="125">
        <v>1.9756800000000001</v>
      </c>
      <c r="M105" s="115" t="s">
        <v>829</v>
      </c>
      <c r="N105" s="115" t="s">
        <v>866</v>
      </c>
      <c r="O105" s="115" t="s">
        <v>867</v>
      </c>
      <c r="P105" s="127" t="s">
        <v>50</v>
      </c>
      <c r="Q105" s="115" t="s">
        <v>788</v>
      </c>
      <c r="R105" s="115" t="s">
        <v>789</v>
      </c>
      <c r="S105" s="115" t="s">
        <v>868</v>
      </c>
      <c r="T105" s="115" t="s">
        <v>869</v>
      </c>
      <c r="U105" s="127">
        <v>349</v>
      </c>
      <c r="V105" s="115" t="s">
        <v>878</v>
      </c>
      <c r="W105" s="115">
        <v>0</v>
      </c>
      <c r="AF105" s="158" t="s">
        <v>877</v>
      </c>
      <c r="AG105" s="158"/>
      <c r="AH105" s="115" t="s">
        <v>879</v>
      </c>
      <c r="AP105" s="115">
        <f t="shared" si="0"/>
        <v>0</v>
      </c>
    </row>
    <row r="106" spans="1:42" ht="14" customHeight="1" x14ac:dyDescent="0.35">
      <c r="A106" s="115">
        <v>105</v>
      </c>
      <c r="G106" s="115" t="s">
        <v>858</v>
      </c>
      <c r="I106" s="115" t="s">
        <v>426</v>
      </c>
      <c r="J106" s="115" t="s">
        <v>861</v>
      </c>
      <c r="K106" s="115" t="s">
        <v>862</v>
      </c>
      <c r="L106" s="125">
        <v>0.19844999999999999</v>
      </c>
      <c r="M106" s="115" t="s">
        <v>829</v>
      </c>
      <c r="N106" s="115" t="s">
        <v>866</v>
      </c>
      <c r="O106" s="115" t="s">
        <v>867</v>
      </c>
      <c r="P106" s="127" t="s">
        <v>38</v>
      </c>
      <c r="Q106" s="115" t="s">
        <v>788</v>
      </c>
      <c r="R106" s="115" t="s">
        <v>789</v>
      </c>
      <c r="S106" s="115" t="s">
        <v>868</v>
      </c>
      <c r="T106" s="115" t="s">
        <v>869</v>
      </c>
      <c r="U106" s="127">
        <v>240</v>
      </c>
      <c r="V106" s="115" t="s">
        <v>878</v>
      </c>
      <c r="W106" s="115">
        <v>0</v>
      </c>
      <c r="AF106" s="158" t="s">
        <v>877</v>
      </c>
      <c r="AG106" s="158"/>
      <c r="AH106" s="115" t="s">
        <v>879</v>
      </c>
      <c r="AP106" s="115" t="str">
        <f t="shared" ref="AP106:AP137" si="1">AP47</f>
        <v xml:space="preserve">Solid petroleum coke. </v>
      </c>
    </row>
    <row r="107" spans="1:42" ht="14" customHeight="1" x14ac:dyDescent="0.35">
      <c r="A107" s="115">
        <v>106</v>
      </c>
      <c r="G107" s="115" t="s">
        <v>858</v>
      </c>
      <c r="I107" s="115" t="s">
        <v>426</v>
      </c>
      <c r="J107" s="115" t="s">
        <v>861</v>
      </c>
      <c r="K107" s="115" t="s">
        <v>862</v>
      </c>
      <c r="L107" s="125">
        <v>4.4629200000000004E-3</v>
      </c>
      <c r="M107" s="115" t="s">
        <v>829</v>
      </c>
      <c r="N107" s="115" t="s">
        <v>866</v>
      </c>
      <c r="O107" s="115" t="s">
        <v>871</v>
      </c>
      <c r="P107" s="127" t="s">
        <v>599</v>
      </c>
      <c r="Q107" s="115" t="s">
        <v>788</v>
      </c>
      <c r="R107" s="115" t="s">
        <v>789</v>
      </c>
      <c r="S107" s="115" t="s">
        <v>868</v>
      </c>
      <c r="T107" s="115" t="s">
        <v>870</v>
      </c>
      <c r="U107" s="127">
        <v>809</v>
      </c>
      <c r="V107" s="115" t="s">
        <v>878</v>
      </c>
      <c r="W107" s="115">
        <v>0</v>
      </c>
      <c r="AF107" s="158" t="s">
        <v>877</v>
      </c>
      <c r="AG107" s="158"/>
      <c r="AH107" s="115" t="s">
        <v>879</v>
      </c>
      <c r="AP107" s="115">
        <f t="shared" si="1"/>
        <v>0</v>
      </c>
    </row>
    <row r="108" spans="1:42" ht="14" customHeight="1" x14ac:dyDescent="0.35">
      <c r="A108" s="115">
        <v>107</v>
      </c>
      <c r="G108" s="115" t="s">
        <v>858</v>
      </c>
      <c r="I108" s="115" t="s">
        <v>426</v>
      </c>
      <c r="J108" s="115" t="s">
        <v>861</v>
      </c>
      <c r="K108" s="115" t="s">
        <v>862</v>
      </c>
      <c r="L108" s="125">
        <v>0.63398160000000003</v>
      </c>
      <c r="M108" s="115" t="s">
        <v>829</v>
      </c>
      <c r="N108" s="115" t="s">
        <v>866</v>
      </c>
      <c r="O108" s="115" t="s">
        <v>871</v>
      </c>
      <c r="P108" s="127" t="s">
        <v>54</v>
      </c>
      <c r="Q108" s="115" t="s">
        <v>788</v>
      </c>
      <c r="R108" s="115" t="s">
        <v>789</v>
      </c>
      <c r="S108" s="115" t="s">
        <v>868</v>
      </c>
      <c r="T108" s="115" t="s">
        <v>870</v>
      </c>
      <c r="U108" s="127">
        <v>425</v>
      </c>
      <c r="V108" s="115" t="s">
        <v>878</v>
      </c>
      <c r="W108" s="115">
        <v>0</v>
      </c>
      <c r="AF108" s="158" t="s">
        <v>877</v>
      </c>
      <c r="AG108" s="158"/>
      <c r="AH108" s="115" t="s">
        <v>879</v>
      </c>
      <c r="AP108" s="115">
        <f t="shared" si="1"/>
        <v>0</v>
      </c>
    </row>
    <row r="109" spans="1:42" ht="14" customHeight="1" x14ac:dyDescent="0.35">
      <c r="A109" s="115">
        <v>108</v>
      </c>
      <c r="G109" s="115" t="s">
        <v>858</v>
      </c>
      <c r="I109" s="115" t="s">
        <v>426</v>
      </c>
      <c r="J109" s="115" t="s">
        <v>861</v>
      </c>
      <c r="K109" s="115" t="s">
        <v>862</v>
      </c>
      <c r="L109" s="125">
        <v>16.643339999999998</v>
      </c>
      <c r="M109" s="115" t="s">
        <v>829</v>
      </c>
      <c r="N109" s="115" t="s">
        <v>866</v>
      </c>
      <c r="O109" s="115" t="s">
        <v>871</v>
      </c>
      <c r="P109" s="127" t="s">
        <v>325</v>
      </c>
      <c r="Q109" s="115" t="s">
        <v>788</v>
      </c>
      <c r="R109" s="115" t="s">
        <v>789</v>
      </c>
      <c r="S109" s="115" t="s">
        <v>868</v>
      </c>
      <c r="T109" s="115" t="s">
        <v>870</v>
      </c>
      <c r="U109" s="127">
        <v>255</v>
      </c>
      <c r="V109" s="115" t="s">
        <v>878</v>
      </c>
      <c r="W109" s="115">
        <v>0</v>
      </c>
      <c r="AF109" s="158" t="s">
        <v>877</v>
      </c>
      <c r="AG109" s="158"/>
      <c r="AH109" s="115" t="s">
        <v>879</v>
      </c>
      <c r="AP109" s="115" t="str">
        <f t="shared" si="1"/>
        <v xml:space="preserve">Propane gas. </v>
      </c>
    </row>
    <row r="110" spans="1:42" ht="14" customHeight="1" x14ac:dyDescent="0.35">
      <c r="A110" s="115">
        <v>109</v>
      </c>
      <c r="G110" s="115" t="s">
        <v>858</v>
      </c>
      <c r="I110" s="115" t="s">
        <v>426</v>
      </c>
      <c r="J110" s="115" t="s">
        <v>861</v>
      </c>
      <c r="K110" s="115" t="s">
        <v>862</v>
      </c>
      <c r="L110" s="125">
        <v>9.1816199999999988</v>
      </c>
      <c r="M110" s="115" t="s">
        <v>829</v>
      </c>
      <c r="N110" s="115" t="s">
        <v>866</v>
      </c>
      <c r="O110" s="115" t="s">
        <v>871</v>
      </c>
      <c r="P110" s="127" t="s">
        <v>236</v>
      </c>
      <c r="Q110" s="115" t="s">
        <v>788</v>
      </c>
      <c r="R110" s="115" t="s">
        <v>789</v>
      </c>
      <c r="S110" s="115" t="s">
        <v>868</v>
      </c>
      <c r="T110" s="115" t="s">
        <v>870</v>
      </c>
      <c r="U110" s="127">
        <v>126</v>
      </c>
      <c r="V110" s="115" t="s">
        <v>878</v>
      </c>
      <c r="W110" s="115">
        <v>0</v>
      </c>
      <c r="AF110" s="158" t="s">
        <v>877</v>
      </c>
      <c r="AG110" s="158"/>
      <c r="AH110" s="115" t="s">
        <v>879</v>
      </c>
      <c r="AP110" s="115">
        <f t="shared" si="1"/>
        <v>0</v>
      </c>
    </row>
    <row r="111" spans="1:42" ht="14" customHeight="1" x14ac:dyDescent="0.35">
      <c r="A111" s="115">
        <v>110</v>
      </c>
      <c r="G111" s="115" t="s">
        <v>858</v>
      </c>
      <c r="I111" s="115" t="s">
        <v>426</v>
      </c>
      <c r="J111" s="115" t="s">
        <v>861</v>
      </c>
      <c r="K111" s="115" t="s">
        <v>862</v>
      </c>
      <c r="L111" s="125" t="s">
        <v>830</v>
      </c>
      <c r="M111" s="115" t="s">
        <v>987</v>
      </c>
      <c r="N111" s="115" t="s">
        <v>866</v>
      </c>
      <c r="O111" s="115" t="s">
        <v>867</v>
      </c>
      <c r="P111" s="115" t="s">
        <v>150</v>
      </c>
      <c r="Q111" s="115" t="s">
        <v>788</v>
      </c>
      <c r="R111" s="115" t="s">
        <v>789</v>
      </c>
      <c r="S111" s="115" t="s">
        <v>868</v>
      </c>
      <c r="T111" s="115" t="s">
        <v>869</v>
      </c>
      <c r="U111" s="127">
        <v>18</v>
      </c>
      <c r="V111" s="115" t="s">
        <v>878</v>
      </c>
      <c r="W111" s="115">
        <v>0</v>
      </c>
      <c r="AF111" s="158" t="s">
        <v>877</v>
      </c>
      <c r="AG111" s="158"/>
      <c r="AH111" s="115" t="s">
        <v>879</v>
      </c>
      <c r="AP111" s="115" t="str">
        <f t="shared" si="1"/>
        <v xml:space="preserve"> </v>
      </c>
    </row>
    <row r="112" spans="1:42" ht="14" customHeight="1" x14ac:dyDescent="0.35">
      <c r="A112" s="115">
        <v>111</v>
      </c>
      <c r="G112" s="115" t="s">
        <v>858</v>
      </c>
      <c r="I112" s="115" t="s">
        <v>426</v>
      </c>
      <c r="J112" s="115" t="s">
        <v>861</v>
      </c>
      <c r="K112" s="115" t="s">
        <v>862</v>
      </c>
      <c r="L112" s="125">
        <v>0.58212000000000008</v>
      </c>
      <c r="M112" s="115" t="s">
        <v>829</v>
      </c>
      <c r="N112" s="115" t="s">
        <v>866</v>
      </c>
      <c r="O112" s="115" t="s">
        <v>867</v>
      </c>
      <c r="P112" s="115" t="s">
        <v>734</v>
      </c>
      <c r="Q112" s="115" t="s">
        <v>788</v>
      </c>
      <c r="R112" s="115" t="s">
        <v>789</v>
      </c>
      <c r="S112" s="115" t="s">
        <v>868</v>
      </c>
      <c r="T112" s="115" t="s">
        <v>869</v>
      </c>
      <c r="U112" s="127">
        <v>944</v>
      </c>
      <c r="V112" s="115" t="s">
        <v>878</v>
      </c>
      <c r="W112" s="115">
        <v>0</v>
      </c>
      <c r="AF112" s="158" t="s">
        <v>877</v>
      </c>
      <c r="AG112" s="158"/>
      <c r="AH112" s="115" t="s">
        <v>879</v>
      </c>
      <c r="AP112" s="115" t="str">
        <f t="shared" si="1"/>
        <v xml:space="preserve">Agricultural byproducts. </v>
      </c>
    </row>
    <row r="113" spans="1:42" ht="14" customHeight="1" x14ac:dyDescent="0.35">
      <c r="A113" s="115">
        <v>112</v>
      </c>
      <c r="G113" s="115" t="s">
        <v>858</v>
      </c>
      <c r="I113" s="115" t="s">
        <v>426</v>
      </c>
      <c r="J113" s="115" t="s">
        <v>861</v>
      </c>
      <c r="K113" s="115" t="s">
        <v>862</v>
      </c>
      <c r="L113" s="125">
        <v>0.56447999999999998</v>
      </c>
      <c r="M113" s="115" t="s">
        <v>829</v>
      </c>
      <c r="N113" s="115" t="s">
        <v>866</v>
      </c>
      <c r="O113" s="115" t="s">
        <v>867</v>
      </c>
      <c r="P113" s="115" t="s">
        <v>59</v>
      </c>
      <c r="Q113" s="115" t="s">
        <v>788</v>
      </c>
      <c r="R113" s="115" t="s">
        <v>789</v>
      </c>
      <c r="S113" s="115" t="s">
        <v>868</v>
      </c>
      <c r="T113" s="115" t="s">
        <v>869</v>
      </c>
      <c r="U113" s="127">
        <v>231</v>
      </c>
      <c r="V113" s="115" t="s">
        <v>878</v>
      </c>
      <c r="W113" s="115">
        <v>0</v>
      </c>
      <c r="AF113" s="158" t="s">
        <v>877</v>
      </c>
      <c r="AG113" s="158"/>
      <c r="AH113" s="115" t="s">
        <v>879</v>
      </c>
      <c r="AP113" s="115">
        <f t="shared" si="1"/>
        <v>0</v>
      </c>
    </row>
    <row r="114" spans="1:42" ht="14" customHeight="1" x14ac:dyDescent="0.35">
      <c r="A114" s="115">
        <v>113</v>
      </c>
      <c r="G114" s="115" t="s">
        <v>858</v>
      </c>
      <c r="I114" s="115" t="s">
        <v>426</v>
      </c>
      <c r="J114" s="115" t="s">
        <v>861</v>
      </c>
      <c r="K114" s="115" t="s">
        <v>862</v>
      </c>
      <c r="L114" s="125">
        <v>0.73311840000000006</v>
      </c>
      <c r="M114" s="115" t="s">
        <v>829</v>
      </c>
      <c r="N114" s="115" t="s">
        <v>866</v>
      </c>
      <c r="O114" s="115" t="s">
        <v>867</v>
      </c>
      <c r="P114" s="115" t="s">
        <v>434</v>
      </c>
      <c r="Q114" s="115" t="s">
        <v>788</v>
      </c>
      <c r="R114" s="115" t="s">
        <v>789</v>
      </c>
      <c r="S114" s="115" t="s">
        <v>868</v>
      </c>
      <c r="T114" s="115" t="s">
        <v>869</v>
      </c>
      <c r="U114" s="127">
        <v>567</v>
      </c>
      <c r="V114" s="115" t="s">
        <v>878</v>
      </c>
      <c r="W114" s="115">
        <v>0</v>
      </c>
      <c r="AF114" s="158" t="s">
        <v>877</v>
      </c>
      <c r="AG114" s="158"/>
      <c r="AH114" s="115" t="s">
        <v>879</v>
      </c>
      <c r="AP114" s="115" t="str">
        <f t="shared" si="1"/>
        <v xml:space="preserve">Solid byproducts. </v>
      </c>
    </row>
    <row r="115" spans="1:42" ht="14" customHeight="1" x14ac:dyDescent="0.35">
      <c r="A115" s="115">
        <v>114</v>
      </c>
      <c r="G115" s="115" t="s">
        <v>858</v>
      </c>
      <c r="I115" s="115" t="s">
        <v>426</v>
      </c>
      <c r="J115" s="115" t="s">
        <v>861</v>
      </c>
      <c r="K115" s="115" t="s">
        <v>862</v>
      </c>
      <c r="L115" s="125">
        <v>3.4221600000000003</v>
      </c>
      <c r="M115" s="115" t="s">
        <v>829</v>
      </c>
      <c r="N115" s="115" t="s">
        <v>866</v>
      </c>
      <c r="O115" s="115" t="s">
        <v>871</v>
      </c>
      <c r="P115" s="127" t="s">
        <v>62</v>
      </c>
      <c r="Q115" s="115" t="s">
        <v>788</v>
      </c>
      <c r="R115" s="115" t="s">
        <v>789</v>
      </c>
      <c r="S115" s="115" t="s">
        <v>868</v>
      </c>
      <c r="T115" s="115" t="s">
        <v>870</v>
      </c>
      <c r="U115" s="115">
        <v>502</v>
      </c>
      <c r="V115" s="115" t="s">
        <v>878</v>
      </c>
      <c r="W115" s="115">
        <v>0</v>
      </c>
      <c r="AF115" s="158" t="s">
        <v>877</v>
      </c>
      <c r="AG115" s="158"/>
      <c r="AH115" s="115" t="s">
        <v>879</v>
      </c>
      <c r="AP115" s="115">
        <f t="shared" si="1"/>
        <v>0</v>
      </c>
    </row>
    <row r="116" spans="1:42" ht="14" customHeight="1" x14ac:dyDescent="0.35">
      <c r="A116" s="115">
        <v>115</v>
      </c>
      <c r="G116" s="115" t="s">
        <v>858</v>
      </c>
      <c r="I116" s="115" t="s">
        <v>426</v>
      </c>
      <c r="J116" s="115" t="s">
        <v>861</v>
      </c>
      <c r="K116" s="115" t="s">
        <v>862</v>
      </c>
      <c r="L116" s="125">
        <v>4.6216799999999996</v>
      </c>
      <c r="M116" s="115" t="s">
        <v>829</v>
      </c>
      <c r="N116" s="115" t="s">
        <v>866</v>
      </c>
      <c r="O116" s="115" t="s">
        <v>871</v>
      </c>
      <c r="P116" s="127" t="s">
        <v>236</v>
      </c>
      <c r="Q116" s="115" t="s">
        <v>788</v>
      </c>
      <c r="R116" s="115" t="s">
        <v>789</v>
      </c>
      <c r="S116" s="115" t="s">
        <v>868</v>
      </c>
      <c r="T116" s="115" t="s">
        <v>870</v>
      </c>
      <c r="U116" s="115">
        <v>126</v>
      </c>
      <c r="V116" s="115" t="s">
        <v>878</v>
      </c>
      <c r="W116" s="115">
        <v>0</v>
      </c>
      <c r="AF116" s="158" t="s">
        <v>877</v>
      </c>
      <c r="AG116" s="158"/>
      <c r="AH116" s="115" t="s">
        <v>879</v>
      </c>
      <c r="AP116" s="115" t="str">
        <f t="shared" si="1"/>
        <v xml:space="preserve">Other Biomass Gases. </v>
      </c>
    </row>
    <row r="117" spans="1:42" ht="14" customHeight="1" x14ac:dyDescent="0.35">
      <c r="A117" s="115">
        <v>116</v>
      </c>
      <c r="G117" s="115" t="s">
        <v>858</v>
      </c>
      <c r="I117" s="115" t="s">
        <v>426</v>
      </c>
      <c r="J117" s="115" t="s">
        <v>861</v>
      </c>
      <c r="K117" s="115" t="s">
        <v>862</v>
      </c>
      <c r="L117" s="125">
        <v>0.20374200000000003</v>
      </c>
      <c r="M117" s="115" t="s">
        <v>829</v>
      </c>
      <c r="N117" s="115" t="s">
        <v>866</v>
      </c>
      <c r="O117" s="115" t="s">
        <v>875</v>
      </c>
      <c r="P117" s="127" t="s">
        <v>27</v>
      </c>
      <c r="Q117" s="115" t="s">
        <v>788</v>
      </c>
      <c r="R117" s="115" t="s">
        <v>789</v>
      </c>
      <c r="S117" s="115" t="s">
        <v>868</v>
      </c>
      <c r="T117" s="115" t="s">
        <v>876</v>
      </c>
      <c r="U117" s="127">
        <v>79</v>
      </c>
      <c r="V117" s="115" t="s">
        <v>878</v>
      </c>
      <c r="W117" s="115">
        <v>0</v>
      </c>
      <c r="AF117" s="158" t="s">
        <v>877</v>
      </c>
      <c r="AG117" s="158"/>
      <c r="AH117" s="115" t="s">
        <v>879</v>
      </c>
      <c r="AP117" s="115">
        <f t="shared" si="1"/>
        <v>0</v>
      </c>
    </row>
    <row r="118" spans="1:42" ht="14" customHeight="1" x14ac:dyDescent="0.35">
      <c r="A118" s="115">
        <v>117</v>
      </c>
      <c r="G118" s="115" t="s">
        <v>858</v>
      </c>
      <c r="I118" s="115" t="s">
        <v>426</v>
      </c>
      <c r="J118" s="115" t="s">
        <v>861</v>
      </c>
      <c r="K118" s="115" t="s">
        <v>862</v>
      </c>
      <c r="L118" s="125">
        <v>0.31046400000000002</v>
      </c>
      <c r="M118" s="115" t="s">
        <v>829</v>
      </c>
      <c r="N118" s="115" t="s">
        <v>866</v>
      </c>
      <c r="O118" s="115" t="s">
        <v>875</v>
      </c>
      <c r="P118" s="127" t="s">
        <v>171</v>
      </c>
      <c r="Q118" s="115" t="s">
        <v>788</v>
      </c>
      <c r="R118" s="115" t="s">
        <v>789</v>
      </c>
      <c r="S118" s="115" t="s">
        <v>868</v>
      </c>
      <c r="T118" s="115" t="s">
        <v>876</v>
      </c>
      <c r="U118" s="127">
        <v>44</v>
      </c>
      <c r="V118" s="115" t="s">
        <v>878</v>
      </c>
      <c r="W118" s="115">
        <v>0</v>
      </c>
      <c r="AF118" s="158" t="s">
        <v>877</v>
      </c>
      <c r="AG118" s="158"/>
      <c r="AH118" s="115" t="s">
        <v>879</v>
      </c>
      <c r="AP118" s="115" t="str">
        <f t="shared" si="1"/>
        <v xml:space="preserve">100% biodiesel. </v>
      </c>
    </row>
    <row r="119" spans="1:42" ht="14" customHeight="1" x14ac:dyDescent="0.35">
      <c r="A119" s="115">
        <v>118</v>
      </c>
      <c r="G119" s="115" t="s">
        <v>858</v>
      </c>
      <c r="I119" s="115" t="s">
        <v>426</v>
      </c>
      <c r="J119" s="115" t="s">
        <v>861</v>
      </c>
      <c r="K119" s="115" t="s">
        <v>862</v>
      </c>
      <c r="L119" s="125">
        <v>0.3031875</v>
      </c>
      <c r="M119" s="115" t="s">
        <v>829</v>
      </c>
      <c r="N119" s="115" t="s">
        <v>866</v>
      </c>
      <c r="O119" s="115" t="s">
        <v>875</v>
      </c>
      <c r="P119" s="127" t="s">
        <v>66</v>
      </c>
      <c r="Q119" s="115" t="s">
        <v>788</v>
      </c>
      <c r="R119" s="115" t="s">
        <v>789</v>
      </c>
      <c r="S119" s="115" t="s">
        <v>868</v>
      </c>
      <c r="T119" s="115" t="s">
        <v>876</v>
      </c>
      <c r="U119" s="127">
        <v>283</v>
      </c>
      <c r="V119" s="115" t="s">
        <v>878</v>
      </c>
      <c r="W119" s="115">
        <v>0</v>
      </c>
      <c r="AF119" s="158" t="s">
        <v>877</v>
      </c>
      <c r="AG119" s="158"/>
      <c r="AH119" s="115" t="s">
        <v>879</v>
      </c>
      <c r="AP119" s="115">
        <f t="shared" si="1"/>
        <v>0</v>
      </c>
    </row>
    <row r="120" spans="1:42" ht="14" customHeight="1" x14ac:dyDescent="0.35">
      <c r="A120" s="115">
        <v>119</v>
      </c>
      <c r="G120" s="115" t="s">
        <v>858</v>
      </c>
      <c r="I120" s="115" t="s">
        <v>426</v>
      </c>
      <c r="J120" s="115" t="s">
        <v>861</v>
      </c>
      <c r="K120" s="115" t="s">
        <v>862</v>
      </c>
      <c r="L120" s="125">
        <v>0.29106000000000004</v>
      </c>
      <c r="M120" s="115" t="s">
        <v>829</v>
      </c>
      <c r="N120" s="115" t="s">
        <v>866</v>
      </c>
      <c r="O120" s="115" t="s">
        <v>875</v>
      </c>
      <c r="P120" s="127" t="s">
        <v>67</v>
      </c>
      <c r="Q120" s="115" t="s">
        <v>788</v>
      </c>
      <c r="R120" s="115" t="s">
        <v>789</v>
      </c>
      <c r="S120" s="115" t="s">
        <v>868</v>
      </c>
      <c r="T120" s="115" t="s">
        <v>876</v>
      </c>
      <c r="U120" s="127">
        <v>993</v>
      </c>
      <c r="V120" s="115" t="s">
        <v>878</v>
      </c>
      <c r="W120" s="115">
        <v>0</v>
      </c>
      <c r="AF120" s="158" t="s">
        <v>877</v>
      </c>
      <c r="AG120" s="158"/>
      <c r="AH120" s="115" t="s">
        <v>879</v>
      </c>
      <c r="AP120" s="115" t="str">
        <f t="shared" si="1"/>
        <v xml:space="preserve">Vegetable oil. </v>
      </c>
    </row>
    <row r="121" spans="1:42" ht="14" customHeight="1" x14ac:dyDescent="0.35">
      <c r="A121" s="115">
        <v>120</v>
      </c>
      <c r="G121" s="115" t="s">
        <v>858</v>
      </c>
      <c r="I121" s="115" t="s">
        <v>864</v>
      </c>
      <c r="J121" s="115" t="s">
        <v>863</v>
      </c>
      <c r="K121" s="115" t="s">
        <v>865</v>
      </c>
      <c r="L121" s="125">
        <v>8.8517520000000002E-2</v>
      </c>
      <c r="M121" s="115" t="s">
        <v>829</v>
      </c>
      <c r="N121" s="115" t="s">
        <v>866</v>
      </c>
      <c r="O121" s="115" t="s">
        <v>867</v>
      </c>
      <c r="P121" s="127" t="s">
        <v>2</v>
      </c>
      <c r="Q121" s="115" t="s">
        <v>788</v>
      </c>
      <c r="R121" s="115" t="s">
        <v>789</v>
      </c>
      <c r="S121" s="115" t="s">
        <v>868</v>
      </c>
      <c r="T121" s="115" t="s">
        <v>869</v>
      </c>
      <c r="U121" s="127">
        <v>640</v>
      </c>
      <c r="V121" s="115" t="s">
        <v>878</v>
      </c>
      <c r="W121" s="115">
        <v>0</v>
      </c>
      <c r="AF121" s="158" t="s">
        <v>877</v>
      </c>
      <c r="AG121" s="158"/>
      <c r="AH121" s="115" t="s">
        <v>879</v>
      </c>
      <c r="AP121" s="115">
        <f t="shared" si="1"/>
        <v>0</v>
      </c>
    </row>
    <row r="122" spans="1:42" ht="14" customHeight="1" x14ac:dyDescent="0.35">
      <c r="A122" s="115">
        <v>121</v>
      </c>
      <c r="G122" s="115" t="s">
        <v>858</v>
      </c>
      <c r="I122" s="115" t="s">
        <v>864</v>
      </c>
      <c r="J122" s="115" t="s">
        <v>863</v>
      </c>
      <c r="K122" s="115" t="s">
        <v>865</v>
      </c>
      <c r="L122" s="125">
        <v>8.7953039999999996E-2</v>
      </c>
      <c r="M122" s="115" t="s">
        <v>829</v>
      </c>
      <c r="N122" s="115" t="s">
        <v>866</v>
      </c>
      <c r="O122" s="115" t="s">
        <v>867</v>
      </c>
      <c r="P122" s="127" t="s">
        <v>477</v>
      </c>
      <c r="Q122" s="115" t="s">
        <v>788</v>
      </c>
      <c r="R122" s="115" t="s">
        <v>789</v>
      </c>
      <c r="S122" s="115" t="s">
        <v>868</v>
      </c>
      <c r="T122" s="115" t="s">
        <v>869</v>
      </c>
      <c r="U122" s="127">
        <v>663</v>
      </c>
      <c r="V122" s="115" t="s">
        <v>878</v>
      </c>
      <c r="W122" s="115">
        <v>0</v>
      </c>
      <c r="AF122" s="158" t="s">
        <v>877</v>
      </c>
      <c r="AG122" s="158"/>
      <c r="AH122" s="115" t="s">
        <v>879</v>
      </c>
      <c r="AP122" s="115">
        <f t="shared" si="1"/>
        <v>0</v>
      </c>
    </row>
    <row r="123" spans="1:42" ht="14" customHeight="1" x14ac:dyDescent="0.35">
      <c r="A123" s="115">
        <v>122</v>
      </c>
      <c r="G123" s="115" t="s">
        <v>858</v>
      </c>
      <c r="I123" s="115" t="s">
        <v>864</v>
      </c>
      <c r="J123" s="115" t="s">
        <v>863</v>
      </c>
      <c r="K123" s="115" t="s">
        <v>865</v>
      </c>
      <c r="L123" s="125">
        <v>6.0858000000000009E-2</v>
      </c>
      <c r="M123" s="115" t="s">
        <v>829</v>
      </c>
      <c r="N123" s="115" t="s">
        <v>866</v>
      </c>
      <c r="O123" s="115" t="s">
        <v>867</v>
      </c>
      <c r="P123" s="127" t="s">
        <v>379</v>
      </c>
      <c r="Q123" s="115" t="s">
        <v>788</v>
      </c>
      <c r="R123" s="115" t="s">
        <v>789</v>
      </c>
      <c r="S123" s="115" t="s">
        <v>868</v>
      </c>
      <c r="T123" s="115" t="s">
        <v>869</v>
      </c>
      <c r="U123" s="127">
        <v>323</v>
      </c>
      <c r="V123" s="115" t="s">
        <v>878</v>
      </c>
      <c r="W123" s="115">
        <v>0</v>
      </c>
      <c r="AF123" s="158" t="s">
        <v>877</v>
      </c>
      <c r="AG123" s="158"/>
      <c r="AH123" s="115" t="s">
        <v>879</v>
      </c>
      <c r="AP123" s="115">
        <f t="shared" si="1"/>
        <v>0</v>
      </c>
    </row>
    <row r="124" spans="1:42" ht="14" customHeight="1" x14ac:dyDescent="0.35">
      <c r="A124" s="115">
        <v>123</v>
      </c>
      <c r="G124" s="115" t="s">
        <v>858</v>
      </c>
      <c r="I124" s="115" t="s">
        <v>864</v>
      </c>
      <c r="J124" s="115" t="s">
        <v>863</v>
      </c>
      <c r="K124" s="115" t="s">
        <v>865</v>
      </c>
      <c r="L124" s="125">
        <v>5.0132880000000005E-2</v>
      </c>
      <c r="M124" s="115" t="s">
        <v>829</v>
      </c>
      <c r="N124" s="115" t="s">
        <v>866</v>
      </c>
      <c r="O124" s="115" t="s">
        <v>867</v>
      </c>
      <c r="P124" s="127" t="s">
        <v>5</v>
      </c>
      <c r="Q124" s="115" t="s">
        <v>788</v>
      </c>
      <c r="R124" s="115" t="s">
        <v>789</v>
      </c>
      <c r="S124" s="115" t="s">
        <v>868</v>
      </c>
      <c r="T124" s="115" t="s">
        <v>869</v>
      </c>
      <c r="U124" s="127">
        <v>173</v>
      </c>
      <c r="V124" s="115" t="s">
        <v>878</v>
      </c>
      <c r="W124" s="115">
        <v>0</v>
      </c>
      <c r="AF124" s="158" t="s">
        <v>877</v>
      </c>
      <c r="AG124" s="158"/>
      <c r="AH124" s="115" t="s">
        <v>879</v>
      </c>
      <c r="AP124" s="115">
        <f t="shared" si="1"/>
        <v>0</v>
      </c>
    </row>
    <row r="125" spans="1:42" ht="14" customHeight="1" x14ac:dyDescent="0.35">
      <c r="A125" s="115">
        <v>124</v>
      </c>
      <c r="G125" s="115" t="s">
        <v>858</v>
      </c>
      <c r="I125" s="115" t="s">
        <v>864</v>
      </c>
      <c r="J125" s="115" t="s">
        <v>863</v>
      </c>
      <c r="K125" s="115" t="s">
        <v>865</v>
      </c>
      <c r="L125" s="125">
        <v>8.74944E-2</v>
      </c>
      <c r="M125" s="115" t="s">
        <v>829</v>
      </c>
      <c r="N125" s="115" t="s">
        <v>866</v>
      </c>
      <c r="O125" s="115" t="s">
        <v>867</v>
      </c>
      <c r="P125" s="127" t="s">
        <v>516</v>
      </c>
      <c r="Q125" s="115" t="s">
        <v>788</v>
      </c>
      <c r="R125" s="115" t="s">
        <v>789</v>
      </c>
      <c r="S125" s="115" t="s">
        <v>868</v>
      </c>
      <c r="T125" s="115" t="s">
        <v>869</v>
      </c>
      <c r="U125" s="127">
        <v>724</v>
      </c>
      <c r="V125" s="115" t="s">
        <v>878</v>
      </c>
      <c r="W125" s="115">
        <v>0</v>
      </c>
      <c r="AF125" s="158" t="s">
        <v>877</v>
      </c>
      <c r="AG125" s="158"/>
      <c r="AH125" s="115" t="s">
        <v>879</v>
      </c>
      <c r="AP125" s="115">
        <f t="shared" si="1"/>
        <v>0</v>
      </c>
    </row>
    <row r="126" spans="1:42" ht="14" customHeight="1" x14ac:dyDescent="0.35">
      <c r="A126" s="115">
        <v>125</v>
      </c>
      <c r="G126" s="115" t="s">
        <v>858</v>
      </c>
      <c r="I126" s="115" t="s">
        <v>864</v>
      </c>
      <c r="J126" s="115" t="s">
        <v>863</v>
      </c>
      <c r="K126" s="115" t="s">
        <v>865</v>
      </c>
      <c r="L126" s="125">
        <v>7.5463920000000018E-2</v>
      </c>
      <c r="M126" s="115" t="s">
        <v>829</v>
      </c>
      <c r="N126" s="115" t="s">
        <v>866</v>
      </c>
      <c r="O126" s="115" t="s">
        <v>867</v>
      </c>
      <c r="P126" s="127" t="s">
        <v>510</v>
      </c>
      <c r="Q126" s="115" t="s">
        <v>788</v>
      </c>
      <c r="R126" s="115" t="s">
        <v>789</v>
      </c>
      <c r="S126" s="115" t="s">
        <v>868</v>
      </c>
      <c r="T126" s="115" t="s">
        <v>869</v>
      </c>
      <c r="U126" s="127">
        <v>717</v>
      </c>
      <c r="V126" s="115" t="s">
        <v>878</v>
      </c>
      <c r="W126" s="115">
        <v>0</v>
      </c>
      <c r="AF126" s="158" t="s">
        <v>877</v>
      </c>
      <c r="AG126" s="158"/>
      <c r="AH126" s="115" t="s">
        <v>879</v>
      </c>
      <c r="AP126" s="115" t="str">
        <f t="shared" si="1"/>
        <v xml:space="preserve">Mixed coal for commercial sector use. </v>
      </c>
    </row>
    <row r="127" spans="1:42" ht="14" customHeight="1" x14ac:dyDescent="0.35">
      <c r="A127" s="115">
        <v>126</v>
      </c>
      <c r="G127" s="115" t="s">
        <v>858</v>
      </c>
      <c r="I127" s="115" t="s">
        <v>864</v>
      </c>
      <c r="J127" s="115" t="s">
        <v>863</v>
      </c>
      <c r="K127" s="115" t="s">
        <v>865</v>
      </c>
      <c r="L127" s="125">
        <v>9.2715840000000008E-2</v>
      </c>
      <c r="M127" s="115" t="s">
        <v>829</v>
      </c>
      <c r="N127" s="115" t="s">
        <v>866</v>
      </c>
      <c r="O127" s="115" t="s">
        <v>867</v>
      </c>
      <c r="P127" s="127" t="s">
        <v>510</v>
      </c>
      <c r="Q127" s="115" t="s">
        <v>788</v>
      </c>
      <c r="R127" s="115" t="s">
        <v>789</v>
      </c>
      <c r="S127" s="115" t="s">
        <v>868</v>
      </c>
      <c r="T127" s="115" t="s">
        <v>869</v>
      </c>
      <c r="U127" s="127">
        <v>717</v>
      </c>
      <c r="V127" s="115" t="s">
        <v>878</v>
      </c>
      <c r="W127" s="115">
        <v>0</v>
      </c>
      <c r="AF127" s="158" t="s">
        <v>877</v>
      </c>
      <c r="AG127" s="158"/>
      <c r="AH127" s="115" t="s">
        <v>879</v>
      </c>
      <c r="AP127" s="115" t="str">
        <f t="shared" si="1"/>
        <v xml:space="preserve">Mixed coal for use in industrial coking. </v>
      </c>
    </row>
    <row r="128" spans="1:42" ht="14" customHeight="1" x14ac:dyDescent="0.35">
      <c r="A128" s="115">
        <v>127</v>
      </c>
      <c r="G128" s="115" t="s">
        <v>858</v>
      </c>
      <c r="I128" s="115" t="s">
        <v>864</v>
      </c>
      <c r="J128" s="115" t="s">
        <v>863</v>
      </c>
      <c r="K128" s="115" t="s">
        <v>865</v>
      </c>
      <c r="L128" s="125">
        <v>7.8850800000000013E-2</v>
      </c>
      <c r="M128" s="115" t="s">
        <v>829</v>
      </c>
      <c r="N128" s="115" t="s">
        <v>866</v>
      </c>
      <c r="O128" s="115" t="s">
        <v>867</v>
      </c>
      <c r="P128" s="127" t="s">
        <v>510</v>
      </c>
      <c r="Q128" s="115" t="s">
        <v>788</v>
      </c>
      <c r="R128" s="115" t="s">
        <v>789</v>
      </c>
      <c r="S128" s="115" t="s">
        <v>868</v>
      </c>
      <c r="T128" s="115" t="s">
        <v>869</v>
      </c>
      <c r="U128" s="127">
        <v>717</v>
      </c>
      <c r="V128" s="115" t="s">
        <v>878</v>
      </c>
      <c r="W128" s="115">
        <v>0</v>
      </c>
      <c r="AF128" s="158" t="s">
        <v>877</v>
      </c>
      <c r="AG128" s="158"/>
      <c r="AH128" s="115" t="s">
        <v>879</v>
      </c>
      <c r="AP128" s="115" t="str">
        <f t="shared" si="1"/>
        <v xml:space="preserve">Mixed coal for industrial sector use. </v>
      </c>
    </row>
    <row r="129" spans="1:42" ht="14" customHeight="1" x14ac:dyDescent="0.35">
      <c r="A129" s="115">
        <v>128</v>
      </c>
      <c r="G129" s="115" t="s">
        <v>858</v>
      </c>
      <c r="I129" s="115" t="s">
        <v>864</v>
      </c>
      <c r="J129" s="115" t="s">
        <v>863</v>
      </c>
      <c r="K129" s="115" t="s">
        <v>865</v>
      </c>
      <c r="L129" s="125">
        <v>6.9607440000000007E-2</v>
      </c>
      <c r="M129" s="115" t="s">
        <v>829</v>
      </c>
      <c r="N129" s="115" t="s">
        <v>866</v>
      </c>
      <c r="O129" s="115" t="s">
        <v>867</v>
      </c>
      <c r="P129" s="127" t="s">
        <v>510</v>
      </c>
      <c r="Q129" s="115" t="s">
        <v>788</v>
      </c>
      <c r="R129" s="115" t="s">
        <v>789</v>
      </c>
      <c r="S129" s="115" t="s">
        <v>868</v>
      </c>
      <c r="T129" s="115" t="s">
        <v>869</v>
      </c>
      <c r="U129" s="127">
        <v>717</v>
      </c>
      <c r="V129" s="115" t="s">
        <v>878</v>
      </c>
      <c r="W129" s="115">
        <v>0</v>
      </c>
      <c r="AF129" s="158" t="s">
        <v>877</v>
      </c>
      <c r="AG129" s="158"/>
      <c r="AH129" s="115" t="s">
        <v>879</v>
      </c>
      <c r="AP129" s="115" t="str">
        <f t="shared" si="1"/>
        <v>Mixed coal for use in electric power sector.</v>
      </c>
    </row>
    <row r="130" spans="1:42" ht="14" customHeight="1" x14ac:dyDescent="0.35">
      <c r="A130" s="115">
        <v>129</v>
      </c>
      <c r="G130" s="115" t="s">
        <v>858</v>
      </c>
      <c r="I130" s="115" t="s">
        <v>864</v>
      </c>
      <c r="J130" s="115" t="s">
        <v>863</v>
      </c>
      <c r="K130" s="115" t="s">
        <v>865</v>
      </c>
      <c r="L130" s="125">
        <v>0.22623300000000002</v>
      </c>
      <c r="M130" s="115" t="s">
        <v>829</v>
      </c>
      <c r="N130" s="115" t="s">
        <v>866</v>
      </c>
      <c r="O130" s="115" t="s">
        <v>871</v>
      </c>
      <c r="P130" s="127" t="s">
        <v>291</v>
      </c>
      <c r="Q130" s="115" t="s">
        <v>788</v>
      </c>
      <c r="R130" s="115" t="s">
        <v>789</v>
      </c>
      <c r="S130" s="115" t="s">
        <v>868</v>
      </c>
      <c r="T130" s="115" t="s">
        <v>870</v>
      </c>
      <c r="U130" s="127">
        <v>209</v>
      </c>
      <c r="V130" s="115" t="s">
        <v>878</v>
      </c>
      <c r="W130" s="115">
        <v>0</v>
      </c>
      <c r="AF130" s="158" t="s">
        <v>877</v>
      </c>
      <c r="AG130" s="158"/>
      <c r="AH130" s="115" t="s">
        <v>879</v>
      </c>
      <c r="AP130" s="115" t="str">
        <f t="shared" si="1"/>
        <v xml:space="preserve">For U.S. weighted average natural gas. </v>
      </c>
    </row>
    <row r="131" spans="1:42" ht="14" customHeight="1" x14ac:dyDescent="0.35">
      <c r="A131" s="115">
        <v>130</v>
      </c>
      <c r="G131" s="115" t="s">
        <v>858</v>
      </c>
      <c r="I131" s="115" t="s">
        <v>864</v>
      </c>
      <c r="J131" s="115" t="s">
        <v>863</v>
      </c>
      <c r="K131" s="115" t="s">
        <v>865</v>
      </c>
      <c r="L131" s="125">
        <v>0.183897</v>
      </c>
      <c r="M131" s="115" t="s">
        <v>829</v>
      </c>
      <c r="N131" s="115" t="s">
        <v>866</v>
      </c>
      <c r="O131" s="115" t="s">
        <v>872</v>
      </c>
      <c r="P131" s="127" t="s">
        <v>614</v>
      </c>
      <c r="Q131" s="115" t="s">
        <v>788</v>
      </c>
      <c r="R131" s="115" t="s">
        <v>789</v>
      </c>
      <c r="S131" s="115" t="s">
        <v>868</v>
      </c>
      <c r="T131" s="115" t="s">
        <v>873</v>
      </c>
      <c r="U131" s="127">
        <v>824</v>
      </c>
      <c r="V131" s="115" t="s">
        <v>878</v>
      </c>
      <c r="W131" s="115">
        <v>0</v>
      </c>
      <c r="AF131" s="158" t="s">
        <v>877</v>
      </c>
      <c r="AG131" s="158"/>
      <c r="AH131" s="115" t="s">
        <v>879</v>
      </c>
      <c r="AP131" s="115">
        <f t="shared" si="1"/>
        <v>0</v>
      </c>
    </row>
    <row r="132" spans="1:42" ht="14" customHeight="1" x14ac:dyDescent="0.35">
      <c r="A132" s="115">
        <v>131</v>
      </c>
      <c r="G132" s="115" t="s">
        <v>858</v>
      </c>
      <c r="I132" s="115" t="s">
        <v>864</v>
      </c>
      <c r="J132" s="115" t="s">
        <v>863</v>
      </c>
      <c r="K132" s="115" t="s">
        <v>865</v>
      </c>
      <c r="L132" s="125">
        <v>0.18257399999999999</v>
      </c>
      <c r="M132" s="115" t="s">
        <v>829</v>
      </c>
      <c r="N132" s="115" t="s">
        <v>866</v>
      </c>
      <c r="O132" s="115" t="s">
        <v>872</v>
      </c>
      <c r="P132" s="127" t="s">
        <v>178</v>
      </c>
      <c r="Q132" s="115" t="s">
        <v>788</v>
      </c>
      <c r="R132" s="115" t="s">
        <v>789</v>
      </c>
      <c r="S132" s="115" t="s">
        <v>868</v>
      </c>
      <c r="T132" s="115" t="s">
        <v>873</v>
      </c>
      <c r="U132" s="127">
        <v>58</v>
      </c>
      <c r="V132" s="115" t="s">
        <v>878</v>
      </c>
      <c r="W132" s="115">
        <v>0</v>
      </c>
      <c r="AF132" s="158" t="s">
        <v>877</v>
      </c>
      <c r="AG132" s="158"/>
      <c r="AH132" s="115" t="s">
        <v>879</v>
      </c>
      <c r="AP132" s="115">
        <f t="shared" si="1"/>
        <v>0</v>
      </c>
    </row>
    <row r="133" spans="1:42" ht="14" customHeight="1" x14ac:dyDescent="0.35">
      <c r="A133" s="115">
        <v>132</v>
      </c>
      <c r="G133" s="115" t="s">
        <v>858</v>
      </c>
      <c r="I133" s="115" t="s">
        <v>864</v>
      </c>
      <c r="J133" s="115" t="s">
        <v>863</v>
      </c>
      <c r="K133" s="115" t="s">
        <v>865</v>
      </c>
      <c r="L133" s="125">
        <v>0.19315799999999997</v>
      </c>
      <c r="M133" s="115" t="s">
        <v>829</v>
      </c>
      <c r="N133" s="115" t="s">
        <v>866</v>
      </c>
      <c r="O133" s="115" t="s">
        <v>872</v>
      </c>
      <c r="P133" s="127" t="s">
        <v>615</v>
      </c>
      <c r="Q133" s="115" t="s">
        <v>788</v>
      </c>
      <c r="R133" s="115" t="s">
        <v>789</v>
      </c>
      <c r="S133" s="115" t="s">
        <v>868</v>
      </c>
      <c r="T133" s="115" t="s">
        <v>873</v>
      </c>
      <c r="U133" s="127">
        <v>825</v>
      </c>
      <c r="V133" s="115" t="s">
        <v>878</v>
      </c>
      <c r="W133" s="115">
        <v>0</v>
      </c>
      <c r="AF133" s="158" t="s">
        <v>877</v>
      </c>
      <c r="AG133" s="158"/>
      <c r="AH133" s="115" t="s">
        <v>879</v>
      </c>
      <c r="AP133" s="115">
        <f t="shared" si="1"/>
        <v>0</v>
      </c>
    </row>
    <row r="134" spans="1:42" ht="14" customHeight="1" x14ac:dyDescent="0.35">
      <c r="A134" s="115">
        <v>133</v>
      </c>
      <c r="G134" s="115" t="s">
        <v>858</v>
      </c>
      <c r="I134" s="115" t="s">
        <v>864</v>
      </c>
      <c r="J134" s="115" t="s">
        <v>863</v>
      </c>
      <c r="K134" s="115" t="s">
        <v>865</v>
      </c>
      <c r="L134" s="125">
        <v>0.18522</v>
      </c>
      <c r="M134" s="115" t="s">
        <v>829</v>
      </c>
      <c r="N134" s="115" t="s">
        <v>866</v>
      </c>
      <c r="O134" s="115" t="s">
        <v>872</v>
      </c>
      <c r="P134" s="127" t="s">
        <v>712</v>
      </c>
      <c r="Q134" s="115" t="s">
        <v>788</v>
      </c>
      <c r="R134" s="115" t="s">
        <v>789</v>
      </c>
      <c r="S134" s="115" t="s">
        <v>868</v>
      </c>
      <c r="T134" s="115" t="s">
        <v>873</v>
      </c>
      <c r="U134" s="127">
        <v>922</v>
      </c>
      <c r="V134" s="115" t="s">
        <v>878</v>
      </c>
      <c r="W134" s="115">
        <v>0</v>
      </c>
      <c r="AF134" s="158" t="s">
        <v>877</v>
      </c>
      <c r="AG134" s="158"/>
      <c r="AH134" s="115" t="s">
        <v>879</v>
      </c>
      <c r="AP134" s="115">
        <f t="shared" si="1"/>
        <v>0</v>
      </c>
    </row>
    <row r="135" spans="1:42" ht="14" customHeight="1" x14ac:dyDescent="0.35">
      <c r="A135" s="115">
        <v>134</v>
      </c>
      <c r="G135" s="115" t="s">
        <v>858</v>
      </c>
      <c r="I135" s="115" t="s">
        <v>864</v>
      </c>
      <c r="J135" s="115" t="s">
        <v>863</v>
      </c>
      <c r="K135" s="115" t="s">
        <v>865</v>
      </c>
      <c r="L135" s="125">
        <v>0.19844999999999999</v>
      </c>
      <c r="M135" s="115" t="s">
        <v>829</v>
      </c>
      <c r="N135" s="115" t="s">
        <v>866</v>
      </c>
      <c r="O135" s="115" t="s">
        <v>872</v>
      </c>
      <c r="P135" s="127" t="s">
        <v>713</v>
      </c>
      <c r="Q135" s="115" t="s">
        <v>788</v>
      </c>
      <c r="R135" s="115" t="s">
        <v>789</v>
      </c>
      <c r="S135" s="115" t="s">
        <v>868</v>
      </c>
      <c r="T135" s="115" t="s">
        <v>873</v>
      </c>
      <c r="U135" s="127">
        <v>923</v>
      </c>
      <c r="V135" s="115" t="s">
        <v>878</v>
      </c>
      <c r="W135" s="115">
        <v>0</v>
      </c>
      <c r="AF135" s="158" t="s">
        <v>877</v>
      </c>
      <c r="AG135" s="158"/>
      <c r="AH135" s="115" t="s">
        <v>879</v>
      </c>
      <c r="AP135" s="115">
        <f t="shared" si="1"/>
        <v>0</v>
      </c>
    </row>
    <row r="136" spans="1:42" ht="14" customHeight="1" x14ac:dyDescent="0.35">
      <c r="A136" s="115">
        <v>135</v>
      </c>
      <c r="G136" s="115" t="s">
        <v>858</v>
      </c>
      <c r="I136" s="115" t="s">
        <v>864</v>
      </c>
      <c r="J136" s="115" t="s">
        <v>863</v>
      </c>
      <c r="K136" s="115" t="s">
        <v>865</v>
      </c>
      <c r="L136" s="125">
        <v>0.18257399999999999</v>
      </c>
      <c r="M136" s="115" t="s">
        <v>829</v>
      </c>
      <c r="N136" s="115" t="s">
        <v>866</v>
      </c>
      <c r="O136" s="115" t="s">
        <v>872</v>
      </c>
      <c r="P136" s="127" t="s">
        <v>295</v>
      </c>
      <c r="Q136" s="115" t="s">
        <v>788</v>
      </c>
      <c r="R136" s="115" t="s">
        <v>789</v>
      </c>
      <c r="S136" s="115" t="s">
        <v>868</v>
      </c>
      <c r="T136" s="115" t="s">
        <v>873</v>
      </c>
      <c r="U136" s="127">
        <v>216</v>
      </c>
      <c r="V136" s="115" t="s">
        <v>878</v>
      </c>
      <c r="W136" s="115">
        <v>0</v>
      </c>
      <c r="AF136" s="158" t="s">
        <v>877</v>
      </c>
      <c r="AG136" s="158"/>
      <c r="AH136" s="115" t="s">
        <v>879</v>
      </c>
      <c r="AP136" s="115" t="str">
        <f t="shared" si="1"/>
        <v xml:space="preserve">Used oil. </v>
      </c>
    </row>
    <row r="137" spans="1:42" ht="14" customHeight="1" x14ac:dyDescent="0.35">
      <c r="A137" s="115">
        <v>136</v>
      </c>
      <c r="G137" s="115" t="s">
        <v>858</v>
      </c>
      <c r="I137" s="115" t="s">
        <v>864</v>
      </c>
      <c r="J137" s="115" t="s">
        <v>863</v>
      </c>
      <c r="K137" s="115" t="s">
        <v>865</v>
      </c>
      <c r="L137" s="125">
        <v>0.17860500000000001</v>
      </c>
      <c r="M137" s="115" t="s">
        <v>829</v>
      </c>
      <c r="N137" s="115" t="s">
        <v>866</v>
      </c>
      <c r="O137" s="115" t="s">
        <v>872</v>
      </c>
      <c r="P137" s="127" t="s">
        <v>22</v>
      </c>
      <c r="Q137" s="115" t="s">
        <v>788</v>
      </c>
      <c r="R137" s="115" t="s">
        <v>789</v>
      </c>
      <c r="S137" s="115" t="s">
        <v>868</v>
      </c>
      <c r="T137" s="115" t="s">
        <v>873</v>
      </c>
      <c r="U137" s="127">
        <v>162</v>
      </c>
      <c r="V137" s="115" t="s">
        <v>878</v>
      </c>
      <c r="W137" s="115">
        <v>0</v>
      </c>
      <c r="AF137" s="158" t="s">
        <v>877</v>
      </c>
      <c r="AG137" s="158"/>
      <c r="AH137" s="115" t="s">
        <v>879</v>
      </c>
      <c r="AP137" s="115">
        <f t="shared" si="1"/>
        <v>0</v>
      </c>
    </row>
    <row r="138" spans="1:42" ht="14" customHeight="1" x14ac:dyDescent="0.35">
      <c r="A138" s="115">
        <v>137</v>
      </c>
      <c r="G138" s="115" t="s">
        <v>858</v>
      </c>
      <c r="I138" s="115" t="s">
        <v>864</v>
      </c>
      <c r="J138" s="115" t="s">
        <v>863</v>
      </c>
      <c r="K138" s="115" t="s">
        <v>865</v>
      </c>
      <c r="L138" s="125">
        <v>0.12171599999999999</v>
      </c>
      <c r="M138" s="115" t="s">
        <v>829</v>
      </c>
      <c r="N138" s="115" t="s">
        <v>866</v>
      </c>
      <c r="O138" s="115" t="s">
        <v>872</v>
      </c>
      <c r="P138" s="127" t="s">
        <v>272</v>
      </c>
      <c r="Q138" s="115" t="s">
        <v>788</v>
      </c>
      <c r="R138" s="115" t="s">
        <v>789</v>
      </c>
      <c r="S138" s="115" t="s">
        <v>868</v>
      </c>
      <c r="T138" s="115" t="s">
        <v>873</v>
      </c>
      <c r="U138" s="127">
        <v>178</v>
      </c>
      <c r="V138" s="115" t="s">
        <v>878</v>
      </c>
      <c r="W138" s="115">
        <v>0</v>
      </c>
      <c r="AF138" s="158" t="s">
        <v>877</v>
      </c>
      <c r="AG138" s="158"/>
      <c r="AH138" s="115" t="s">
        <v>879</v>
      </c>
      <c r="AP138" s="115" t="str">
        <f t="shared" ref="AP138:AP169" si="2">AP79</f>
        <v xml:space="preserve">The HHV for components of LPG determined at 60 °F and saturation pressure with the exception of ethylene. </v>
      </c>
    </row>
    <row r="139" spans="1:42" ht="14" customHeight="1" x14ac:dyDescent="0.35">
      <c r="A139" s="115">
        <v>138</v>
      </c>
      <c r="G139" s="115" t="s">
        <v>858</v>
      </c>
      <c r="I139" s="115" t="s">
        <v>864</v>
      </c>
      <c r="J139" s="115" t="s">
        <v>863</v>
      </c>
      <c r="K139" s="115" t="s">
        <v>865</v>
      </c>
      <c r="L139" s="125">
        <v>0.12039299999999999</v>
      </c>
      <c r="M139" s="115" t="s">
        <v>829</v>
      </c>
      <c r="N139" s="115" t="s">
        <v>866</v>
      </c>
      <c r="O139" s="115" t="s">
        <v>872</v>
      </c>
      <c r="P139" s="127" t="s">
        <v>325</v>
      </c>
      <c r="Q139" s="115" t="s">
        <v>788</v>
      </c>
      <c r="R139" s="115" t="s">
        <v>789</v>
      </c>
      <c r="S139" s="115" t="s">
        <v>868</v>
      </c>
      <c r="T139" s="115" t="s">
        <v>873</v>
      </c>
      <c r="U139" s="127">
        <v>255</v>
      </c>
      <c r="V139" s="115" t="s">
        <v>878</v>
      </c>
      <c r="W139" s="115">
        <v>0</v>
      </c>
      <c r="AF139" s="158" t="s">
        <v>877</v>
      </c>
      <c r="AG139" s="158"/>
      <c r="AH139" s="115" t="s">
        <v>879</v>
      </c>
      <c r="AP139" s="115" t="str">
        <f t="shared" si="2"/>
        <v xml:space="preserve">The HHV for components of LPG determined at 60 °F and saturation pressure with the exception of ethylene. </v>
      </c>
    </row>
    <row r="140" spans="1:42" ht="14" customHeight="1" x14ac:dyDescent="0.35">
      <c r="A140" s="115">
        <v>139</v>
      </c>
      <c r="G140" s="115" t="s">
        <v>858</v>
      </c>
      <c r="I140" s="115" t="s">
        <v>864</v>
      </c>
      <c r="J140" s="115" t="s">
        <v>863</v>
      </c>
      <c r="K140" s="115" t="s">
        <v>865</v>
      </c>
      <c r="L140" s="125">
        <v>0.12039299999999999</v>
      </c>
      <c r="M140" s="115" t="s">
        <v>829</v>
      </c>
      <c r="N140" s="115" t="s">
        <v>866</v>
      </c>
      <c r="O140" s="115" t="s">
        <v>872</v>
      </c>
      <c r="P140" s="127" t="s">
        <v>327</v>
      </c>
      <c r="Q140" s="115" t="s">
        <v>788</v>
      </c>
      <c r="R140" s="115" t="s">
        <v>789</v>
      </c>
      <c r="S140" s="115" t="s">
        <v>868</v>
      </c>
      <c r="T140" s="115" t="s">
        <v>873</v>
      </c>
      <c r="U140" s="127">
        <v>257</v>
      </c>
      <c r="V140" s="115" t="s">
        <v>878</v>
      </c>
      <c r="W140" s="115">
        <v>0</v>
      </c>
      <c r="AF140" s="158" t="s">
        <v>877</v>
      </c>
      <c r="AG140" s="158"/>
      <c r="AH140" s="115" t="s">
        <v>879</v>
      </c>
      <c r="AP140" s="115" t="str">
        <f t="shared" si="2"/>
        <v xml:space="preserve">Ethylene HHV determined at 41 °F (5 °C) and saturation pressure. </v>
      </c>
    </row>
    <row r="141" spans="1:42" ht="14" customHeight="1" x14ac:dyDescent="0.35">
      <c r="A141" s="115">
        <v>140</v>
      </c>
      <c r="G141" s="115" t="s">
        <v>858</v>
      </c>
      <c r="I141" s="115" t="s">
        <v>864</v>
      </c>
      <c r="J141" s="115" t="s">
        <v>863</v>
      </c>
      <c r="K141" s="115" t="s">
        <v>865</v>
      </c>
      <c r="L141" s="125">
        <v>8.9964000000000002E-2</v>
      </c>
      <c r="M141" s="115" t="s">
        <v>829</v>
      </c>
      <c r="N141" s="115" t="s">
        <v>866</v>
      </c>
      <c r="O141" s="115" t="s">
        <v>872</v>
      </c>
      <c r="P141" s="127" t="s">
        <v>622</v>
      </c>
      <c r="Q141" s="115" t="s">
        <v>788</v>
      </c>
      <c r="R141" s="115" t="s">
        <v>789</v>
      </c>
      <c r="S141" s="115" t="s">
        <v>868</v>
      </c>
      <c r="T141" s="115" t="s">
        <v>873</v>
      </c>
      <c r="U141" s="127">
        <v>832</v>
      </c>
      <c r="V141" s="115" t="s">
        <v>878</v>
      </c>
      <c r="W141" s="115">
        <v>0</v>
      </c>
      <c r="AF141" s="158" t="s">
        <v>877</v>
      </c>
      <c r="AG141" s="158"/>
      <c r="AH141" s="115" t="s">
        <v>879</v>
      </c>
      <c r="AP141" s="115" t="str">
        <f t="shared" si="2"/>
        <v xml:space="preserve">The HHV for components of LPG determined at 60 °F and saturation pressure with the exception of ethylene. </v>
      </c>
    </row>
    <row r="142" spans="1:42" ht="14" customHeight="1" x14ac:dyDescent="0.35">
      <c r="A142" s="115">
        <v>141</v>
      </c>
      <c r="G142" s="115" t="s">
        <v>858</v>
      </c>
      <c r="I142" s="115" t="s">
        <v>864</v>
      </c>
      <c r="J142" s="115" t="s">
        <v>863</v>
      </c>
      <c r="K142" s="115" t="s">
        <v>865</v>
      </c>
      <c r="L142" s="125">
        <v>0.11113200000000001</v>
      </c>
      <c r="M142" s="115" t="s">
        <v>829</v>
      </c>
      <c r="N142" s="115" t="s">
        <v>866</v>
      </c>
      <c r="O142" s="115" t="s">
        <v>872</v>
      </c>
      <c r="P142" s="127" t="s">
        <v>27</v>
      </c>
      <c r="Q142" s="115" t="s">
        <v>788</v>
      </c>
      <c r="R142" s="115" t="s">
        <v>789</v>
      </c>
      <c r="S142" s="115" t="s">
        <v>868</v>
      </c>
      <c r="T142" s="115" t="s">
        <v>873</v>
      </c>
      <c r="U142" s="127">
        <v>79</v>
      </c>
      <c r="V142" s="115" t="s">
        <v>878</v>
      </c>
      <c r="W142" s="115">
        <v>0</v>
      </c>
      <c r="AF142" s="158" t="s">
        <v>877</v>
      </c>
      <c r="AG142" s="158"/>
      <c r="AH142" s="115" t="s">
        <v>879</v>
      </c>
      <c r="AP142" s="115">
        <f t="shared" si="2"/>
        <v>0</v>
      </c>
    </row>
    <row r="143" spans="1:42" ht="14" customHeight="1" x14ac:dyDescent="0.35">
      <c r="A143" s="115">
        <v>142</v>
      </c>
      <c r="G143" s="115" t="s">
        <v>858</v>
      </c>
      <c r="I143" s="115" t="s">
        <v>864</v>
      </c>
      <c r="J143" s="115" t="s">
        <v>863</v>
      </c>
      <c r="K143" s="115" t="s">
        <v>865</v>
      </c>
      <c r="L143" s="125">
        <v>7.6733999999999997E-2</v>
      </c>
      <c r="M143" s="115" t="s">
        <v>829</v>
      </c>
      <c r="N143" s="115" t="s">
        <v>866</v>
      </c>
      <c r="O143" s="115" t="s">
        <v>872</v>
      </c>
      <c r="P143" s="127" t="s">
        <v>204</v>
      </c>
      <c r="Q143" s="115" t="s">
        <v>788</v>
      </c>
      <c r="R143" s="115" t="s">
        <v>789</v>
      </c>
      <c r="S143" s="115" t="s">
        <v>868</v>
      </c>
      <c r="T143" s="115" t="s">
        <v>873</v>
      </c>
      <c r="U143" s="127">
        <v>86</v>
      </c>
      <c r="V143" s="115" t="s">
        <v>878</v>
      </c>
      <c r="W143" s="115">
        <v>0</v>
      </c>
      <c r="AF143" s="158" t="s">
        <v>877</v>
      </c>
      <c r="AG143" s="158"/>
      <c r="AH143" s="115" t="s">
        <v>879</v>
      </c>
      <c r="AP143" s="115" t="str">
        <f t="shared" si="2"/>
        <v xml:space="preserve">Ethylene HHV determined at 41 °F (5 °C) and saturation pressure. </v>
      </c>
    </row>
    <row r="144" spans="1:42" ht="14" customHeight="1" x14ac:dyDescent="0.35">
      <c r="A144" s="115">
        <v>143</v>
      </c>
      <c r="G144" s="115" t="s">
        <v>858</v>
      </c>
      <c r="I144" s="115" t="s">
        <v>864</v>
      </c>
      <c r="J144" s="115" t="s">
        <v>863</v>
      </c>
      <c r="K144" s="115" t="s">
        <v>865</v>
      </c>
      <c r="L144" s="125">
        <v>0.13097700000000001</v>
      </c>
      <c r="M144" s="115" t="s">
        <v>829</v>
      </c>
      <c r="N144" s="115" t="s">
        <v>866</v>
      </c>
      <c r="O144" s="115" t="s">
        <v>872</v>
      </c>
      <c r="P144" s="128" t="s">
        <v>800</v>
      </c>
      <c r="Q144" s="115" t="s">
        <v>788</v>
      </c>
      <c r="R144" s="115" t="s">
        <v>789</v>
      </c>
      <c r="S144" s="115" t="s">
        <v>868</v>
      </c>
      <c r="T144" s="115" t="s">
        <v>873</v>
      </c>
      <c r="U144" s="127">
        <v>154</v>
      </c>
      <c r="V144" s="115" t="s">
        <v>878</v>
      </c>
      <c r="W144" s="115">
        <v>0</v>
      </c>
      <c r="AF144" s="158" t="s">
        <v>877</v>
      </c>
      <c r="AG144" s="158"/>
      <c r="AH144" s="115" t="s">
        <v>879</v>
      </c>
      <c r="AP144" s="115" t="str">
        <f t="shared" si="2"/>
        <v xml:space="preserve">The HHV for components of LPG determined at 60 °F and saturation pressure with the exception of ethylene. </v>
      </c>
    </row>
    <row r="145" spans="1:42" ht="14" customHeight="1" x14ac:dyDescent="0.35">
      <c r="A145" s="115">
        <v>144</v>
      </c>
      <c r="G145" s="115" t="s">
        <v>858</v>
      </c>
      <c r="I145" s="115" t="s">
        <v>864</v>
      </c>
      <c r="J145" s="115" t="s">
        <v>863</v>
      </c>
      <c r="K145" s="115" t="s">
        <v>865</v>
      </c>
      <c r="L145" s="125">
        <v>0.136269</v>
      </c>
      <c r="M145" s="115" t="s">
        <v>829</v>
      </c>
      <c r="N145" s="115" t="s">
        <v>866</v>
      </c>
      <c r="O145" s="115" t="s">
        <v>872</v>
      </c>
      <c r="P145" s="127" t="s">
        <v>647</v>
      </c>
      <c r="Q145" s="115" t="s">
        <v>788</v>
      </c>
      <c r="R145" s="115" t="s">
        <v>789</v>
      </c>
      <c r="S145" s="115" t="s">
        <v>868</v>
      </c>
      <c r="T145" s="115" t="s">
        <v>873</v>
      </c>
      <c r="U145" s="127">
        <v>857</v>
      </c>
      <c r="V145" s="115" t="s">
        <v>878</v>
      </c>
      <c r="W145" s="115">
        <v>0</v>
      </c>
      <c r="AF145" s="158" t="s">
        <v>877</v>
      </c>
      <c r="AG145" s="158"/>
      <c r="AH145" s="115" t="s">
        <v>879</v>
      </c>
      <c r="AP145" s="115">
        <f t="shared" si="2"/>
        <v>0</v>
      </c>
    </row>
    <row r="146" spans="1:42" ht="14" customHeight="1" x14ac:dyDescent="0.35">
      <c r="A146" s="115">
        <v>145</v>
      </c>
      <c r="G146" s="115" t="s">
        <v>858</v>
      </c>
      <c r="I146" s="115" t="s">
        <v>864</v>
      </c>
      <c r="J146" s="115" t="s">
        <v>863</v>
      </c>
      <c r="K146" s="115" t="s">
        <v>865</v>
      </c>
      <c r="L146" s="125">
        <v>0.136269</v>
      </c>
      <c r="M146" s="115" t="s">
        <v>829</v>
      </c>
      <c r="N146" s="115" t="s">
        <v>866</v>
      </c>
      <c r="O146" s="115" t="s">
        <v>872</v>
      </c>
      <c r="P146" s="127" t="s">
        <v>487</v>
      </c>
      <c r="Q146" s="115" t="s">
        <v>788</v>
      </c>
      <c r="R146" s="115" t="s">
        <v>789</v>
      </c>
      <c r="S146" s="115" t="s">
        <v>868</v>
      </c>
      <c r="T146" s="115" t="s">
        <v>873</v>
      </c>
      <c r="U146" s="127">
        <v>675</v>
      </c>
      <c r="V146" s="115" t="s">
        <v>878</v>
      </c>
      <c r="W146" s="115">
        <v>0</v>
      </c>
      <c r="AF146" s="158" t="s">
        <v>877</v>
      </c>
      <c r="AG146" s="158"/>
      <c r="AH146" s="115" t="s">
        <v>879</v>
      </c>
      <c r="AP146" s="115" t="str">
        <f t="shared" si="2"/>
        <v xml:space="preserve">The HHV for components of LPG determined at 60 °F and saturation pressure with the exception of ethylene. </v>
      </c>
    </row>
    <row r="147" spans="1:42" ht="14" customHeight="1" x14ac:dyDescent="0.35">
      <c r="A147" s="115">
        <v>146</v>
      </c>
      <c r="G147" s="115" t="s">
        <v>858</v>
      </c>
      <c r="I147" s="115" t="s">
        <v>864</v>
      </c>
      <c r="J147" s="115" t="s">
        <v>863</v>
      </c>
      <c r="K147" s="115" t="s">
        <v>865</v>
      </c>
      <c r="L147" s="125">
        <v>0.13891499999999998</v>
      </c>
      <c r="M147" s="115" t="s">
        <v>829</v>
      </c>
      <c r="N147" s="115" t="s">
        <v>866</v>
      </c>
      <c r="O147" s="115" t="s">
        <v>872</v>
      </c>
      <c r="P147" s="127" t="s">
        <v>801</v>
      </c>
      <c r="Q147" s="115" t="s">
        <v>788</v>
      </c>
      <c r="R147" s="115" t="s">
        <v>789</v>
      </c>
      <c r="S147" s="115" t="s">
        <v>868</v>
      </c>
      <c r="T147" s="115" t="s">
        <v>873</v>
      </c>
      <c r="U147" s="127">
        <v>678</v>
      </c>
      <c r="V147" s="115" t="s">
        <v>878</v>
      </c>
      <c r="W147" s="115">
        <v>0</v>
      </c>
      <c r="AF147" s="158" t="s">
        <v>877</v>
      </c>
      <c r="AG147" s="158"/>
      <c r="AH147" s="115" t="s">
        <v>879</v>
      </c>
      <c r="AP147" s="115" t="str">
        <f t="shared" si="2"/>
        <v xml:space="preserve">The HHV for components of LPG determined at 60 °F and saturation pressure with the exception of ethylene. </v>
      </c>
    </row>
    <row r="148" spans="1:42" ht="14" customHeight="1" x14ac:dyDescent="0.35">
      <c r="A148" s="115">
        <v>147</v>
      </c>
      <c r="G148" s="115" t="s">
        <v>858</v>
      </c>
      <c r="I148" s="115" t="s">
        <v>864</v>
      </c>
      <c r="J148" s="115" t="s">
        <v>863</v>
      </c>
      <c r="K148" s="115" t="s">
        <v>865</v>
      </c>
      <c r="L148" s="125">
        <v>0.16537499999999999</v>
      </c>
      <c r="M148" s="115" t="s">
        <v>829</v>
      </c>
      <c r="N148" s="115" t="s">
        <v>866</v>
      </c>
      <c r="O148" s="115" t="s">
        <v>872</v>
      </c>
      <c r="P148" s="127" t="s">
        <v>427</v>
      </c>
      <c r="Q148" s="115" t="s">
        <v>788</v>
      </c>
      <c r="R148" s="115" t="s">
        <v>789</v>
      </c>
      <c r="S148" s="115" t="s">
        <v>868</v>
      </c>
      <c r="T148" s="115" t="s">
        <v>873</v>
      </c>
      <c r="U148" s="127">
        <v>523</v>
      </c>
      <c r="V148" s="115" t="s">
        <v>878</v>
      </c>
      <c r="W148" s="115">
        <v>0</v>
      </c>
      <c r="AF148" s="158" t="s">
        <v>877</v>
      </c>
      <c r="AG148" s="158"/>
      <c r="AH148" s="115" t="s">
        <v>879</v>
      </c>
      <c r="AP148" s="115" t="str">
        <f t="shared" si="2"/>
        <v xml:space="preserve">Naphtha (&lt;401 deg F). </v>
      </c>
    </row>
    <row r="149" spans="1:42" ht="14" customHeight="1" x14ac:dyDescent="0.35">
      <c r="A149" s="115">
        <v>148</v>
      </c>
      <c r="G149" s="115" t="s">
        <v>858</v>
      </c>
      <c r="I149" s="115" t="s">
        <v>864</v>
      </c>
      <c r="J149" s="115" t="s">
        <v>863</v>
      </c>
      <c r="K149" s="115" t="s">
        <v>865</v>
      </c>
      <c r="L149" s="125">
        <v>0.14552999999999999</v>
      </c>
      <c r="M149" s="115" t="s">
        <v>829</v>
      </c>
      <c r="N149" s="115" t="s">
        <v>866</v>
      </c>
      <c r="O149" s="115" t="s">
        <v>872</v>
      </c>
      <c r="P149" s="127" t="s">
        <v>237</v>
      </c>
      <c r="Q149" s="115" t="s">
        <v>788</v>
      </c>
      <c r="R149" s="115" t="s">
        <v>789</v>
      </c>
      <c r="S149" s="115" t="s">
        <v>868</v>
      </c>
      <c r="T149" s="115" t="s">
        <v>873</v>
      </c>
      <c r="U149" s="127">
        <v>127</v>
      </c>
      <c r="V149" s="115" t="s">
        <v>878</v>
      </c>
      <c r="W149" s="115">
        <v>0</v>
      </c>
      <c r="AF149" s="158" t="s">
        <v>877</v>
      </c>
      <c r="AG149" s="158"/>
      <c r="AH149" s="115" t="s">
        <v>879</v>
      </c>
      <c r="AP149" s="115" t="str">
        <f t="shared" si="2"/>
        <v xml:space="preserve">Natural gasoline. </v>
      </c>
    </row>
    <row r="150" spans="1:42" ht="14" customHeight="1" x14ac:dyDescent="0.35">
      <c r="A150" s="115">
        <v>149</v>
      </c>
      <c r="G150" s="115" t="s">
        <v>858</v>
      </c>
      <c r="I150" s="115" t="s">
        <v>864</v>
      </c>
      <c r="J150" s="115" t="s">
        <v>863</v>
      </c>
      <c r="K150" s="115" t="s">
        <v>865</v>
      </c>
      <c r="L150" s="125">
        <v>0.183897</v>
      </c>
      <c r="M150" s="115" t="s">
        <v>829</v>
      </c>
      <c r="N150" s="115" t="s">
        <v>866</v>
      </c>
      <c r="O150" s="115" t="s">
        <v>872</v>
      </c>
      <c r="P150" s="127" t="s">
        <v>295</v>
      </c>
      <c r="Q150" s="115" t="s">
        <v>788</v>
      </c>
      <c r="R150" s="115" t="s">
        <v>789</v>
      </c>
      <c r="S150" s="115" t="s">
        <v>868</v>
      </c>
      <c r="T150" s="115" t="s">
        <v>873</v>
      </c>
      <c r="U150" s="127">
        <v>216</v>
      </c>
      <c r="V150" s="115" t="s">
        <v>878</v>
      </c>
      <c r="W150" s="115">
        <v>0</v>
      </c>
      <c r="AF150" s="158" t="s">
        <v>877</v>
      </c>
      <c r="AG150" s="158"/>
      <c r="AH150" s="115" t="s">
        <v>879</v>
      </c>
      <c r="AP150" s="115" t="str">
        <f t="shared" si="2"/>
        <v xml:space="preserve">Other oil (&gt;401 deg F). </v>
      </c>
    </row>
    <row r="151" spans="1:42" ht="14" customHeight="1" x14ac:dyDescent="0.35">
      <c r="A151" s="115">
        <v>150</v>
      </c>
      <c r="G151" s="115" t="s">
        <v>858</v>
      </c>
      <c r="I151" s="115" t="s">
        <v>864</v>
      </c>
      <c r="J151" s="115" t="s">
        <v>863</v>
      </c>
      <c r="K151" s="115" t="s">
        <v>865</v>
      </c>
      <c r="L151" s="125">
        <v>0.14552999999999999</v>
      </c>
      <c r="M151" s="115" t="s">
        <v>829</v>
      </c>
      <c r="N151" s="115" t="s">
        <v>866</v>
      </c>
      <c r="O151" s="115" t="s">
        <v>872</v>
      </c>
      <c r="P151" s="128" t="s">
        <v>36</v>
      </c>
      <c r="Q151" s="115" t="s">
        <v>788</v>
      </c>
      <c r="R151" s="115" t="s">
        <v>789</v>
      </c>
      <c r="S151" s="115" t="s">
        <v>868</v>
      </c>
      <c r="T151" s="115" t="s">
        <v>873</v>
      </c>
      <c r="U151" s="127" t="s">
        <v>874</v>
      </c>
      <c r="V151" s="115" t="s">
        <v>878</v>
      </c>
      <c r="W151" s="115">
        <v>0</v>
      </c>
      <c r="AF151" s="158" t="s">
        <v>877</v>
      </c>
      <c r="AG151" s="158"/>
      <c r="AH151" s="115" t="s">
        <v>879</v>
      </c>
      <c r="AP151" s="115">
        <f t="shared" si="2"/>
        <v>0</v>
      </c>
    </row>
    <row r="152" spans="1:42" ht="14" customHeight="1" x14ac:dyDescent="0.35">
      <c r="A152" s="115">
        <v>151</v>
      </c>
      <c r="G152" s="115" t="s">
        <v>858</v>
      </c>
      <c r="I152" s="115" t="s">
        <v>864</v>
      </c>
      <c r="J152" s="115" t="s">
        <v>863</v>
      </c>
      <c r="K152" s="115" t="s">
        <v>865</v>
      </c>
      <c r="L152" s="125">
        <v>0.16537499999999999</v>
      </c>
      <c r="M152" s="115" t="s">
        <v>829</v>
      </c>
      <c r="N152" s="115" t="s">
        <v>866</v>
      </c>
      <c r="O152" s="115" t="s">
        <v>872</v>
      </c>
      <c r="P152" s="128" t="s">
        <v>37</v>
      </c>
      <c r="Q152" s="115" t="s">
        <v>788</v>
      </c>
      <c r="R152" s="115" t="s">
        <v>789</v>
      </c>
      <c r="S152" s="115" t="s">
        <v>868</v>
      </c>
      <c r="T152" s="115" t="s">
        <v>873</v>
      </c>
      <c r="U152" s="127">
        <v>241</v>
      </c>
      <c r="V152" s="115" t="s">
        <v>878</v>
      </c>
      <c r="W152" s="115">
        <v>0</v>
      </c>
      <c r="AF152" s="158" t="s">
        <v>877</v>
      </c>
      <c r="AG152" s="158"/>
      <c r="AH152" s="115" t="s">
        <v>879</v>
      </c>
      <c r="AP152" s="115">
        <f t="shared" si="2"/>
        <v>0</v>
      </c>
    </row>
    <row r="153" spans="1:42" ht="14" customHeight="1" x14ac:dyDescent="0.35">
      <c r="A153" s="115">
        <v>152</v>
      </c>
      <c r="G153" s="115" t="s">
        <v>858</v>
      </c>
      <c r="I153" s="115" t="s">
        <v>864</v>
      </c>
      <c r="J153" s="115" t="s">
        <v>863</v>
      </c>
      <c r="K153" s="115" t="s">
        <v>865</v>
      </c>
      <c r="L153" s="125">
        <v>0.18918899999999997</v>
      </c>
      <c r="M153" s="115" t="s">
        <v>829</v>
      </c>
      <c r="N153" s="115" t="s">
        <v>866</v>
      </c>
      <c r="O153" s="115" t="s">
        <v>872</v>
      </c>
      <c r="P153" s="128" t="s">
        <v>38</v>
      </c>
      <c r="Q153" s="115" t="s">
        <v>788</v>
      </c>
      <c r="R153" s="115" t="s">
        <v>789</v>
      </c>
      <c r="S153" s="115" t="s">
        <v>868</v>
      </c>
      <c r="T153" s="115" t="s">
        <v>873</v>
      </c>
      <c r="U153" s="127">
        <v>240</v>
      </c>
      <c r="V153" s="115" t="s">
        <v>878</v>
      </c>
      <c r="W153" s="115">
        <v>0</v>
      </c>
      <c r="AF153" s="158" t="s">
        <v>877</v>
      </c>
      <c r="AG153" s="158"/>
      <c r="AH153" s="115" t="s">
        <v>879</v>
      </c>
      <c r="AP153" s="115" t="str">
        <f t="shared" si="2"/>
        <v xml:space="preserve">Liquid petroleum coke. </v>
      </c>
    </row>
    <row r="154" spans="1:42" ht="14" customHeight="1" x14ac:dyDescent="0.35">
      <c r="A154" s="115">
        <v>153</v>
      </c>
      <c r="G154" s="115" t="s">
        <v>858</v>
      </c>
      <c r="I154" s="115" t="s">
        <v>864</v>
      </c>
      <c r="J154" s="115" t="s">
        <v>863</v>
      </c>
      <c r="K154" s="115" t="s">
        <v>865</v>
      </c>
      <c r="L154" s="125">
        <v>0.16537499999999999</v>
      </c>
      <c r="M154" s="115" t="s">
        <v>829</v>
      </c>
      <c r="N154" s="115" t="s">
        <v>866</v>
      </c>
      <c r="O154" s="115" t="s">
        <v>872</v>
      </c>
      <c r="P154" s="127" t="s">
        <v>427</v>
      </c>
      <c r="Q154" s="115" t="s">
        <v>788</v>
      </c>
      <c r="R154" s="115" t="s">
        <v>789</v>
      </c>
      <c r="S154" s="115" t="s">
        <v>868</v>
      </c>
      <c r="T154" s="115" t="s">
        <v>873</v>
      </c>
      <c r="U154" s="127">
        <v>523</v>
      </c>
      <c r="V154" s="115" t="s">
        <v>878</v>
      </c>
      <c r="W154" s="115">
        <v>0</v>
      </c>
      <c r="AF154" s="158" t="s">
        <v>877</v>
      </c>
      <c r="AG154" s="158"/>
      <c r="AH154" s="115" t="s">
        <v>879</v>
      </c>
      <c r="AP154" s="115" t="str">
        <f t="shared" si="2"/>
        <v xml:space="preserve">All finished products within the naphtha boiling range that are used as paint thinners, cleaners, or solvents. These products are refined to a specified flash point. Special naphthas include all commercial hexane and cleaning solvents conforming to ASTM Specification D1836 and D484, respectively. Naphthas to be blended or marketed as motor gasoline or aviation gasoline, or that are to be used as petrochemical and synthetic natural gas (SNG) feedstocks are excluded. </v>
      </c>
    </row>
    <row r="155" spans="1:42" ht="14" customHeight="1" x14ac:dyDescent="0.35">
      <c r="A155" s="115">
        <v>154</v>
      </c>
      <c r="G155" s="115" t="s">
        <v>858</v>
      </c>
      <c r="I155" s="115" t="s">
        <v>864</v>
      </c>
      <c r="J155" s="115" t="s">
        <v>863</v>
      </c>
      <c r="K155" s="115" t="s">
        <v>865</v>
      </c>
      <c r="L155" s="125">
        <v>0.183897</v>
      </c>
      <c r="M155" s="115" t="s">
        <v>829</v>
      </c>
      <c r="N155" s="115" t="s">
        <v>866</v>
      </c>
      <c r="O155" s="115" t="s">
        <v>872</v>
      </c>
      <c r="P155" s="128" t="s">
        <v>295</v>
      </c>
      <c r="Q155" s="115" t="s">
        <v>788</v>
      </c>
      <c r="R155" s="115" t="s">
        <v>789</v>
      </c>
      <c r="S155" s="115" t="s">
        <v>868</v>
      </c>
      <c r="T155" s="115" t="s">
        <v>873</v>
      </c>
      <c r="U155" s="127">
        <v>216</v>
      </c>
      <c r="V155" s="115" t="s">
        <v>878</v>
      </c>
      <c r="W155" s="115">
        <v>0</v>
      </c>
      <c r="AF155" s="158" t="s">
        <v>877</v>
      </c>
      <c r="AG155" s="158"/>
      <c r="AH155" s="115" t="s">
        <v>879</v>
      </c>
      <c r="AP155" s="115">
        <f t="shared" si="2"/>
        <v>0</v>
      </c>
    </row>
    <row r="156" spans="1:42" ht="14" customHeight="1" x14ac:dyDescent="0.35">
      <c r="A156" s="115">
        <v>155</v>
      </c>
      <c r="G156" s="115" t="s">
        <v>858</v>
      </c>
      <c r="I156" s="115" t="s">
        <v>864</v>
      </c>
      <c r="J156" s="115" t="s">
        <v>863</v>
      </c>
      <c r="K156" s="115" t="s">
        <v>865</v>
      </c>
      <c r="L156" s="125">
        <v>0.19580400000000001</v>
      </c>
      <c r="M156" s="115" t="s">
        <v>829</v>
      </c>
      <c r="N156" s="115" t="s">
        <v>866</v>
      </c>
      <c r="O156" s="115" t="s">
        <v>872</v>
      </c>
      <c r="P156" s="128" t="s">
        <v>698</v>
      </c>
      <c r="Q156" s="115" t="s">
        <v>788</v>
      </c>
      <c r="R156" s="115" t="s">
        <v>789</v>
      </c>
      <c r="S156" s="115" t="s">
        <v>868</v>
      </c>
      <c r="T156" s="115" t="s">
        <v>873</v>
      </c>
      <c r="U156" s="127">
        <v>908</v>
      </c>
      <c r="V156" s="115" t="s">
        <v>878</v>
      </c>
      <c r="W156" s="115">
        <v>0</v>
      </c>
      <c r="AF156" s="158" t="s">
        <v>877</v>
      </c>
      <c r="AG156" s="158"/>
      <c r="AH156" s="115" t="s">
        <v>879</v>
      </c>
      <c r="AP156" s="115">
        <f t="shared" si="2"/>
        <v>0</v>
      </c>
    </row>
    <row r="157" spans="1:42" ht="14" customHeight="1" x14ac:dyDescent="0.35">
      <c r="A157" s="115">
        <v>156</v>
      </c>
      <c r="G157" s="115" t="s">
        <v>858</v>
      </c>
      <c r="I157" s="115" t="s">
        <v>864</v>
      </c>
      <c r="J157" s="115" t="s">
        <v>863</v>
      </c>
      <c r="K157" s="115" t="s">
        <v>865</v>
      </c>
      <c r="L157" s="125">
        <v>0.19051199999999996</v>
      </c>
      <c r="M157" s="115" t="s">
        <v>829</v>
      </c>
      <c r="N157" s="115" t="s">
        <v>866</v>
      </c>
      <c r="O157" s="115" t="s">
        <v>872</v>
      </c>
      <c r="P157" s="128" t="s">
        <v>42</v>
      </c>
      <c r="Q157" s="115" t="s">
        <v>788</v>
      </c>
      <c r="R157" s="115" t="s">
        <v>789</v>
      </c>
      <c r="S157" s="115" t="s">
        <v>868</v>
      </c>
      <c r="T157" s="115" t="s">
        <v>873</v>
      </c>
      <c r="U157" s="127">
        <v>182</v>
      </c>
      <c r="V157" s="115" t="s">
        <v>878</v>
      </c>
      <c r="W157" s="115">
        <v>0</v>
      </c>
      <c r="AF157" s="158" t="s">
        <v>877</v>
      </c>
      <c r="AG157" s="158"/>
      <c r="AH157" s="115" t="s">
        <v>879</v>
      </c>
      <c r="AP157" s="115">
        <f t="shared" si="2"/>
        <v>0</v>
      </c>
    </row>
    <row r="158" spans="1:42" ht="14" customHeight="1" x14ac:dyDescent="0.35">
      <c r="A158" s="115">
        <v>157</v>
      </c>
      <c r="G158" s="115" t="s">
        <v>858</v>
      </c>
      <c r="I158" s="115" t="s">
        <v>864</v>
      </c>
      <c r="J158" s="115" t="s">
        <v>863</v>
      </c>
      <c r="K158" s="115" t="s">
        <v>865</v>
      </c>
      <c r="L158" s="125">
        <v>0.16537499999999999</v>
      </c>
      <c r="M158" s="115" t="s">
        <v>829</v>
      </c>
      <c r="N158" s="115" t="s">
        <v>866</v>
      </c>
      <c r="O158" s="115" t="s">
        <v>872</v>
      </c>
      <c r="P158" s="127" t="s">
        <v>237</v>
      </c>
      <c r="Q158" s="115" t="s">
        <v>788</v>
      </c>
      <c r="R158" s="115" t="s">
        <v>789</v>
      </c>
      <c r="S158" s="115" t="s">
        <v>868</v>
      </c>
      <c r="T158" s="115" t="s">
        <v>873</v>
      </c>
      <c r="U158" s="127">
        <v>127</v>
      </c>
      <c r="V158" s="115" t="s">
        <v>878</v>
      </c>
      <c r="W158" s="115">
        <v>0</v>
      </c>
      <c r="AF158" s="158" t="s">
        <v>877</v>
      </c>
      <c r="AG158" s="158"/>
      <c r="AH158" s="115" t="s">
        <v>879</v>
      </c>
      <c r="AP158" s="115" t="str">
        <f t="shared" si="2"/>
        <v xml:space="preserve">Motor gasoline. </v>
      </c>
    </row>
    <row r="159" spans="1:42" ht="14" customHeight="1" x14ac:dyDescent="0.35">
      <c r="A159" s="115">
        <v>158</v>
      </c>
      <c r="G159" s="115" t="s">
        <v>858</v>
      </c>
      <c r="I159" s="115" t="s">
        <v>864</v>
      </c>
      <c r="J159" s="115" t="s">
        <v>863</v>
      </c>
      <c r="K159" s="115" t="s">
        <v>865</v>
      </c>
      <c r="L159" s="125">
        <v>0.15875999999999998</v>
      </c>
      <c r="M159" s="115" t="s">
        <v>829</v>
      </c>
      <c r="N159" s="115" t="s">
        <v>866</v>
      </c>
      <c r="O159" s="115" t="s">
        <v>872</v>
      </c>
      <c r="P159" s="127" t="s">
        <v>237</v>
      </c>
      <c r="Q159" s="115" t="s">
        <v>788</v>
      </c>
      <c r="R159" s="115" t="s">
        <v>789</v>
      </c>
      <c r="S159" s="115" t="s">
        <v>868</v>
      </c>
      <c r="T159" s="115" t="s">
        <v>873</v>
      </c>
      <c r="U159" s="127">
        <v>127</v>
      </c>
      <c r="V159" s="115" t="s">
        <v>878</v>
      </c>
      <c r="W159" s="115">
        <v>0</v>
      </c>
      <c r="AF159" s="158" t="s">
        <v>877</v>
      </c>
      <c r="AG159" s="158"/>
      <c r="AH159" s="115" t="s">
        <v>879</v>
      </c>
      <c r="AP159" s="115" t="str">
        <f t="shared" si="2"/>
        <v xml:space="preserve">Aviation gasoline. </v>
      </c>
    </row>
    <row r="160" spans="1:42" ht="14" customHeight="1" x14ac:dyDescent="0.35">
      <c r="A160" s="115">
        <v>159</v>
      </c>
      <c r="G160" s="115" t="s">
        <v>858</v>
      </c>
      <c r="I160" s="115" t="s">
        <v>864</v>
      </c>
      <c r="J160" s="115" t="s">
        <v>863</v>
      </c>
      <c r="K160" s="115" t="s">
        <v>865</v>
      </c>
      <c r="L160" s="125">
        <v>0.17860500000000001</v>
      </c>
      <c r="M160" s="115" t="s">
        <v>829</v>
      </c>
      <c r="N160" s="115" t="s">
        <v>866</v>
      </c>
      <c r="O160" s="115" t="s">
        <v>872</v>
      </c>
      <c r="P160" s="127" t="s">
        <v>655</v>
      </c>
      <c r="Q160" s="115" t="s">
        <v>788</v>
      </c>
      <c r="R160" s="115" t="s">
        <v>789</v>
      </c>
      <c r="S160" s="115" t="s">
        <v>868</v>
      </c>
      <c r="T160" s="115" t="s">
        <v>873</v>
      </c>
      <c r="U160" s="127">
        <v>865</v>
      </c>
      <c r="V160" s="115" t="s">
        <v>878</v>
      </c>
      <c r="W160" s="115">
        <v>0</v>
      </c>
      <c r="AF160" s="158" t="s">
        <v>877</v>
      </c>
      <c r="AG160" s="158"/>
      <c r="AH160" s="115" t="s">
        <v>879</v>
      </c>
      <c r="AP160" s="115">
        <f t="shared" si="2"/>
        <v>0</v>
      </c>
    </row>
    <row r="161" spans="1:42" ht="14" customHeight="1" x14ac:dyDescent="0.35">
      <c r="A161" s="115">
        <v>160</v>
      </c>
      <c r="G161" s="115" t="s">
        <v>858</v>
      </c>
      <c r="I161" s="115" t="s">
        <v>864</v>
      </c>
      <c r="J161" s="115" t="s">
        <v>863</v>
      </c>
      <c r="K161" s="115" t="s">
        <v>865</v>
      </c>
      <c r="L161" s="125">
        <v>0.20903399999999997</v>
      </c>
      <c r="M161" s="115" t="s">
        <v>829</v>
      </c>
      <c r="N161" s="115" t="s">
        <v>866</v>
      </c>
      <c r="O161" s="115" t="s">
        <v>872</v>
      </c>
      <c r="P161" s="127" t="s">
        <v>46</v>
      </c>
      <c r="Q161" s="115" t="s">
        <v>788</v>
      </c>
      <c r="R161" s="115" t="s">
        <v>789</v>
      </c>
      <c r="S161" s="115" t="s">
        <v>868</v>
      </c>
      <c r="T161" s="115" t="s">
        <v>873</v>
      </c>
      <c r="U161" s="127">
        <v>648</v>
      </c>
      <c r="V161" s="115" t="s">
        <v>878</v>
      </c>
      <c r="W161" s="115">
        <v>0</v>
      </c>
      <c r="AF161" s="158" t="s">
        <v>877</v>
      </c>
      <c r="AG161" s="158"/>
      <c r="AH161" s="115" t="s">
        <v>879</v>
      </c>
      <c r="AP161" s="115">
        <f t="shared" si="2"/>
        <v>0</v>
      </c>
    </row>
    <row r="162" spans="1:42" ht="14" customHeight="1" x14ac:dyDescent="0.35">
      <c r="A162" s="115">
        <v>161</v>
      </c>
      <c r="G162" s="115" t="s">
        <v>858</v>
      </c>
      <c r="I162" s="115" t="s">
        <v>864</v>
      </c>
      <c r="J162" s="115" t="s">
        <v>863</v>
      </c>
      <c r="K162" s="115" t="s">
        <v>865</v>
      </c>
      <c r="L162" s="125">
        <v>0.18257399999999999</v>
      </c>
      <c r="M162" s="115" t="s">
        <v>829</v>
      </c>
      <c r="N162" s="115" t="s">
        <v>866</v>
      </c>
      <c r="O162" s="115" t="s">
        <v>872</v>
      </c>
      <c r="P162" s="127" t="s">
        <v>47</v>
      </c>
      <c r="Q162" s="115" t="s">
        <v>788</v>
      </c>
      <c r="R162" s="115" t="s">
        <v>789</v>
      </c>
      <c r="S162" s="115" t="s">
        <v>868</v>
      </c>
      <c r="T162" s="115" t="s">
        <v>873</v>
      </c>
      <c r="U162" s="127">
        <v>374</v>
      </c>
      <c r="V162" s="115" t="s">
        <v>878</v>
      </c>
      <c r="W162" s="115">
        <v>0</v>
      </c>
      <c r="AF162" s="158" t="s">
        <v>877</v>
      </c>
      <c r="AG162" s="158"/>
      <c r="AH162" s="115" t="s">
        <v>879</v>
      </c>
      <c r="AP162" s="115">
        <f t="shared" si="2"/>
        <v>0</v>
      </c>
    </row>
    <row r="163" spans="1:42" ht="14" customHeight="1" x14ac:dyDescent="0.35">
      <c r="A163" s="115">
        <v>162</v>
      </c>
      <c r="G163" s="115" t="s">
        <v>858</v>
      </c>
      <c r="I163" s="115" t="s">
        <v>864</v>
      </c>
      <c r="J163" s="115" t="s">
        <v>863</v>
      </c>
      <c r="K163" s="115" t="s">
        <v>865</v>
      </c>
      <c r="L163" s="125">
        <v>9.2174732999999995E-2</v>
      </c>
      <c r="M163" s="115" t="s">
        <v>829</v>
      </c>
      <c r="N163" s="115" t="s">
        <v>866</v>
      </c>
      <c r="O163" s="115" t="s">
        <v>867</v>
      </c>
      <c r="P163" s="127" t="s">
        <v>895</v>
      </c>
      <c r="Q163" s="115" t="s">
        <v>788</v>
      </c>
      <c r="R163" s="115" t="s">
        <v>789</v>
      </c>
      <c r="S163" s="115" t="s">
        <v>868</v>
      </c>
      <c r="T163" s="115" t="s">
        <v>869</v>
      </c>
      <c r="U163" s="127">
        <v>755</v>
      </c>
      <c r="V163" s="115" t="s">
        <v>878</v>
      </c>
      <c r="W163" s="115">
        <v>0</v>
      </c>
      <c r="AF163" s="158" t="s">
        <v>877</v>
      </c>
      <c r="AG163" s="158"/>
      <c r="AH163" s="115" t="s">
        <v>879</v>
      </c>
      <c r="AP163" s="115">
        <f t="shared" si="2"/>
        <v>0</v>
      </c>
    </row>
    <row r="164" spans="1:42" ht="14" customHeight="1" x14ac:dyDescent="0.35">
      <c r="A164" s="115">
        <v>163</v>
      </c>
      <c r="G164" s="115" t="s">
        <v>858</v>
      </c>
      <c r="I164" s="115" t="s">
        <v>864</v>
      </c>
      <c r="J164" s="115" t="s">
        <v>863</v>
      </c>
      <c r="K164" s="115" t="s">
        <v>865</v>
      </c>
      <c r="L164" s="125">
        <v>0.25930799999999998</v>
      </c>
      <c r="M164" s="115" t="s">
        <v>829</v>
      </c>
      <c r="N164" s="115" t="s">
        <v>866</v>
      </c>
      <c r="O164" s="115" t="s">
        <v>867</v>
      </c>
      <c r="P164" s="127" t="s">
        <v>50</v>
      </c>
      <c r="Q164" s="115" t="s">
        <v>788</v>
      </c>
      <c r="R164" s="115" t="s">
        <v>789</v>
      </c>
      <c r="S164" s="115" t="s">
        <v>868</v>
      </c>
      <c r="T164" s="115" t="s">
        <v>869</v>
      </c>
      <c r="U164" s="127">
        <v>349</v>
      </c>
      <c r="V164" s="115" t="s">
        <v>878</v>
      </c>
      <c r="W164" s="115">
        <v>0</v>
      </c>
      <c r="AF164" s="158" t="s">
        <v>877</v>
      </c>
      <c r="AG164" s="158"/>
      <c r="AH164" s="115" t="s">
        <v>879</v>
      </c>
      <c r="AP164" s="115">
        <f t="shared" si="2"/>
        <v>0</v>
      </c>
    </row>
    <row r="165" spans="1:42" ht="14" customHeight="1" x14ac:dyDescent="0.35">
      <c r="A165" s="115">
        <v>164</v>
      </c>
      <c r="G165" s="115" t="s">
        <v>858</v>
      </c>
      <c r="I165" s="115" t="s">
        <v>864</v>
      </c>
      <c r="J165" s="115" t="s">
        <v>863</v>
      </c>
      <c r="K165" s="115" t="s">
        <v>865</v>
      </c>
      <c r="L165" s="125">
        <v>3.9689999999999996E-2</v>
      </c>
      <c r="M165" s="115" t="s">
        <v>829</v>
      </c>
      <c r="N165" s="115" t="s">
        <v>866</v>
      </c>
      <c r="O165" s="115" t="s">
        <v>867</v>
      </c>
      <c r="P165" s="127" t="s">
        <v>38</v>
      </c>
      <c r="Q165" s="115" t="s">
        <v>788</v>
      </c>
      <c r="R165" s="115" t="s">
        <v>789</v>
      </c>
      <c r="S165" s="115" t="s">
        <v>868</v>
      </c>
      <c r="T165" s="115" t="s">
        <v>869</v>
      </c>
      <c r="U165" s="127">
        <v>240</v>
      </c>
      <c r="V165" s="115" t="s">
        <v>878</v>
      </c>
      <c r="W165" s="115">
        <v>0</v>
      </c>
      <c r="AF165" s="158" t="s">
        <v>877</v>
      </c>
      <c r="AG165" s="158"/>
      <c r="AH165" s="115" t="s">
        <v>879</v>
      </c>
      <c r="AP165" s="115" t="str">
        <f t="shared" si="2"/>
        <v xml:space="preserve">Solid petroleum coke. </v>
      </c>
    </row>
    <row r="166" spans="1:42" ht="14" customHeight="1" x14ac:dyDescent="0.35">
      <c r="A166" s="115">
        <v>165</v>
      </c>
      <c r="G166" s="115" t="s">
        <v>858</v>
      </c>
      <c r="I166" s="115" t="s">
        <v>864</v>
      </c>
      <c r="J166" s="115" t="s">
        <v>863</v>
      </c>
      <c r="K166" s="115" t="s">
        <v>865</v>
      </c>
      <c r="L166" s="125">
        <v>2.0286000000000002E-2</v>
      </c>
      <c r="M166" s="115" t="s">
        <v>829</v>
      </c>
      <c r="N166" s="115" t="s">
        <v>866</v>
      </c>
      <c r="O166" s="115" t="s">
        <v>871</v>
      </c>
      <c r="P166" s="127" t="s">
        <v>599</v>
      </c>
      <c r="Q166" s="115" t="s">
        <v>788</v>
      </c>
      <c r="R166" s="115" t="s">
        <v>789</v>
      </c>
      <c r="S166" s="115" t="s">
        <v>868</v>
      </c>
      <c r="T166" s="115" t="s">
        <v>870</v>
      </c>
      <c r="U166" s="127">
        <v>809</v>
      </c>
      <c r="V166" s="115" t="s">
        <v>878</v>
      </c>
      <c r="W166" s="115">
        <v>0</v>
      </c>
      <c r="AF166" s="158" t="s">
        <v>877</v>
      </c>
      <c r="AG166" s="158"/>
      <c r="AH166" s="115" t="s">
        <v>879</v>
      </c>
      <c r="AP166" s="115">
        <f t="shared" si="2"/>
        <v>0</v>
      </c>
    </row>
    <row r="167" spans="1:42" ht="14" customHeight="1" x14ac:dyDescent="0.35">
      <c r="A167" s="115">
        <v>166</v>
      </c>
      <c r="G167" s="115" t="s">
        <v>858</v>
      </c>
      <c r="I167" s="115" t="s">
        <v>864</v>
      </c>
      <c r="J167" s="115" t="s">
        <v>863</v>
      </c>
      <c r="K167" s="115" t="s">
        <v>865</v>
      </c>
      <c r="L167" s="125">
        <v>0.13207950000000002</v>
      </c>
      <c r="M167" s="115" t="s">
        <v>829</v>
      </c>
      <c r="N167" s="115" t="s">
        <v>866</v>
      </c>
      <c r="O167" s="115" t="s">
        <v>871</v>
      </c>
      <c r="P167" s="127" t="s">
        <v>54</v>
      </c>
      <c r="Q167" s="115" t="s">
        <v>788</v>
      </c>
      <c r="R167" s="115" t="s">
        <v>789</v>
      </c>
      <c r="S167" s="115" t="s">
        <v>868</v>
      </c>
      <c r="T167" s="115" t="s">
        <v>870</v>
      </c>
      <c r="U167" s="127">
        <v>425</v>
      </c>
      <c r="V167" s="115" t="s">
        <v>878</v>
      </c>
      <c r="W167" s="115">
        <v>0</v>
      </c>
      <c r="AF167" s="158" t="s">
        <v>877</v>
      </c>
      <c r="AG167" s="158"/>
      <c r="AH167" s="115" t="s">
        <v>879</v>
      </c>
      <c r="AP167" s="115">
        <f t="shared" si="2"/>
        <v>0</v>
      </c>
    </row>
    <row r="168" spans="1:42" ht="14" customHeight="1" x14ac:dyDescent="0.35">
      <c r="A168" s="115">
        <v>167</v>
      </c>
      <c r="G168" s="115" t="s">
        <v>858</v>
      </c>
      <c r="I168" s="115" t="s">
        <v>864</v>
      </c>
      <c r="J168" s="115" t="s">
        <v>863</v>
      </c>
      <c r="K168" s="115" t="s">
        <v>865</v>
      </c>
      <c r="L168" s="125">
        <v>3.328668</v>
      </c>
      <c r="M168" s="115" t="s">
        <v>829</v>
      </c>
      <c r="N168" s="115" t="s">
        <v>866</v>
      </c>
      <c r="O168" s="115" t="s">
        <v>871</v>
      </c>
      <c r="P168" s="127" t="s">
        <v>325</v>
      </c>
      <c r="Q168" s="115" t="s">
        <v>788</v>
      </c>
      <c r="R168" s="115" t="s">
        <v>789</v>
      </c>
      <c r="S168" s="115" t="s">
        <v>868</v>
      </c>
      <c r="T168" s="115" t="s">
        <v>870</v>
      </c>
      <c r="U168" s="127">
        <v>255</v>
      </c>
      <c r="V168" s="115" t="s">
        <v>878</v>
      </c>
      <c r="W168" s="115">
        <v>0</v>
      </c>
      <c r="AF168" s="158" t="s">
        <v>877</v>
      </c>
      <c r="AG168" s="158"/>
      <c r="AH168" s="115" t="s">
        <v>879</v>
      </c>
      <c r="AP168" s="115" t="str">
        <f t="shared" si="2"/>
        <v xml:space="preserve">Propane gas. </v>
      </c>
    </row>
    <row r="169" spans="1:42" ht="14" customHeight="1" x14ac:dyDescent="0.35">
      <c r="A169" s="115">
        <v>168</v>
      </c>
      <c r="G169" s="115" t="s">
        <v>858</v>
      </c>
      <c r="I169" s="115" t="s">
        <v>864</v>
      </c>
      <c r="J169" s="115" t="s">
        <v>863</v>
      </c>
      <c r="K169" s="115" t="s">
        <v>865</v>
      </c>
      <c r="L169" s="125">
        <v>1.8363239999999996</v>
      </c>
      <c r="M169" s="115" t="s">
        <v>829</v>
      </c>
      <c r="N169" s="115" t="s">
        <v>866</v>
      </c>
      <c r="O169" s="115" t="s">
        <v>871</v>
      </c>
      <c r="P169" s="127" t="s">
        <v>236</v>
      </c>
      <c r="Q169" s="115" t="s">
        <v>788</v>
      </c>
      <c r="R169" s="115" t="s">
        <v>789</v>
      </c>
      <c r="S169" s="115" t="s">
        <v>868</v>
      </c>
      <c r="T169" s="115" t="s">
        <v>870</v>
      </c>
      <c r="U169" s="127">
        <v>126</v>
      </c>
      <c r="V169" s="115" t="s">
        <v>878</v>
      </c>
      <c r="W169" s="115">
        <v>0</v>
      </c>
      <c r="AF169" s="158" t="s">
        <v>877</v>
      </c>
      <c r="AG169" s="158"/>
      <c r="AH169" s="115" t="s">
        <v>879</v>
      </c>
      <c r="AP169" s="115">
        <f t="shared" si="2"/>
        <v>0</v>
      </c>
    </row>
    <row r="170" spans="1:42" ht="14" customHeight="1" x14ac:dyDescent="0.35">
      <c r="A170" s="115">
        <v>169</v>
      </c>
      <c r="G170" s="115" t="s">
        <v>858</v>
      </c>
      <c r="I170" s="115" t="s">
        <v>864</v>
      </c>
      <c r="J170" s="115" t="s">
        <v>863</v>
      </c>
      <c r="K170" s="115" t="s">
        <v>865</v>
      </c>
      <c r="L170" s="125" t="s">
        <v>830</v>
      </c>
      <c r="M170" s="115" t="s">
        <v>889</v>
      </c>
      <c r="N170" s="115" t="s">
        <v>866</v>
      </c>
      <c r="O170" s="115" t="s">
        <v>867</v>
      </c>
      <c r="P170" s="115" t="s">
        <v>150</v>
      </c>
      <c r="Q170" s="115" t="s">
        <v>788</v>
      </c>
      <c r="R170" s="115" t="s">
        <v>789</v>
      </c>
      <c r="S170" s="115" t="s">
        <v>868</v>
      </c>
      <c r="T170" s="115" t="s">
        <v>869</v>
      </c>
      <c r="U170" s="127">
        <v>18</v>
      </c>
      <c r="V170" s="115" t="s">
        <v>878</v>
      </c>
      <c r="W170" s="115">
        <v>0</v>
      </c>
      <c r="AF170" s="158" t="s">
        <v>877</v>
      </c>
      <c r="AG170" s="158"/>
      <c r="AH170" s="115" t="s">
        <v>879</v>
      </c>
      <c r="AP170" s="115" t="str">
        <f t="shared" ref="AP170:AP179" si="3">AP111</f>
        <v xml:space="preserve"> </v>
      </c>
    </row>
    <row r="171" spans="1:42" ht="14" customHeight="1" x14ac:dyDescent="0.35">
      <c r="A171" s="115">
        <v>170</v>
      </c>
      <c r="G171" s="115" t="s">
        <v>858</v>
      </c>
      <c r="I171" s="115" t="s">
        <v>864</v>
      </c>
      <c r="J171" s="115" t="s">
        <v>863</v>
      </c>
      <c r="K171" s="115" t="s">
        <v>865</v>
      </c>
      <c r="L171" s="125">
        <v>7.6403250000000006E-2</v>
      </c>
      <c r="M171" s="115" t="s">
        <v>829</v>
      </c>
      <c r="N171" s="115" t="s">
        <v>866</v>
      </c>
      <c r="O171" s="115" t="s">
        <v>867</v>
      </c>
      <c r="P171" s="115" t="s">
        <v>734</v>
      </c>
      <c r="Q171" s="115" t="s">
        <v>788</v>
      </c>
      <c r="R171" s="115" t="s">
        <v>789</v>
      </c>
      <c r="S171" s="115" t="s">
        <v>868</v>
      </c>
      <c r="T171" s="115" t="s">
        <v>869</v>
      </c>
      <c r="U171" s="127">
        <v>944</v>
      </c>
      <c r="V171" s="115" t="s">
        <v>878</v>
      </c>
      <c r="W171" s="115">
        <v>0</v>
      </c>
      <c r="AF171" s="158" t="s">
        <v>877</v>
      </c>
      <c r="AG171" s="158"/>
      <c r="AH171" s="115" t="s">
        <v>879</v>
      </c>
      <c r="AP171" s="115" t="str">
        <f t="shared" si="3"/>
        <v xml:space="preserve">Agricultural byproducts. </v>
      </c>
    </row>
    <row r="172" spans="1:42" ht="14" customHeight="1" x14ac:dyDescent="0.35">
      <c r="A172" s="115">
        <v>171</v>
      </c>
      <c r="G172" s="115" t="s">
        <v>858</v>
      </c>
      <c r="I172" s="115" t="s">
        <v>864</v>
      </c>
      <c r="J172" s="115" t="s">
        <v>863</v>
      </c>
      <c r="K172" s="115" t="s">
        <v>865</v>
      </c>
      <c r="L172" s="125">
        <v>7.4088000000000001E-2</v>
      </c>
      <c r="M172" s="115" t="s">
        <v>829</v>
      </c>
      <c r="N172" s="115" t="s">
        <v>866</v>
      </c>
      <c r="O172" s="115" t="s">
        <v>867</v>
      </c>
      <c r="P172" s="115" t="s">
        <v>59</v>
      </c>
      <c r="Q172" s="115" t="s">
        <v>788</v>
      </c>
      <c r="R172" s="115" t="s">
        <v>789</v>
      </c>
      <c r="S172" s="115" t="s">
        <v>868</v>
      </c>
      <c r="T172" s="115" t="s">
        <v>869</v>
      </c>
      <c r="U172" s="127">
        <v>231</v>
      </c>
      <c r="V172" s="115" t="s">
        <v>878</v>
      </c>
      <c r="W172" s="115">
        <v>0</v>
      </c>
      <c r="AF172" s="158" t="s">
        <v>877</v>
      </c>
      <c r="AG172" s="158"/>
      <c r="AH172" s="115" t="s">
        <v>879</v>
      </c>
      <c r="AP172" s="115">
        <f t="shared" si="3"/>
        <v>0</v>
      </c>
    </row>
    <row r="173" spans="1:42" ht="14" customHeight="1" x14ac:dyDescent="0.35">
      <c r="A173" s="115">
        <v>172</v>
      </c>
      <c r="G173" s="115" t="s">
        <v>858</v>
      </c>
      <c r="I173" s="115" t="s">
        <v>864</v>
      </c>
      <c r="J173" s="115" t="s">
        <v>863</v>
      </c>
      <c r="K173" s="115" t="s">
        <v>865</v>
      </c>
      <c r="L173" s="125">
        <v>9.6221790000000001E-2</v>
      </c>
      <c r="M173" s="115" t="s">
        <v>829</v>
      </c>
      <c r="N173" s="115" t="s">
        <v>866</v>
      </c>
      <c r="O173" s="115" t="s">
        <v>867</v>
      </c>
      <c r="P173" s="115" t="s">
        <v>434</v>
      </c>
      <c r="Q173" s="115" t="s">
        <v>788</v>
      </c>
      <c r="R173" s="115" t="s">
        <v>789</v>
      </c>
      <c r="S173" s="115" t="s">
        <v>868</v>
      </c>
      <c r="T173" s="115" t="s">
        <v>869</v>
      </c>
      <c r="U173" s="127">
        <v>567</v>
      </c>
      <c r="V173" s="115" t="s">
        <v>878</v>
      </c>
      <c r="W173" s="115">
        <v>0</v>
      </c>
      <c r="AF173" s="158" t="s">
        <v>877</v>
      </c>
      <c r="AG173" s="158"/>
      <c r="AH173" s="115" t="s">
        <v>879</v>
      </c>
      <c r="AP173" s="115" t="str">
        <f t="shared" si="3"/>
        <v xml:space="preserve">Solid byproducts. </v>
      </c>
    </row>
    <row r="174" spans="1:42" ht="14" customHeight="1" x14ac:dyDescent="0.35">
      <c r="A174" s="115">
        <v>173</v>
      </c>
      <c r="G174" s="115" t="s">
        <v>858</v>
      </c>
      <c r="I174" s="115" t="s">
        <v>864</v>
      </c>
      <c r="J174" s="115" t="s">
        <v>863</v>
      </c>
      <c r="K174" s="115" t="s">
        <v>865</v>
      </c>
      <c r="L174" s="125">
        <v>0.67373775000000014</v>
      </c>
      <c r="M174" s="115" t="s">
        <v>829</v>
      </c>
      <c r="N174" s="115" t="s">
        <v>866</v>
      </c>
      <c r="O174" s="115" t="s">
        <v>871</v>
      </c>
      <c r="P174" s="127" t="s">
        <v>62</v>
      </c>
      <c r="Q174" s="115" t="s">
        <v>788</v>
      </c>
      <c r="R174" s="115" t="s">
        <v>789</v>
      </c>
      <c r="S174" s="115" t="s">
        <v>868</v>
      </c>
      <c r="T174" s="115" t="s">
        <v>870</v>
      </c>
      <c r="U174" s="115">
        <v>502</v>
      </c>
      <c r="V174" s="115" t="s">
        <v>878</v>
      </c>
      <c r="W174" s="115">
        <v>0</v>
      </c>
      <c r="AF174" s="158" t="s">
        <v>877</v>
      </c>
      <c r="AG174" s="158"/>
      <c r="AH174" s="115" t="s">
        <v>879</v>
      </c>
      <c r="AP174" s="115">
        <f t="shared" si="3"/>
        <v>0</v>
      </c>
    </row>
    <row r="175" spans="1:42" ht="14" customHeight="1" x14ac:dyDescent="0.35">
      <c r="A175" s="115">
        <v>174</v>
      </c>
      <c r="G175" s="115" t="s">
        <v>858</v>
      </c>
      <c r="I175" s="115" t="s">
        <v>864</v>
      </c>
      <c r="J175" s="115" t="s">
        <v>863</v>
      </c>
      <c r="K175" s="115" t="s">
        <v>865</v>
      </c>
      <c r="L175" s="125">
        <v>0.9098932500000001</v>
      </c>
      <c r="M175" s="115" t="s">
        <v>829</v>
      </c>
      <c r="N175" s="115" t="s">
        <v>866</v>
      </c>
      <c r="O175" s="115" t="s">
        <v>871</v>
      </c>
      <c r="P175" s="127" t="s">
        <v>236</v>
      </c>
      <c r="Q175" s="115" t="s">
        <v>788</v>
      </c>
      <c r="R175" s="115" t="s">
        <v>789</v>
      </c>
      <c r="S175" s="115" t="s">
        <v>868</v>
      </c>
      <c r="T175" s="115" t="s">
        <v>870</v>
      </c>
      <c r="U175" s="115">
        <v>126</v>
      </c>
      <c r="V175" s="115" t="s">
        <v>878</v>
      </c>
      <c r="W175" s="115">
        <v>0</v>
      </c>
      <c r="AF175" s="158" t="s">
        <v>877</v>
      </c>
      <c r="AG175" s="158"/>
      <c r="AH175" s="115" t="s">
        <v>879</v>
      </c>
      <c r="AP175" s="115" t="str">
        <f t="shared" si="3"/>
        <v xml:space="preserve">Other Biomass Gases. </v>
      </c>
    </row>
    <row r="176" spans="1:42" ht="14" customHeight="1" x14ac:dyDescent="0.35">
      <c r="A176" s="115">
        <v>175</v>
      </c>
      <c r="C176" s="115" t="s">
        <v>882</v>
      </c>
      <c r="G176" s="115" t="s">
        <v>858</v>
      </c>
      <c r="I176" s="115" t="s">
        <v>864</v>
      </c>
      <c r="J176" s="115" t="s">
        <v>863</v>
      </c>
      <c r="K176" s="115" t="s">
        <v>865</v>
      </c>
      <c r="L176" s="125">
        <v>2.0374200000000002E-2</v>
      </c>
      <c r="M176" s="115" t="s">
        <v>829</v>
      </c>
      <c r="N176" s="115" t="s">
        <v>866</v>
      </c>
      <c r="O176" s="115" t="s">
        <v>875</v>
      </c>
      <c r="P176" s="127" t="s">
        <v>27</v>
      </c>
      <c r="Q176" s="115" t="s">
        <v>788</v>
      </c>
      <c r="R176" s="115" t="s">
        <v>789</v>
      </c>
      <c r="S176" s="115" t="s">
        <v>868</v>
      </c>
      <c r="T176" s="115" t="s">
        <v>876</v>
      </c>
      <c r="U176" s="127">
        <v>79</v>
      </c>
      <c r="V176" s="115" t="s">
        <v>878</v>
      </c>
      <c r="W176" s="115">
        <v>0</v>
      </c>
      <c r="AF176" s="158" t="s">
        <v>877</v>
      </c>
      <c r="AG176" s="158"/>
      <c r="AH176" s="115" t="s">
        <v>879</v>
      </c>
      <c r="AP176" s="115">
        <f t="shared" si="3"/>
        <v>0</v>
      </c>
    </row>
    <row r="177" spans="1:42" ht="14" customHeight="1" x14ac:dyDescent="0.35">
      <c r="A177" s="115">
        <v>176</v>
      </c>
      <c r="G177" s="115" t="s">
        <v>858</v>
      </c>
      <c r="I177" s="115" t="s">
        <v>864</v>
      </c>
      <c r="J177" s="115" t="s">
        <v>863</v>
      </c>
      <c r="K177" s="115" t="s">
        <v>865</v>
      </c>
      <c r="L177" s="125">
        <v>3.1046400000000002E-2</v>
      </c>
      <c r="M177" s="115" t="s">
        <v>829</v>
      </c>
      <c r="N177" s="115" t="s">
        <v>866</v>
      </c>
      <c r="O177" s="115" t="s">
        <v>875</v>
      </c>
      <c r="P177" s="127" t="s">
        <v>171</v>
      </c>
      <c r="Q177" s="115" t="s">
        <v>788</v>
      </c>
      <c r="R177" s="115" t="s">
        <v>789</v>
      </c>
      <c r="S177" s="115" t="s">
        <v>868</v>
      </c>
      <c r="T177" s="115" t="s">
        <v>876</v>
      </c>
      <c r="U177" s="127">
        <v>44</v>
      </c>
      <c r="V177" s="115" t="s">
        <v>878</v>
      </c>
      <c r="W177" s="115">
        <v>0</v>
      </c>
      <c r="AF177" s="158" t="s">
        <v>877</v>
      </c>
      <c r="AG177" s="158"/>
      <c r="AH177" s="115" t="s">
        <v>879</v>
      </c>
      <c r="AP177" s="115" t="str">
        <f t="shared" si="3"/>
        <v xml:space="preserve">100% biodiesel. </v>
      </c>
    </row>
    <row r="178" spans="1:42" ht="14" customHeight="1" x14ac:dyDescent="0.35">
      <c r="A178" s="115">
        <v>177</v>
      </c>
      <c r="G178" s="115" t="s">
        <v>858</v>
      </c>
      <c r="I178" s="115" t="s">
        <v>864</v>
      </c>
      <c r="J178" s="115" t="s">
        <v>863</v>
      </c>
      <c r="K178" s="115" t="s">
        <v>865</v>
      </c>
      <c r="L178" s="125">
        <v>3.0318750000000002E-2</v>
      </c>
      <c r="M178" s="115" t="s">
        <v>829</v>
      </c>
      <c r="N178" s="115" t="s">
        <v>866</v>
      </c>
      <c r="O178" s="115" t="s">
        <v>875</v>
      </c>
      <c r="P178" s="127" t="s">
        <v>66</v>
      </c>
      <c r="Q178" s="115" t="s">
        <v>788</v>
      </c>
      <c r="R178" s="115" t="s">
        <v>789</v>
      </c>
      <c r="S178" s="115" t="s">
        <v>868</v>
      </c>
      <c r="T178" s="115" t="s">
        <v>876</v>
      </c>
      <c r="U178" s="127">
        <v>283</v>
      </c>
      <c r="V178" s="115" t="s">
        <v>878</v>
      </c>
      <c r="W178" s="115">
        <v>0</v>
      </c>
      <c r="AF178" s="158" t="s">
        <v>877</v>
      </c>
      <c r="AG178" s="158"/>
      <c r="AH178" s="115" t="s">
        <v>879</v>
      </c>
      <c r="AP178" s="115">
        <f t="shared" si="3"/>
        <v>0</v>
      </c>
    </row>
    <row r="179" spans="1:42" ht="14" customHeight="1" x14ac:dyDescent="0.35">
      <c r="A179" s="115">
        <v>178</v>
      </c>
      <c r="G179" s="115" t="s">
        <v>858</v>
      </c>
      <c r="I179" s="115" t="s">
        <v>864</v>
      </c>
      <c r="J179" s="115" t="s">
        <v>863</v>
      </c>
      <c r="K179" s="115" t="s">
        <v>865</v>
      </c>
      <c r="L179" s="125">
        <v>2.9106000000000003E-2</v>
      </c>
      <c r="M179" s="115" t="s">
        <v>829</v>
      </c>
      <c r="N179" s="115" t="s">
        <v>866</v>
      </c>
      <c r="O179" s="115" t="s">
        <v>875</v>
      </c>
      <c r="P179" s="127" t="s">
        <v>67</v>
      </c>
      <c r="Q179" s="115" t="s">
        <v>788</v>
      </c>
      <c r="R179" s="115" t="s">
        <v>789</v>
      </c>
      <c r="S179" s="115" t="s">
        <v>868</v>
      </c>
      <c r="T179" s="115" t="s">
        <v>876</v>
      </c>
      <c r="U179" s="127">
        <v>993</v>
      </c>
      <c r="V179" s="115" t="s">
        <v>878</v>
      </c>
      <c r="W179" s="115">
        <v>0</v>
      </c>
      <c r="AF179" s="158" t="s">
        <v>877</v>
      </c>
      <c r="AG179" s="158"/>
      <c r="AH179" s="115" t="s">
        <v>879</v>
      </c>
      <c r="AP179" s="115" t="str">
        <f t="shared" si="3"/>
        <v xml:space="preserve">Vegetable oil. </v>
      </c>
    </row>
    <row r="180" spans="1:42" ht="14" customHeight="1" x14ac:dyDescent="0.35">
      <c r="A180" s="115">
        <v>179</v>
      </c>
      <c r="G180" s="115" t="s">
        <v>858</v>
      </c>
      <c r="I180" s="115" t="s">
        <v>418</v>
      </c>
      <c r="J180" s="115" t="s">
        <v>859</v>
      </c>
      <c r="K180" s="126" t="s">
        <v>860</v>
      </c>
      <c r="L180" s="125">
        <v>228.59704779999998</v>
      </c>
      <c r="M180" s="115" t="s">
        <v>829</v>
      </c>
      <c r="N180" s="115" t="s">
        <v>866</v>
      </c>
      <c r="O180" s="115" t="s">
        <v>891</v>
      </c>
      <c r="P180" s="127" t="s">
        <v>2</v>
      </c>
      <c r="Q180" s="115" t="s">
        <v>788</v>
      </c>
      <c r="R180" s="115" t="s">
        <v>789</v>
      </c>
      <c r="S180" s="115" t="s">
        <v>868</v>
      </c>
      <c r="T180" s="115" t="s">
        <v>892</v>
      </c>
      <c r="U180" s="127">
        <v>640</v>
      </c>
      <c r="V180" s="115" t="s">
        <v>878</v>
      </c>
      <c r="W180" s="115">
        <v>0</v>
      </c>
      <c r="AF180" s="158" t="s">
        <v>785</v>
      </c>
      <c r="AG180" s="158"/>
      <c r="AH180" s="115" t="s">
        <v>879</v>
      </c>
      <c r="AP180" s="115" t="str">
        <f>'CO2'!V5</f>
        <v>Assumes Fuel High Heat Content Value of 25.09 mmBtu/short ton</v>
      </c>
    </row>
    <row r="181" spans="1:42" ht="14" customHeight="1" x14ac:dyDescent="0.35">
      <c r="A181" s="115">
        <v>180</v>
      </c>
      <c r="G181" s="115" t="s">
        <v>858</v>
      </c>
      <c r="I181" s="115" t="s">
        <v>418</v>
      </c>
      <c r="J181" s="115" t="s">
        <v>859</v>
      </c>
      <c r="K181" s="126" t="s">
        <v>860</v>
      </c>
      <c r="L181" s="125">
        <v>205.64695359999999</v>
      </c>
      <c r="M181" s="115" t="s">
        <v>829</v>
      </c>
      <c r="N181" s="115" t="s">
        <v>866</v>
      </c>
      <c r="O181" s="115" t="s">
        <v>891</v>
      </c>
      <c r="P181" s="127" t="s">
        <v>477</v>
      </c>
      <c r="Q181" s="115" t="s">
        <v>788</v>
      </c>
      <c r="R181" s="115" t="s">
        <v>789</v>
      </c>
      <c r="S181" s="115" t="s">
        <v>868</v>
      </c>
      <c r="T181" s="115" t="s">
        <v>892</v>
      </c>
      <c r="U181" s="127">
        <v>663</v>
      </c>
      <c r="V181" s="115" t="s">
        <v>878</v>
      </c>
      <c r="W181" s="115">
        <v>0</v>
      </c>
      <c r="AF181" s="158" t="s">
        <v>785</v>
      </c>
      <c r="AG181" s="158"/>
      <c r="AH181" s="115" t="s">
        <v>879</v>
      </c>
      <c r="AP181" s="115" t="str">
        <f>'CO2'!V6</f>
        <v>Assumes Fuel High Heat Content Value of 24.93 mmBtu/short ton</v>
      </c>
    </row>
    <row r="182" spans="1:42" ht="14" customHeight="1" x14ac:dyDescent="0.35">
      <c r="A182" s="115">
        <v>181</v>
      </c>
      <c r="G182" s="115" t="s">
        <v>858</v>
      </c>
      <c r="I182" s="115" t="s">
        <v>418</v>
      </c>
      <c r="J182" s="115" t="s">
        <v>859</v>
      </c>
      <c r="K182" s="126" t="s">
        <v>860</v>
      </c>
      <c r="L182" s="125">
        <v>214.22292539999998</v>
      </c>
      <c r="M182" s="115" t="s">
        <v>829</v>
      </c>
      <c r="N182" s="115" t="s">
        <v>866</v>
      </c>
      <c r="O182" s="115" t="s">
        <v>891</v>
      </c>
      <c r="P182" s="127" t="s">
        <v>379</v>
      </c>
      <c r="Q182" s="115" t="s">
        <v>788</v>
      </c>
      <c r="R182" s="115" t="s">
        <v>789</v>
      </c>
      <c r="S182" s="115" t="s">
        <v>868</v>
      </c>
      <c r="T182" s="115" t="s">
        <v>892</v>
      </c>
      <c r="U182" s="127">
        <v>323</v>
      </c>
      <c r="V182" s="115" t="s">
        <v>878</v>
      </c>
      <c r="W182" s="115">
        <v>0</v>
      </c>
      <c r="AF182" s="158" t="s">
        <v>785</v>
      </c>
      <c r="AG182" s="158"/>
      <c r="AH182" s="115" t="s">
        <v>879</v>
      </c>
      <c r="AP182" s="115" t="str">
        <f>'CO2'!V7</f>
        <v>Assumes Fuel High Heat Content Value of 17.25 mmBtu/short ton</v>
      </c>
    </row>
    <row r="183" spans="1:42" ht="14" customHeight="1" x14ac:dyDescent="0.35">
      <c r="A183" s="115">
        <v>182</v>
      </c>
      <c r="G183" s="115" t="s">
        <v>858</v>
      </c>
      <c r="I183" s="115" t="s">
        <v>418</v>
      </c>
      <c r="J183" s="115" t="s">
        <v>859</v>
      </c>
      <c r="K183" s="126" t="s">
        <v>860</v>
      </c>
      <c r="L183" s="125">
        <v>215.43546639999997</v>
      </c>
      <c r="M183" s="115" t="s">
        <v>829</v>
      </c>
      <c r="N183" s="115" t="s">
        <v>866</v>
      </c>
      <c r="O183" s="115" t="s">
        <v>891</v>
      </c>
      <c r="P183" s="127" t="s">
        <v>5</v>
      </c>
      <c r="Q183" s="115" t="s">
        <v>788</v>
      </c>
      <c r="R183" s="115" t="s">
        <v>789</v>
      </c>
      <c r="S183" s="115" t="s">
        <v>868</v>
      </c>
      <c r="T183" s="115" t="s">
        <v>892</v>
      </c>
      <c r="U183" s="127">
        <v>173</v>
      </c>
      <c r="V183" s="115" t="s">
        <v>878</v>
      </c>
      <c r="W183" s="115">
        <v>0</v>
      </c>
      <c r="AF183" s="158" t="s">
        <v>785</v>
      </c>
      <c r="AG183" s="158"/>
      <c r="AH183" s="115" t="s">
        <v>879</v>
      </c>
      <c r="AP183" s="115" t="str">
        <f>'CO2'!V8</f>
        <v>Assumes Fuel High Heat Content Value of 14.21 mmBtu/short ton</v>
      </c>
    </row>
    <row r="184" spans="1:42" ht="14" customHeight="1" x14ac:dyDescent="0.35">
      <c r="A184" s="115">
        <v>183</v>
      </c>
      <c r="G184" s="115" t="s">
        <v>858</v>
      </c>
      <c r="I184" s="115" t="s">
        <v>418</v>
      </c>
      <c r="J184" s="115" t="s">
        <v>859</v>
      </c>
      <c r="K184" s="126" t="s">
        <v>860</v>
      </c>
      <c r="L184" s="125">
        <v>250.59915539999997</v>
      </c>
      <c r="M184" s="115" t="s">
        <v>829</v>
      </c>
      <c r="N184" s="115" t="s">
        <v>866</v>
      </c>
      <c r="O184" s="115" t="s">
        <v>891</v>
      </c>
      <c r="P184" s="127" t="s">
        <v>516</v>
      </c>
      <c r="Q184" s="115" t="s">
        <v>788</v>
      </c>
      <c r="R184" s="115" t="s">
        <v>789</v>
      </c>
      <c r="S184" s="115" t="s">
        <v>868</v>
      </c>
      <c r="T184" s="115" t="s">
        <v>892</v>
      </c>
      <c r="U184" s="127">
        <v>724</v>
      </c>
      <c r="V184" s="115" t="s">
        <v>878</v>
      </c>
      <c r="W184" s="115">
        <v>0</v>
      </c>
      <c r="AF184" s="158" t="s">
        <v>785</v>
      </c>
      <c r="AG184" s="158"/>
      <c r="AH184" s="115" t="s">
        <v>879</v>
      </c>
      <c r="AP184" s="115" t="str">
        <f>'CO2'!V9</f>
        <v>Assumes Fuel High Heat Content Value of 24.8 mmBtu/short ton</v>
      </c>
    </row>
    <row r="185" spans="1:42" ht="14" customHeight="1" x14ac:dyDescent="0.35">
      <c r="A185" s="115">
        <v>184</v>
      </c>
      <c r="G185" s="115" t="s">
        <v>858</v>
      </c>
      <c r="I185" s="115" t="s">
        <v>418</v>
      </c>
      <c r="J185" s="115" t="s">
        <v>859</v>
      </c>
      <c r="K185" s="126" t="s">
        <v>860</v>
      </c>
      <c r="L185" s="125">
        <v>207.82952739999996</v>
      </c>
      <c r="M185" s="115" t="s">
        <v>829</v>
      </c>
      <c r="N185" s="115" t="s">
        <v>866</v>
      </c>
      <c r="O185" s="115" t="s">
        <v>891</v>
      </c>
      <c r="P185" s="127" t="s">
        <v>510</v>
      </c>
      <c r="Q185" s="115" t="s">
        <v>788</v>
      </c>
      <c r="R185" s="115" t="s">
        <v>789</v>
      </c>
      <c r="S185" s="115" t="s">
        <v>868</v>
      </c>
      <c r="T185" s="115" t="s">
        <v>892</v>
      </c>
      <c r="U185" s="127">
        <v>717</v>
      </c>
      <c r="V185" s="115" t="s">
        <v>878</v>
      </c>
      <c r="W185" s="115">
        <v>0</v>
      </c>
      <c r="AF185" s="158" t="s">
        <v>785</v>
      </c>
      <c r="AG185" s="158"/>
      <c r="AH185" s="115" t="s">
        <v>879</v>
      </c>
      <c r="AP185" s="115" t="str">
        <f>'CO2'!V10</f>
        <v>Mixed coal for commercial sector use. Assumes Fuel High Heat Content Value of 21.39 mmBtu/short ton</v>
      </c>
    </row>
    <row r="186" spans="1:42" ht="14" customHeight="1" x14ac:dyDescent="0.35">
      <c r="A186" s="115">
        <v>185</v>
      </c>
      <c r="G186" s="115" t="s">
        <v>858</v>
      </c>
      <c r="I186" s="115" t="s">
        <v>418</v>
      </c>
      <c r="J186" s="115" t="s">
        <v>859</v>
      </c>
      <c r="K186" s="126" t="s">
        <v>860</v>
      </c>
      <c r="L186" s="125">
        <v>207.01381799999999</v>
      </c>
      <c r="M186" s="115" t="s">
        <v>829</v>
      </c>
      <c r="N186" s="115" t="s">
        <v>866</v>
      </c>
      <c r="O186" s="115" t="s">
        <v>891</v>
      </c>
      <c r="P186" s="127" t="s">
        <v>510</v>
      </c>
      <c r="Q186" s="115" t="s">
        <v>788</v>
      </c>
      <c r="R186" s="115" t="s">
        <v>789</v>
      </c>
      <c r="S186" s="115" t="s">
        <v>868</v>
      </c>
      <c r="T186" s="115" t="s">
        <v>892</v>
      </c>
      <c r="U186" s="127">
        <v>717</v>
      </c>
      <c r="V186" s="115" t="s">
        <v>878</v>
      </c>
      <c r="W186" s="115">
        <v>0</v>
      </c>
      <c r="AF186" s="158" t="s">
        <v>785</v>
      </c>
      <c r="AG186" s="158"/>
      <c r="AH186" s="115" t="s">
        <v>879</v>
      </c>
      <c r="AP186" s="115" t="str">
        <f>'CO2'!V11</f>
        <v>Mixed coal for use in industrial coking. Assumes Fuel High Heat Content Value of 26.28 mmBtu/short ton</v>
      </c>
    </row>
    <row r="187" spans="1:42" ht="14" customHeight="1" x14ac:dyDescent="0.35">
      <c r="A187" s="115">
        <v>186</v>
      </c>
      <c r="G187" s="115" t="s">
        <v>858</v>
      </c>
      <c r="I187" s="115" t="s">
        <v>418</v>
      </c>
      <c r="J187" s="115" t="s">
        <v>859</v>
      </c>
      <c r="K187" s="126" t="s">
        <v>860</v>
      </c>
      <c r="L187" s="125">
        <v>208.71137539999998</v>
      </c>
      <c r="M187" s="115" t="s">
        <v>829</v>
      </c>
      <c r="N187" s="115" t="s">
        <v>866</v>
      </c>
      <c r="O187" s="115" t="s">
        <v>891</v>
      </c>
      <c r="P187" s="127" t="s">
        <v>510</v>
      </c>
      <c r="Q187" s="115" t="s">
        <v>788</v>
      </c>
      <c r="R187" s="115" t="s">
        <v>789</v>
      </c>
      <c r="S187" s="115" t="s">
        <v>868</v>
      </c>
      <c r="T187" s="115" t="s">
        <v>892</v>
      </c>
      <c r="U187" s="127">
        <v>717</v>
      </c>
      <c r="V187" s="115" t="s">
        <v>878</v>
      </c>
      <c r="W187" s="115">
        <v>0</v>
      </c>
      <c r="AF187" s="158" t="s">
        <v>785</v>
      </c>
      <c r="AG187" s="158"/>
      <c r="AH187" s="115" t="s">
        <v>879</v>
      </c>
      <c r="AP187" s="115" t="str">
        <f>'CO2'!V12</f>
        <v>Mixed coal for industrial sector use. Assumes Fuel High Heat Content Value of 22.35 mmBtu/short ton</v>
      </c>
    </row>
    <row r="188" spans="1:42" ht="14" customHeight="1" x14ac:dyDescent="0.35">
      <c r="A188" s="115">
        <v>187</v>
      </c>
      <c r="G188" s="115" t="s">
        <v>858</v>
      </c>
      <c r="I188" s="115" t="s">
        <v>418</v>
      </c>
      <c r="J188" s="115" t="s">
        <v>859</v>
      </c>
      <c r="K188" s="126" t="s">
        <v>860</v>
      </c>
      <c r="L188" s="125">
        <v>210.58530239999996</v>
      </c>
      <c r="M188" s="115" t="s">
        <v>829</v>
      </c>
      <c r="N188" s="115" t="s">
        <v>866</v>
      </c>
      <c r="O188" s="115" t="s">
        <v>891</v>
      </c>
      <c r="P188" s="127" t="s">
        <v>510</v>
      </c>
      <c r="Q188" s="115" t="s">
        <v>788</v>
      </c>
      <c r="R188" s="115" t="s">
        <v>789</v>
      </c>
      <c r="S188" s="115" t="s">
        <v>868</v>
      </c>
      <c r="T188" s="115" t="s">
        <v>892</v>
      </c>
      <c r="U188" s="127">
        <v>717</v>
      </c>
      <c r="V188" s="115" t="s">
        <v>878</v>
      </c>
      <c r="W188" s="115">
        <v>0</v>
      </c>
      <c r="AF188" s="158" t="s">
        <v>785</v>
      </c>
      <c r="AG188" s="158"/>
      <c r="AH188" s="115" t="s">
        <v>879</v>
      </c>
      <c r="AP188" s="115" t="str">
        <f>'CO2'!V13</f>
        <v>Mixed coal for use in electric power sector.Assumes Fuel High Heat Content Value of 19.73 mmBtu/short ton</v>
      </c>
    </row>
    <row r="189" spans="1:42" ht="14" customHeight="1" x14ac:dyDescent="0.35">
      <c r="A189" s="115">
        <v>188</v>
      </c>
      <c r="G189" s="115" t="s">
        <v>858</v>
      </c>
      <c r="I189" s="115" t="s">
        <v>418</v>
      </c>
      <c r="J189" s="115" t="s">
        <v>859</v>
      </c>
      <c r="K189" s="126" t="s">
        <v>860</v>
      </c>
      <c r="L189" s="125">
        <v>116.9771372</v>
      </c>
      <c r="M189" s="115" t="s">
        <v>829</v>
      </c>
      <c r="N189" s="115" t="s">
        <v>866</v>
      </c>
      <c r="O189" s="115" t="s">
        <v>891</v>
      </c>
      <c r="P189" s="127" t="s">
        <v>291</v>
      </c>
      <c r="Q189" s="115" t="s">
        <v>788</v>
      </c>
      <c r="R189" s="115" t="s">
        <v>789</v>
      </c>
      <c r="S189" s="115" t="s">
        <v>868</v>
      </c>
      <c r="T189" s="115" t="s">
        <v>892</v>
      </c>
      <c r="U189" s="127">
        <v>209</v>
      </c>
      <c r="V189" s="115" t="s">
        <v>878</v>
      </c>
      <c r="W189" s="115">
        <v>0</v>
      </c>
      <c r="AF189" s="158" t="s">
        <v>785</v>
      </c>
      <c r="AG189" s="158"/>
      <c r="AH189" s="115" t="s">
        <v>879</v>
      </c>
      <c r="AP189" s="115" t="str">
        <f>'CO2'!V15</f>
        <v>For U.S. weighted average natural gas. Assumes Fuel High Heat Content Value of 0.001026 mmBtu/dry scf</v>
      </c>
    </row>
    <row r="190" spans="1:42" ht="14" customHeight="1" x14ac:dyDescent="0.35">
      <c r="A190" s="115">
        <v>189</v>
      </c>
      <c r="G190" s="115" t="s">
        <v>858</v>
      </c>
      <c r="I190" s="115" t="s">
        <v>418</v>
      </c>
      <c r="J190" s="115" t="s">
        <v>859</v>
      </c>
      <c r="K190" s="126" t="s">
        <v>860</v>
      </c>
      <c r="L190" s="125">
        <v>161.48841499999997</v>
      </c>
      <c r="M190" s="115" t="s">
        <v>829</v>
      </c>
      <c r="N190" s="115" t="s">
        <v>866</v>
      </c>
      <c r="O190" s="115" t="s">
        <v>891</v>
      </c>
      <c r="P190" s="127" t="s">
        <v>614</v>
      </c>
      <c r="Q190" s="115" t="s">
        <v>788</v>
      </c>
      <c r="R190" s="115" t="s">
        <v>789</v>
      </c>
      <c r="S190" s="115" t="s">
        <v>868</v>
      </c>
      <c r="T190" s="115" t="s">
        <v>892</v>
      </c>
      <c r="U190" s="127">
        <v>824</v>
      </c>
      <c r="V190" s="115" t="s">
        <v>878</v>
      </c>
      <c r="W190" s="115">
        <v>0</v>
      </c>
      <c r="AF190" s="158" t="s">
        <v>785</v>
      </c>
      <c r="AG190" s="158"/>
      <c r="AH190" s="115" t="s">
        <v>879</v>
      </c>
      <c r="AP190" s="115" t="str">
        <f>'CO2'!V17</f>
        <v>Assumes Fuel High Heat Content Value of 0.139 mmBtu/gallon</v>
      </c>
    </row>
    <row r="191" spans="1:42" ht="14" customHeight="1" x14ac:dyDescent="0.35">
      <c r="A191" s="115">
        <v>190</v>
      </c>
      <c r="G191" s="115" t="s">
        <v>858</v>
      </c>
      <c r="I191" s="115" t="s">
        <v>418</v>
      </c>
      <c r="J191" s="115" t="s">
        <v>859</v>
      </c>
      <c r="K191" s="126" t="s">
        <v>860</v>
      </c>
      <c r="L191" s="125">
        <v>163.05369519999996</v>
      </c>
      <c r="M191" s="115" t="s">
        <v>829</v>
      </c>
      <c r="N191" s="115" t="s">
        <v>866</v>
      </c>
      <c r="O191" s="115" t="s">
        <v>891</v>
      </c>
      <c r="P191" s="127" t="s">
        <v>178</v>
      </c>
      <c r="Q191" s="115" t="s">
        <v>788</v>
      </c>
      <c r="R191" s="115" t="s">
        <v>789</v>
      </c>
      <c r="S191" s="115" t="s">
        <v>868</v>
      </c>
      <c r="T191" s="115" t="s">
        <v>892</v>
      </c>
      <c r="U191" s="127">
        <v>58</v>
      </c>
      <c r="V191" s="115" t="s">
        <v>878</v>
      </c>
      <c r="W191" s="115">
        <v>0</v>
      </c>
      <c r="AF191" s="158" t="s">
        <v>785</v>
      </c>
      <c r="AG191" s="158"/>
      <c r="AH191" s="115" t="s">
        <v>879</v>
      </c>
      <c r="AP191" s="115" t="str">
        <f>'CO2'!V18</f>
        <v>Assumes Fuel High Heat Content Value of 0.138 mmBtu/gallon</v>
      </c>
    </row>
    <row r="192" spans="1:42" ht="14" customHeight="1" x14ac:dyDescent="0.35">
      <c r="A192" s="115">
        <v>191</v>
      </c>
      <c r="G192" s="115" t="s">
        <v>858</v>
      </c>
      <c r="I192" s="115" t="s">
        <v>418</v>
      </c>
      <c r="J192" s="115" t="s">
        <v>859</v>
      </c>
      <c r="K192" s="126" t="s">
        <v>860</v>
      </c>
      <c r="L192" s="125">
        <v>165.43468479999999</v>
      </c>
      <c r="M192" s="115" t="s">
        <v>829</v>
      </c>
      <c r="N192" s="115" t="s">
        <v>866</v>
      </c>
      <c r="O192" s="115" t="s">
        <v>891</v>
      </c>
      <c r="P192" s="127" t="s">
        <v>615</v>
      </c>
      <c r="Q192" s="115" t="s">
        <v>788</v>
      </c>
      <c r="R192" s="115" t="s">
        <v>789</v>
      </c>
      <c r="S192" s="115" t="s">
        <v>868</v>
      </c>
      <c r="T192" s="115" t="s">
        <v>892</v>
      </c>
      <c r="U192" s="127">
        <v>825</v>
      </c>
      <c r="V192" s="115" t="s">
        <v>878</v>
      </c>
      <c r="W192" s="115">
        <v>0</v>
      </c>
      <c r="AF192" s="158" t="s">
        <v>785</v>
      </c>
      <c r="AG192" s="158"/>
      <c r="AH192" s="115" t="s">
        <v>879</v>
      </c>
      <c r="AP192" s="115" t="str">
        <f>'CO2'!V19</f>
        <v>Assumes Fuel High Heat Content Value of 0.146 mmBtu/gallon</v>
      </c>
    </row>
    <row r="193" spans="1:42" ht="14" customHeight="1" x14ac:dyDescent="0.35">
      <c r="A193" s="115">
        <v>192</v>
      </c>
      <c r="G193" s="115" t="s">
        <v>858</v>
      </c>
      <c r="I193" s="115" t="s">
        <v>418</v>
      </c>
      <c r="J193" s="115" t="s">
        <v>859</v>
      </c>
      <c r="K193" s="126" t="s">
        <v>860</v>
      </c>
      <c r="L193" s="125">
        <v>160.7829366</v>
      </c>
      <c r="M193" s="115" t="s">
        <v>829</v>
      </c>
      <c r="N193" s="115" t="s">
        <v>866</v>
      </c>
      <c r="O193" s="115" t="s">
        <v>891</v>
      </c>
      <c r="P193" s="127" t="s">
        <v>712</v>
      </c>
      <c r="Q193" s="115" t="s">
        <v>788</v>
      </c>
      <c r="R193" s="115" t="s">
        <v>789</v>
      </c>
      <c r="S193" s="115" t="s">
        <v>868</v>
      </c>
      <c r="T193" s="115" t="s">
        <v>892</v>
      </c>
      <c r="U193" s="127">
        <v>922</v>
      </c>
      <c r="V193" s="115" t="s">
        <v>878</v>
      </c>
      <c r="W193" s="115">
        <v>0</v>
      </c>
      <c r="AF193" s="158" t="s">
        <v>785</v>
      </c>
      <c r="AG193" s="158"/>
      <c r="AH193" s="115" t="s">
        <v>879</v>
      </c>
      <c r="AP193" s="115" t="str">
        <f>'CO2'!V20</f>
        <v>Assumes Fuel High Heat Content Value of 0.14 mmBtu/gallon</v>
      </c>
    </row>
    <row r="194" spans="1:42" ht="14" customHeight="1" x14ac:dyDescent="0.35">
      <c r="A194" s="115">
        <v>193</v>
      </c>
      <c r="G194" s="115" t="s">
        <v>858</v>
      </c>
      <c r="I194" s="115" t="s">
        <v>418</v>
      </c>
      <c r="J194" s="115" t="s">
        <v>859</v>
      </c>
      <c r="K194" s="126" t="s">
        <v>860</v>
      </c>
      <c r="L194" s="125">
        <v>165.56696199999996</v>
      </c>
      <c r="M194" s="115" t="s">
        <v>829</v>
      </c>
      <c r="N194" s="115" t="s">
        <v>866</v>
      </c>
      <c r="O194" s="115" t="s">
        <v>891</v>
      </c>
      <c r="P194" s="127" t="s">
        <v>713</v>
      </c>
      <c r="Q194" s="115" t="s">
        <v>788</v>
      </c>
      <c r="R194" s="115" t="s">
        <v>789</v>
      </c>
      <c r="S194" s="115" t="s">
        <v>868</v>
      </c>
      <c r="T194" s="115" t="s">
        <v>892</v>
      </c>
      <c r="U194" s="127">
        <v>923</v>
      </c>
      <c r="V194" s="115" t="s">
        <v>878</v>
      </c>
      <c r="W194" s="115">
        <v>0</v>
      </c>
      <c r="AF194" s="158" t="s">
        <v>785</v>
      </c>
      <c r="AG194" s="158"/>
      <c r="AH194" s="115" t="s">
        <v>879</v>
      </c>
      <c r="AP194" s="115" t="str">
        <f>'CO2'!V21</f>
        <v>Assumes Fuel High Heat Content Value of 0.15 mmBtu/gallon</v>
      </c>
    </row>
    <row r="195" spans="1:42" ht="14" customHeight="1" x14ac:dyDescent="0.35">
      <c r="A195" s="115">
        <v>194</v>
      </c>
      <c r="G195" s="115" t="s">
        <v>858</v>
      </c>
      <c r="I195" s="115" t="s">
        <v>418</v>
      </c>
      <c r="J195" s="115" t="s">
        <v>859</v>
      </c>
      <c r="K195" s="126" t="s">
        <v>860</v>
      </c>
      <c r="L195" s="125">
        <v>163.14187999999999</v>
      </c>
      <c r="M195" s="115" t="s">
        <v>829</v>
      </c>
      <c r="N195" s="115" t="s">
        <v>866</v>
      </c>
      <c r="O195" s="115" t="s">
        <v>891</v>
      </c>
      <c r="P195" s="127" t="s">
        <v>295</v>
      </c>
      <c r="Q195" s="115" t="s">
        <v>788</v>
      </c>
      <c r="R195" s="115" t="s">
        <v>789</v>
      </c>
      <c r="S195" s="115" t="s">
        <v>868</v>
      </c>
      <c r="T195" s="115" t="s">
        <v>892</v>
      </c>
      <c r="U195" s="127">
        <v>216</v>
      </c>
      <c r="V195" s="115" t="s">
        <v>878</v>
      </c>
      <c r="W195" s="115">
        <v>0</v>
      </c>
      <c r="AF195" s="158" t="s">
        <v>785</v>
      </c>
      <c r="AG195" s="158"/>
      <c r="AH195" s="115" t="s">
        <v>879</v>
      </c>
      <c r="AP195" s="115" t="str">
        <f>'CO2'!V22</f>
        <v>Used oil. Assumes Fuel High Heat Content Value of 0.138 mmBtu/gallon</v>
      </c>
    </row>
    <row r="196" spans="1:42" ht="14" customHeight="1" x14ac:dyDescent="0.35">
      <c r="A196" s="115">
        <v>195</v>
      </c>
      <c r="G196" s="115" t="s">
        <v>858</v>
      </c>
      <c r="I196" s="115" t="s">
        <v>418</v>
      </c>
      <c r="J196" s="115" t="s">
        <v>859</v>
      </c>
      <c r="K196" s="126" t="s">
        <v>860</v>
      </c>
      <c r="L196" s="125">
        <v>165.78742399999999</v>
      </c>
      <c r="M196" s="115" t="s">
        <v>829</v>
      </c>
      <c r="N196" s="115" t="s">
        <v>866</v>
      </c>
      <c r="O196" s="115" t="s">
        <v>891</v>
      </c>
      <c r="P196" s="127" t="s">
        <v>22</v>
      </c>
      <c r="Q196" s="115" t="s">
        <v>788</v>
      </c>
      <c r="R196" s="115" t="s">
        <v>789</v>
      </c>
      <c r="S196" s="115" t="s">
        <v>868</v>
      </c>
      <c r="T196" s="115" t="s">
        <v>892</v>
      </c>
      <c r="U196" s="127">
        <v>162</v>
      </c>
      <c r="V196" s="115" t="s">
        <v>878</v>
      </c>
      <c r="W196" s="115">
        <v>0</v>
      </c>
      <c r="AF196" s="158" t="s">
        <v>785</v>
      </c>
      <c r="AG196" s="158"/>
      <c r="AH196" s="115" t="s">
        <v>879</v>
      </c>
      <c r="AP196" s="115" t="str">
        <f>'CO2'!V23</f>
        <v>Assumes Fuel High Heat Content Value of 0.135 mmBtu/gallon</v>
      </c>
    </row>
    <row r="197" spans="1:42" ht="14" customHeight="1" x14ac:dyDescent="0.35">
      <c r="A197" s="115">
        <v>196</v>
      </c>
      <c r="G197" s="115" t="s">
        <v>858</v>
      </c>
      <c r="I197" s="115" t="s">
        <v>418</v>
      </c>
      <c r="J197" s="115" t="s">
        <v>859</v>
      </c>
      <c r="K197" s="126" t="s">
        <v>860</v>
      </c>
      <c r="L197" s="125">
        <v>136.04710019999999</v>
      </c>
      <c r="M197" s="115" t="s">
        <v>829</v>
      </c>
      <c r="N197" s="115" t="s">
        <v>866</v>
      </c>
      <c r="O197" s="115" t="s">
        <v>891</v>
      </c>
      <c r="P197" s="127" t="s">
        <v>272</v>
      </c>
      <c r="Q197" s="115" t="s">
        <v>788</v>
      </c>
      <c r="R197" s="115" t="s">
        <v>789</v>
      </c>
      <c r="S197" s="115" t="s">
        <v>868</v>
      </c>
      <c r="T197" s="115" t="s">
        <v>892</v>
      </c>
      <c r="U197" s="127">
        <v>178</v>
      </c>
      <c r="V197" s="115" t="s">
        <v>878</v>
      </c>
      <c r="W197" s="115">
        <v>0</v>
      </c>
      <c r="AF197" s="158" t="s">
        <v>785</v>
      </c>
      <c r="AG197" s="158"/>
      <c r="AH197" s="115" t="s">
        <v>879</v>
      </c>
      <c r="AP197" s="115" t="str">
        <f>'CO2'!V24</f>
        <v>The HHV for components of LPG determined at 60 °F and saturation pressure with the exception of ethylene. Assumes Fuel High Heat Content Value of 0.092 mmBtu/gallon</v>
      </c>
    </row>
    <row r="198" spans="1:42" ht="14" customHeight="1" x14ac:dyDescent="0.35">
      <c r="A198" s="115">
        <v>197</v>
      </c>
      <c r="G198" s="115" t="s">
        <v>858</v>
      </c>
      <c r="I198" s="115" t="s">
        <v>418</v>
      </c>
      <c r="J198" s="115" t="s">
        <v>859</v>
      </c>
      <c r="K198" s="126" t="s">
        <v>860</v>
      </c>
      <c r="L198" s="125">
        <v>138.6044594</v>
      </c>
      <c r="M198" s="115" t="s">
        <v>829</v>
      </c>
      <c r="N198" s="115" t="s">
        <v>866</v>
      </c>
      <c r="O198" s="115" t="s">
        <v>891</v>
      </c>
      <c r="P198" s="127" t="s">
        <v>325</v>
      </c>
      <c r="Q198" s="115" t="s">
        <v>788</v>
      </c>
      <c r="R198" s="115" t="s">
        <v>789</v>
      </c>
      <c r="S198" s="115" t="s">
        <v>868</v>
      </c>
      <c r="T198" s="115" t="s">
        <v>892</v>
      </c>
      <c r="U198" s="127">
        <v>255</v>
      </c>
      <c r="V198" s="115" t="s">
        <v>878</v>
      </c>
      <c r="W198" s="115">
        <v>0</v>
      </c>
      <c r="AF198" s="158" t="s">
        <v>785</v>
      </c>
      <c r="AG198" s="158"/>
      <c r="AH198" s="115" t="s">
        <v>879</v>
      </c>
      <c r="AP198" s="115" t="str">
        <f>'CO2'!V25</f>
        <v>The HHV for components of LPG determined at 60 °F and saturation pressure with the exception of ethylene. Assumes Fuel High Heat Content Value of 0.091 mmBtu/gallon</v>
      </c>
    </row>
    <row r="199" spans="1:42" ht="14" customHeight="1" x14ac:dyDescent="0.35">
      <c r="A199" s="115">
        <v>198</v>
      </c>
      <c r="G199" s="115" t="s">
        <v>858</v>
      </c>
      <c r="I199" s="115" t="s">
        <v>418</v>
      </c>
      <c r="J199" s="115" t="s">
        <v>859</v>
      </c>
      <c r="K199" s="126" t="s">
        <v>860</v>
      </c>
      <c r="L199" s="125">
        <v>149.40709739999997</v>
      </c>
      <c r="M199" s="115" t="s">
        <v>829</v>
      </c>
      <c r="N199" s="115" t="s">
        <v>866</v>
      </c>
      <c r="O199" s="115" t="s">
        <v>891</v>
      </c>
      <c r="P199" s="127" t="s">
        <v>327</v>
      </c>
      <c r="Q199" s="115" t="s">
        <v>788</v>
      </c>
      <c r="R199" s="115" t="s">
        <v>789</v>
      </c>
      <c r="S199" s="115" t="s">
        <v>868</v>
      </c>
      <c r="T199" s="115" t="s">
        <v>892</v>
      </c>
      <c r="U199" s="127">
        <v>257</v>
      </c>
      <c r="V199" s="115" t="s">
        <v>878</v>
      </c>
      <c r="W199" s="115">
        <v>0</v>
      </c>
      <c r="AF199" s="158" t="s">
        <v>785</v>
      </c>
      <c r="AG199" s="158"/>
      <c r="AH199" s="115" t="s">
        <v>879</v>
      </c>
      <c r="AP199" s="115" t="str">
        <f>'CO2'!V26</f>
        <v>Ethylene HHV determined at 41 °F (5 °C) and saturation pressure. Assumes Fuel High Heat Content Value of 0.091 mmBtu/gallon</v>
      </c>
    </row>
    <row r="200" spans="1:42" ht="14" customHeight="1" x14ac:dyDescent="0.35">
      <c r="A200" s="115">
        <v>199</v>
      </c>
      <c r="G200" s="115" t="s">
        <v>858</v>
      </c>
      <c r="I200" s="115" t="s">
        <v>418</v>
      </c>
      <c r="J200" s="115" t="s">
        <v>859</v>
      </c>
      <c r="K200" s="126" t="s">
        <v>860</v>
      </c>
      <c r="L200" s="125">
        <v>131.395352</v>
      </c>
      <c r="M200" s="115" t="s">
        <v>829</v>
      </c>
      <c r="N200" s="115" t="s">
        <v>866</v>
      </c>
      <c r="O200" s="115" t="s">
        <v>891</v>
      </c>
      <c r="P200" s="127" t="s">
        <v>622</v>
      </c>
      <c r="Q200" s="115" t="s">
        <v>788</v>
      </c>
      <c r="R200" s="115" t="s">
        <v>789</v>
      </c>
      <c r="S200" s="115" t="s">
        <v>868</v>
      </c>
      <c r="T200" s="115" t="s">
        <v>892</v>
      </c>
      <c r="U200" s="127">
        <v>832</v>
      </c>
      <c r="V200" s="115" t="s">
        <v>878</v>
      </c>
      <c r="W200" s="115">
        <v>0</v>
      </c>
      <c r="AF200" s="158" t="s">
        <v>785</v>
      </c>
      <c r="AG200" s="158"/>
      <c r="AH200" s="115" t="s">
        <v>879</v>
      </c>
      <c r="AP200" s="115" t="str">
        <f>'CO2'!V27</f>
        <v>The HHV for components of LPG determined at 60 °F and saturation pressure with the exception of ethylene. Assumes Fuel High Heat Content Value of 0.068 mmBtu/gallon</v>
      </c>
    </row>
    <row r="201" spans="1:42" ht="14" customHeight="1" x14ac:dyDescent="0.35">
      <c r="A201" s="115">
        <v>200</v>
      </c>
      <c r="G201" s="115" t="s">
        <v>858</v>
      </c>
      <c r="I201" s="115" t="s">
        <v>418</v>
      </c>
      <c r="J201" s="115" t="s">
        <v>859</v>
      </c>
      <c r="K201" s="126" t="s">
        <v>860</v>
      </c>
      <c r="L201" s="125">
        <v>150.88419279999999</v>
      </c>
      <c r="M201" s="115" t="s">
        <v>829</v>
      </c>
      <c r="N201" s="115" t="s">
        <v>866</v>
      </c>
      <c r="O201" s="115" t="s">
        <v>891</v>
      </c>
      <c r="P201" s="127" t="s">
        <v>27</v>
      </c>
      <c r="Q201" s="115" t="s">
        <v>788</v>
      </c>
      <c r="R201" s="115" t="s">
        <v>789</v>
      </c>
      <c r="S201" s="115" t="s">
        <v>868</v>
      </c>
      <c r="T201" s="115" t="s">
        <v>892</v>
      </c>
      <c r="U201" s="127">
        <v>79</v>
      </c>
      <c r="V201" s="115" t="s">
        <v>878</v>
      </c>
      <c r="W201" s="115">
        <v>0</v>
      </c>
      <c r="AF201" s="158" t="s">
        <v>785</v>
      </c>
      <c r="AG201" s="158"/>
      <c r="AH201" s="115" t="s">
        <v>879</v>
      </c>
      <c r="AP201" s="115" t="str">
        <f>'CO2'!V28</f>
        <v>Assumes Fuel High Heat Content Value of 0.084 mmBtu/gallon</v>
      </c>
    </row>
    <row r="202" spans="1:42" ht="14" customHeight="1" x14ac:dyDescent="0.35">
      <c r="A202" s="115">
        <v>201</v>
      </c>
      <c r="G202" s="115" t="s">
        <v>858</v>
      </c>
      <c r="I202" s="115" t="s">
        <v>418</v>
      </c>
      <c r="J202" s="115" t="s">
        <v>859</v>
      </c>
      <c r="K202" s="126" t="s">
        <v>860</v>
      </c>
      <c r="L202" s="125">
        <v>145.41673519999998</v>
      </c>
      <c r="M202" s="115" t="s">
        <v>829</v>
      </c>
      <c r="N202" s="115" t="s">
        <v>866</v>
      </c>
      <c r="O202" s="115" t="s">
        <v>891</v>
      </c>
      <c r="P202" s="127" t="s">
        <v>204</v>
      </c>
      <c r="Q202" s="115" t="s">
        <v>788</v>
      </c>
      <c r="R202" s="115" t="s">
        <v>789</v>
      </c>
      <c r="S202" s="115" t="s">
        <v>868</v>
      </c>
      <c r="T202" s="115" t="s">
        <v>892</v>
      </c>
      <c r="U202" s="127">
        <v>86</v>
      </c>
      <c r="V202" s="115" t="s">
        <v>878</v>
      </c>
      <c r="W202" s="115">
        <v>0</v>
      </c>
      <c r="AF202" s="158" t="s">
        <v>785</v>
      </c>
      <c r="AG202" s="158"/>
      <c r="AH202" s="115" t="s">
        <v>879</v>
      </c>
      <c r="AP202" s="115" t="str">
        <f>'CO2'!V29</f>
        <v>Ethylene HHV determined at 41 °F (5 °C) and saturation pressure. Assumes Fuel High Heat Content Value of 0.058 mmBtu/gallon</v>
      </c>
    </row>
    <row r="203" spans="1:42" ht="14" customHeight="1" x14ac:dyDescent="0.35">
      <c r="A203" s="115">
        <v>202</v>
      </c>
      <c r="G203" s="115" t="s">
        <v>858</v>
      </c>
      <c r="I203" s="115" t="s">
        <v>418</v>
      </c>
      <c r="J203" s="115" t="s">
        <v>859</v>
      </c>
      <c r="K203" s="126" t="s">
        <v>860</v>
      </c>
      <c r="L203" s="125">
        <v>143.16802279999999</v>
      </c>
      <c r="M203" s="115" t="s">
        <v>829</v>
      </c>
      <c r="N203" s="115" t="s">
        <v>866</v>
      </c>
      <c r="O203" s="115" t="s">
        <v>891</v>
      </c>
      <c r="P203" s="128" t="s">
        <v>800</v>
      </c>
      <c r="Q203" s="115" t="s">
        <v>788</v>
      </c>
      <c r="R203" s="115" t="s">
        <v>789</v>
      </c>
      <c r="S203" s="115" t="s">
        <v>868</v>
      </c>
      <c r="T203" s="115" t="s">
        <v>892</v>
      </c>
      <c r="U203" s="127">
        <v>154</v>
      </c>
      <c r="V203" s="115" t="s">
        <v>878</v>
      </c>
      <c r="W203" s="115">
        <v>0</v>
      </c>
      <c r="AF203" s="158" t="s">
        <v>785</v>
      </c>
      <c r="AG203" s="158"/>
      <c r="AH203" s="115" t="s">
        <v>879</v>
      </c>
      <c r="AP203" s="115" t="str">
        <f>'CO2'!V30</f>
        <v>The HHV for components of LPG determined at 60 °F and saturation pressure with the exception of ethylene. Assumes Fuel High Heat Content Value of 0.099 mmBtu/gallon</v>
      </c>
    </row>
    <row r="204" spans="1:42" ht="14" customHeight="1" x14ac:dyDescent="0.35">
      <c r="A204" s="115">
        <v>203</v>
      </c>
      <c r="G204" s="115" t="s">
        <v>858</v>
      </c>
      <c r="I204" s="115" t="s">
        <v>418</v>
      </c>
      <c r="J204" s="115" t="s">
        <v>859</v>
      </c>
      <c r="K204" s="126" t="s">
        <v>860</v>
      </c>
      <c r="L204" s="125">
        <v>151.8101332</v>
      </c>
      <c r="M204" s="115" t="s">
        <v>829</v>
      </c>
      <c r="N204" s="115" t="s">
        <v>866</v>
      </c>
      <c r="O204" s="115" t="s">
        <v>891</v>
      </c>
      <c r="P204" s="127" t="s">
        <v>647</v>
      </c>
      <c r="Q204" s="115" t="s">
        <v>788</v>
      </c>
      <c r="R204" s="115" t="s">
        <v>789</v>
      </c>
      <c r="S204" s="115" t="s">
        <v>868</v>
      </c>
      <c r="T204" s="115" t="s">
        <v>892</v>
      </c>
      <c r="U204" s="127">
        <v>857</v>
      </c>
      <c r="V204" s="115" t="s">
        <v>878</v>
      </c>
      <c r="W204" s="115">
        <v>0</v>
      </c>
      <c r="AF204" s="158" t="s">
        <v>785</v>
      </c>
      <c r="AG204" s="158"/>
      <c r="AH204" s="115" t="s">
        <v>879</v>
      </c>
      <c r="AP204" s="115" t="str">
        <f>'CO2'!V31</f>
        <v>Assumes Fuel High Heat Content Value of 0.103 mmBtu/gallon</v>
      </c>
    </row>
    <row r="205" spans="1:42" ht="14" customHeight="1" x14ac:dyDescent="0.35">
      <c r="A205" s="115">
        <v>204</v>
      </c>
      <c r="G205" s="115" t="s">
        <v>858</v>
      </c>
      <c r="I205" s="115" t="s">
        <v>418</v>
      </c>
      <c r="J205" s="115" t="s">
        <v>859</v>
      </c>
      <c r="K205" s="126" t="s">
        <v>860</v>
      </c>
      <c r="L205" s="125">
        <v>142.79323739999998</v>
      </c>
      <c r="M205" s="115" t="s">
        <v>829</v>
      </c>
      <c r="N205" s="115" t="s">
        <v>866</v>
      </c>
      <c r="O205" s="115" t="s">
        <v>891</v>
      </c>
      <c r="P205" s="127" t="s">
        <v>487</v>
      </c>
      <c r="Q205" s="115" t="s">
        <v>788</v>
      </c>
      <c r="R205" s="115" t="s">
        <v>789</v>
      </c>
      <c r="S205" s="115" t="s">
        <v>868</v>
      </c>
      <c r="T205" s="115" t="s">
        <v>892</v>
      </c>
      <c r="U205" s="127">
        <v>675</v>
      </c>
      <c r="V205" s="115" t="s">
        <v>878</v>
      </c>
      <c r="W205" s="115">
        <v>0</v>
      </c>
      <c r="AF205" s="158" t="s">
        <v>785</v>
      </c>
      <c r="AG205" s="158"/>
      <c r="AH205" s="115" t="s">
        <v>879</v>
      </c>
      <c r="AP205" s="115" t="str">
        <f>'CO2'!V32</f>
        <v>The HHV for components of LPG determined at 60 °F and saturation pressure with the exception of ethylene. Assumes Fuel High Heat Content Value of 0.103 mmBtu/gallon</v>
      </c>
    </row>
    <row r="206" spans="1:42" ht="14" customHeight="1" x14ac:dyDescent="0.35">
      <c r="A206" s="115">
        <v>205</v>
      </c>
      <c r="G206" s="115" t="s">
        <v>858</v>
      </c>
      <c r="I206" s="115" t="s">
        <v>418</v>
      </c>
      <c r="J206" s="115" t="s">
        <v>859</v>
      </c>
      <c r="K206" s="126" t="s">
        <v>860</v>
      </c>
      <c r="L206" s="125">
        <v>151.50148639999998</v>
      </c>
      <c r="M206" s="115" t="s">
        <v>829</v>
      </c>
      <c r="N206" s="115" t="s">
        <v>866</v>
      </c>
      <c r="O206" s="115" t="s">
        <v>891</v>
      </c>
      <c r="P206" s="127" t="s">
        <v>801</v>
      </c>
      <c r="Q206" s="115" t="s">
        <v>788</v>
      </c>
      <c r="R206" s="115" t="s">
        <v>789</v>
      </c>
      <c r="S206" s="115" t="s">
        <v>868</v>
      </c>
      <c r="T206" s="115" t="s">
        <v>892</v>
      </c>
      <c r="U206" s="127">
        <v>678</v>
      </c>
      <c r="V206" s="115" t="s">
        <v>878</v>
      </c>
      <c r="W206" s="115">
        <v>0</v>
      </c>
      <c r="AF206" s="158" t="s">
        <v>785</v>
      </c>
      <c r="AG206" s="158"/>
      <c r="AH206" s="115" t="s">
        <v>879</v>
      </c>
      <c r="AP206" s="115" t="str">
        <f>'CO2'!V33</f>
        <v>The HHV for components of LPG determined at 60 °F and saturation pressure with the exception of ethylene. Assumes Fuel High Heat Content Value of 0.105 mmBtu/gallon</v>
      </c>
    </row>
    <row r="207" spans="1:42" ht="14" customHeight="1" x14ac:dyDescent="0.35">
      <c r="A207" s="115">
        <v>206</v>
      </c>
      <c r="G207" s="115" t="s">
        <v>858</v>
      </c>
      <c r="I207" s="115" t="s">
        <v>418</v>
      </c>
      <c r="J207" s="115" t="s">
        <v>859</v>
      </c>
      <c r="K207" s="126" t="s">
        <v>860</v>
      </c>
      <c r="L207" s="125">
        <v>149.95825239999996</v>
      </c>
      <c r="M207" s="115" t="s">
        <v>829</v>
      </c>
      <c r="N207" s="115" t="s">
        <v>866</v>
      </c>
      <c r="O207" s="115" t="s">
        <v>891</v>
      </c>
      <c r="P207" s="127" t="s">
        <v>427</v>
      </c>
      <c r="Q207" s="115" t="s">
        <v>788</v>
      </c>
      <c r="R207" s="115" t="s">
        <v>789</v>
      </c>
      <c r="S207" s="115" t="s">
        <v>868</v>
      </c>
      <c r="T207" s="115" t="s">
        <v>892</v>
      </c>
      <c r="U207" s="127">
        <v>523</v>
      </c>
      <c r="V207" s="115" t="s">
        <v>878</v>
      </c>
      <c r="W207" s="115">
        <v>0</v>
      </c>
      <c r="AF207" s="158" t="s">
        <v>785</v>
      </c>
      <c r="AG207" s="158"/>
      <c r="AH207" s="115" t="s">
        <v>879</v>
      </c>
      <c r="AP207" s="115" t="str">
        <f>'CO2'!V34</f>
        <v>Naphtha (&lt;401 deg F). Assumes Fuel High Heat Content Value of 0.125 mmBtu/gallon</v>
      </c>
    </row>
    <row r="208" spans="1:42" ht="14" customHeight="1" x14ac:dyDescent="0.35">
      <c r="A208" s="115">
        <v>207</v>
      </c>
      <c r="G208" s="115" t="s">
        <v>858</v>
      </c>
      <c r="I208" s="115" t="s">
        <v>418</v>
      </c>
      <c r="J208" s="115" t="s">
        <v>859</v>
      </c>
      <c r="K208" s="126" t="s">
        <v>860</v>
      </c>
      <c r="L208" s="125">
        <v>147.44498559999997</v>
      </c>
      <c r="M208" s="115" t="s">
        <v>829</v>
      </c>
      <c r="N208" s="115" t="s">
        <v>866</v>
      </c>
      <c r="O208" s="115" t="s">
        <v>891</v>
      </c>
      <c r="P208" s="127" t="s">
        <v>237</v>
      </c>
      <c r="Q208" s="115" t="s">
        <v>788</v>
      </c>
      <c r="R208" s="115" t="s">
        <v>789</v>
      </c>
      <c r="S208" s="115" t="s">
        <v>868</v>
      </c>
      <c r="T208" s="115" t="s">
        <v>892</v>
      </c>
      <c r="U208" s="127">
        <v>127</v>
      </c>
      <c r="V208" s="115" t="s">
        <v>878</v>
      </c>
      <c r="W208" s="115">
        <v>0</v>
      </c>
      <c r="AF208" s="158" t="s">
        <v>785</v>
      </c>
      <c r="AG208" s="158"/>
      <c r="AH208" s="115" t="s">
        <v>879</v>
      </c>
      <c r="AP208" s="115" t="str">
        <f>'CO2'!V35</f>
        <v>Natural gasoline. Assumes Fuel High Heat Content Value of 0.11 mmBtu/gallon</v>
      </c>
    </row>
    <row r="209" spans="1:42" ht="14" customHeight="1" x14ac:dyDescent="0.35">
      <c r="A209" s="115">
        <v>208</v>
      </c>
      <c r="G209" s="115" t="s">
        <v>858</v>
      </c>
      <c r="I209" s="115" t="s">
        <v>418</v>
      </c>
      <c r="J209" s="115" t="s">
        <v>859</v>
      </c>
      <c r="K209" s="126" t="s">
        <v>860</v>
      </c>
      <c r="L209" s="125">
        <v>168.03613639999998</v>
      </c>
      <c r="M209" s="115" t="s">
        <v>829</v>
      </c>
      <c r="N209" s="115" t="s">
        <v>866</v>
      </c>
      <c r="O209" s="115" t="s">
        <v>891</v>
      </c>
      <c r="P209" s="127" t="s">
        <v>295</v>
      </c>
      <c r="Q209" s="115" t="s">
        <v>788</v>
      </c>
      <c r="R209" s="115" t="s">
        <v>789</v>
      </c>
      <c r="S209" s="115" t="s">
        <v>868</v>
      </c>
      <c r="T209" s="115" t="s">
        <v>892</v>
      </c>
      <c r="U209" s="127">
        <v>216</v>
      </c>
      <c r="V209" s="115" t="s">
        <v>878</v>
      </c>
      <c r="W209" s="115">
        <v>0</v>
      </c>
      <c r="AF209" s="158" t="s">
        <v>785</v>
      </c>
      <c r="AG209" s="158"/>
      <c r="AH209" s="115" t="s">
        <v>879</v>
      </c>
      <c r="AP209" s="115" t="str">
        <f>'CO2'!V36</f>
        <v>Other oil (&gt;401 deg F). Assumes Fuel High Heat Content Value of 0.139 mmBtu/gallon</v>
      </c>
    </row>
    <row r="210" spans="1:42" ht="14" customHeight="1" x14ac:dyDescent="0.35">
      <c r="A210" s="115">
        <v>209</v>
      </c>
      <c r="G210" s="115" t="s">
        <v>858</v>
      </c>
      <c r="I210" s="115" t="s">
        <v>418</v>
      </c>
      <c r="J210" s="115" t="s">
        <v>859</v>
      </c>
      <c r="K210" s="126" t="s">
        <v>860</v>
      </c>
      <c r="L210" s="125">
        <v>154.36749239999997</v>
      </c>
      <c r="M210" s="115" t="s">
        <v>829</v>
      </c>
      <c r="N210" s="115" t="s">
        <v>866</v>
      </c>
      <c r="O210" s="115" t="s">
        <v>891</v>
      </c>
      <c r="P210" s="128" t="s">
        <v>36</v>
      </c>
      <c r="Q210" s="115" t="s">
        <v>788</v>
      </c>
      <c r="R210" s="115" t="s">
        <v>789</v>
      </c>
      <c r="S210" s="115" t="s">
        <v>868</v>
      </c>
      <c r="T210" s="115" t="s">
        <v>892</v>
      </c>
      <c r="U210" s="127" t="s">
        <v>874</v>
      </c>
      <c r="V210" s="115" t="s">
        <v>878</v>
      </c>
      <c r="W210" s="115">
        <v>0</v>
      </c>
      <c r="AF210" s="158" t="s">
        <v>785</v>
      </c>
      <c r="AG210" s="158"/>
      <c r="AH210" s="115" t="s">
        <v>879</v>
      </c>
      <c r="AP210" s="115" t="str">
        <f>'CO2'!V37</f>
        <v>Assumes Fuel High Heat Content Value of 0.11 mmBtu/gallon</v>
      </c>
    </row>
    <row r="211" spans="1:42" ht="14" customHeight="1" x14ac:dyDescent="0.35">
      <c r="A211" s="115">
        <v>210</v>
      </c>
      <c r="G211" s="115" t="s">
        <v>858</v>
      </c>
      <c r="I211" s="115" t="s">
        <v>418</v>
      </c>
      <c r="J211" s="115" t="s">
        <v>859</v>
      </c>
      <c r="K211" s="126" t="s">
        <v>860</v>
      </c>
      <c r="L211" s="125">
        <v>156.57211239999998</v>
      </c>
      <c r="M211" s="115" t="s">
        <v>829</v>
      </c>
      <c r="N211" s="115" t="s">
        <v>866</v>
      </c>
      <c r="O211" s="115" t="s">
        <v>891</v>
      </c>
      <c r="P211" s="128" t="s">
        <v>37</v>
      </c>
      <c r="Q211" s="115" t="s">
        <v>788</v>
      </c>
      <c r="R211" s="115" t="s">
        <v>789</v>
      </c>
      <c r="S211" s="115" t="s">
        <v>868</v>
      </c>
      <c r="T211" s="115" t="s">
        <v>892</v>
      </c>
      <c r="U211" s="127">
        <v>241</v>
      </c>
      <c r="V211" s="115" t="s">
        <v>878</v>
      </c>
      <c r="W211" s="115">
        <v>0</v>
      </c>
      <c r="AF211" s="158" t="s">
        <v>785</v>
      </c>
      <c r="AG211" s="158"/>
      <c r="AH211" s="115" t="s">
        <v>879</v>
      </c>
      <c r="AP211" s="115" t="str">
        <f>'CO2'!V38</f>
        <v>Assumes Fuel High Heat Content Value of 0.125 mmBtu/gallon</v>
      </c>
    </row>
    <row r="212" spans="1:42" ht="14" customHeight="1" x14ac:dyDescent="0.35">
      <c r="A212" s="115">
        <v>211</v>
      </c>
      <c r="G212" s="115" t="s">
        <v>858</v>
      </c>
      <c r="I212" s="115" t="s">
        <v>418</v>
      </c>
      <c r="J212" s="115" t="s">
        <v>859</v>
      </c>
      <c r="K212" s="126" t="s">
        <v>860</v>
      </c>
      <c r="L212" s="125">
        <v>225.77513419999997</v>
      </c>
      <c r="M212" s="115" t="s">
        <v>829</v>
      </c>
      <c r="N212" s="115" t="s">
        <v>866</v>
      </c>
      <c r="O212" s="115" t="s">
        <v>891</v>
      </c>
      <c r="P212" s="128" t="s">
        <v>38</v>
      </c>
      <c r="Q212" s="115" t="s">
        <v>788</v>
      </c>
      <c r="R212" s="115" t="s">
        <v>789</v>
      </c>
      <c r="S212" s="115" t="s">
        <v>868</v>
      </c>
      <c r="T212" s="115" t="s">
        <v>892</v>
      </c>
      <c r="U212" s="127">
        <v>240</v>
      </c>
      <c r="V212" s="115" t="s">
        <v>878</v>
      </c>
      <c r="W212" s="115">
        <v>0</v>
      </c>
      <c r="AF212" s="158" t="s">
        <v>785</v>
      </c>
      <c r="AG212" s="158"/>
      <c r="AH212" s="115" t="s">
        <v>879</v>
      </c>
      <c r="AP212" s="115" t="str">
        <f>'CO2'!V39</f>
        <v>Liquid petroleum coke. Assumes Fuel High Heat Content Value of 0.143 mmBtu/gallon</v>
      </c>
    </row>
    <row r="213" spans="1:42" ht="14" customHeight="1" x14ac:dyDescent="0.35">
      <c r="A213" s="115">
        <v>212</v>
      </c>
      <c r="G213" s="115" t="s">
        <v>858</v>
      </c>
      <c r="I213" s="115" t="s">
        <v>418</v>
      </c>
      <c r="J213" s="115" t="s">
        <v>859</v>
      </c>
      <c r="K213" s="126" t="s">
        <v>860</v>
      </c>
      <c r="L213" s="125">
        <v>159.48221079999999</v>
      </c>
      <c r="M213" s="115" t="s">
        <v>829</v>
      </c>
      <c r="N213" s="115" t="s">
        <v>866</v>
      </c>
      <c r="O213" s="115" t="s">
        <v>891</v>
      </c>
      <c r="P213" s="127" t="s">
        <v>427</v>
      </c>
      <c r="Q213" s="115" t="s">
        <v>788</v>
      </c>
      <c r="R213" s="115" t="s">
        <v>789</v>
      </c>
      <c r="S213" s="115" t="s">
        <v>868</v>
      </c>
      <c r="T213" s="115" t="s">
        <v>892</v>
      </c>
      <c r="U213" s="127">
        <v>523</v>
      </c>
      <c r="V213" s="115" t="s">
        <v>878</v>
      </c>
      <c r="W213" s="115">
        <v>0</v>
      </c>
      <c r="AF213" s="158" t="s">
        <v>785</v>
      </c>
      <c r="AG213" s="158"/>
      <c r="AH213" s="115" t="s">
        <v>879</v>
      </c>
      <c r="AP213" s="115" t="str">
        <f>'CO2'!V40</f>
        <v>All finished products within the naphtha boiling range that are used as paint thinners, cleaners, or solvents. These products are refined to a specified flash point. Special naphthas include all commercial hexane and cleaning solvents conforming to ASTM Specification D1836 and D484, respectively. Naphthas to be blended or marketed as motor gasoline or aviation gasoline, or that are to be used as petrochemical and synthetic natural gas (SNG) feedstocks are excluded. Assumes Fuel High Heat Content Value of 0.125 mmBtu/gallon</v>
      </c>
    </row>
    <row r="214" spans="1:42" ht="14" customHeight="1" x14ac:dyDescent="0.35">
      <c r="A214" s="115">
        <v>213</v>
      </c>
      <c r="G214" s="115" t="s">
        <v>858</v>
      </c>
      <c r="I214" s="115" t="s">
        <v>418</v>
      </c>
      <c r="J214" s="115" t="s">
        <v>859</v>
      </c>
      <c r="K214" s="126" t="s">
        <v>860</v>
      </c>
      <c r="L214" s="125">
        <v>164.3323748</v>
      </c>
      <c r="M214" s="115" t="s">
        <v>829</v>
      </c>
      <c r="N214" s="115" t="s">
        <v>866</v>
      </c>
      <c r="O214" s="115" t="s">
        <v>891</v>
      </c>
      <c r="P214" s="128" t="s">
        <v>295</v>
      </c>
      <c r="Q214" s="115" t="s">
        <v>788</v>
      </c>
      <c r="R214" s="115" t="s">
        <v>789</v>
      </c>
      <c r="S214" s="115" t="s">
        <v>868</v>
      </c>
      <c r="T214" s="115" t="s">
        <v>892</v>
      </c>
      <c r="U214" s="127">
        <v>216</v>
      </c>
      <c r="V214" s="115" t="s">
        <v>878</v>
      </c>
      <c r="W214" s="115">
        <v>0</v>
      </c>
      <c r="AF214" s="158" t="s">
        <v>785</v>
      </c>
      <c r="AG214" s="158"/>
      <c r="AH214" s="115" t="s">
        <v>879</v>
      </c>
      <c r="AP214" s="115" t="str">
        <f>'CO2'!V41</f>
        <v>Assumes Fuel High Heat Content Value of 0.139 mmBtu/gallon</v>
      </c>
    </row>
    <row r="215" spans="1:42" ht="14" customHeight="1" x14ac:dyDescent="0.35">
      <c r="A215" s="115">
        <v>214</v>
      </c>
      <c r="G215" s="115" t="s">
        <v>858</v>
      </c>
      <c r="I215" s="115" t="s">
        <v>418</v>
      </c>
      <c r="J215" s="115" t="s">
        <v>859</v>
      </c>
      <c r="K215" s="126" t="s">
        <v>860</v>
      </c>
      <c r="L215" s="125">
        <v>165.17013039999998</v>
      </c>
      <c r="M215" s="115" t="s">
        <v>829</v>
      </c>
      <c r="N215" s="115" t="s">
        <v>866</v>
      </c>
      <c r="O215" s="115" t="s">
        <v>891</v>
      </c>
      <c r="P215" s="128" t="s">
        <v>698</v>
      </c>
      <c r="Q215" s="115" t="s">
        <v>788</v>
      </c>
      <c r="R215" s="115" t="s">
        <v>789</v>
      </c>
      <c r="S215" s="115" t="s">
        <v>868</v>
      </c>
      <c r="T215" s="115" t="s">
        <v>892</v>
      </c>
      <c r="U215" s="127">
        <v>908</v>
      </c>
      <c r="V215" s="115" t="s">
        <v>878</v>
      </c>
      <c r="W215" s="115">
        <v>0</v>
      </c>
      <c r="AF215" s="158" t="s">
        <v>785</v>
      </c>
      <c r="AG215" s="158"/>
      <c r="AH215" s="115" t="s">
        <v>879</v>
      </c>
      <c r="AP215" s="115" t="str">
        <f>'CO2'!V42</f>
        <v>Assumes Fuel High Heat Content Value of 0.148 mmBtu/gallon</v>
      </c>
    </row>
    <row r="216" spans="1:42" ht="14" customHeight="1" x14ac:dyDescent="0.35">
      <c r="A216" s="115">
        <v>215</v>
      </c>
      <c r="G216" s="115" t="s">
        <v>858</v>
      </c>
      <c r="I216" s="115" t="s">
        <v>418</v>
      </c>
      <c r="J216" s="115" t="s">
        <v>859</v>
      </c>
      <c r="K216" s="126" t="s">
        <v>860</v>
      </c>
      <c r="L216" s="125">
        <v>163.73712739999996</v>
      </c>
      <c r="M216" s="115" t="s">
        <v>829</v>
      </c>
      <c r="N216" s="115" t="s">
        <v>866</v>
      </c>
      <c r="O216" s="115" t="s">
        <v>891</v>
      </c>
      <c r="P216" s="128" t="s">
        <v>42</v>
      </c>
      <c r="Q216" s="115" t="s">
        <v>788</v>
      </c>
      <c r="R216" s="115" t="s">
        <v>789</v>
      </c>
      <c r="S216" s="115" t="s">
        <v>868</v>
      </c>
      <c r="T216" s="115" t="s">
        <v>892</v>
      </c>
      <c r="U216" s="127">
        <v>182</v>
      </c>
      <c r="V216" s="115" t="s">
        <v>878</v>
      </c>
      <c r="W216" s="115">
        <v>0</v>
      </c>
      <c r="AF216" s="158" t="s">
        <v>785</v>
      </c>
      <c r="AG216" s="158"/>
      <c r="AH216" s="115" t="s">
        <v>879</v>
      </c>
      <c r="AP216" s="115" t="str">
        <f>'CO2'!V43</f>
        <v>Assumes Fuel High Heat Content Value of 0.144 mmBtu/gallon</v>
      </c>
    </row>
    <row r="217" spans="1:42" ht="14" customHeight="1" x14ac:dyDescent="0.35">
      <c r="A217" s="115">
        <v>216</v>
      </c>
      <c r="G217" s="115" t="s">
        <v>858</v>
      </c>
      <c r="I217" s="115" t="s">
        <v>418</v>
      </c>
      <c r="J217" s="115" t="s">
        <v>859</v>
      </c>
      <c r="K217" s="126" t="s">
        <v>860</v>
      </c>
      <c r="L217" s="125">
        <v>154.80841639999997</v>
      </c>
      <c r="M217" s="115" t="s">
        <v>829</v>
      </c>
      <c r="N217" s="115" t="s">
        <v>866</v>
      </c>
      <c r="O217" s="115" t="s">
        <v>891</v>
      </c>
      <c r="P217" s="127" t="s">
        <v>237</v>
      </c>
      <c r="Q217" s="115" t="s">
        <v>788</v>
      </c>
      <c r="R217" s="115" t="s">
        <v>789</v>
      </c>
      <c r="S217" s="115" t="s">
        <v>868</v>
      </c>
      <c r="T217" s="115" t="s">
        <v>892</v>
      </c>
      <c r="U217" s="127">
        <v>127</v>
      </c>
      <c r="V217" s="115" t="s">
        <v>878</v>
      </c>
      <c r="W217" s="115">
        <v>0</v>
      </c>
      <c r="AF217" s="158" t="s">
        <v>785</v>
      </c>
      <c r="AG217" s="158"/>
      <c r="AH217" s="115" t="s">
        <v>879</v>
      </c>
      <c r="AP217" s="115" t="str">
        <f>'CO2'!V44</f>
        <v>Motor gasoline. Assumes Fuel High Heat Content Value of 0.125 mmBtu/gallon</v>
      </c>
    </row>
    <row r="218" spans="1:42" ht="14" customHeight="1" x14ac:dyDescent="0.35">
      <c r="A218" s="115">
        <v>217</v>
      </c>
      <c r="G218" s="115" t="s">
        <v>858</v>
      </c>
      <c r="I218" s="115" t="s">
        <v>418</v>
      </c>
      <c r="J218" s="115" t="s">
        <v>859</v>
      </c>
      <c r="K218" s="126" t="s">
        <v>860</v>
      </c>
      <c r="L218" s="125">
        <v>152.66993499999998</v>
      </c>
      <c r="M218" s="115" t="s">
        <v>829</v>
      </c>
      <c r="N218" s="115" t="s">
        <v>866</v>
      </c>
      <c r="O218" s="115" t="s">
        <v>891</v>
      </c>
      <c r="P218" s="127" t="s">
        <v>237</v>
      </c>
      <c r="Q218" s="115" t="s">
        <v>788</v>
      </c>
      <c r="R218" s="115" t="s">
        <v>789</v>
      </c>
      <c r="S218" s="115" t="s">
        <v>868</v>
      </c>
      <c r="T218" s="115" t="s">
        <v>892</v>
      </c>
      <c r="U218" s="127">
        <v>127</v>
      </c>
      <c r="V218" s="115" t="s">
        <v>878</v>
      </c>
      <c r="W218" s="115">
        <v>0</v>
      </c>
      <c r="AF218" s="158" t="s">
        <v>785</v>
      </c>
      <c r="AG218" s="158"/>
      <c r="AH218" s="115" t="s">
        <v>879</v>
      </c>
      <c r="AP218" s="115" t="str">
        <f>'CO2'!V45</f>
        <v>Aviation gasoline. Assumes Fuel High Heat Content Value of 0.12 mmBtu/gallon</v>
      </c>
    </row>
    <row r="219" spans="1:42" ht="14" customHeight="1" x14ac:dyDescent="0.35">
      <c r="A219" s="115">
        <v>218</v>
      </c>
      <c r="G219" s="115" t="s">
        <v>858</v>
      </c>
      <c r="I219" s="115" t="s">
        <v>418</v>
      </c>
      <c r="J219" s="115" t="s">
        <v>859</v>
      </c>
      <c r="K219" s="126" t="s">
        <v>860</v>
      </c>
      <c r="L219" s="125">
        <v>159.21765639999998</v>
      </c>
      <c r="M219" s="115" t="s">
        <v>829</v>
      </c>
      <c r="N219" s="115" t="s">
        <v>866</v>
      </c>
      <c r="O219" s="115" t="s">
        <v>891</v>
      </c>
      <c r="P219" s="127" t="s">
        <v>655</v>
      </c>
      <c r="Q219" s="115" t="s">
        <v>788</v>
      </c>
      <c r="R219" s="115" t="s">
        <v>789</v>
      </c>
      <c r="S219" s="115" t="s">
        <v>868</v>
      </c>
      <c r="T219" s="115" t="s">
        <v>892</v>
      </c>
      <c r="U219" s="127">
        <v>865</v>
      </c>
      <c r="V219" s="115" t="s">
        <v>878</v>
      </c>
      <c r="W219" s="115">
        <v>0</v>
      </c>
      <c r="AF219" s="158" t="s">
        <v>785</v>
      </c>
      <c r="AG219" s="158"/>
      <c r="AH219" s="115" t="s">
        <v>879</v>
      </c>
      <c r="AP219" s="115" t="str">
        <f>'CO2'!V46</f>
        <v>Assumes Fuel High Heat Content Value of 0.135 mmBtu/gallon</v>
      </c>
    </row>
    <row r="220" spans="1:42" ht="14" customHeight="1" x14ac:dyDescent="0.35">
      <c r="A220" s="115">
        <v>219</v>
      </c>
      <c r="G220" s="115" t="s">
        <v>858</v>
      </c>
      <c r="I220" s="115" t="s">
        <v>418</v>
      </c>
      <c r="J220" s="115" t="s">
        <v>859</v>
      </c>
      <c r="K220" s="126" t="s">
        <v>860</v>
      </c>
      <c r="L220" s="125">
        <v>166.14016319999999</v>
      </c>
      <c r="M220" s="115" t="s">
        <v>829</v>
      </c>
      <c r="N220" s="115" t="s">
        <v>866</v>
      </c>
      <c r="O220" s="115" t="s">
        <v>891</v>
      </c>
      <c r="P220" s="127" t="s">
        <v>46</v>
      </c>
      <c r="Q220" s="115" t="s">
        <v>788</v>
      </c>
      <c r="R220" s="115" t="s">
        <v>789</v>
      </c>
      <c r="S220" s="115" t="s">
        <v>868</v>
      </c>
      <c r="T220" s="115" t="s">
        <v>892</v>
      </c>
      <c r="U220" s="127">
        <v>648</v>
      </c>
      <c r="V220" s="115" t="s">
        <v>878</v>
      </c>
      <c r="W220" s="115">
        <v>0</v>
      </c>
      <c r="AF220" s="158" t="s">
        <v>785</v>
      </c>
      <c r="AG220" s="158"/>
      <c r="AH220" s="115" t="s">
        <v>879</v>
      </c>
      <c r="AP220" s="115" t="str">
        <f>'CO2'!V47</f>
        <v>Assumes Fuel High Heat Content Value of 0.158 mmBtu/gallon</v>
      </c>
    </row>
    <row r="221" spans="1:42" ht="14" customHeight="1" x14ac:dyDescent="0.35">
      <c r="A221" s="115">
        <v>220</v>
      </c>
      <c r="G221" s="115" t="s">
        <v>858</v>
      </c>
      <c r="I221" s="115" t="s">
        <v>418</v>
      </c>
      <c r="J221" s="115" t="s">
        <v>859</v>
      </c>
      <c r="K221" s="126" t="s">
        <v>860</v>
      </c>
      <c r="L221" s="125">
        <v>164.3323748</v>
      </c>
      <c r="M221" s="115" t="s">
        <v>829</v>
      </c>
      <c r="N221" s="115" t="s">
        <v>866</v>
      </c>
      <c r="O221" s="115" t="s">
        <v>891</v>
      </c>
      <c r="P221" s="127" t="s">
        <v>47</v>
      </c>
      <c r="Q221" s="115" t="s">
        <v>788</v>
      </c>
      <c r="R221" s="115" t="s">
        <v>789</v>
      </c>
      <c r="S221" s="115" t="s">
        <v>868</v>
      </c>
      <c r="T221" s="115" t="s">
        <v>892</v>
      </c>
      <c r="U221" s="127">
        <v>374</v>
      </c>
      <c r="V221" s="115" t="s">
        <v>878</v>
      </c>
      <c r="W221" s="115">
        <v>0</v>
      </c>
      <c r="AF221" s="158" t="s">
        <v>785</v>
      </c>
      <c r="AG221" s="158"/>
      <c r="AH221" s="115" t="s">
        <v>879</v>
      </c>
      <c r="AP221" s="115" t="str">
        <f>'CO2'!V48</f>
        <v>Assumes Fuel High Heat Content Value of 0.138 mmBtu/gallon</v>
      </c>
    </row>
    <row r="222" spans="1:42" ht="14" customHeight="1" x14ac:dyDescent="0.35">
      <c r="A222" s="115">
        <v>221</v>
      </c>
      <c r="G222" s="115" t="s">
        <v>858</v>
      </c>
      <c r="I222" s="115" t="s">
        <v>418</v>
      </c>
      <c r="J222" s="115" t="s">
        <v>859</v>
      </c>
      <c r="K222" s="126" t="s">
        <v>860</v>
      </c>
      <c r="L222" s="125">
        <v>199.95903399999997</v>
      </c>
      <c r="M222" s="115" t="s">
        <v>829</v>
      </c>
      <c r="N222" s="115" t="s">
        <v>866</v>
      </c>
      <c r="O222" s="115" t="s">
        <v>891</v>
      </c>
      <c r="P222" s="127" t="s">
        <v>895</v>
      </c>
      <c r="Q222" s="115" t="s">
        <v>788</v>
      </c>
      <c r="R222" s="115" t="s">
        <v>789</v>
      </c>
      <c r="S222" s="115" t="s">
        <v>868</v>
      </c>
      <c r="T222" s="115" t="s">
        <v>892</v>
      </c>
      <c r="U222" s="127">
        <v>755</v>
      </c>
      <c r="V222" s="115" t="s">
        <v>878</v>
      </c>
      <c r="W222" s="115">
        <v>0</v>
      </c>
      <c r="AF222" s="158" t="s">
        <v>785</v>
      </c>
      <c r="AG222" s="158"/>
      <c r="AH222" s="115" t="s">
        <v>879</v>
      </c>
      <c r="AP222" s="115" t="str">
        <f>'CO2'!V50</f>
        <v>Assumes Fuel High Heat Content Value of 9.953 mmBtu/short ton</v>
      </c>
    </row>
    <row r="223" spans="1:42" ht="14" customHeight="1" x14ac:dyDescent="0.35">
      <c r="A223" s="115">
        <v>222</v>
      </c>
      <c r="G223" s="115" t="s">
        <v>858</v>
      </c>
      <c r="I223" s="115" t="s">
        <v>418</v>
      </c>
      <c r="J223" s="115" t="s">
        <v>859</v>
      </c>
      <c r="K223" s="126" t="s">
        <v>860</v>
      </c>
      <c r="L223" s="125">
        <v>189.53118139999998</v>
      </c>
      <c r="M223" s="115" t="s">
        <v>829</v>
      </c>
      <c r="N223" s="115" t="s">
        <v>866</v>
      </c>
      <c r="O223" s="115" t="s">
        <v>891</v>
      </c>
      <c r="P223" s="127" t="s">
        <v>50</v>
      </c>
      <c r="Q223" s="115" t="s">
        <v>788</v>
      </c>
      <c r="R223" s="115" t="s">
        <v>789</v>
      </c>
      <c r="S223" s="115" t="s">
        <v>868</v>
      </c>
      <c r="T223" s="115" t="s">
        <v>892</v>
      </c>
      <c r="U223" s="127">
        <v>349</v>
      </c>
      <c r="V223" s="115" t="s">
        <v>878</v>
      </c>
      <c r="W223" s="115">
        <v>0</v>
      </c>
      <c r="AF223" s="158" t="s">
        <v>785</v>
      </c>
      <c r="AG223" s="158"/>
      <c r="AH223" s="115" t="s">
        <v>879</v>
      </c>
      <c r="AP223" s="115" t="str">
        <f>'CO2'!V51</f>
        <v>Assumes Fuel High Heat Content Value of 28 mmBtu/short ton</v>
      </c>
    </row>
    <row r="224" spans="1:42" ht="14" customHeight="1" x14ac:dyDescent="0.35">
      <c r="A224" s="115">
        <v>223</v>
      </c>
      <c r="G224" s="115" t="s">
        <v>858</v>
      </c>
      <c r="I224" s="115" t="s">
        <v>418</v>
      </c>
      <c r="J224" s="115" t="s">
        <v>859</v>
      </c>
      <c r="K224" s="126" t="s">
        <v>860</v>
      </c>
      <c r="L224" s="125">
        <v>165.34649999999999</v>
      </c>
      <c r="M224" s="115" t="s">
        <v>829</v>
      </c>
      <c r="N224" s="115" t="s">
        <v>866</v>
      </c>
      <c r="O224" s="115" t="s">
        <v>891</v>
      </c>
      <c r="P224" s="127" t="s">
        <v>316</v>
      </c>
      <c r="Q224" s="115" t="s">
        <v>788</v>
      </c>
      <c r="R224" s="115" t="s">
        <v>789</v>
      </c>
      <c r="S224" s="115" t="s">
        <v>868</v>
      </c>
      <c r="T224" s="115" t="s">
        <v>892</v>
      </c>
      <c r="U224" s="127">
        <v>244</v>
      </c>
      <c r="V224" s="115" t="s">
        <v>878</v>
      </c>
      <c r="W224" s="115">
        <v>0</v>
      </c>
      <c r="AF224" s="158" t="s">
        <v>785</v>
      </c>
      <c r="AG224" s="158"/>
      <c r="AH224" s="115" t="s">
        <v>879</v>
      </c>
      <c r="AP224" s="115" t="str">
        <f>'CO2'!V52</f>
        <v>Assumes Fuel High Heat Content Value of 38 mmBtu/short ton</v>
      </c>
    </row>
    <row r="225" spans="1:42" ht="14" customHeight="1" x14ac:dyDescent="0.35">
      <c r="A225" s="115">
        <v>224</v>
      </c>
      <c r="G225" s="115" t="s">
        <v>858</v>
      </c>
      <c r="I225" s="115" t="s">
        <v>418</v>
      </c>
      <c r="J225" s="115" t="s">
        <v>859</v>
      </c>
      <c r="K225" s="126" t="s">
        <v>860</v>
      </c>
      <c r="L225" s="125">
        <v>225.77513419999997</v>
      </c>
      <c r="M225" s="115" t="s">
        <v>829</v>
      </c>
      <c r="N225" s="115" t="s">
        <v>866</v>
      </c>
      <c r="O225" s="115" t="s">
        <v>891</v>
      </c>
      <c r="P225" s="127" t="s">
        <v>38</v>
      </c>
      <c r="Q225" s="115" t="s">
        <v>788</v>
      </c>
      <c r="R225" s="115" t="s">
        <v>789</v>
      </c>
      <c r="S225" s="115" t="s">
        <v>868</v>
      </c>
      <c r="T225" s="115" t="s">
        <v>892</v>
      </c>
      <c r="U225" s="127">
        <v>240</v>
      </c>
      <c r="V225" s="115" t="s">
        <v>878</v>
      </c>
      <c r="W225" s="115">
        <v>0</v>
      </c>
      <c r="AF225" s="158" t="s">
        <v>785</v>
      </c>
      <c r="AG225" s="158"/>
      <c r="AH225" s="115" t="s">
        <v>879</v>
      </c>
      <c r="AP225" s="115" t="str">
        <f>'CO2'!V53</f>
        <v>Solid petroleum coke. Assumes Fuel High Heat Content Value of 30 mmBtu/short ton</v>
      </c>
    </row>
    <row r="226" spans="1:42" ht="14" customHeight="1" x14ac:dyDescent="0.35">
      <c r="A226" s="115">
        <v>225</v>
      </c>
      <c r="G226" s="115" t="s">
        <v>858</v>
      </c>
      <c r="I226" s="115" t="s">
        <v>418</v>
      </c>
      <c r="J226" s="115" t="s">
        <v>859</v>
      </c>
      <c r="K226" s="126" t="s">
        <v>860</v>
      </c>
      <c r="L226" s="125">
        <v>604.77135839999994</v>
      </c>
      <c r="M226" s="115" t="s">
        <v>829</v>
      </c>
      <c r="N226" s="115" t="s">
        <v>866</v>
      </c>
      <c r="O226" s="115" t="s">
        <v>891</v>
      </c>
      <c r="P226" s="127" t="s">
        <v>599</v>
      </c>
      <c r="Q226" s="115" t="s">
        <v>788</v>
      </c>
      <c r="R226" s="115" t="s">
        <v>789</v>
      </c>
      <c r="S226" s="115" t="s">
        <v>868</v>
      </c>
      <c r="T226" s="115" t="s">
        <v>892</v>
      </c>
      <c r="U226" s="127">
        <v>809</v>
      </c>
      <c r="V226" s="115" t="s">
        <v>878</v>
      </c>
      <c r="W226" s="115">
        <v>0</v>
      </c>
      <c r="AF226" s="158" t="s">
        <v>785</v>
      </c>
      <c r="AG226" s="158"/>
      <c r="AH226" s="115" t="s">
        <v>879</v>
      </c>
      <c r="AP226" s="115" t="str">
        <f>'CO2'!V55</f>
        <v>Assumes Fuel High Heat Content Value of 0.000092 mmBtu/dry scf</v>
      </c>
    </row>
    <row r="227" spans="1:42" ht="14" customHeight="1" x14ac:dyDescent="0.35">
      <c r="A227" s="115">
        <v>226</v>
      </c>
      <c r="G227" s="115" t="s">
        <v>858</v>
      </c>
      <c r="I227" s="115" t="s">
        <v>418</v>
      </c>
      <c r="J227" s="115" t="s">
        <v>859</v>
      </c>
      <c r="K227" s="126" t="s">
        <v>860</v>
      </c>
      <c r="L227" s="125">
        <v>103.286447</v>
      </c>
      <c r="M227" s="115" t="s">
        <v>829</v>
      </c>
      <c r="N227" s="115" t="s">
        <v>866</v>
      </c>
      <c r="O227" s="115" t="s">
        <v>891</v>
      </c>
      <c r="P227" s="127" t="s">
        <v>54</v>
      </c>
      <c r="Q227" s="115" t="s">
        <v>788</v>
      </c>
      <c r="R227" s="115" t="s">
        <v>789</v>
      </c>
      <c r="S227" s="115" t="s">
        <v>868</v>
      </c>
      <c r="T227" s="115" t="s">
        <v>892</v>
      </c>
      <c r="U227" s="127">
        <v>425</v>
      </c>
      <c r="V227" s="115" t="s">
        <v>878</v>
      </c>
      <c r="W227" s="115">
        <v>0</v>
      </c>
      <c r="AF227" s="158" t="s">
        <v>785</v>
      </c>
      <c r="AG227" s="158"/>
      <c r="AH227" s="115" t="s">
        <v>879</v>
      </c>
      <c r="AP227" s="115" t="str">
        <f>'CO2'!V56</f>
        <v>Assumes Fuel High Heat Content Value of 0.000599 mmBtu/dry scf</v>
      </c>
    </row>
    <row r="228" spans="1:42" ht="14" customHeight="1" x14ac:dyDescent="0.35">
      <c r="A228" s="115">
        <v>227</v>
      </c>
      <c r="G228" s="115" t="s">
        <v>858</v>
      </c>
      <c r="I228" s="115" t="s">
        <v>418</v>
      </c>
      <c r="J228" s="115" t="s">
        <v>859</v>
      </c>
      <c r="K228" s="126" t="s">
        <v>860</v>
      </c>
      <c r="L228" s="125">
        <v>135.49594519999999</v>
      </c>
      <c r="M228" s="115" t="s">
        <v>829</v>
      </c>
      <c r="N228" s="115" t="s">
        <v>866</v>
      </c>
      <c r="O228" s="115" t="s">
        <v>891</v>
      </c>
      <c r="P228" s="127" t="s">
        <v>325</v>
      </c>
      <c r="Q228" s="115" t="s">
        <v>788</v>
      </c>
      <c r="R228" s="115" t="s">
        <v>789</v>
      </c>
      <c r="S228" s="115" t="s">
        <v>868</v>
      </c>
      <c r="T228" s="115" t="s">
        <v>892</v>
      </c>
      <c r="U228" s="127">
        <v>255</v>
      </c>
      <c r="V228" s="115" t="s">
        <v>878</v>
      </c>
      <c r="W228" s="115">
        <v>0</v>
      </c>
      <c r="AF228" s="158" t="s">
        <v>785</v>
      </c>
      <c r="AG228" s="158"/>
      <c r="AH228" s="115" t="s">
        <v>879</v>
      </c>
      <c r="AP228" s="115" t="str">
        <f>'CO2'!V57</f>
        <v>Propane gas. Assumes Fuel High Heat Content Value of 0.002516 mmBtu/dry scf</v>
      </c>
    </row>
    <row r="229" spans="1:42" ht="14" customHeight="1" x14ac:dyDescent="0.35">
      <c r="A229" s="115">
        <v>228</v>
      </c>
      <c r="G229" s="115" t="s">
        <v>858</v>
      </c>
      <c r="I229" s="115" t="s">
        <v>418</v>
      </c>
      <c r="J229" s="115" t="s">
        <v>859</v>
      </c>
      <c r="K229" s="126" t="s">
        <v>860</v>
      </c>
      <c r="L229" s="125">
        <v>130.07257999999999</v>
      </c>
      <c r="M229" s="115" t="s">
        <v>829</v>
      </c>
      <c r="N229" s="115" t="s">
        <v>866</v>
      </c>
      <c r="O229" s="115" t="s">
        <v>891</v>
      </c>
      <c r="P229" s="127" t="s">
        <v>236</v>
      </c>
      <c r="Q229" s="115" t="s">
        <v>788</v>
      </c>
      <c r="R229" s="115" t="s">
        <v>789</v>
      </c>
      <c r="S229" s="115" t="s">
        <v>868</v>
      </c>
      <c r="T229" s="115" t="s">
        <v>892</v>
      </c>
      <c r="U229" s="127">
        <v>126</v>
      </c>
      <c r="V229" s="115" t="s">
        <v>878</v>
      </c>
      <c r="W229" s="115">
        <v>0</v>
      </c>
      <c r="AF229" s="158" t="s">
        <v>785</v>
      </c>
      <c r="AG229" s="158"/>
      <c r="AH229" s="115" t="s">
        <v>879</v>
      </c>
      <c r="AP229" s="115" t="str">
        <f>'CO2'!V58</f>
        <v>Assumes Fuel High Heat Content Value of 0.001388 mmBtu/dry scf</v>
      </c>
    </row>
    <row r="230" spans="1:42" ht="14" customHeight="1" x14ac:dyDescent="0.35">
      <c r="A230" s="115">
        <v>229</v>
      </c>
      <c r="G230" s="115" t="s">
        <v>858</v>
      </c>
      <c r="I230" s="115" t="s">
        <v>418</v>
      </c>
      <c r="J230" s="115" t="s">
        <v>859</v>
      </c>
      <c r="K230" s="126" t="s">
        <v>860</v>
      </c>
      <c r="L230" s="125">
        <v>206.79335599999999</v>
      </c>
      <c r="M230" s="115" t="s">
        <v>829</v>
      </c>
      <c r="N230" s="115" t="s">
        <v>866</v>
      </c>
      <c r="O230" s="115" t="s">
        <v>891</v>
      </c>
      <c r="P230" s="115" t="s">
        <v>150</v>
      </c>
      <c r="Q230" s="115" t="s">
        <v>788</v>
      </c>
      <c r="R230" s="115" t="s">
        <v>789</v>
      </c>
      <c r="S230" s="115" t="s">
        <v>868</v>
      </c>
      <c r="T230" s="115" t="s">
        <v>892</v>
      </c>
      <c r="U230" s="127">
        <v>18</v>
      </c>
      <c r="V230" s="115" t="s">
        <v>878</v>
      </c>
      <c r="W230" s="115">
        <v>0</v>
      </c>
      <c r="AF230" s="158" t="s">
        <v>785</v>
      </c>
      <c r="AG230" s="158"/>
      <c r="AH230" s="115" t="s">
        <v>879</v>
      </c>
      <c r="AP230" s="115" t="str">
        <f>'CO2'!V60</f>
        <v xml:space="preserve"> Assumes Fuel High Heat Content Value of 17.48 mmBtu/short ton</v>
      </c>
    </row>
    <row r="231" spans="1:42" ht="14" customHeight="1" x14ac:dyDescent="0.35">
      <c r="A231" s="115">
        <v>230</v>
      </c>
      <c r="G231" s="115" t="s">
        <v>858</v>
      </c>
      <c r="I231" s="115" t="s">
        <v>418</v>
      </c>
      <c r="J231" s="115" t="s">
        <v>859</v>
      </c>
      <c r="K231" s="126" t="s">
        <v>860</v>
      </c>
      <c r="L231" s="115">
        <v>260.51994539999998</v>
      </c>
      <c r="M231" s="115" t="s">
        <v>829</v>
      </c>
      <c r="N231" s="115" t="s">
        <v>866</v>
      </c>
      <c r="O231" s="115" t="s">
        <v>891</v>
      </c>
      <c r="P231" s="115" t="s">
        <v>734</v>
      </c>
      <c r="Q231" s="115" t="s">
        <v>788</v>
      </c>
      <c r="R231" s="115" t="s">
        <v>789</v>
      </c>
      <c r="S231" s="115" t="s">
        <v>868</v>
      </c>
      <c r="T231" s="115" t="s">
        <v>892</v>
      </c>
      <c r="U231" s="127">
        <v>944</v>
      </c>
      <c r="V231" s="115" t="s">
        <v>878</v>
      </c>
      <c r="W231" s="115">
        <v>0</v>
      </c>
      <c r="AF231" s="158" t="s">
        <v>785</v>
      </c>
      <c r="AG231" s="158"/>
      <c r="AH231" s="115" t="s">
        <v>879</v>
      </c>
      <c r="AP231" s="115" t="str">
        <f>'CO2'!V66</f>
        <v>Agricultural byproducts. Assumes Fuel High Heat Content Value of 8.25 mmBtu/short ton</v>
      </c>
    </row>
    <row r="232" spans="1:42" ht="14" customHeight="1" x14ac:dyDescent="0.35">
      <c r="A232" s="115">
        <v>231</v>
      </c>
      <c r="G232" s="115" t="s">
        <v>858</v>
      </c>
      <c r="I232" s="115" t="s">
        <v>418</v>
      </c>
      <c r="J232" s="115" t="s">
        <v>859</v>
      </c>
      <c r="K232" s="126" t="s">
        <v>860</v>
      </c>
      <c r="L232" s="115">
        <v>246.5647008</v>
      </c>
      <c r="M232" s="115" t="s">
        <v>829</v>
      </c>
      <c r="N232" s="115" t="s">
        <v>866</v>
      </c>
      <c r="O232" s="115" t="s">
        <v>891</v>
      </c>
      <c r="P232" s="115" t="s">
        <v>59</v>
      </c>
      <c r="Q232" s="115" t="s">
        <v>788</v>
      </c>
      <c r="R232" s="115" t="s">
        <v>789</v>
      </c>
      <c r="S232" s="115" t="s">
        <v>868</v>
      </c>
      <c r="T232" s="115" t="s">
        <v>892</v>
      </c>
      <c r="U232" s="127">
        <v>231</v>
      </c>
      <c r="V232" s="115" t="s">
        <v>878</v>
      </c>
      <c r="W232" s="115">
        <v>0</v>
      </c>
      <c r="AF232" s="158" t="s">
        <v>785</v>
      </c>
      <c r="AG232" s="158"/>
      <c r="AH232" s="115" t="s">
        <v>879</v>
      </c>
      <c r="AP232" s="115" t="str">
        <f>'CO2'!V67</f>
        <v>Assumes Fuel High Heat Content Value of 8 mmBtu/short ton</v>
      </c>
    </row>
    <row r="233" spans="1:42" ht="14" customHeight="1" x14ac:dyDescent="0.35">
      <c r="A233" s="115">
        <v>232</v>
      </c>
      <c r="G233" s="115" t="s">
        <v>858</v>
      </c>
      <c r="I233" s="115" t="s">
        <v>418</v>
      </c>
      <c r="J233" s="115" t="s">
        <v>859</v>
      </c>
      <c r="K233" s="126" t="s">
        <v>860</v>
      </c>
      <c r="L233" s="115">
        <v>232.60945619999998</v>
      </c>
      <c r="M233" s="115" t="s">
        <v>829</v>
      </c>
      <c r="N233" s="115" t="s">
        <v>866</v>
      </c>
      <c r="O233" s="115" t="s">
        <v>891</v>
      </c>
      <c r="P233" s="115" t="s">
        <v>434</v>
      </c>
      <c r="Q233" s="115" t="s">
        <v>788</v>
      </c>
      <c r="R233" s="115" t="s">
        <v>789</v>
      </c>
      <c r="S233" s="115" t="s">
        <v>868</v>
      </c>
      <c r="T233" s="115" t="s">
        <v>892</v>
      </c>
      <c r="U233" s="127">
        <v>567</v>
      </c>
      <c r="V233" s="115" t="s">
        <v>878</v>
      </c>
      <c r="W233" s="115">
        <v>0</v>
      </c>
      <c r="AF233" s="158" t="s">
        <v>785</v>
      </c>
      <c r="AG233" s="158"/>
      <c r="AH233" s="115" t="s">
        <v>879</v>
      </c>
      <c r="AP233" s="115" t="str">
        <f>'CO2'!V68</f>
        <v>Solid byproducts. Assumes Fuel High Heat Content Value of 10.39 mmBtu/short ton</v>
      </c>
    </row>
    <row r="234" spans="1:42" ht="14" customHeight="1" x14ac:dyDescent="0.35">
      <c r="A234" s="115">
        <v>233</v>
      </c>
      <c r="G234" s="115" t="s">
        <v>858</v>
      </c>
      <c r="I234" s="115" t="s">
        <v>418</v>
      </c>
      <c r="J234" s="115" t="s">
        <v>859</v>
      </c>
      <c r="K234" s="126" t="s">
        <v>860</v>
      </c>
      <c r="L234" s="125">
        <v>114.79456339999999</v>
      </c>
      <c r="M234" s="115" t="s">
        <v>829</v>
      </c>
      <c r="N234" s="115" t="s">
        <v>866</v>
      </c>
      <c r="O234" s="115" t="s">
        <v>891</v>
      </c>
      <c r="P234" s="127" t="s">
        <v>62</v>
      </c>
      <c r="Q234" s="115" t="s">
        <v>788</v>
      </c>
      <c r="R234" s="115" t="s">
        <v>789</v>
      </c>
      <c r="S234" s="115" t="s">
        <v>868</v>
      </c>
      <c r="T234" s="115" t="s">
        <v>892</v>
      </c>
      <c r="U234" s="115">
        <v>502</v>
      </c>
      <c r="V234" s="115" t="s">
        <v>878</v>
      </c>
      <c r="W234" s="115">
        <v>0</v>
      </c>
      <c r="AF234" s="158" t="s">
        <v>785</v>
      </c>
      <c r="AG234" s="158"/>
      <c r="AH234" s="115" t="s">
        <v>879</v>
      </c>
      <c r="AP234" s="115" t="str">
        <f>'CO2'!V70</f>
        <v>Assumes Fuel High Heat Content Value of 0.000485 mmBtu/dry scf</v>
      </c>
    </row>
    <row r="235" spans="1:42" ht="14" customHeight="1" x14ac:dyDescent="0.35">
      <c r="A235" s="115">
        <v>234</v>
      </c>
      <c r="G235" s="115" t="s">
        <v>858</v>
      </c>
      <c r="I235" s="115" t="s">
        <v>418</v>
      </c>
      <c r="J235" s="115" t="s">
        <v>859</v>
      </c>
      <c r="K235" s="126" t="s">
        <v>860</v>
      </c>
      <c r="L235" s="125">
        <v>114.79456339999999</v>
      </c>
      <c r="M235" s="115" t="s">
        <v>829</v>
      </c>
      <c r="N235" s="115" t="s">
        <v>866</v>
      </c>
      <c r="O235" s="115" t="s">
        <v>891</v>
      </c>
      <c r="P235" s="127" t="s">
        <v>236</v>
      </c>
      <c r="Q235" s="115" t="s">
        <v>788</v>
      </c>
      <c r="R235" s="115" t="s">
        <v>789</v>
      </c>
      <c r="S235" s="115" t="s">
        <v>868</v>
      </c>
      <c r="T235" s="115" t="s">
        <v>892</v>
      </c>
      <c r="U235" s="115">
        <v>126</v>
      </c>
      <c r="V235" s="115" t="s">
        <v>878</v>
      </c>
      <c r="W235" s="115">
        <v>0</v>
      </c>
      <c r="AF235" s="158" t="s">
        <v>785</v>
      </c>
      <c r="AG235" s="158"/>
      <c r="AH235" s="115" t="s">
        <v>879</v>
      </c>
      <c r="AP235" s="115" t="str">
        <f>'CO2'!V71</f>
        <v>Other Biomass Gases. Assumes Fuel High Heat Content Value of 0.000655 mmBtu/dry scf</v>
      </c>
    </row>
    <row r="236" spans="1:42" ht="14" customHeight="1" x14ac:dyDescent="0.35">
      <c r="A236" s="115">
        <v>235</v>
      </c>
      <c r="G236" s="115" t="s">
        <v>858</v>
      </c>
      <c r="I236" s="115" t="s">
        <v>418</v>
      </c>
      <c r="J236" s="115" t="s">
        <v>859</v>
      </c>
      <c r="K236" s="126" t="s">
        <v>860</v>
      </c>
      <c r="L236" s="125">
        <v>150.88419279999999</v>
      </c>
      <c r="M236" s="115" t="s">
        <v>829</v>
      </c>
      <c r="N236" s="115" t="s">
        <v>866</v>
      </c>
      <c r="O236" s="115" t="s">
        <v>891</v>
      </c>
      <c r="P236" s="127" t="s">
        <v>27</v>
      </c>
      <c r="Q236" s="115" t="s">
        <v>788</v>
      </c>
      <c r="R236" s="115" t="s">
        <v>789</v>
      </c>
      <c r="S236" s="115" t="s">
        <v>868</v>
      </c>
      <c r="T236" s="115" t="s">
        <v>892</v>
      </c>
      <c r="U236" s="127">
        <v>79</v>
      </c>
      <c r="V236" s="115" t="s">
        <v>878</v>
      </c>
      <c r="W236" s="115">
        <v>0</v>
      </c>
      <c r="AF236" s="158" t="s">
        <v>785</v>
      </c>
      <c r="AG236" s="158"/>
      <c r="AH236" s="115" t="s">
        <v>879</v>
      </c>
      <c r="AP236" s="115" t="str">
        <f>'CO2'!V73</f>
        <v>Assumes Fuel High Heat Content Value of 0.084 mmBtu/gallon</v>
      </c>
    </row>
    <row r="237" spans="1:42" ht="14" customHeight="1" x14ac:dyDescent="0.35">
      <c r="A237" s="115">
        <v>236</v>
      </c>
      <c r="G237" s="115" t="s">
        <v>858</v>
      </c>
      <c r="I237" s="115" t="s">
        <v>418</v>
      </c>
      <c r="J237" s="115" t="s">
        <v>859</v>
      </c>
      <c r="K237" s="126" t="s">
        <v>860</v>
      </c>
      <c r="L237" s="125">
        <v>162.78914079999998</v>
      </c>
      <c r="M237" s="115" t="s">
        <v>829</v>
      </c>
      <c r="N237" s="115" t="s">
        <v>866</v>
      </c>
      <c r="O237" s="115" t="s">
        <v>891</v>
      </c>
      <c r="P237" s="127" t="s">
        <v>171</v>
      </c>
      <c r="Q237" s="115" t="s">
        <v>788</v>
      </c>
      <c r="R237" s="115" t="s">
        <v>789</v>
      </c>
      <c r="S237" s="115" t="s">
        <v>868</v>
      </c>
      <c r="T237" s="115" t="s">
        <v>892</v>
      </c>
      <c r="U237" s="127">
        <v>44</v>
      </c>
      <c r="V237" s="115" t="s">
        <v>878</v>
      </c>
      <c r="W237" s="115">
        <v>0</v>
      </c>
      <c r="AF237" s="158" t="s">
        <v>785</v>
      </c>
      <c r="AG237" s="158"/>
      <c r="AH237" s="115" t="s">
        <v>879</v>
      </c>
      <c r="AP237" s="115" t="str">
        <f>'CO2'!V74</f>
        <v>100% biodiesel. Assumes Fuel High Heat Content Value of 0.128 mmBtu/gallon</v>
      </c>
    </row>
    <row r="238" spans="1:42" ht="14" customHeight="1" x14ac:dyDescent="0.35">
      <c r="A238" s="115">
        <v>237</v>
      </c>
      <c r="G238" s="115" t="s">
        <v>858</v>
      </c>
      <c r="I238" s="115" t="s">
        <v>418</v>
      </c>
      <c r="J238" s="115" t="s">
        <v>859</v>
      </c>
      <c r="K238" s="126" t="s">
        <v>860</v>
      </c>
      <c r="L238" s="125">
        <v>156.6602972</v>
      </c>
      <c r="M238" s="115" t="s">
        <v>829</v>
      </c>
      <c r="N238" s="115" t="s">
        <v>866</v>
      </c>
      <c r="O238" s="115" t="s">
        <v>891</v>
      </c>
      <c r="P238" s="127" t="s">
        <v>66</v>
      </c>
      <c r="Q238" s="115" t="s">
        <v>788</v>
      </c>
      <c r="R238" s="115" t="s">
        <v>789</v>
      </c>
      <c r="S238" s="115" t="s">
        <v>868</v>
      </c>
      <c r="T238" s="115" t="s">
        <v>892</v>
      </c>
      <c r="U238" s="127">
        <v>283</v>
      </c>
      <c r="V238" s="115" t="s">
        <v>878</v>
      </c>
      <c r="W238" s="115">
        <v>0</v>
      </c>
      <c r="AF238" s="158" t="s">
        <v>785</v>
      </c>
      <c r="AG238" s="158"/>
      <c r="AH238" s="115" t="s">
        <v>879</v>
      </c>
      <c r="AP238" s="115" t="str">
        <f>'CO2'!V75</f>
        <v>Assumes Fuel High Heat Content Value of 0.125 mmBtu/gallon</v>
      </c>
    </row>
    <row r="239" spans="1:42" ht="14" customHeight="1" x14ac:dyDescent="0.35">
      <c r="A239" s="115">
        <v>238</v>
      </c>
      <c r="G239" s="115" t="s">
        <v>858</v>
      </c>
      <c r="I239" s="115" t="s">
        <v>418</v>
      </c>
      <c r="J239" s="115" t="s">
        <v>859</v>
      </c>
      <c r="K239" s="126" t="s">
        <v>860</v>
      </c>
      <c r="L239" s="125">
        <v>179.78676099999998</v>
      </c>
      <c r="M239" s="115" t="s">
        <v>829</v>
      </c>
      <c r="N239" s="115" t="s">
        <v>866</v>
      </c>
      <c r="O239" s="115" t="s">
        <v>891</v>
      </c>
      <c r="P239" s="127" t="s">
        <v>67</v>
      </c>
      <c r="Q239" s="115" t="s">
        <v>788</v>
      </c>
      <c r="R239" s="115" t="s">
        <v>789</v>
      </c>
      <c r="S239" s="115" t="s">
        <v>868</v>
      </c>
      <c r="T239" s="115" t="s">
        <v>892</v>
      </c>
      <c r="U239" s="127">
        <v>993</v>
      </c>
      <c r="V239" s="115" t="s">
        <v>878</v>
      </c>
      <c r="W239" s="115">
        <v>0</v>
      </c>
      <c r="AF239" s="158" t="s">
        <v>785</v>
      </c>
      <c r="AG239" s="158"/>
      <c r="AH239" s="115" t="s">
        <v>879</v>
      </c>
      <c r="AP239" s="115" t="str">
        <f>'CO2'!V76</f>
        <v>Vegetable oil. Assumes Fuel High Heat Content Value of 0.12 mmBtu/gallon</v>
      </c>
    </row>
    <row r="240" spans="1:42" ht="14" customHeight="1" x14ac:dyDescent="0.35">
      <c r="A240" s="115">
        <v>239</v>
      </c>
      <c r="G240" s="115" t="s">
        <v>858</v>
      </c>
      <c r="I240" s="115" t="s">
        <v>426</v>
      </c>
      <c r="J240" s="115" t="s">
        <v>861</v>
      </c>
      <c r="K240" s="115" t="s">
        <v>862</v>
      </c>
      <c r="L240" s="125">
        <v>2.4250819999999996E-2</v>
      </c>
      <c r="M240" s="115" t="s">
        <v>829</v>
      </c>
      <c r="N240" s="115" t="s">
        <v>866</v>
      </c>
      <c r="O240" s="115" t="s">
        <v>891</v>
      </c>
      <c r="P240" s="127" t="s">
        <v>2</v>
      </c>
      <c r="Q240" s="115" t="s">
        <v>788</v>
      </c>
      <c r="R240" s="115" t="s">
        <v>789</v>
      </c>
      <c r="S240" s="115" t="s">
        <v>868</v>
      </c>
      <c r="T240" s="115" t="s">
        <v>892</v>
      </c>
      <c r="U240" s="127">
        <v>640</v>
      </c>
      <c r="V240" s="115" t="s">
        <v>878</v>
      </c>
      <c r="W240" s="115">
        <v>0</v>
      </c>
      <c r="AF240" s="158" t="s">
        <v>877</v>
      </c>
      <c r="AG240" s="158"/>
      <c r="AH240" s="115" t="s">
        <v>879</v>
      </c>
      <c r="AP240" s="115" t="str">
        <f>AP180</f>
        <v>Assumes Fuel High Heat Content Value of 25.09 mmBtu/short ton</v>
      </c>
    </row>
    <row r="241" spans="1:42" ht="14" customHeight="1" x14ac:dyDescent="0.35">
      <c r="A241" s="115">
        <v>240</v>
      </c>
      <c r="G241" s="115" t="s">
        <v>858</v>
      </c>
      <c r="I241" s="115" t="s">
        <v>426</v>
      </c>
      <c r="J241" s="115" t="s">
        <v>861</v>
      </c>
      <c r="K241" s="115" t="s">
        <v>862</v>
      </c>
      <c r="L241" s="125">
        <v>2.4250819999999996E-2</v>
      </c>
      <c r="M241" s="115" t="s">
        <v>829</v>
      </c>
      <c r="N241" s="115" t="s">
        <v>866</v>
      </c>
      <c r="O241" s="115" t="s">
        <v>891</v>
      </c>
      <c r="P241" s="127" t="s">
        <v>477</v>
      </c>
      <c r="Q241" s="115" t="s">
        <v>788</v>
      </c>
      <c r="R241" s="115" t="s">
        <v>789</v>
      </c>
      <c r="S241" s="115" t="s">
        <v>868</v>
      </c>
      <c r="T241" s="115" t="s">
        <v>892</v>
      </c>
      <c r="U241" s="127">
        <v>663</v>
      </c>
      <c r="V241" s="115" t="s">
        <v>878</v>
      </c>
      <c r="W241" s="115">
        <v>0</v>
      </c>
      <c r="AF241" s="158" t="s">
        <v>877</v>
      </c>
      <c r="AG241" s="158"/>
      <c r="AH241" s="115" t="s">
        <v>879</v>
      </c>
      <c r="AP241" s="115" t="str">
        <f t="shared" ref="AP241:AP283" si="4">AP181</f>
        <v>Assumes Fuel High Heat Content Value of 24.93 mmBtu/short ton</v>
      </c>
    </row>
    <row r="242" spans="1:42" ht="14" customHeight="1" x14ac:dyDescent="0.35">
      <c r="A242" s="115">
        <v>241</v>
      </c>
      <c r="G242" s="115" t="s">
        <v>858</v>
      </c>
      <c r="I242" s="115" t="s">
        <v>426</v>
      </c>
      <c r="J242" s="115" t="s">
        <v>861</v>
      </c>
      <c r="K242" s="115" t="s">
        <v>862</v>
      </c>
      <c r="L242" s="125">
        <v>2.4250819999999996E-2</v>
      </c>
      <c r="M242" s="115" t="s">
        <v>829</v>
      </c>
      <c r="N242" s="115" t="s">
        <v>866</v>
      </c>
      <c r="O242" s="115" t="s">
        <v>891</v>
      </c>
      <c r="P242" s="127" t="s">
        <v>379</v>
      </c>
      <c r="Q242" s="115" t="s">
        <v>788</v>
      </c>
      <c r="R242" s="115" t="s">
        <v>789</v>
      </c>
      <c r="S242" s="115" t="s">
        <v>868</v>
      </c>
      <c r="T242" s="115" t="s">
        <v>892</v>
      </c>
      <c r="U242" s="127">
        <v>323</v>
      </c>
      <c r="V242" s="115" t="s">
        <v>878</v>
      </c>
      <c r="W242" s="115">
        <v>0</v>
      </c>
      <c r="AF242" s="158" t="s">
        <v>877</v>
      </c>
      <c r="AG242" s="158"/>
      <c r="AH242" s="115" t="s">
        <v>879</v>
      </c>
      <c r="AP242" s="115" t="str">
        <f t="shared" si="4"/>
        <v>Assumes Fuel High Heat Content Value of 17.25 mmBtu/short ton</v>
      </c>
    </row>
    <row r="243" spans="1:42" ht="14" customHeight="1" x14ac:dyDescent="0.35">
      <c r="A243" s="115">
        <v>242</v>
      </c>
      <c r="G243" s="115" t="s">
        <v>858</v>
      </c>
      <c r="I243" s="115" t="s">
        <v>426</v>
      </c>
      <c r="J243" s="115" t="s">
        <v>861</v>
      </c>
      <c r="K243" s="115" t="s">
        <v>862</v>
      </c>
      <c r="L243" s="125">
        <v>2.4250819999999996E-2</v>
      </c>
      <c r="M243" s="115" t="s">
        <v>829</v>
      </c>
      <c r="N243" s="115" t="s">
        <v>866</v>
      </c>
      <c r="O243" s="115" t="s">
        <v>891</v>
      </c>
      <c r="P243" s="127" t="s">
        <v>5</v>
      </c>
      <c r="Q243" s="115" t="s">
        <v>788</v>
      </c>
      <c r="R243" s="115" t="s">
        <v>789</v>
      </c>
      <c r="S243" s="115" t="s">
        <v>868</v>
      </c>
      <c r="T243" s="115" t="s">
        <v>892</v>
      </c>
      <c r="U243" s="127">
        <v>173</v>
      </c>
      <c r="V243" s="115" t="s">
        <v>878</v>
      </c>
      <c r="W243" s="115">
        <v>0</v>
      </c>
      <c r="AF243" s="158" t="s">
        <v>877</v>
      </c>
      <c r="AG243" s="158"/>
      <c r="AH243" s="115" t="s">
        <v>879</v>
      </c>
      <c r="AP243" s="115" t="str">
        <f t="shared" si="4"/>
        <v>Assumes Fuel High Heat Content Value of 14.21 mmBtu/short ton</v>
      </c>
    </row>
    <row r="244" spans="1:42" ht="14" customHeight="1" x14ac:dyDescent="0.35">
      <c r="A244" s="115">
        <v>243</v>
      </c>
      <c r="G244" s="115" t="s">
        <v>858</v>
      </c>
      <c r="I244" s="115" t="s">
        <v>426</v>
      </c>
      <c r="J244" s="115" t="s">
        <v>861</v>
      </c>
      <c r="K244" s="115" t="s">
        <v>862</v>
      </c>
      <c r="L244" s="125">
        <v>2.4250819999999996E-2</v>
      </c>
      <c r="M244" s="115" t="s">
        <v>829</v>
      </c>
      <c r="N244" s="115" t="s">
        <v>866</v>
      </c>
      <c r="O244" s="115" t="s">
        <v>891</v>
      </c>
      <c r="P244" s="127" t="s">
        <v>516</v>
      </c>
      <c r="Q244" s="115" t="s">
        <v>788</v>
      </c>
      <c r="R244" s="115" t="s">
        <v>789</v>
      </c>
      <c r="S244" s="115" t="s">
        <v>868</v>
      </c>
      <c r="T244" s="115" t="s">
        <v>892</v>
      </c>
      <c r="U244" s="127">
        <v>724</v>
      </c>
      <c r="V244" s="115" t="s">
        <v>878</v>
      </c>
      <c r="W244" s="115">
        <v>0</v>
      </c>
      <c r="AF244" s="158" t="s">
        <v>877</v>
      </c>
      <c r="AG244" s="158"/>
      <c r="AH244" s="115" t="s">
        <v>879</v>
      </c>
      <c r="AP244" s="115" t="str">
        <f t="shared" si="4"/>
        <v>Assumes Fuel High Heat Content Value of 24.8 mmBtu/short ton</v>
      </c>
    </row>
    <row r="245" spans="1:42" ht="14" customHeight="1" x14ac:dyDescent="0.35">
      <c r="A245" s="115">
        <v>244</v>
      </c>
      <c r="G245" s="115" t="s">
        <v>858</v>
      </c>
      <c r="I245" s="115" t="s">
        <v>426</v>
      </c>
      <c r="J245" s="115" t="s">
        <v>861</v>
      </c>
      <c r="K245" s="115" t="s">
        <v>862</v>
      </c>
      <c r="L245" s="125">
        <v>2.4250819999999996E-2</v>
      </c>
      <c r="M245" s="115" t="s">
        <v>829</v>
      </c>
      <c r="N245" s="115" t="s">
        <v>866</v>
      </c>
      <c r="O245" s="115" t="s">
        <v>891</v>
      </c>
      <c r="P245" s="127" t="s">
        <v>510</v>
      </c>
      <c r="Q245" s="115" t="s">
        <v>788</v>
      </c>
      <c r="R245" s="115" t="s">
        <v>789</v>
      </c>
      <c r="S245" s="115" t="s">
        <v>868</v>
      </c>
      <c r="T245" s="115" t="s">
        <v>892</v>
      </c>
      <c r="U245" s="127">
        <v>717</v>
      </c>
      <c r="V245" s="115" t="s">
        <v>878</v>
      </c>
      <c r="W245" s="115">
        <v>0</v>
      </c>
      <c r="AF245" s="158" t="s">
        <v>877</v>
      </c>
      <c r="AG245" s="158"/>
      <c r="AH245" s="115" t="s">
        <v>879</v>
      </c>
      <c r="AP245" s="115" t="str">
        <f t="shared" si="4"/>
        <v>Mixed coal for commercial sector use. Assumes Fuel High Heat Content Value of 21.39 mmBtu/short ton</v>
      </c>
    </row>
    <row r="246" spans="1:42" ht="14" customHeight="1" x14ac:dyDescent="0.35">
      <c r="A246" s="115">
        <v>245</v>
      </c>
      <c r="G246" s="115" t="s">
        <v>858</v>
      </c>
      <c r="I246" s="115" t="s">
        <v>426</v>
      </c>
      <c r="J246" s="115" t="s">
        <v>861</v>
      </c>
      <c r="K246" s="115" t="s">
        <v>862</v>
      </c>
      <c r="L246" s="125">
        <v>2.4250819999999996E-2</v>
      </c>
      <c r="M246" s="115" t="s">
        <v>829</v>
      </c>
      <c r="N246" s="115" t="s">
        <v>866</v>
      </c>
      <c r="O246" s="115" t="s">
        <v>891</v>
      </c>
      <c r="P246" s="127" t="s">
        <v>510</v>
      </c>
      <c r="Q246" s="115" t="s">
        <v>788</v>
      </c>
      <c r="R246" s="115" t="s">
        <v>789</v>
      </c>
      <c r="S246" s="115" t="s">
        <v>868</v>
      </c>
      <c r="T246" s="115" t="s">
        <v>892</v>
      </c>
      <c r="U246" s="127">
        <v>717</v>
      </c>
      <c r="V246" s="115" t="s">
        <v>878</v>
      </c>
      <c r="W246" s="115">
        <v>0</v>
      </c>
      <c r="AF246" s="158" t="s">
        <v>877</v>
      </c>
      <c r="AG246" s="158"/>
      <c r="AH246" s="115" t="s">
        <v>879</v>
      </c>
      <c r="AP246" s="115" t="str">
        <f t="shared" si="4"/>
        <v>Mixed coal for use in industrial coking. Assumes Fuel High Heat Content Value of 26.28 mmBtu/short ton</v>
      </c>
    </row>
    <row r="247" spans="1:42" ht="14" customHeight="1" x14ac:dyDescent="0.35">
      <c r="A247" s="115">
        <v>246</v>
      </c>
      <c r="G247" s="115" t="s">
        <v>858</v>
      </c>
      <c r="I247" s="115" t="s">
        <v>426</v>
      </c>
      <c r="J247" s="115" t="s">
        <v>861</v>
      </c>
      <c r="K247" s="115" t="s">
        <v>862</v>
      </c>
      <c r="L247" s="125">
        <v>2.4250819999999996E-2</v>
      </c>
      <c r="M247" s="115" t="s">
        <v>829</v>
      </c>
      <c r="N247" s="115" t="s">
        <v>866</v>
      </c>
      <c r="O247" s="115" t="s">
        <v>891</v>
      </c>
      <c r="P247" s="127" t="s">
        <v>510</v>
      </c>
      <c r="Q247" s="115" t="s">
        <v>788</v>
      </c>
      <c r="R247" s="115" t="s">
        <v>789</v>
      </c>
      <c r="S247" s="115" t="s">
        <v>868</v>
      </c>
      <c r="T247" s="115" t="s">
        <v>892</v>
      </c>
      <c r="U247" s="127">
        <v>717</v>
      </c>
      <c r="V247" s="115" t="s">
        <v>878</v>
      </c>
      <c r="W247" s="115">
        <v>0</v>
      </c>
      <c r="AF247" s="158" t="s">
        <v>877</v>
      </c>
      <c r="AG247" s="158"/>
      <c r="AH247" s="115" t="s">
        <v>879</v>
      </c>
      <c r="AP247" s="115" t="str">
        <f t="shared" si="4"/>
        <v>Mixed coal for industrial sector use. Assumes Fuel High Heat Content Value of 22.35 mmBtu/short ton</v>
      </c>
    </row>
    <row r="248" spans="1:42" ht="14" customHeight="1" x14ac:dyDescent="0.35">
      <c r="A248" s="115">
        <v>247</v>
      </c>
      <c r="G248" s="115" t="s">
        <v>858</v>
      </c>
      <c r="I248" s="115" t="s">
        <v>426</v>
      </c>
      <c r="J248" s="115" t="s">
        <v>861</v>
      </c>
      <c r="K248" s="115" t="s">
        <v>862</v>
      </c>
      <c r="L248" s="125">
        <v>2.4250819999999996E-2</v>
      </c>
      <c r="M248" s="115" t="s">
        <v>829</v>
      </c>
      <c r="N248" s="115" t="s">
        <v>866</v>
      </c>
      <c r="O248" s="115" t="s">
        <v>891</v>
      </c>
      <c r="P248" s="127" t="s">
        <v>510</v>
      </c>
      <c r="Q248" s="115" t="s">
        <v>788</v>
      </c>
      <c r="R248" s="115" t="s">
        <v>789</v>
      </c>
      <c r="S248" s="115" t="s">
        <v>868</v>
      </c>
      <c r="T248" s="115" t="s">
        <v>892</v>
      </c>
      <c r="U248" s="127">
        <v>717</v>
      </c>
      <c r="V248" s="115" t="s">
        <v>878</v>
      </c>
      <c r="W248" s="115">
        <v>0</v>
      </c>
      <c r="AF248" s="158" t="s">
        <v>877</v>
      </c>
      <c r="AG248" s="158"/>
      <c r="AH248" s="115" t="s">
        <v>879</v>
      </c>
      <c r="AP248" s="115" t="str">
        <f t="shared" si="4"/>
        <v>Mixed coal for use in electric power sector.Assumes Fuel High Heat Content Value of 19.73 mmBtu/short ton</v>
      </c>
    </row>
    <row r="249" spans="1:42" ht="14" customHeight="1" x14ac:dyDescent="0.35">
      <c r="A249" s="115">
        <v>248</v>
      </c>
      <c r="G249" s="115" t="s">
        <v>858</v>
      </c>
      <c r="I249" s="115" t="s">
        <v>426</v>
      </c>
      <c r="J249" s="115" t="s">
        <v>861</v>
      </c>
      <c r="K249" s="115" t="s">
        <v>862</v>
      </c>
      <c r="L249" s="125">
        <v>2.20462E-3</v>
      </c>
      <c r="M249" s="115" t="s">
        <v>829</v>
      </c>
      <c r="N249" s="115" t="s">
        <v>866</v>
      </c>
      <c r="O249" s="115" t="s">
        <v>891</v>
      </c>
      <c r="P249" s="127" t="s">
        <v>291</v>
      </c>
      <c r="Q249" s="115" t="s">
        <v>788</v>
      </c>
      <c r="R249" s="115" t="s">
        <v>789</v>
      </c>
      <c r="S249" s="115" t="s">
        <v>868</v>
      </c>
      <c r="T249" s="115" t="s">
        <v>892</v>
      </c>
      <c r="U249" s="127">
        <v>209</v>
      </c>
      <c r="V249" s="115" t="s">
        <v>878</v>
      </c>
      <c r="W249" s="115">
        <v>0</v>
      </c>
      <c r="AF249" s="158" t="s">
        <v>877</v>
      </c>
      <c r="AG249" s="158"/>
      <c r="AH249" s="115" t="s">
        <v>879</v>
      </c>
      <c r="AP249" s="115" t="str">
        <f t="shared" si="4"/>
        <v>For U.S. weighted average natural gas. Assumes Fuel High Heat Content Value of 0.001026 mmBtu/dry scf</v>
      </c>
    </row>
    <row r="250" spans="1:42" ht="14" customHeight="1" x14ac:dyDescent="0.35">
      <c r="A250" s="115">
        <v>249</v>
      </c>
      <c r="G250" s="115" t="s">
        <v>858</v>
      </c>
      <c r="I250" s="115" t="s">
        <v>426</v>
      </c>
      <c r="J250" s="115" t="s">
        <v>861</v>
      </c>
      <c r="K250" s="115" t="s">
        <v>862</v>
      </c>
      <c r="L250" s="125">
        <v>6.6138599999999992E-3</v>
      </c>
      <c r="M250" s="115" t="s">
        <v>829</v>
      </c>
      <c r="N250" s="115" t="s">
        <v>866</v>
      </c>
      <c r="O250" s="115" t="s">
        <v>891</v>
      </c>
      <c r="P250" s="127" t="s">
        <v>614</v>
      </c>
      <c r="Q250" s="115" t="s">
        <v>788</v>
      </c>
      <c r="R250" s="115" t="s">
        <v>789</v>
      </c>
      <c r="S250" s="115" t="s">
        <v>868</v>
      </c>
      <c r="T250" s="115" t="s">
        <v>892</v>
      </c>
      <c r="U250" s="127">
        <v>824</v>
      </c>
      <c r="V250" s="115" t="s">
        <v>878</v>
      </c>
      <c r="W250" s="115">
        <v>0</v>
      </c>
      <c r="AF250" s="158" t="s">
        <v>877</v>
      </c>
      <c r="AG250" s="158"/>
      <c r="AH250" s="115" t="s">
        <v>879</v>
      </c>
      <c r="AP250" s="115" t="str">
        <f t="shared" si="4"/>
        <v>Assumes Fuel High Heat Content Value of 0.139 mmBtu/gallon</v>
      </c>
    </row>
    <row r="251" spans="1:42" ht="14" customHeight="1" x14ac:dyDescent="0.35">
      <c r="A251" s="115">
        <v>250</v>
      </c>
      <c r="G251" s="115" t="s">
        <v>858</v>
      </c>
      <c r="I251" s="115" t="s">
        <v>426</v>
      </c>
      <c r="J251" s="115" t="s">
        <v>861</v>
      </c>
      <c r="K251" s="115" t="s">
        <v>862</v>
      </c>
      <c r="L251" s="125">
        <v>6.6138599999999992E-3</v>
      </c>
      <c r="M251" s="115" t="s">
        <v>829</v>
      </c>
      <c r="N251" s="115" t="s">
        <v>866</v>
      </c>
      <c r="O251" s="115" t="s">
        <v>891</v>
      </c>
      <c r="P251" s="127" t="s">
        <v>178</v>
      </c>
      <c r="Q251" s="115" t="s">
        <v>788</v>
      </c>
      <c r="R251" s="115" t="s">
        <v>789</v>
      </c>
      <c r="S251" s="115" t="s">
        <v>868</v>
      </c>
      <c r="T251" s="115" t="s">
        <v>892</v>
      </c>
      <c r="U251" s="127">
        <v>58</v>
      </c>
      <c r="V251" s="115" t="s">
        <v>878</v>
      </c>
      <c r="W251" s="115">
        <v>0</v>
      </c>
      <c r="AF251" s="158" t="s">
        <v>877</v>
      </c>
      <c r="AG251" s="158"/>
      <c r="AH251" s="115" t="s">
        <v>879</v>
      </c>
      <c r="AP251" s="115" t="str">
        <f t="shared" si="4"/>
        <v>Assumes Fuel High Heat Content Value of 0.138 mmBtu/gallon</v>
      </c>
    </row>
    <row r="252" spans="1:42" ht="14" customHeight="1" x14ac:dyDescent="0.35">
      <c r="A252" s="115">
        <v>251</v>
      </c>
      <c r="G252" s="115" t="s">
        <v>858</v>
      </c>
      <c r="I252" s="115" t="s">
        <v>426</v>
      </c>
      <c r="J252" s="115" t="s">
        <v>861</v>
      </c>
      <c r="K252" s="115" t="s">
        <v>862</v>
      </c>
      <c r="L252" s="125">
        <v>6.6138599999999992E-3</v>
      </c>
      <c r="M252" s="115" t="s">
        <v>829</v>
      </c>
      <c r="N252" s="115" t="s">
        <v>866</v>
      </c>
      <c r="O252" s="115" t="s">
        <v>891</v>
      </c>
      <c r="P252" s="127" t="s">
        <v>615</v>
      </c>
      <c r="Q252" s="115" t="s">
        <v>788</v>
      </c>
      <c r="R252" s="115" t="s">
        <v>789</v>
      </c>
      <c r="S252" s="115" t="s">
        <v>868</v>
      </c>
      <c r="T252" s="115" t="s">
        <v>892</v>
      </c>
      <c r="U252" s="127">
        <v>825</v>
      </c>
      <c r="V252" s="115" t="s">
        <v>878</v>
      </c>
      <c r="W252" s="115">
        <v>0</v>
      </c>
      <c r="AF252" s="158" t="s">
        <v>877</v>
      </c>
      <c r="AG252" s="158"/>
      <c r="AH252" s="115" t="s">
        <v>879</v>
      </c>
      <c r="AP252" s="115" t="str">
        <f t="shared" si="4"/>
        <v>Assumes Fuel High Heat Content Value of 0.146 mmBtu/gallon</v>
      </c>
    </row>
    <row r="253" spans="1:42" ht="14" customHeight="1" x14ac:dyDescent="0.35">
      <c r="A253" s="115">
        <v>252</v>
      </c>
      <c r="G253" s="115" t="s">
        <v>858</v>
      </c>
      <c r="I253" s="115" t="s">
        <v>426</v>
      </c>
      <c r="J253" s="115" t="s">
        <v>861</v>
      </c>
      <c r="K253" s="115" t="s">
        <v>862</v>
      </c>
      <c r="L253" s="125">
        <v>6.6138599999999992E-3</v>
      </c>
      <c r="M253" s="115" t="s">
        <v>829</v>
      </c>
      <c r="N253" s="115" t="s">
        <v>866</v>
      </c>
      <c r="O253" s="115" t="s">
        <v>891</v>
      </c>
      <c r="P253" s="127" t="s">
        <v>712</v>
      </c>
      <c r="Q253" s="115" t="s">
        <v>788</v>
      </c>
      <c r="R253" s="115" t="s">
        <v>789</v>
      </c>
      <c r="S253" s="115" t="s">
        <v>868</v>
      </c>
      <c r="T253" s="115" t="s">
        <v>892</v>
      </c>
      <c r="U253" s="127">
        <v>922</v>
      </c>
      <c r="V253" s="115" t="s">
        <v>878</v>
      </c>
      <c r="W253" s="115">
        <v>0</v>
      </c>
      <c r="AF253" s="158" t="s">
        <v>877</v>
      </c>
      <c r="AG253" s="158"/>
      <c r="AH253" s="115" t="s">
        <v>879</v>
      </c>
      <c r="AP253" s="115" t="str">
        <f t="shared" si="4"/>
        <v>Assumes Fuel High Heat Content Value of 0.14 mmBtu/gallon</v>
      </c>
    </row>
    <row r="254" spans="1:42" ht="14" customHeight="1" x14ac:dyDescent="0.35">
      <c r="A254" s="115">
        <v>253</v>
      </c>
      <c r="G254" s="115" t="s">
        <v>858</v>
      </c>
      <c r="I254" s="115" t="s">
        <v>426</v>
      </c>
      <c r="J254" s="115" t="s">
        <v>861</v>
      </c>
      <c r="K254" s="115" t="s">
        <v>862</v>
      </c>
      <c r="L254" s="125">
        <v>6.6138599999999992E-3</v>
      </c>
      <c r="M254" s="115" t="s">
        <v>829</v>
      </c>
      <c r="N254" s="115" t="s">
        <v>866</v>
      </c>
      <c r="O254" s="115" t="s">
        <v>891</v>
      </c>
      <c r="P254" s="127" t="s">
        <v>713</v>
      </c>
      <c r="Q254" s="115" t="s">
        <v>788</v>
      </c>
      <c r="R254" s="115" t="s">
        <v>789</v>
      </c>
      <c r="S254" s="115" t="s">
        <v>868</v>
      </c>
      <c r="T254" s="115" t="s">
        <v>892</v>
      </c>
      <c r="U254" s="127">
        <v>923</v>
      </c>
      <c r="V254" s="115" t="s">
        <v>878</v>
      </c>
      <c r="W254" s="115">
        <v>0</v>
      </c>
      <c r="AF254" s="158" t="s">
        <v>877</v>
      </c>
      <c r="AG254" s="158"/>
      <c r="AH254" s="115" t="s">
        <v>879</v>
      </c>
      <c r="AP254" s="115" t="str">
        <f t="shared" si="4"/>
        <v>Assumes Fuel High Heat Content Value of 0.15 mmBtu/gallon</v>
      </c>
    </row>
    <row r="255" spans="1:42" ht="14" customHeight="1" x14ac:dyDescent="0.35">
      <c r="A255" s="115">
        <v>254</v>
      </c>
      <c r="G255" s="115" t="s">
        <v>858</v>
      </c>
      <c r="I255" s="115" t="s">
        <v>426</v>
      </c>
      <c r="J255" s="115" t="s">
        <v>861</v>
      </c>
      <c r="K255" s="115" t="s">
        <v>862</v>
      </c>
      <c r="L255" s="125">
        <v>6.6138599999999992E-3</v>
      </c>
      <c r="M255" s="115" t="s">
        <v>829</v>
      </c>
      <c r="N255" s="115" t="s">
        <v>866</v>
      </c>
      <c r="O255" s="115" t="s">
        <v>891</v>
      </c>
      <c r="P255" s="127" t="s">
        <v>295</v>
      </c>
      <c r="Q255" s="115" t="s">
        <v>788</v>
      </c>
      <c r="R255" s="115" t="s">
        <v>789</v>
      </c>
      <c r="S255" s="115" t="s">
        <v>868</v>
      </c>
      <c r="T255" s="115" t="s">
        <v>892</v>
      </c>
      <c r="U255" s="127">
        <v>216</v>
      </c>
      <c r="V255" s="115" t="s">
        <v>878</v>
      </c>
      <c r="W255" s="115">
        <v>0</v>
      </c>
      <c r="AF255" s="158" t="s">
        <v>877</v>
      </c>
      <c r="AG255" s="158"/>
      <c r="AH255" s="115" t="s">
        <v>879</v>
      </c>
      <c r="AP255" s="115" t="str">
        <f t="shared" si="4"/>
        <v>Used oil. Assumes Fuel High Heat Content Value of 0.138 mmBtu/gallon</v>
      </c>
    </row>
    <row r="256" spans="1:42" ht="14" customHeight="1" x14ac:dyDescent="0.35">
      <c r="A256" s="115">
        <v>255</v>
      </c>
      <c r="G256" s="115" t="s">
        <v>858</v>
      </c>
      <c r="I256" s="115" t="s">
        <v>426</v>
      </c>
      <c r="J256" s="115" t="s">
        <v>861</v>
      </c>
      <c r="K256" s="115" t="s">
        <v>862</v>
      </c>
      <c r="L256" s="125">
        <v>6.6138599999999992E-3</v>
      </c>
      <c r="M256" s="115" t="s">
        <v>829</v>
      </c>
      <c r="N256" s="115" t="s">
        <v>866</v>
      </c>
      <c r="O256" s="115" t="s">
        <v>891</v>
      </c>
      <c r="P256" s="127" t="s">
        <v>22</v>
      </c>
      <c r="Q256" s="115" t="s">
        <v>788</v>
      </c>
      <c r="R256" s="115" t="s">
        <v>789</v>
      </c>
      <c r="S256" s="115" t="s">
        <v>868</v>
      </c>
      <c r="T256" s="115" t="s">
        <v>892</v>
      </c>
      <c r="U256" s="127">
        <v>162</v>
      </c>
      <c r="V256" s="115" t="s">
        <v>878</v>
      </c>
      <c r="W256" s="115">
        <v>0</v>
      </c>
      <c r="AF256" s="158" t="s">
        <v>877</v>
      </c>
      <c r="AG256" s="158"/>
      <c r="AH256" s="115" t="s">
        <v>879</v>
      </c>
      <c r="AP256" s="115" t="str">
        <f t="shared" si="4"/>
        <v>Assumes Fuel High Heat Content Value of 0.135 mmBtu/gallon</v>
      </c>
    </row>
    <row r="257" spans="1:42" ht="14" customHeight="1" x14ac:dyDescent="0.35">
      <c r="A257" s="115">
        <v>256</v>
      </c>
      <c r="G257" s="115" t="s">
        <v>858</v>
      </c>
      <c r="I257" s="115" t="s">
        <v>426</v>
      </c>
      <c r="J257" s="115" t="s">
        <v>861</v>
      </c>
      <c r="K257" s="115" t="s">
        <v>862</v>
      </c>
      <c r="L257" s="125">
        <v>6.6138599999999992E-3</v>
      </c>
      <c r="M257" s="115" t="s">
        <v>829</v>
      </c>
      <c r="N257" s="115" t="s">
        <v>866</v>
      </c>
      <c r="O257" s="115" t="s">
        <v>891</v>
      </c>
      <c r="P257" s="127" t="s">
        <v>272</v>
      </c>
      <c r="Q257" s="115" t="s">
        <v>788</v>
      </c>
      <c r="R257" s="115" t="s">
        <v>789</v>
      </c>
      <c r="S257" s="115" t="s">
        <v>868</v>
      </c>
      <c r="T257" s="115" t="s">
        <v>892</v>
      </c>
      <c r="U257" s="127">
        <v>178</v>
      </c>
      <c r="V257" s="115" t="s">
        <v>878</v>
      </c>
      <c r="W257" s="115">
        <v>0</v>
      </c>
      <c r="AF257" s="158" t="s">
        <v>877</v>
      </c>
      <c r="AG257" s="158"/>
      <c r="AH257" s="115" t="s">
        <v>879</v>
      </c>
      <c r="AP257" s="115" t="str">
        <f t="shared" si="4"/>
        <v>The HHV for components of LPG determined at 60 °F and saturation pressure with the exception of ethylene. Assumes Fuel High Heat Content Value of 0.092 mmBtu/gallon</v>
      </c>
    </row>
    <row r="258" spans="1:42" ht="14" customHeight="1" x14ac:dyDescent="0.35">
      <c r="A258" s="115">
        <v>257</v>
      </c>
      <c r="G258" s="115" t="s">
        <v>858</v>
      </c>
      <c r="I258" s="115" t="s">
        <v>426</v>
      </c>
      <c r="J258" s="115" t="s">
        <v>861</v>
      </c>
      <c r="K258" s="115" t="s">
        <v>862</v>
      </c>
      <c r="L258" s="125">
        <v>6.6138599999999992E-3</v>
      </c>
      <c r="M258" s="115" t="s">
        <v>829</v>
      </c>
      <c r="N258" s="115" t="s">
        <v>866</v>
      </c>
      <c r="O258" s="115" t="s">
        <v>891</v>
      </c>
      <c r="P258" s="127" t="s">
        <v>325</v>
      </c>
      <c r="Q258" s="115" t="s">
        <v>788</v>
      </c>
      <c r="R258" s="115" t="s">
        <v>789</v>
      </c>
      <c r="S258" s="115" t="s">
        <v>868</v>
      </c>
      <c r="T258" s="115" t="s">
        <v>892</v>
      </c>
      <c r="U258" s="127">
        <v>255</v>
      </c>
      <c r="V258" s="115" t="s">
        <v>878</v>
      </c>
      <c r="W258" s="115">
        <v>0</v>
      </c>
      <c r="AF258" s="158" t="s">
        <v>877</v>
      </c>
      <c r="AG258" s="158"/>
      <c r="AH258" s="115" t="s">
        <v>879</v>
      </c>
      <c r="AP258" s="115" t="str">
        <f t="shared" si="4"/>
        <v>The HHV for components of LPG determined at 60 °F and saturation pressure with the exception of ethylene. Assumes Fuel High Heat Content Value of 0.091 mmBtu/gallon</v>
      </c>
    </row>
    <row r="259" spans="1:42" ht="14" customHeight="1" x14ac:dyDescent="0.35">
      <c r="A259" s="115">
        <v>258</v>
      </c>
      <c r="G259" s="115" t="s">
        <v>858</v>
      </c>
      <c r="I259" s="115" t="s">
        <v>426</v>
      </c>
      <c r="J259" s="115" t="s">
        <v>861</v>
      </c>
      <c r="K259" s="115" t="s">
        <v>862</v>
      </c>
      <c r="L259" s="125">
        <v>6.6138599999999992E-3</v>
      </c>
      <c r="M259" s="115" t="s">
        <v>829</v>
      </c>
      <c r="N259" s="115" t="s">
        <v>866</v>
      </c>
      <c r="O259" s="115" t="s">
        <v>891</v>
      </c>
      <c r="P259" s="127" t="s">
        <v>327</v>
      </c>
      <c r="Q259" s="115" t="s">
        <v>788</v>
      </c>
      <c r="R259" s="115" t="s">
        <v>789</v>
      </c>
      <c r="S259" s="115" t="s">
        <v>868</v>
      </c>
      <c r="T259" s="115" t="s">
        <v>892</v>
      </c>
      <c r="U259" s="127">
        <v>257</v>
      </c>
      <c r="V259" s="115" t="s">
        <v>878</v>
      </c>
      <c r="W259" s="115">
        <v>0</v>
      </c>
      <c r="AF259" s="158" t="s">
        <v>877</v>
      </c>
      <c r="AG259" s="158"/>
      <c r="AH259" s="115" t="s">
        <v>879</v>
      </c>
      <c r="AP259" s="115" t="str">
        <f t="shared" si="4"/>
        <v>Ethylene HHV determined at 41 °F (5 °C) and saturation pressure. Assumes Fuel High Heat Content Value of 0.091 mmBtu/gallon</v>
      </c>
    </row>
    <row r="260" spans="1:42" ht="14" customHeight="1" x14ac:dyDescent="0.35">
      <c r="A260" s="115">
        <v>259</v>
      </c>
      <c r="G260" s="115" t="s">
        <v>858</v>
      </c>
      <c r="I260" s="115" t="s">
        <v>426</v>
      </c>
      <c r="J260" s="115" t="s">
        <v>861</v>
      </c>
      <c r="K260" s="115" t="s">
        <v>862</v>
      </c>
      <c r="L260" s="125">
        <v>6.6138599999999992E-3</v>
      </c>
      <c r="M260" s="115" t="s">
        <v>829</v>
      </c>
      <c r="N260" s="115" t="s">
        <v>866</v>
      </c>
      <c r="O260" s="115" t="s">
        <v>891</v>
      </c>
      <c r="P260" s="127" t="s">
        <v>622</v>
      </c>
      <c r="Q260" s="115" t="s">
        <v>788</v>
      </c>
      <c r="R260" s="115" t="s">
        <v>789</v>
      </c>
      <c r="S260" s="115" t="s">
        <v>868</v>
      </c>
      <c r="T260" s="115" t="s">
        <v>892</v>
      </c>
      <c r="U260" s="127">
        <v>832</v>
      </c>
      <c r="V260" s="115" t="s">
        <v>878</v>
      </c>
      <c r="W260" s="115">
        <v>0</v>
      </c>
      <c r="AF260" s="158" t="s">
        <v>877</v>
      </c>
      <c r="AG260" s="158"/>
      <c r="AH260" s="115" t="s">
        <v>879</v>
      </c>
      <c r="AP260" s="115" t="str">
        <f t="shared" si="4"/>
        <v>The HHV for components of LPG determined at 60 °F and saturation pressure with the exception of ethylene. Assumes Fuel High Heat Content Value of 0.068 mmBtu/gallon</v>
      </c>
    </row>
    <row r="261" spans="1:42" ht="14" customHeight="1" x14ac:dyDescent="0.35">
      <c r="A261" s="115">
        <v>260</v>
      </c>
      <c r="G261" s="115" t="s">
        <v>858</v>
      </c>
      <c r="I261" s="115" t="s">
        <v>426</v>
      </c>
      <c r="J261" s="115" t="s">
        <v>861</v>
      </c>
      <c r="K261" s="115" t="s">
        <v>862</v>
      </c>
      <c r="L261" s="125">
        <v>6.6138599999999992E-3</v>
      </c>
      <c r="M261" s="115" t="s">
        <v>829</v>
      </c>
      <c r="N261" s="115" t="s">
        <v>866</v>
      </c>
      <c r="O261" s="115" t="s">
        <v>891</v>
      </c>
      <c r="P261" s="127" t="s">
        <v>27</v>
      </c>
      <c r="Q261" s="115" t="s">
        <v>788</v>
      </c>
      <c r="R261" s="115" t="s">
        <v>789</v>
      </c>
      <c r="S261" s="115" t="s">
        <v>868</v>
      </c>
      <c r="T261" s="115" t="s">
        <v>892</v>
      </c>
      <c r="U261" s="127">
        <v>79</v>
      </c>
      <c r="V261" s="115" t="s">
        <v>878</v>
      </c>
      <c r="W261" s="115">
        <v>0</v>
      </c>
      <c r="AF261" s="158" t="s">
        <v>877</v>
      </c>
      <c r="AG261" s="158"/>
      <c r="AH261" s="115" t="s">
        <v>879</v>
      </c>
      <c r="AP261" s="115" t="str">
        <f t="shared" si="4"/>
        <v>Assumes Fuel High Heat Content Value of 0.084 mmBtu/gallon</v>
      </c>
    </row>
    <row r="262" spans="1:42" ht="14" customHeight="1" x14ac:dyDescent="0.35">
      <c r="A262" s="115">
        <v>261</v>
      </c>
      <c r="G262" s="115" t="s">
        <v>858</v>
      </c>
      <c r="I262" s="115" t="s">
        <v>426</v>
      </c>
      <c r="J262" s="115" t="s">
        <v>861</v>
      </c>
      <c r="K262" s="115" t="s">
        <v>862</v>
      </c>
      <c r="L262" s="125">
        <v>6.6138599999999992E-3</v>
      </c>
      <c r="M262" s="115" t="s">
        <v>829</v>
      </c>
      <c r="N262" s="115" t="s">
        <v>866</v>
      </c>
      <c r="O262" s="115" t="s">
        <v>891</v>
      </c>
      <c r="P262" s="127" t="s">
        <v>204</v>
      </c>
      <c r="Q262" s="115" t="s">
        <v>788</v>
      </c>
      <c r="R262" s="115" t="s">
        <v>789</v>
      </c>
      <c r="S262" s="115" t="s">
        <v>868</v>
      </c>
      <c r="T262" s="115" t="s">
        <v>892</v>
      </c>
      <c r="U262" s="127">
        <v>86</v>
      </c>
      <c r="V262" s="115" t="s">
        <v>878</v>
      </c>
      <c r="W262" s="115">
        <v>0</v>
      </c>
      <c r="AF262" s="158" t="s">
        <v>877</v>
      </c>
      <c r="AG262" s="158"/>
      <c r="AH262" s="115" t="s">
        <v>879</v>
      </c>
      <c r="AP262" s="115" t="str">
        <f t="shared" si="4"/>
        <v>Ethylene HHV determined at 41 °F (5 °C) and saturation pressure. Assumes Fuel High Heat Content Value of 0.058 mmBtu/gallon</v>
      </c>
    </row>
    <row r="263" spans="1:42" ht="14" customHeight="1" x14ac:dyDescent="0.35">
      <c r="A263" s="115">
        <v>262</v>
      </c>
      <c r="G263" s="115" t="s">
        <v>858</v>
      </c>
      <c r="I263" s="115" t="s">
        <v>426</v>
      </c>
      <c r="J263" s="115" t="s">
        <v>861</v>
      </c>
      <c r="K263" s="115" t="s">
        <v>862</v>
      </c>
      <c r="L263" s="125">
        <v>6.6138599999999992E-3</v>
      </c>
      <c r="M263" s="115" t="s">
        <v>829</v>
      </c>
      <c r="N263" s="115" t="s">
        <v>866</v>
      </c>
      <c r="O263" s="115" t="s">
        <v>891</v>
      </c>
      <c r="P263" s="128" t="s">
        <v>800</v>
      </c>
      <c r="Q263" s="115" t="s">
        <v>788</v>
      </c>
      <c r="R263" s="115" t="s">
        <v>789</v>
      </c>
      <c r="S263" s="115" t="s">
        <v>868</v>
      </c>
      <c r="T263" s="115" t="s">
        <v>892</v>
      </c>
      <c r="U263" s="127">
        <v>154</v>
      </c>
      <c r="V263" s="115" t="s">
        <v>878</v>
      </c>
      <c r="W263" s="115">
        <v>0</v>
      </c>
      <c r="AF263" s="158" t="s">
        <v>877</v>
      </c>
      <c r="AG263" s="158"/>
      <c r="AH263" s="115" t="s">
        <v>879</v>
      </c>
      <c r="AP263" s="115" t="str">
        <f t="shared" si="4"/>
        <v>The HHV for components of LPG determined at 60 °F and saturation pressure with the exception of ethylene. Assumes Fuel High Heat Content Value of 0.099 mmBtu/gallon</v>
      </c>
    </row>
    <row r="264" spans="1:42" ht="14" customHeight="1" x14ac:dyDescent="0.35">
      <c r="A264" s="115">
        <v>263</v>
      </c>
      <c r="G264" s="115" t="s">
        <v>858</v>
      </c>
      <c r="I264" s="115" t="s">
        <v>426</v>
      </c>
      <c r="J264" s="115" t="s">
        <v>861</v>
      </c>
      <c r="K264" s="115" t="s">
        <v>862</v>
      </c>
      <c r="L264" s="125">
        <v>6.6138599999999992E-3</v>
      </c>
      <c r="M264" s="115" t="s">
        <v>829</v>
      </c>
      <c r="N264" s="115" t="s">
        <v>866</v>
      </c>
      <c r="O264" s="115" t="s">
        <v>891</v>
      </c>
      <c r="P264" s="127" t="s">
        <v>647</v>
      </c>
      <c r="Q264" s="115" t="s">
        <v>788</v>
      </c>
      <c r="R264" s="115" t="s">
        <v>789</v>
      </c>
      <c r="S264" s="115" t="s">
        <v>868</v>
      </c>
      <c r="T264" s="115" t="s">
        <v>892</v>
      </c>
      <c r="U264" s="127">
        <v>857</v>
      </c>
      <c r="V264" s="115" t="s">
        <v>878</v>
      </c>
      <c r="W264" s="115">
        <v>0</v>
      </c>
      <c r="AF264" s="158" t="s">
        <v>877</v>
      </c>
      <c r="AG264" s="158"/>
      <c r="AH264" s="115" t="s">
        <v>879</v>
      </c>
      <c r="AP264" s="115" t="str">
        <f t="shared" si="4"/>
        <v>Assumes Fuel High Heat Content Value of 0.103 mmBtu/gallon</v>
      </c>
    </row>
    <row r="265" spans="1:42" ht="14" customHeight="1" x14ac:dyDescent="0.35">
      <c r="A265" s="115">
        <v>264</v>
      </c>
      <c r="G265" s="115" t="s">
        <v>858</v>
      </c>
      <c r="I265" s="115" t="s">
        <v>426</v>
      </c>
      <c r="J265" s="115" t="s">
        <v>861</v>
      </c>
      <c r="K265" s="115" t="s">
        <v>862</v>
      </c>
      <c r="L265" s="125">
        <v>6.6138599999999992E-3</v>
      </c>
      <c r="M265" s="115" t="s">
        <v>829</v>
      </c>
      <c r="N265" s="115" t="s">
        <v>866</v>
      </c>
      <c r="O265" s="115" t="s">
        <v>891</v>
      </c>
      <c r="P265" s="127" t="s">
        <v>487</v>
      </c>
      <c r="Q265" s="115" t="s">
        <v>788</v>
      </c>
      <c r="R265" s="115" t="s">
        <v>789</v>
      </c>
      <c r="S265" s="115" t="s">
        <v>868</v>
      </c>
      <c r="T265" s="115" t="s">
        <v>892</v>
      </c>
      <c r="U265" s="127">
        <v>675</v>
      </c>
      <c r="V265" s="115" t="s">
        <v>878</v>
      </c>
      <c r="W265" s="115">
        <v>0</v>
      </c>
      <c r="AF265" s="158" t="s">
        <v>877</v>
      </c>
      <c r="AG265" s="158"/>
      <c r="AH265" s="115" t="s">
        <v>879</v>
      </c>
      <c r="AP265" s="115" t="str">
        <f t="shared" si="4"/>
        <v>The HHV for components of LPG determined at 60 °F and saturation pressure with the exception of ethylene. Assumes Fuel High Heat Content Value of 0.103 mmBtu/gallon</v>
      </c>
    </row>
    <row r="266" spans="1:42" ht="14" customHeight="1" x14ac:dyDescent="0.35">
      <c r="A266" s="115">
        <v>265</v>
      </c>
      <c r="G266" s="115" t="s">
        <v>858</v>
      </c>
      <c r="I266" s="115" t="s">
        <v>426</v>
      </c>
      <c r="J266" s="115" t="s">
        <v>861</v>
      </c>
      <c r="K266" s="115" t="s">
        <v>862</v>
      </c>
      <c r="L266" s="125">
        <v>6.6138599999999992E-3</v>
      </c>
      <c r="M266" s="115" t="s">
        <v>829</v>
      </c>
      <c r="N266" s="115" t="s">
        <v>866</v>
      </c>
      <c r="O266" s="115" t="s">
        <v>891</v>
      </c>
      <c r="P266" s="127" t="s">
        <v>801</v>
      </c>
      <c r="Q266" s="115" t="s">
        <v>788</v>
      </c>
      <c r="R266" s="115" t="s">
        <v>789</v>
      </c>
      <c r="S266" s="115" t="s">
        <v>868</v>
      </c>
      <c r="T266" s="115" t="s">
        <v>892</v>
      </c>
      <c r="U266" s="127">
        <v>678</v>
      </c>
      <c r="V266" s="115" t="s">
        <v>878</v>
      </c>
      <c r="W266" s="115">
        <v>0</v>
      </c>
      <c r="AF266" s="158" t="s">
        <v>877</v>
      </c>
      <c r="AG266" s="158"/>
      <c r="AH266" s="115" t="s">
        <v>879</v>
      </c>
      <c r="AP266" s="115" t="str">
        <f t="shared" si="4"/>
        <v>The HHV for components of LPG determined at 60 °F and saturation pressure with the exception of ethylene. Assumes Fuel High Heat Content Value of 0.105 mmBtu/gallon</v>
      </c>
    </row>
    <row r="267" spans="1:42" ht="14" customHeight="1" x14ac:dyDescent="0.35">
      <c r="A267" s="115">
        <v>266</v>
      </c>
      <c r="G267" s="115" t="s">
        <v>858</v>
      </c>
      <c r="I267" s="115" t="s">
        <v>426</v>
      </c>
      <c r="J267" s="115" t="s">
        <v>861</v>
      </c>
      <c r="K267" s="115" t="s">
        <v>862</v>
      </c>
      <c r="L267" s="125">
        <v>6.6138599999999992E-3</v>
      </c>
      <c r="M267" s="115" t="s">
        <v>829</v>
      </c>
      <c r="N267" s="115" t="s">
        <v>866</v>
      </c>
      <c r="O267" s="115" t="s">
        <v>891</v>
      </c>
      <c r="P267" s="127" t="s">
        <v>427</v>
      </c>
      <c r="Q267" s="115" t="s">
        <v>788</v>
      </c>
      <c r="R267" s="115" t="s">
        <v>789</v>
      </c>
      <c r="S267" s="115" t="s">
        <v>868</v>
      </c>
      <c r="T267" s="115" t="s">
        <v>892</v>
      </c>
      <c r="U267" s="127">
        <v>523</v>
      </c>
      <c r="V267" s="115" t="s">
        <v>878</v>
      </c>
      <c r="W267" s="115">
        <v>0</v>
      </c>
      <c r="AF267" s="158" t="s">
        <v>877</v>
      </c>
      <c r="AG267" s="158"/>
      <c r="AH267" s="115" t="s">
        <v>879</v>
      </c>
      <c r="AP267" s="115" t="str">
        <f t="shared" si="4"/>
        <v>Naphtha (&lt;401 deg F). Assumes Fuel High Heat Content Value of 0.125 mmBtu/gallon</v>
      </c>
    </row>
    <row r="268" spans="1:42" ht="14" customHeight="1" x14ac:dyDescent="0.35">
      <c r="A268" s="115">
        <v>267</v>
      </c>
      <c r="G268" s="115" t="s">
        <v>858</v>
      </c>
      <c r="I268" s="115" t="s">
        <v>426</v>
      </c>
      <c r="J268" s="115" t="s">
        <v>861</v>
      </c>
      <c r="K268" s="115" t="s">
        <v>862</v>
      </c>
      <c r="L268" s="125">
        <v>6.6138599999999992E-3</v>
      </c>
      <c r="M268" s="115" t="s">
        <v>829</v>
      </c>
      <c r="N268" s="115" t="s">
        <v>866</v>
      </c>
      <c r="O268" s="115" t="s">
        <v>891</v>
      </c>
      <c r="P268" s="127" t="s">
        <v>237</v>
      </c>
      <c r="Q268" s="115" t="s">
        <v>788</v>
      </c>
      <c r="R268" s="115" t="s">
        <v>789</v>
      </c>
      <c r="S268" s="115" t="s">
        <v>868</v>
      </c>
      <c r="T268" s="115" t="s">
        <v>892</v>
      </c>
      <c r="U268" s="127">
        <v>127</v>
      </c>
      <c r="V268" s="115" t="s">
        <v>878</v>
      </c>
      <c r="W268" s="115">
        <v>0</v>
      </c>
      <c r="AF268" s="158" t="s">
        <v>877</v>
      </c>
      <c r="AG268" s="158"/>
      <c r="AH268" s="115" t="s">
        <v>879</v>
      </c>
      <c r="AP268" s="115" t="str">
        <f t="shared" si="4"/>
        <v>Natural gasoline. Assumes Fuel High Heat Content Value of 0.11 mmBtu/gallon</v>
      </c>
    </row>
    <row r="269" spans="1:42" ht="14" customHeight="1" x14ac:dyDescent="0.35">
      <c r="A269" s="115">
        <v>268</v>
      </c>
      <c r="G269" s="115" t="s">
        <v>858</v>
      </c>
      <c r="I269" s="115" t="s">
        <v>426</v>
      </c>
      <c r="J269" s="115" t="s">
        <v>861</v>
      </c>
      <c r="K269" s="115" t="s">
        <v>862</v>
      </c>
      <c r="L269" s="125">
        <v>6.6138599999999992E-3</v>
      </c>
      <c r="M269" s="115" t="s">
        <v>829</v>
      </c>
      <c r="N269" s="115" t="s">
        <v>866</v>
      </c>
      <c r="O269" s="115" t="s">
        <v>891</v>
      </c>
      <c r="P269" s="127" t="s">
        <v>295</v>
      </c>
      <c r="Q269" s="115" t="s">
        <v>788</v>
      </c>
      <c r="R269" s="115" t="s">
        <v>789</v>
      </c>
      <c r="S269" s="115" t="s">
        <v>868</v>
      </c>
      <c r="T269" s="115" t="s">
        <v>892</v>
      </c>
      <c r="U269" s="127">
        <v>216</v>
      </c>
      <c r="V269" s="115" t="s">
        <v>878</v>
      </c>
      <c r="W269" s="115">
        <v>0</v>
      </c>
      <c r="AF269" s="158" t="s">
        <v>877</v>
      </c>
      <c r="AG269" s="158"/>
      <c r="AH269" s="115" t="s">
        <v>879</v>
      </c>
      <c r="AP269" s="115" t="str">
        <f t="shared" si="4"/>
        <v>Other oil (&gt;401 deg F). Assumes Fuel High Heat Content Value of 0.139 mmBtu/gallon</v>
      </c>
    </row>
    <row r="270" spans="1:42" ht="14" customHeight="1" x14ac:dyDescent="0.35">
      <c r="A270" s="115">
        <v>269</v>
      </c>
      <c r="G270" s="115" t="s">
        <v>858</v>
      </c>
      <c r="I270" s="115" t="s">
        <v>426</v>
      </c>
      <c r="J270" s="115" t="s">
        <v>861</v>
      </c>
      <c r="K270" s="115" t="s">
        <v>862</v>
      </c>
      <c r="L270" s="125">
        <v>6.6138599999999992E-3</v>
      </c>
      <c r="M270" s="115" t="s">
        <v>829</v>
      </c>
      <c r="N270" s="115" t="s">
        <v>866</v>
      </c>
      <c r="O270" s="115" t="s">
        <v>891</v>
      </c>
      <c r="P270" s="128" t="s">
        <v>36</v>
      </c>
      <c r="Q270" s="115" t="s">
        <v>788</v>
      </c>
      <c r="R270" s="115" t="s">
        <v>789</v>
      </c>
      <c r="S270" s="115" t="s">
        <v>868</v>
      </c>
      <c r="T270" s="115" t="s">
        <v>892</v>
      </c>
      <c r="U270" s="127" t="s">
        <v>874</v>
      </c>
      <c r="V270" s="115" t="s">
        <v>878</v>
      </c>
      <c r="W270" s="115">
        <v>0</v>
      </c>
      <c r="AF270" s="158" t="s">
        <v>877</v>
      </c>
      <c r="AG270" s="158"/>
      <c r="AH270" s="115" t="s">
        <v>879</v>
      </c>
      <c r="AP270" s="115" t="str">
        <f t="shared" si="4"/>
        <v>Assumes Fuel High Heat Content Value of 0.11 mmBtu/gallon</v>
      </c>
    </row>
    <row r="271" spans="1:42" ht="14" customHeight="1" x14ac:dyDescent="0.35">
      <c r="A271" s="115">
        <v>270</v>
      </c>
      <c r="G271" s="115" t="s">
        <v>858</v>
      </c>
      <c r="I271" s="115" t="s">
        <v>426</v>
      </c>
      <c r="J271" s="115" t="s">
        <v>861</v>
      </c>
      <c r="K271" s="115" t="s">
        <v>862</v>
      </c>
      <c r="L271" s="125">
        <v>6.6138599999999992E-3</v>
      </c>
      <c r="M271" s="115" t="s">
        <v>829</v>
      </c>
      <c r="N271" s="115" t="s">
        <v>866</v>
      </c>
      <c r="O271" s="115" t="s">
        <v>891</v>
      </c>
      <c r="P271" s="128" t="s">
        <v>37</v>
      </c>
      <c r="Q271" s="115" t="s">
        <v>788</v>
      </c>
      <c r="R271" s="115" t="s">
        <v>789</v>
      </c>
      <c r="S271" s="115" t="s">
        <v>868</v>
      </c>
      <c r="T271" s="115" t="s">
        <v>892</v>
      </c>
      <c r="U271" s="127">
        <v>241</v>
      </c>
      <c r="V271" s="115" t="s">
        <v>878</v>
      </c>
      <c r="W271" s="115">
        <v>0</v>
      </c>
      <c r="AF271" s="158" t="s">
        <v>877</v>
      </c>
      <c r="AG271" s="158"/>
      <c r="AH271" s="115" t="s">
        <v>879</v>
      </c>
      <c r="AP271" s="115" t="str">
        <f t="shared" si="4"/>
        <v>Assumes Fuel High Heat Content Value of 0.125 mmBtu/gallon</v>
      </c>
    </row>
    <row r="272" spans="1:42" ht="14" customHeight="1" x14ac:dyDescent="0.35">
      <c r="A272" s="115">
        <v>271</v>
      </c>
      <c r="G272" s="115" t="s">
        <v>858</v>
      </c>
      <c r="I272" s="115" t="s">
        <v>426</v>
      </c>
      <c r="J272" s="115" t="s">
        <v>861</v>
      </c>
      <c r="K272" s="115" t="s">
        <v>862</v>
      </c>
      <c r="L272" s="125">
        <v>6.6138599999999992E-3</v>
      </c>
      <c r="M272" s="115" t="s">
        <v>829</v>
      </c>
      <c r="N272" s="115" t="s">
        <v>866</v>
      </c>
      <c r="O272" s="115" t="s">
        <v>891</v>
      </c>
      <c r="P272" s="128" t="s">
        <v>38</v>
      </c>
      <c r="Q272" s="115" t="s">
        <v>788</v>
      </c>
      <c r="R272" s="115" t="s">
        <v>789</v>
      </c>
      <c r="S272" s="115" t="s">
        <v>868</v>
      </c>
      <c r="T272" s="115" t="s">
        <v>892</v>
      </c>
      <c r="U272" s="127">
        <v>240</v>
      </c>
      <c r="V272" s="115" t="s">
        <v>878</v>
      </c>
      <c r="W272" s="115">
        <v>0</v>
      </c>
      <c r="AF272" s="158" t="s">
        <v>877</v>
      </c>
      <c r="AG272" s="158"/>
      <c r="AH272" s="115" t="s">
        <v>879</v>
      </c>
      <c r="AP272" s="115" t="str">
        <f t="shared" si="4"/>
        <v>Liquid petroleum coke. Assumes Fuel High Heat Content Value of 0.143 mmBtu/gallon</v>
      </c>
    </row>
    <row r="273" spans="1:42" ht="14" customHeight="1" x14ac:dyDescent="0.35">
      <c r="A273" s="115">
        <v>272</v>
      </c>
      <c r="G273" s="115" t="s">
        <v>858</v>
      </c>
      <c r="I273" s="115" t="s">
        <v>426</v>
      </c>
      <c r="J273" s="115" t="s">
        <v>861</v>
      </c>
      <c r="K273" s="115" t="s">
        <v>862</v>
      </c>
      <c r="L273" s="125">
        <v>6.6138599999999992E-3</v>
      </c>
      <c r="M273" s="115" t="s">
        <v>829</v>
      </c>
      <c r="N273" s="115" t="s">
        <v>866</v>
      </c>
      <c r="O273" s="115" t="s">
        <v>891</v>
      </c>
      <c r="P273" s="127" t="s">
        <v>427</v>
      </c>
      <c r="Q273" s="115" t="s">
        <v>788</v>
      </c>
      <c r="R273" s="115" t="s">
        <v>789</v>
      </c>
      <c r="S273" s="115" t="s">
        <v>868</v>
      </c>
      <c r="T273" s="115" t="s">
        <v>892</v>
      </c>
      <c r="U273" s="127">
        <v>523</v>
      </c>
      <c r="V273" s="115" t="s">
        <v>878</v>
      </c>
      <c r="W273" s="115">
        <v>0</v>
      </c>
      <c r="AF273" s="158" t="s">
        <v>877</v>
      </c>
      <c r="AG273" s="158"/>
      <c r="AH273" s="115" t="s">
        <v>879</v>
      </c>
      <c r="AP273" s="115" t="str">
        <f t="shared" si="4"/>
        <v>All finished products within the naphtha boiling range that are used as paint thinners, cleaners, or solvents. These products are refined to a specified flash point. Special naphthas include all commercial hexane and cleaning solvents conforming to ASTM Specification D1836 and D484, respectively. Naphthas to be blended or marketed as motor gasoline or aviation gasoline, or that are to be used as petrochemical and synthetic natural gas (SNG) feedstocks are excluded. Assumes Fuel High Heat Content Value of 0.125 mmBtu/gallon</v>
      </c>
    </row>
    <row r="274" spans="1:42" ht="14" customHeight="1" x14ac:dyDescent="0.35">
      <c r="A274" s="115">
        <v>273</v>
      </c>
      <c r="G274" s="115" t="s">
        <v>858</v>
      </c>
      <c r="I274" s="115" t="s">
        <v>426</v>
      </c>
      <c r="J274" s="115" t="s">
        <v>861</v>
      </c>
      <c r="K274" s="115" t="s">
        <v>862</v>
      </c>
      <c r="L274" s="125">
        <v>6.6138599999999992E-3</v>
      </c>
      <c r="M274" s="115" t="s">
        <v>829</v>
      </c>
      <c r="N274" s="115" t="s">
        <v>866</v>
      </c>
      <c r="O274" s="115" t="s">
        <v>891</v>
      </c>
      <c r="P274" s="128" t="s">
        <v>295</v>
      </c>
      <c r="Q274" s="115" t="s">
        <v>788</v>
      </c>
      <c r="R274" s="115" t="s">
        <v>789</v>
      </c>
      <c r="S274" s="115" t="s">
        <v>868</v>
      </c>
      <c r="T274" s="115" t="s">
        <v>892</v>
      </c>
      <c r="U274" s="127">
        <v>216</v>
      </c>
      <c r="V274" s="115" t="s">
        <v>878</v>
      </c>
      <c r="W274" s="115">
        <v>0</v>
      </c>
      <c r="AF274" s="158" t="s">
        <v>877</v>
      </c>
      <c r="AG274" s="158"/>
      <c r="AH274" s="115" t="s">
        <v>879</v>
      </c>
      <c r="AP274" s="115" t="str">
        <f t="shared" si="4"/>
        <v>Assumes Fuel High Heat Content Value of 0.139 mmBtu/gallon</v>
      </c>
    </row>
    <row r="275" spans="1:42" ht="14" customHeight="1" x14ac:dyDescent="0.35">
      <c r="A275" s="115">
        <v>274</v>
      </c>
      <c r="G275" s="115" t="s">
        <v>858</v>
      </c>
      <c r="I275" s="115" t="s">
        <v>426</v>
      </c>
      <c r="J275" s="115" t="s">
        <v>861</v>
      </c>
      <c r="K275" s="115" t="s">
        <v>862</v>
      </c>
      <c r="L275" s="125">
        <v>6.6138599999999992E-3</v>
      </c>
      <c r="M275" s="115" t="s">
        <v>829</v>
      </c>
      <c r="N275" s="115" t="s">
        <v>866</v>
      </c>
      <c r="O275" s="115" t="s">
        <v>891</v>
      </c>
      <c r="P275" s="128" t="s">
        <v>698</v>
      </c>
      <c r="Q275" s="115" t="s">
        <v>788</v>
      </c>
      <c r="R275" s="115" t="s">
        <v>789</v>
      </c>
      <c r="S275" s="115" t="s">
        <v>868</v>
      </c>
      <c r="T275" s="115" t="s">
        <v>892</v>
      </c>
      <c r="U275" s="127">
        <v>908</v>
      </c>
      <c r="V275" s="115" t="s">
        <v>878</v>
      </c>
      <c r="W275" s="115">
        <v>0</v>
      </c>
      <c r="AF275" s="158" t="s">
        <v>877</v>
      </c>
      <c r="AG275" s="158"/>
      <c r="AH275" s="115" t="s">
        <v>879</v>
      </c>
      <c r="AP275" s="115" t="str">
        <f t="shared" si="4"/>
        <v>Assumes Fuel High Heat Content Value of 0.148 mmBtu/gallon</v>
      </c>
    </row>
    <row r="276" spans="1:42" ht="14" customHeight="1" x14ac:dyDescent="0.35">
      <c r="A276" s="115">
        <v>275</v>
      </c>
      <c r="G276" s="115" t="s">
        <v>858</v>
      </c>
      <c r="I276" s="115" t="s">
        <v>426</v>
      </c>
      <c r="J276" s="115" t="s">
        <v>861</v>
      </c>
      <c r="K276" s="115" t="s">
        <v>862</v>
      </c>
      <c r="L276" s="125">
        <v>6.6138599999999992E-3</v>
      </c>
      <c r="M276" s="115" t="s">
        <v>829</v>
      </c>
      <c r="N276" s="115" t="s">
        <v>866</v>
      </c>
      <c r="O276" s="115" t="s">
        <v>891</v>
      </c>
      <c r="P276" s="128" t="s">
        <v>42</v>
      </c>
      <c r="Q276" s="115" t="s">
        <v>788</v>
      </c>
      <c r="R276" s="115" t="s">
        <v>789</v>
      </c>
      <c r="S276" s="115" t="s">
        <v>868</v>
      </c>
      <c r="T276" s="115" t="s">
        <v>892</v>
      </c>
      <c r="U276" s="127">
        <v>182</v>
      </c>
      <c r="V276" s="115" t="s">
        <v>878</v>
      </c>
      <c r="W276" s="115">
        <v>0</v>
      </c>
      <c r="AF276" s="158" t="s">
        <v>877</v>
      </c>
      <c r="AG276" s="158"/>
      <c r="AH276" s="115" t="s">
        <v>879</v>
      </c>
      <c r="AP276" s="115" t="str">
        <f t="shared" si="4"/>
        <v>Assumes Fuel High Heat Content Value of 0.144 mmBtu/gallon</v>
      </c>
    </row>
    <row r="277" spans="1:42" ht="14" customHeight="1" x14ac:dyDescent="0.35">
      <c r="A277" s="115">
        <v>276</v>
      </c>
      <c r="G277" s="115" t="s">
        <v>858</v>
      </c>
      <c r="I277" s="115" t="s">
        <v>426</v>
      </c>
      <c r="J277" s="115" t="s">
        <v>861</v>
      </c>
      <c r="K277" s="115" t="s">
        <v>862</v>
      </c>
      <c r="L277" s="125">
        <v>6.6138599999999992E-3</v>
      </c>
      <c r="M277" s="115" t="s">
        <v>829</v>
      </c>
      <c r="N277" s="115" t="s">
        <v>866</v>
      </c>
      <c r="O277" s="115" t="s">
        <v>891</v>
      </c>
      <c r="P277" s="127" t="s">
        <v>237</v>
      </c>
      <c r="Q277" s="115" t="s">
        <v>788</v>
      </c>
      <c r="R277" s="115" t="s">
        <v>789</v>
      </c>
      <c r="S277" s="115" t="s">
        <v>868</v>
      </c>
      <c r="T277" s="115" t="s">
        <v>892</v>
      </c>
      <c r="U277" s="127">
        <v>127</v>
      </c>
      <c r="V277" s="115" t="s">
        <v>878</v>
      </c>
      <c r="W277" s="115">
        <v>0</v>
      </c>
      <c r="AF277" s="158" t="s">
        <v>877</v>
      </c>
      <c r="AG277" s="158"/>
      <c r="AH277" s="115" t="s">
        <v>879</v>
      </c>
      <c r="AP277" s="115" t="str">
        <f t="shared" si="4"/>
        <v>Motor gasoline. Assumes Fuel High Heat Content Value of 0.125 mmBtu/gallon</v>
      </c>
    </row>
    <row r="278" spans="1:42" ht="14" customHeight="1" x14ac:dyDescent="0.35">
      <c r="A278" s="115">
        <v>277</v>
      </c>
      <c r="G278" s="115" t="s">
        <v>858</v>
      </c>
      <c r="I278" s="115" t="s">
        <v>426</v>
      </c>
      <c r="J278" s="115" t="s">
        <v>861</v>
      </c>
      <c r="K278" s="115" t="s">
        <v>862</v>
      </c>
      <c r="L278" s="125">
        <v>6.6138599999999992E-3</v>
      </c>
      <c r="M278" s="115" t="s">
        <v>829</v>
      </c>
      <c r="N278" s="115" t="s">
        <v>866</v>
      </c>
      <c r="O278" s="115" t="s">
        <v>891</v>
      </c>
      <c r="P278" s="127" t="s">
        <v>237</v>
      </c>
      <c r="Q278" s="115" t="s">
        <v>788</v>
      </c>
      <c r="R278" s="115" t="s">
        <v>789</v>
      </c>
      <c r="S278" s="115" t="s">
        <v>868</v>
      </c>
      <c r="T278" s="115" t="s">
        <v>892</v>
      </c>
      <c r="U278" s="127">
        <v>127</v>
      </c>
      <c r="V278" s="115" t="s">
        <v>878</v>
      </c>
      <c r="W278" s="115">
        <v>0</v>
      </c>
      <c r="AF278" s="158" t="s">
        <v>877</v>
      </c>
      <c r="AG278" s="158"/>
      <c r="AH278" s="115" t="s">
        <v>879</v>
      </c>
      <c r="AP278" s="115" t="str">
        <f t="shared" si="4"/>
        <v>Aviation gasoline. Assumes Fuel High Heat Content Value of 0.12 mmBtu/gallon</v>
      </c>
    </row>
    <row r="279" spans="1:42" ht="14" customHeight="1" x14ac:dyDescent="0.35">
      <c r="A279" s="115">
        <v>278</v>
      </c>
      <c r="G279" s="115" t="s">
        <v>858</v>
      </c>
      <c r="I279" s="115" t="s">
        <v>426</v>
      </c>
      <c r="J279" s="115" t="s">
        <v>861</v>
      </c>
      <c r="K279" s="115" t="s">
        <v>862</v>
      </c>
      <c r="L279" s="125">
        <v>6.6138599999999992E-3</v>
      </c>
      <c r="M279" s="115" t="s">
        <v>829</v>
      </c>
      <c r="N279" s="115" t="s">
        <v>866</v>
      </c>
      <c r="O279" s="115" t="s">
        <v>891</v>
      </c>
      <c r="P279" s="127" t="s">
        <v>655</v>
      </c>
      <c r="Q279" s="115" t="s">
        <v>788</v>
      </c>
      <c r="R279" s="115" t="s">
        <v>789</v>
      </c>
      <c r="S279" s="115" t="s">
        <v>868</v>
      </c>
      <c r="T279" s="115" t="s">
        <v>892</v>
      </c>
      <c r="U279" s="127">
        <v>865</v>
      </c>
      <c r="V279" s="115" t="s">
        <v>878</v>
      </c>
      <c r="W279" s="115">
        <v>0</v>
      </c>
      <c r="AF279" s="158" t="s">
        <v>877</v>
      </c>
      <c r="AG279" s="158"/>
      <c r="AH279" s="115" t="s">
        <v>879</v>
      </c>
      <c r="AP279" s="115" t="str">
        <f t="shared" si="4"/>
        <v>Assumes Fuel High Heat Content Value of 0.135 mmBtu/gallon</v>
      </c>
    </row>
    <row r="280" spans="1:42" ht="14" customHeight="1" x14ac:dyDescent="0.35">
      <c r="A280" s="115">
        <v>279</v>
      </c>
      <c r="G280" s="115" t="s">
        <v>858</v>
      </c>
      <c r="I280" s="115" t="s">
        <v>426</v>
      </c>
      <c r="J280" s="115" t="s">
        <v>861</v>
      </c>
      <c r="K280" s="115" t="s">
        <v>862</v>
      </c>
      <c r="L280" s="125">
        <v>6.6138599999999992E-3</v>
      </c>
      <c r="M280" s="115" t="s">
        <v>829</v>
      </c>
      <c r="N280" s="115" t="s">
        <v>866</v>
      </c>
      <c r="O280" s="115" t="s">
        <v>891</v>
      </c>
      <c r="P280" s="127" t="s">
        <v>46</v>
      </c>
      <c r="Q280" s="115" t="s">
        <v>788</v>
      </c>
      <c r="R280" s="115" t="s">
        <v>789</v>
      </c>
      <c r="S280" s="115" t="s">
        <v>868</v>
      </c>
      <c r="T280" s="115" t="s">
        <v>892</v>
      </c>
      <c r="U280" s="127">
        <v>648</v>
      </c>
      <c r="V280" s="115" t="s">
        <v>878</v>
      </c>
      <c r="W280" s="115">
        <v>0</v>
      </c>
      <c r="AF280" s="158" t="s">
        <v>877</v>
      </c>
      <c r="AG280" s="158"/>
      <c r="AH280" s="115" t="s">
        <v>879</v>
      </c>
      <c r="AP280" s="115" t="str">
        <f t="shared" si="4"/>
        <v>Assumes Fuel High Heat Content Value of 0.158 mmBtu/gallon</v>
      </c>
    </row>
    <row r="281" spans="1:42" ht="14" customHeight="1" x14ac:dyDescent="0.35">
      <c r="A281" s="115">
        <v>280</v>
      </c>
      <c r="G281" s="115" t="s">
        <v>858</v>
      </c>
      <c r="I281" s="115" t="s">
        <v>426</v>
      </c>
      <c r="J281" s="115" t="s">
        <v>861</v>
      </c>
      <c r="K281" s="115" t="s">
        <v>862</v>
      </c>
      <c r="L281" s="125">
        <v>6.6138599999999992E-3</v>
      </c>
      <c r="M281" s="115" t="s">
        <v>829</v>
      </c>
      <c r="N281" s="115" t="s">
        <v>866</v>
      </c>
      <c r="O281" s="115" t="s">
        <v>891</v>
      </c>
      <c r="P281" s="127" t="s">
        <v>47</v>
      </c>
      <c r="Q281" s="115" t="s">
        <v>788</v>
      </c>
      <c r="R281" s="115" t="s">
        <v>789</v>
      </c>
      <c r="S281" s="115" t="s">
        <v>868</v>
      </c>
      <c r="T281" s="115" t="s">
        <v>892</v>
      </c>
      <c r="U281" s="127">
        <v>374</v>
      </c>
      <c r="V281" s="115" t="s">
        <v>878</v>
      </c>
      <c r="W281" s="115">
        <v>0</v>
      </c>
      <c r="AF281" s="158" t="s">
        <v>877</v>
      </c>
      <c r="AG281" s="158"/>
      <c r="AH281" s="115" t="s">
        <v>879</v>
      </c>
      <c r="AP281" s="115" t="str">
        <f t="shared" si="4"/>
        <v>Assumes Fuel High Heat Content Value of 0.138 mmBtu/gallon</v>
      </c>
    </row>
    <row r="282" spans="1:42" ht="14" customHeight="1" x14ac:dyDescent="0.35">
      <c r="A282" s="115">
        <v>281</v>
      </c>
      <c r="G282" s="115" t="s">
        <v>858</v>
      </c>
      <c r="I282" s="115" t="s">
        <v>426</v>
      </c>
      <c r="J282" s="115" t="s">
        <v>861</v>
      </c>
      <c r="K282" s="115" t="s">
        <v>862</v>
      </c>
      <c r="L282" s="125">
        <v>7.0547840000000001E-2</v>
      </c>
      <c r="M282" s="115" t="s">
        <v>829</v>
      </c>
      <c r="N282" s="115" t="s">
        <v>866</v>
      </c>
      <c r="O282" s="115" t="s">
        <v>891</v>
      </c>
      <c r="P282" s="127" t="s">
        <v>895</v>
      </c>
      <c r="Q282" s="115" t="s">
        <v>788</v>
      </c>
      <c r="R282" s="115" t="s">
        <v>789</v>
      </c>
      <c r="S282" s="115" t="s">
        <v>868</v>
      </c>
      <c r="T282" s="115" t="s">
        <v>892</v>
      </c>
      <c r="U282" s="127">
        <v>755</v>
      </c>
      <c r="V282" s="115" t="s">
        <v>878</v>
      </c>
      <c r="W282" s="115">
        <v>0</v>
      </c>
      <c r="AF282" s="158" t="s">
        <v>877</v>
      </c>
      <c r="AG282" s="158"/>
      <c r="AH282" s="115" t="s">
        <v>879</v>
      </c>
      <c r="AP282" s="115" t="str">
        <f t="shared" si="4"/>
        <v>Assumes Fuel High Heat Content Value of 9.953 mmBtu/short ton</v>
      </c>
    </row>
    <row r="283" spans="1:42" ht="14" customHeight="1" x14ac:dyDescent="0.35">
      <c r="A283" s="115">
        <v>282</v>
      </c>
      <c r="G283" s="115" t="s">
        <v>858</v>
      </c>
      <c r="I283" s="115" t="s">
        <v>426</v>
      </c>
      <c r="J283" s="115" t="s">
        <v>861</v>
      </c>
      <c r="K283" s="115" t="s">
        <v>862</v>
      </c>
      <c r="L283" s="125">
        <v>7.0547840000000001E-2</v>
      </c>
      <c r="M283" s="115" t="s">
        <v>829</v>
      </c>
      <c r="N283" s="115" t="s">
        <v>866</v>
      </c>
      <c r="O283" s="115" t="s">
        <v>891</v>
      </c>
      <c r="P283" s="127" t="s">
        <v>50</v>
      </c>
      <c r="Q283" s="115" t="s">
        <v>788</v>
      </c>
      <c r="R283" s="115" t="s">
        <v>789</v>
      </c>
      <c r="S283" s="115" t="s">
        <v>868</v>
      </c>
      <c r="T283" s="115" t="s">
        <v>892</v>
      </c>
      <c r="U283" s="127">
        <v>349</v>
      </c>
      <c r="V283" s="115" t="s">
        <v>878</v>
      </c>
      <c r="W283" s="115">
        <v>0</v>
      </c>
      <c r="AF283" s="158" t="s">
        <v>877</v>
      </c>
      <c r="AG283" s="158"/>
      <c r="AH283" s="115" t="s">
        <v>879</v>
      </c>
      <c r="AP283" s="115" t="str">
        <f t="shared" si="4"/>
        <v>Assumes Fuel High Heat Content Value of 28 mmBtu/short ton</v>
      </c>
    </row>
    <row r="284" spans="1:42" ht="14" customHeight="1" x14ac:dyDescent="0.35">
      <c r="A284" s="115">
        <v>283</v>
      </c>
      <c r="G284" s="115" t="s">
        <v>858</v>
      </c>
      <c r="I284" s="115" t="s">
        <v>426</v>
      </c>
      <c r="J284" s="115" t="s">
        <v>861</v>
      </c>
      <c r="K284" s="115" t="s">
        <v>862</v>
      </c>
      <c r="L284" s="125">
        <v>6.6138599999999992E-3</v>
      </c>
      <c r="M284" s="115" t="s">
        <v>829</v>
      </c>
      <c r="N284" s="115" t="s">
        <v>866</v>
      </c>
      <c r="O284" s="115" t="s">
        <v>891</v>
      </c>
      <c r="P284" s="127" t="s">
        <v>38</v>
      </c>
      <c r="Q284" s="115" t="s">
        <v>788</v>
      </c>
      <c r="R284" s="115" t="s">
        <v>789</v>
      </c>
      <c r="S284" s="115" t="s">
        <v>868</v>
      </c>
      <c r="T284" s="115" t="s">
        <v>892</v>
      </c>
      <c r="U284" s="127">
        <v>240</v>
      </c>
      <c r="V284" s="115" t="s">
        <v>878</v>
      </c>
      <c r="W284" s="115">
        <v>0</v>
      </c>
      <c r="AF284" s="158" t="s">
        <v>877</v>
      </c>
      <c r="AG284" s="158"/>
      <c r="AH284" s="115" t="s">
        <v>879</v>
      </c>
      <c r="AP284" s="115" t="str">
        <f t="shared" ref="AP284:AP315" si="5">AP225</f>
        <v>Solid petroleum coke. Assumes Fuel High Heat Content Value of 30 mmBtu/short ton</v>
      </c>
    </row>
    <row r="285" spans="1:42" ht="14" customHeight="1" x14ac:dyDescent="0.35">
      <c r="A285" s="115">
        <v>284</v>
      </c>
      <c r="G285" s="115" t="s">
        <v>858</v>
      </c>
      <c r="I285" s="115" t="s">
        <v>426</v>
      </c>
      <c r="J285" s="115" t="s">
        <v>861</v>
      </c>
      <c r="K285" s="115" t="s">
        <v>862</v>
      </c>
      <c r="L285" s="129">
        <v>4.8501639999999993E-5</v>
      </c>
      <c r="M285" s="115" t="s">
        <v>829</v>
      </c>
      <c r="N285" s="115" t="s">
        <v>866</v>
      </c>
      <c r="O285" s="115" t="s">
        <v>891</v>
      </c>
      <c r="P285" s="127" t="s">
        <v>599</v>
      </c>
      <c r="Q285" s="115" t="s">
        <v>788</v>
      </c>
      <c r="R285" s="115" t="s">
        <v>789</v>
      </c>
      <c r="S285" s="115" t="s">
        <v>868</v>
      </c>
      <c r="T285" s="115" t="s">
        <v>892</v>
      </c>
      <c r="U285" s="127">
        <v>809</v>
      </c>
      <c r="V285" s="115" t="s">
        <v>878</v>
      </c>
      <c r="W285" s="115">
        <v>0</v>
      </c>
      <c r="AF285" s="158" t="s">
        <v>877</v>
      </c>
      <c r="AG285" s="158"/>
      <c r="AH285" s="115" t="s">
        <v>879</v>
      </c>
      <c r="AP285" s="115" t="str">
        <f t="shared" si="5"/>
        <v>Assumes Fuel High Heat Content Value of 0.000092 mmBtu/dry scf</v>
      </c>
    </row>
    <row r="286" spans="1:42" ht="14" customHeight="1" x14ac:dyDescent="0.35">
      <c r="A286" s="115">
        <v>285</v>
      </c>
      <c r="G286" s="115" t="s">
        <v>858</v>
      </c>
      <c r="I286" s="115" t="s">
        <v>426</v>
      </c>
      <c r="J286" s="115" t="s">
        <v>861</v>
      </c>
      <c r="K286" s="115" t="s">
        <v>862</v>
      </c>
      <c r="L286" s="125">
        <v>1.0582176E-3</v>
      </c>
      <c r="M286" s="115" t="s">
        <v>829</v>
      </c>
      <c r="N286" s="115" t="s">
        <v>866</v>
      </c>
      <c r="O286" s="115" t="s">
        <v>891</v>
      </c>
      <c r="P286" s="127" t="s">
        <v>54</v>
      </c>
      <c r="Q286" s="115" t="s">
        <v>788</v>
      </c>
      <c r="R286" s="115" t="s">
        <v>789</v>
      </c>
      <c r="S286" s="115" t="s">
        <v>868</v>
      </c>
      <c r="T286" s="115" t="s">
        <v>892</v>
      </c>
      <c r="U286" s="127">
        <v>425</v>
      </c>
      <c r="V286" s="115" t="s">
        <v>878</v>
      </c>
      <c r="W286" s="115">
        <v>0</v>
      </c>
      <c r="AF286" s="158" t="s">
        <v>877</v>
      </c>
      <c r="AG286" s="158"/>
      <c r="AH286" s="115" t="s">
        <v>879</v>
      </c>
      <c r="AP286" s="115" t="str">
        <f t="shared" si="5"/>
        <v>Assumes Fuel High Heat Content Value of 0.000599 mmBtu/dry scf</v>
      </c>
    </row>
    <row r="287" spans="1:42" ht="14" customHeight="1" x14ac:dyDescent="0.35">
      <c r="A287" s="115">
        <v>286</v>
      </c>
      <c r="G287" s="115" t="s">
        <v>858</v>
      </c>
      <c r="I287" s="115" t="s">
        <v>426</v>
      </c>
      <c r="J287" s="115" t="s">
        <v>861</v>
      </c>
      <c r="K287" s="115" t="s">
        <v>862</v>
      </c>
      <c r="L287" s="125">
        <v>6.6138599999999992E-3</v>
      </c>
      <c r="M287" s="115" t="s">
        <v>829</v>
      </c>
      <c r="N287" s="115" t="s">
        <v>866</v>
      </c>
      <c r="O287" s="115" t="s">
        <v>891</v>
      </c>
      <c r="P287" s="127" t="s">
        <v>325</v>
      </c>
      <c r="Q287" s="115" t="s">
        <v>788</v>
      </c>
      <c r="R287" s="115" t="s">
        <v>789</v>
      </c>
      <c r="S287" s="115" t="s">
        <v>868</v>
      </c>
      <c r="T287" s="115" t="s">
        <v>892</v>
      </c>
      <c r="U287" s="127">
        <v>255</v>
      </c>
      <c r="V287" s="115" t="s">
        <v>878</v>
      </c>
      <c r="W287" s="115">
        <v>0</v>
      </c>
      <c r="AF287" s="158" t="s">
        <v>877</v>
      </c>
      <c r="AG287" s="158"/>
      <c r="AH287" s="115" t="s">
        <v>879</v>
      </c>
      <c r="AP287" s="115" t="str">
        <f t="shared" si="5"/>
        <v>Propane gas. Assumes Fuel High Heat Content Value of 0.002516 mmBtu/dry scf</v>
      </c>
    </row>
    <row r="288" spans="1:42" ht="14" customHeight="1" x14ac:dyDescent="0.35">
      <c r="A288" s="115">
        <v>287</v>
      </c>
      <c r="G288" s="115" t="s">
        <v>858</v>
      </c>
      <c r="I288" s="115" t="s">
        <v>426</v>
      </c>
      <c r="J288" s="115" t="s">
        <v>861</v>
      </c>
      <c r="K288" s="115" t="s">
        <v>862</v>
      </c>
      <c r="L288" s="125">
        <v>6.6138599999999992E-3</v>
      </c>
      <c r="M288" s="115" t="s">
        <v>829</v>
      </c>
      <c r="N288" s="115" t="s">
        <v>866</v>
      </c>
      <c r="O288" s="115" t="s">
        <v>891</v>
      </c>
      <c r="P288" s="127" t="s">
        <v>236</v>
      </c>
      <c r="Q288" s="115" t="s">
        <v>788</v>
      </c>
      <c r="R288" s="115" t="s">
        <v>789</v>
      </c>
      <c r="S288" s="115" t="s">
        <v>868</v>
      </c>
      <c r="T288" s="115" t="s">
        <v>892</v>
      </c>
      <c r="U288" s="127">
        <v>126</v>
      </c>
      <c r="V288" s="115" t="s">
        <v>878</v>
      </c>
      <c r="W288" s="115">
        <v>0</v>
      </c>
      <c r="AF288" s="158" t="s">
        <v>877</v>
      </c>
      <c r="AG288" s="158"/>
      <c r="AH288" s="115" t="s">
        <v>879</v>
      </c>
      <c r="AP288" s="115" t="str">
        <f t="shared" si="5"/>
        <v>Assumes Fuel High Heat Content Value of 0.001388 mmBtu/dry scf</v>
      </c>
    </row>
    <row r="289" spans="1:42" ht="14" customHeight="1" x14ac:dyDescent="0.35">
      <c r="A289" s="115">
        <v>288</v>
      </c>
      <c r="G289" s="115" t="s">
        <v>858</v>
      </c>
      <c r="I289" s="115" t="s">
        <v>426</v>
      </c>
      <c r="J289" s="115" t="s">
        <v>861</v>
      </c>
      <c r="K289" s="115" t="s">
        <v>862</v>
      </c>
      <c r="L289" s="125">
        <v>1.5873263999999998E-2</v>
      </c>
      <c r="M289" s="115" t="s">
        <v>829</v>
      </c>
      <c r="N289" s="115" t="s">
        <v>866</v>
      </c>
      <c r="O289" s="115" t="s">
        <v>891</v>
      </c>
      <c r="P289" s="115" t="s">
        <v>150</v>
      </c>
      <c r="Q289" s="115" t="s">
        <v>788</v>
      </c>
      <c r="R289" s="115" t="s">
        <v>789</v>
      </c>
      <c r="S289" s="115" t="s">
        <v>868</v>
      </c>
      <c r="T289" s="115" t="s">
        <v>892</v>
      </c>
      <c r="U289" s="127">
        <v>18</v>
      </c>
      <c r="V289" s="115" t="s">
        <v>878</v>
      </c>
      <c r="W289" s="115">
        <v>0</v>
      </c>
      <c r="AF289" s="158" t="s">
        <v>877</v>
      </c>
      <c r="AG289" s="158"/>
      <c r="AH289" s="115" t="s">
        <v>879</v>
      </c>
      <c r="AP289" s="115" t="str">
        <f t="shared" si="5"/>
        <v xml:space="preserve"> Assumes Fuel High Heat Content Value of 17.48 mmBtu/short ton</v>
      </c>
    </row>
    <row r="290" spans="1:42" ht="14" customHeight="1" x14ac:dyDescent="0.35">
      <c r="A290" s="115">
        <v>289</v>
      </c>
      <c r="G290" s="115" t="s">
        <v>858</v>
      </c>
      <c r="I290" s="115" t="s">
        <v>426</v>
      </c>
      <c r="J290" s="115" t="s">
        <v>861</v>
      </c>
      <c r="K290" s="115" t="s">
        <v>862</v>
      </c>
      <c r="L290" s="125">
        <v>7.0547840000000001E-2</v>
      </c>
      <c r="M290" s="115" t="s">
        <v>829</v>
      </c>
      <c r="N290" s="115" t="s">
        <v>866</v>
      </c>
      <c r="O290" s="115" t="s">
        <v>891</v>
      </c>
      <c r="P290" s="115" t="s">
        <v>734</v>
      </c>
      <c r="Q290" s="115" t="s">
        <v>788</v>
      </c>
      <c r="R290" s="115" t="s">
        <v>789</v>
      </c>
      <c r="S290" s="115" t="s">
        <v>868</v>
      </c>
      <c r="T290" s="115" t="s">
        <v>892</v>
      </c>
      <c r="U290" s="127">
        <v>944</v>
      </c>
      <c r="V290" s="115" t="s">
        <v>878</v>
      </c>
      <c r="W290" s="115">
        <v>0</v>
      </c>
      <c r="AF290" s="158" t="s">
        <v>877</v>
      </c>
      <c r="AG290" s="158"/>
      <c r="AH290" s="115" t="s">
        <v>879</v>
      </c>
      <c r="AP290" s="115" t="str">
        <f t="shared" si="5"/>
        <v>Agricultural byproducts. Assumes Fuel High Heat Content Value of 8.25 mmBtu/short ton</v>
      </c>
    </row>
    <row r="291" spans="1:42" ht="14" customHeight="1" x14ac:dyDescent="0.35">
      <c r="A291" s="115">
        <v>290</v>
      </c>
      <c r="G291" s="115" t="s">
        <v>858</v>
      </c>
      <c r="I291" s="115" t="s">
        <v>426</v>
      </c>
      <c r="J291" s="115" t="s">
        <v>861</v>
      </c>
      <c r="K291" s="115" t="s">
        <v>862</v>
      </c>
      <c r="L291" s="125">
        <v>7.0547840000000001E-2</v>
      </c>
      <c r="M291" s="115" t="s">
        <v>829</v>
      </c>
      <c r="N291" s="115" t="s">
        <v>866</v>
      </c>
      <c r="O291" s="115" t="s">
        <v>891</v>
      </c>
      <c r="P291" s="115" t="s">
        <v>59</v>
      </c>
      <c r="Q291" s="115" t="s">
        <v>788</v>
      </c>
      <c r="R291" s="115" t="s">
        <v>789</v>
      </c>
      <c r="S291" s="115" t="s">
        <v>868</v>
      </c>
      <c r="T291" s="115" t="s">
        <v>892</v>
      </c>
      <c r="U291" s="127">
        <v>231</v>
      </c>
      <c r="V291" s="115" t="s">
        <v>878</v>
      </c>
      <c r="W291" s="115">
        <v>0</v>
      </c>
      <c r="AF291" s="158" t="s">
        <v>877</v>
      </c>
      <c r="AG291" s="158"/>
      <c r="AH291" s="115" t="s">
        <v>879</v>
      </c>
      <c r="AP291" s="115" t="str">
        <f t="shared" si="5"/>
        <v>Assumes Fuel High Heat Content Value of 8 mmBtu/short ton</v>
      </c>
    </row>
    <row r="292" spans="1:42" ht="14" customHeight="1" x14ac:dyDescent="0.35">
      <c r="A292" s="115">
        <v>291</v>
      </c>
      <c r="G292" s="115" t="s">
        <v>858</v>
      </c>
      <c r="I292" s="115" t="s">
        <v>426</v>
      </c>
      <c r="J292" s="115" t="s">
        <v>861</v>
      </c>
      <c r="K292" s="115" t="s">
        <v>862</v>
      </c>
      <c r="L292" s="125">
        <v>7.0547840000000001E-2</v>
      </c>
      <c r="M292" s="115" t="s">
        <v>829</v>
      </c>
      <c r="N292" s="115" t="s">
        <v>866</v>
      </c>
      <c r="O292" s="115" t="s">
        <v>891</v>
      </c>
      <c r="P292" s="115" t="s">
        <v>434</v>
      </c>
      <c r="Q292" s="115" t="s">
        <v>788</v>
      </c>
      <c r="R292" s="115" t="s">
        <v>789</v>
      </c>
      <c r="S292" s="115" t="s">
        <v>868</v>
      </c>
      <c r="T292" s="115" t="s">
        <v>892</v>
      </c>
      <c r="U292" s="127">
        <v>567</v>
      </c>
      <c r="V292" s="115" t="s">
        <v>878</v>
      </c>
      <c r="W292" s="115">
        <v>0</v>
      </c>
      <c r="AF292" s="158" t="s">
        <v>877</v>
      </c>
      <c r="AG292" s="158"/>
      <c r="AH292" s="115" t="s">
        <v>879</v>
      </c>
      <c r="AP292" s="115" t="str">
        <f t="shared" si="5"/>
        <v>Solid byproducts. Assumes Fuel High Heat Content Value of 10.39 mmBtu/short ton</v>
      </c>
    </row>
    <row r="293" spans="1:42" ht="14" customHeight="1" x14ac:dyDescent="0.35">
      <c r="A293" s="115">
        <v>292</v>
      </c>
      <c r="G293" s="115" t="s">
        <v>858</v>
      </c>
      <c r="I293" s="115" t="s">
        <v>426</v>
      </c>
      <c r="J293" s="115" t="s">
        <v>861</v>
      </c>
      <c r="K293" s="115" t="s">
        <v>862</v>
      </c>
      <c r="L293" s="125">
        <v>7.0547839999999997E-3</v>
      </c>
      <c r="M293" s="115" t="s">
        <v>829</v>
      </c>
      <c r="N293" s="115" t="s">
        <v>866</v>
      </c>
      <c r="O293" s="115" t="s">
        <v>891</v>
      </c>
      <c r="P293" s="127" t="s">
        <v>62</v>
      </c>
      <c r="Q293" s="115" t="s">
        <v>788</v>
      </c>
      <c r="R293" s="115" t="s">
        <v>789</v>
      </c>
      <c r="S293" s="115" t="s">
        <v>868</v>
      </c>
      <c r="T293" s="115" t="s">
        <v>892</v>
      </c>
      <c r="U293" s="115">
        <v>502</v>
      </c>
      <c r="V293" s="115" t="s">
        <v>878</v>
      </c>
      <c r="W293" s="115">
        <v>0</v>
      </c>
      <c r="AF293" s="158" t="s">
        <v>877</v>
      </c>
      <c r="AG293" s="158"/>
      <c r="AH293" s="115" t="s">
        <v>879</v>
      </c>
      <c r="AP293" s="115" t="str">
        <f t="shared" si="5"/>
        <v>Assumes Fuel High Heat Content Value of 0.000485 mmBtu/dry scf</v>
      </c>
    </row>
    <row r="294" spans="1:42" ht="14" customHeight="1" x14ac:dyDescent="0.35">
      <c r="A294" s="115">
        <v>293</v>
      </c>
      <c r="G294" s="115" t="s">
        <v>858</v>
      </c>
      <c r="I294" s="115" t="s">
        <v>426</v>
      </c>
      <c r="J294" s="115" t="s">
        <v>861</v>
      </c>
      <c r="K294" s="115" t="s">
        <v>862</v>
      </c>
      <c r="L294" s="125">
        <v>7.0547839999999997E-3</v>
      </c>
      <c r="M294" s="115" t="s">
        <v>829</v>
      </c>
      <c r="N294" s="115" t="s">
        <v>866</v>
      </c>
      <c r="O294" s="115" t="s">
        <v>891</v>
      </c>
      <c r="P294" s="127" t="s">
        <v>236</v>
      </c>
      <c r="Q294" s="115" t="s">
        <v>788</v>
      </c>
      <c r="R294" s="115" t="s">
        <v>789</v>
      </c>
      <c r="S294" s="115" t="s">
        <v>868</v>
      </c>
      <c r="T294" s="115" t="s">
        <v>892</v>
      </c>
      <c r="U294" s="115">
        <v>126</v>
      </c>
      <c r="V294" s="115" t="s">
        <v>878</v>
      </c>
      <c r="W294" s="115">
        <v>0</v>
      </c>
      <c r="AF294" s="158" t="s">
        <v>877</v>
      </c>
      <c r="AG294" s="158"/>
      <c r="AH294" s="115" t="s">
        <v>879</v>
      </c>
      <c r="AP294" s="115" t="str">
        <f t="shared" si="5"/>
        <v>Other Biomass Gases. Assumes Fuel High Heat Content Value of 0.000655 mmBtu/dry scf</v>
      </c>
    </row>
    <row r="295" spans="1:42" ht="14" customHeight="1" x14ac:dyDescent="0.35">
      <c r="A295" s="115">
        <v>294</v>
      </c>
      <c r="G295" s="115" t="s">
        <v>858</v>
      </c>
      <c r="I295" s="115" t="s">
        <v>426</v>
      </c>
      <c r="J295" s="115" t="s">
        <v>861</v>
      </c>
      <c r="K295" s="115" t="s">
        <v>862</v>
      </c>
      <c r="L295" s="125">
        <v>2.4250819999999998E-3</v>
      </c>
      <c r="M295" s="115" t="s">
        <v>829</v>
      </c>
      <c r="N295" s="115" t="s">
        <v>866</v>
      </c>
      <c r="O295" s="115" t="s">
        <v>891</v>
      </c>
      <c r="P295" s="127" t="s">
        <v>27</v>
      </c>
      <c r="Q295" s="115" t="s">
        <v>788</v>
      </c>
      <c r="R295" s="115" t="s">
        <v>789</v>
      </c>
      <c r="S295" s="115" t="s">
        <v>868</v>
      </c>
      <c r="T295" s="115" t="s">
        <v>892</v>
      </c>
      <c r="U295" s="127">
        <v>79</v>
      </c>
      <c r="V295" s="115" t="s">
        <v>878</v>
      </c>
      <c r="W295" s="115">
        <v>0</v>
      </c>
      <c r="AF295" s="158" t="s">
        <v>877</v>
      </c>
      <c r="AG295" s="158"/>
      <c r="AH295" s="115" t="s">
        <v>879</v>
      </c>
      <c r="AP295" s="115" t="str">
        <f t="shared" si="5"/>
        <v>Assumes Fuel High Heat Content Value of 0.084 mmBtu/gallon</v>
      </c>
    </row>
    <row r="296" spans="1:42" ht="14" customHeight="1" x14ac:dyDescent="0.35">
      <c r="A296" s="115">
        <v>295</v>
      </c>
      <c r="G296" s="115" t="s">
        <v>858</v>
      </c>
      <c r="I296" s="115" t="s">
        <v>426</v>
      </c>
      <c r="J296" s="115" t="s">
        <v>861</v>
      </c>
      <c r="K296" s="115" t="s">
        <v>862</v>
      </c>
      <c r="L296" s="125">
        <v>2.4250819999999998E-3</v>
      </c>
      <c r="M296" s="115" t="s">
        <v>829</v>
      </c>
      <c r="N296" s="115" t="s">
        <v>866</v>
      </c>
      <c r="O296" s="115" t="s">
        <v>891</v>
      </c>
      <c r="P296" s="127" t="s">
        <v>171</v>
      </c>
      <c r="Q296" s="115" t="s">
        <v>788</v>
      </c>
      <c r="R296" s="115" t="s">
        <v>789</v>
      </c>
      <c r="S296" s="115" t="s">
        <v>868</v>
      </c>
      <c r="T296" s="115" t="s">
        <v>892</v>
      </c>
      <c r="U296" s="127">
        <v>44</v>
      </c>
      <c r="V296" s="115" t="s">
        <v>878</v>
      </c>
      <c r="W296" s="115">
        <v>0</v>
      </c>
      <c r="AF296" s="158" t="s">
        <v>877</v>
      </c>
      <c r="AG296" s="158"/>
      <c r="AH296" s="115" t="s">
        <v>879</v>
      </c>
      <c r="AP296" s="115" t="str">
        <f t="shared" si="5"/>
        <v>100% biodiesel. Assumes Fuel High Heat Content Value of 0.128 mmBtu/gallon</v>
      </c>
    </row>
    <row r="297" spans="1:42" ht="14" customHeight="1" x14ac:dyDescent="0.35">
      <c r="A297" s="115">
        <v>296</v>
      </c>
      <c r="G297" s="115" t="s">
        <v>858</v>
      </c>
      <c r="I297" s="115" t="s">
        <v>426</v>
      </c>
      <c r="J297" s="115" t="s">
        <v>861</v>
      </c>
      <c r="K297" s="115" t="s">
        <v>862</v>
      </c>
      <c r="L297" s="125">
        <v>2.4250819999999998E-3</v>
      </c>
      <c r="M297" s="115" t="s">
        <v>829</v>
      </c>
      <c r="N297" s="115" t="s">
        <v>866</v>
      </c>
      <c r="O297" s="115" t="s">
        <v>891</v>
      </c>
      <c r="P297" s="127" t="s">
        <v>66</v>
      </c>
      <c r="Q297" s="115" t="s">
        <v>788</v>
      </c>
      <c r="R297" s="115" t="s">
        <v>789</v>
      </c>
      <c r="S297" s="115" t="s">
        <v>868</v>
      </c>
      <c r="T297" s="115" t="s">
        <v>892</v>
      </c>
      <c r="U297" s="127">
        <v>283</v>
      </c>
      <c r="V297" s="115" t="s">
        <v>878</v>
      </c>
      <c r="W297" s="115">
        <v>0</v>
      </c>
      <c r="AF297" s="158" t="s">
        <v>877</v>
      </c>
      <c r="AG297" s="158"/>
      <c r="AH297" s="115" t="s">
        <v>879</v>
      </c>
      <c r="AP297" s="115" t="str">
        <f t="shared" si="5"/>
        <v>Assumes Fuel High Heat Content Value of 0.125 mmBtu/gallon</v>
      </c>
    </row>
    <row r="298" spans="1:42" ht="14" customHeight="1" x14ac:dyDescent="0.35">
      <c r="A298" s="115">
        <v>297</v>
      </c>
      <c r="G298" s="115" t="s">
        <v>858</v>
      </c>
      <c r="I298" s="115" t="s">
        <v>426</v>
      </c>
      <c r="J298" s="115" t="s">
        <v>861</v>
      </c>
      <c r="K298" s="115" t="s">
        <v>862</v>
      </c>
      <c r="L298" s="125">
        <v>2.4250819999999998E-3</v>
      </c>
      <c r="M298" s="115" t="s">
        <v>829</v>
      </c>
      <c r="N298" s="115" t="s">
        <v>866</v>
      </c>
      <c r="O298" s="115" t="s">
        <v>891</v>
      </c>
      <c r="P298" s="127" t="s">
        <v>67</v>
      </c>
      <c r="Q298" s="115" t="s">
        <v>788</v>
      </c>
      <c r="R298" s="115" t="s">
        <v>789</v>
      </c>
      <c r="S298" s="115" t="s">
        <v>868</v>
      </c>
      <c r="T298" s="115" t="s">
        <v>892</v>
      </c>
      <c r="U298" s="127">
        <v>993</v>
      </c>
      <c r="V298" s="115" t="s">
        <v>878</v>
      </c>
      <c r="W298" s="115">
        <v>0</v>
      </c>
      <c r="AF298" s="158" t="s">
        <v>877</v>
      </c>
      <c r="AG298" s="158"/>
      <c r="AH298" s="115" t="s">
        <v>879</v>
      </c>
      <c r="AP298" s="115" t="str">
        <f t="shared" si="5"/>
        <v>Vegetable oil. Assumes Fuel High Heat Content Value of 0.12 mmBtu/gallon</v>
      </c>
    </row>
    <row r="299" spans="1:42" ht="14" customHeight="1" x14ac:dyDescent="0.35">
      <c r="A299" s="115">
        <v>298</v>
      </c>
      <c r="G299" s="115" t="s">
        <v>858</v>
      </c>
      <c r="I299" s="115" t="s">
        <v>864</v>
      </c>
      <c r="J299" s="115" t="s">
        <v>863</v>
      </c>
      <c r="K299" s="115" t="s">
        <v>865</v>
      </c>
      <c r="L299" s="125">
        <v>3.5273919999999999E-3</v>
      </c>
      <c r="M299" s="115" t="s">
        <v>829</v>
      </c>
      <c r="N299" s="115" t="s">
        <v>866</v>
      </c>
      <c r="O299" s="115" t="s">
        <v>891</v>
      </c>
      <c r="P299" s="127" t="s">
        <v>2</v>
      </c>
      <c r="Q299" s="115" t="s">
        <v>788</v>
      </c>
      <c r="R299" s="115" t="s">
        <v>789</v>
      </c>
      <c r="S299" s="115" t="s">
        <v>868</v>
      </c>
      <c r="T299" s="115" t="s">
        <v>892</v>
      </c>
      <c r="U299" s="127">
        <v>640</v>
      </c>
      <c r="V299" s="115" t="s">
        <v>878</v>
      </c>
      <c r="W299" s="115">
        <v>0</v>
      </c>
      <c r="AF299" s="158" t="s">
        <v>877</v>
      </c>
      <c r="AG299" s="158"/>
      <c r="AH299" s="115" t="s">
        <v>879</v>
      </c>
      <c r="AP299" s="115" t="str">
        <f t="shared" si="5"/>
        <v>Assumes Fuel High Heat Content Value of 25.09 mmBtu/short ton</v>
      </c>
    </row>
    <row r="300" spans="1:42" ht="14" customHeight="1" x14ac:dyDescent="0.35">
      <c r="A300" s="115">
        <v>299</v>
      </c>
      <c r="G300" s="115" t="s">
        <v>858</v>
      </c>
      <c r="I300" s="115" t="s">
        <v>864</v>
      </c>
      <c r="J300" s="115" t="s">
        <v>863</v>
      </c>
      <c r="K300" s="115" t="s">
        <v>865</v>
      </c>
      <c r="L300" s="125">
        <v>3.5273919999999999E-3</v>
      </c>
      <c r="M300" s="115" t="s">
        <v>829</v>
      </c>
      <c r="N300" s="115" t="s">
        <v>866</v>
      </c>
      <c r="O300" s="115" t="s">
        <v>891</v>
      </c>
      <c r="P300" s="127" t="s">
        <v>477</v>
      </c>
      <c r="Q300" s="115" t="s">
        <v>788</v>
      </c>
      <c r="R300" s="115" t="s">
        <v>789</v>
      </c>
      <c r="S300" s="115" t="s">
        <v>868</v>
      </c>
      <c r="T300" s="115" t="s">
        <v>892</v>
      </c>
      <c r="U300" s="127">
        <v>663</v>
      </c>
      <c r="V300" s="115" t="s">
        <v>878</v>
      </c>
      <c r="W300" s="115">
        <v>0</v>
      </c>
      <c r="AF300" s="158" t="s">
        <v>877</v>
      </c>
      <c r="AG300" s="158"/>
      <c r="AH300" s="115" t="s">
        <v>879</v>
      </c>
      <c r="AP300" s="115" t="str">
        <f t="shared" si="5"/>
        <v>Assumes Fuel High Heat Content Value of 24.93 mmBtu/short ton</v>
      </c>
    </row>
    <row r="301" spans="1:42" ht="14" customHeight="1" x14ac:dyDescent="0.35">
      <c r="A301" s="115">
        <v>300</v>
      </c>
      <c r="G301" s="115" t="s">
        <v>858</v>
      </c>
      <c r="I301" s="115" t="s">
        <v>864</v>
      </c>
      <c r="J301" s="115" t="s">
        <v>863</v>
      </c>
      <c r="K301" s="115" t="s">
        <v>865</v>
      </c>
      <c r="L301" s="125">
        <v>3.5273919999999999E-3</v>
      </c>
      <c r="M301" s="115" t="s">
        <v>829</v>
      </c>
      <c r="N301" s="115" t="s">
        <v>866</v>
      </c>
      <c r="O301" s="115" t="s">
        <v>891</v>
      </c>
      <c r="P301" s="127" t="s">
        <v>379</v>
      </c>
      <c r="Q301" s="115" t="s">
        <v>788</v>
      </c>
      <c r="R301" s="115" t="s">
        <v>789</v>
      </c>
      <c r="S301" s="115" t="s">
        <v>868</v>
      </c>
      <c r="T301" s="115" t="s">
        <v>892</v>
      </c>
      <c r="U301" s="127">
        <v>323</v>
      </c>
      <c r="V301" s="115" t="s">
        <v>878</v>
      </c>
      <c r="W301" s="115">
        <v>0</v>
      </c>
      <c r="AF301" s="158" t="s">
        <v>877</v>
      </c>
      <c r="AG301" s="158"/>
      <c r="AH301" s="115" t="s">
        <v>879</v>
      </c>
      <c r="AP301" s="115" t="str">
        <f t="shared" si="5"/>
        <v>Assumes Fuel High Heat Content Value of 17.25 mmBtu/short ton</v>
      </c>
    </row>
    <row r="302" spans="1:42" ht="14" customHeight="1" x14ac:dyDescent="0.35">
      <c r="A302" s="115">
        <v>301</v>
      </c>
      <c r="G302" s="115" t="s">
        <v>858</v>
      </c>
      <c r="I302" s="115" t="s">
        <v>864</v>
      </c>
      <c r="J302" s="115" t="s">
        <v>863</v>
      </c>
      <c r="K302" s="115" t="s">
        <v>865</v>
      </c>
      <c r="L302" s="125">
        <v>3.5273919999999999E-3</v>
      </c>
      <c r="M302" s="115" t="s">
        <v>829</v>
      </c>
      <c r="N302" s="115" t="s">
        <v>866</v>
      </c>
      <c r="O302" s="115" t="s">
        <v>891</v>
      </c>
      <c r="P302" s="127" t="s">
        <v>5</v>
      </c>
      <c r="Q302" s="115" t="s">
        <v>788</v>
      </c>
      <c r="R302" s="115" t="s">
        <v>789</v>
      </c>
      <c r="S302" s="115" t="s">
        <v>868</v>
      </c>
      <c r="T302" s="115" t="s">
        <v>892</v>
      </c>
      <c r="U302" s="127">
        <v>173</v>
      </c>
      <c r="V302" s="115" t="s">
        <v>878</v>
      </c>
      <c r="W302" s="115">
        <v>0</v>
      </c>
      <c r="AF302" s="158" t="s">
        <v>877</v>
      </c>
      <c r="AG302" s="158"/>
      <c r="AH302" s="115" t="s">
        <v>879</v>
      </c>
      <c r="AP302" s="115" t="str">
        <f t="shared" si="5"/>
        <v>Assumes Fuel High Heat Content Value of 14.21 mmBtu/short ton</v>
      </c>
    </row>
    <row r="303" spans="1:42" ht="14" customHeight="1" x14ac:dyDescent="0.35">
      <c r="A303" s="115">
        <v>302</v>
      </c>
      <c r="G303" s="115" t="s">
        <v>858</v>
      </c>
      <c r="I303" s="115" t="s">
        <v>864</v>
      </c>
      <c r="J303" s="115" t="s">
        <v>863</v>
      </c>
      <c r="K303" s="115" t="s">
        <v>865</v>
      </c>
      <c r="L303" s="125">
        <v>3.5273919999999999E-3</v>
      </c>
      <c r="M303" s="115" t="s">
        <v>829</v>
      </c>
      <c r="N303" s="115" t="s">
        <v>866</v>
      </c>
      <c r="O303" s="115" t="s">
        <v>891</v>
      </c>
      <c r="P303" s="127" t="s">
        <v>516</v>
      </c>
      <c r="Q303" s="115" t="s">
        <v>788</v>
      </c>
      <c r="R303" s="115" t="s">
        <v>789</v>
      </c>
      <c r="S303" s="115" t="s">
        <v>868</v>
      </c>
      <c r="T303" s="115" t="s">
        <v>892</v>
      </c>
      <c r="U303" s="127">
        <v>724</v>
      </c>
      <c r="V303" s="115" t="s">
        <v>878</v>
      </c>
      <c r="W303" s="115">
        <v>0</v>
      </c>
      <c r="AF303" s="158" t="s">
        <v>877</v>
      </c>
      <c r="AG303" s="158"/>
      <c r="AH303" s="115" t="s">
        <v>879</v>
      </c>
      <c r="AP303" s="115" t="str">
        <f t="shared" si="5"/>
        <v>Assumes Fuel High Heat Content Value of 24.8 mmBtu/short ton</v>
      </c>
    </row>
    <row r="304" spans="1:42" ht="14" customHeight="1" x14ac:dyDescent="0.35">
      <c r="A304" s="115">
        <v>303</v>
      </c>
      <c r="G304" s="115" t="s">
        <v>858</v>
      </c>
      <c r="I304" s="115" t="s">
        <v>864</v>
      </c>
      <c r="J304" s="115" t="s">
        <v>863</v>
      </c>
      <c r="K304" s="115" t="s">
        <v>865</v>
      </c>
      <c r="L304" s="125">
        <v>3.5273919999999999E-3</v>
      </c>
      <c r="M304" s="115" t="s">
        <v>829</v>
      </c>
      <c r="N304" s="115" t="s">
        <v>866</v>
      </c>
      <c r="O304" s="115" t="s">
        <v>891</v>
      </c>
      <c r="P304" s="127" t="s">
        <v>510</v>
      </c>
      <c r="Q304" s="115" t="s">
        <v>788</v>
      </c>
      <c r="R304" s="115" t="s">
        <v>789</v>
      </c>
      <c r="S304" s="115" t="s">
        <v>868</v>
      </c>
      <c r="T304" s="115" t="s">
        <v>892</v>
      </c>
      <c r="U304" s="127">
        <v>717</v>
      </c>
      <c r="V304" s="115" t="s">
        <v>878</v>
      </c>
      <c r="W304" s="115">
        <v>0</v>
      </c>
      <c r="AF304" s="158" t="s">
        <v>877</v>
      </c>
      <c r="AG304" s="158"/>
      <c r="AH304" s="115" t="s">
        <v>879</v>
      </c>
      <c r="AP304" s="115" t="str">
        <f t="shared" si="5"/>
        <v>Mixed coal for commercial sector use. Assumes Fuel High Heat Content Value of 21.39 mmBtu/short ton</v>
      </c>
    </row>
    <row r="305" spans="1:42" ht="14" customHeight="1" x14ac:dyDescent="0.35">
      <c r="A305" s="115">
        <v>304</v>
      </c>
      <c r="G305" s="115" t="s">
        <v>858</v>
      </c>
      <c r="I305" s="115" t="s">
        <v>864</v>
      </c>
      <c r="J305" s="115" t="s">
        <v>863</v>
      </c>
      <c r="K305" s="115" t="s">
        <v>865</v>
      </c>
      <c r="L305" s="125">
        <v>3.5273919999999999E-3</v>
      </c>
      <c r="M305" s="115" t="s">
        <v>829</v>
      </c>
      <c r="N305" s="115" t="s">
        <v>866</v>
      </c>
      <c r="O305" s="115" t="s">
        <v>891</v>
      </c>
      <c r="P305" s="127" t="s">
        <v>510</v>
      </c>
      <c r="Q305" s="115" t="s">
        <v>788</v>
      </c>
      <c r="R305" s="115" t="s">
        <v>789</v>
      </c>
      <c r="S305" s="115" t="s">
        <v>868</v>
      </c>
      <c r="T305" s="115" t="s">
        <v>892</v>
      </c>
      <c r="U305" s="127">
        <v>717</v>
      </c>
      <c r="V305" s="115" t="s">
        <v>878</v>
      </c>
      <c r="W305" s="115">
        <v>0</v>
      </c>
      <c r="AF305" s="158" t="s">
        <v>877</v>
      </c>
      <c r="AG305" s="158"/>
      <c r="AH305" s="115" t="s">
        <v>879</v>
      </c>
      <c r="AP305" s="115" t="str">
        <f t="shared" si="5"/>
        <v>Mixed coal for use in industrial coking. Assumes Fuel High Heat Content Value of 26.28 mmBtu/short ton</v>
      </c>
    </row>
    <row r="306" spans="1:42" ht="14" customHeight="1" x14ac:dyDescent="0.35">
      <c r="A306" s="115">
        <v>305</v>
      </c>
      <c r="G306" s="115" t="s">
        <v>858</v>
      </c>
      <c r="I306" s="115" t="s">
        <v>864</v>
      </c>
      <c r="J306" s="115" t="s">
        <v>863</v>
      </c>
      <c r="K306" s="115" t="s">
        <v>865</v>
      </c>
      <c r="L306" s="125">
        <v>3.5273919999999999E-3</v>
      </c>
      <c r="M306" s="115" t="s">
        <v>829</v>
      </c>
      <c r="N306" s="115" t="s">
        <v>866</v>
      </c>
      <c r="O306" s="115" t="s">
        <v>891</v>
      </c>
      <c r="P306" s="127" t="s">
        <v>510</v>
      </c>
      <c r="Q306" s="115" t="s">
        <v>788</v>
      </c>
      <c r="R306" s="115" t="s">
        <v>789</v>
      </c>
      <c r="S306" s="115" t="s">
        <v>868</v>
      </c>
      <c r="T306" s="115" t="s">
        <v>892</v>
      </c>
      <c r="U306" s="127">
        <v>717</v>
      </c>
      <c r="V306" s="115" t="s">
        <v>878</v>
      </c>
      <c r="W306" s="115">
        <v>0</v>
      </c>
      <c r="AF306" s="158" t="s">
        <v>877</v>
      </c>
      <c r="AG306" s="158"/>
      <c r="AH306" s="115" t="s">
        <v>879</v>
      </c>
      <c r="AP306" s="115" t="str">
        <f t="shared" si="5"/>
        <v>Mixed coal for industrial sector use. Assumes Fuel High Heat Content Value of 22.35 mmBtu/short ton</v>
      </c>
    </row>
    <row r="307" spans="1:42" ht="14" customHeight="1" x14ac:dyDescent="0.35">
      <c r="A307" s="115">
        <v>306</v>
      </c>
      <c r="G307" s="115" t="s">
        <v>858</v>
      </c>
      <c r="I307" s="115" t="s">
        <v>864</v>
      </c>
      <c r="J307" s="115" t="s">
        <v>863</v>
      </c>
      <c r="K307" s="115" t="s">
        <v>865</v>
      </c>
      <c r="L307" s="125">
        <v>3.5273919999999999E-3</v>
      </c>
      <c r="M307" s="115" t="s">
        <v>829</v>
      </c>
      <c r="N307" s="115" t="s">
        <v>866</v>
      </c>
      <c r="O307" s="115" t="s">
        <v>891</v>
      </c>
      <c r="P307" s="127" t="s">
        <v>510</v>
      </c>
      <c r="Q307" s="115" t="s">
        <v>788</v>
      </c>
      <c r="R307" s="115" t="s">
        <v>789</v>
      </c>
      <c r="S307" s="115" t="s">
        <v>868</v>
      </c>
      <c r="T307" s="115" t="s">
        <v>892</v>
      </c>
      <c r="U307" s="127">
        <v>717</v>
      </c>
      <c r="V307" s="115" t="s">
        <v>878</v>
      </c>
      <c r="W307" s="115">
        <v>0</v>
      </c>
      <c r="AF307" s="158" t="s">
        <v>877</v>
      </c>
      <c r="AG307" s="158"/>
      <c r="AH307" s="115" t="s">
        <v>879</v>
      </c>
      <c r="AP307" s="115" t="str">
        <f t="shared" si="5"/>
        <v>Mixed coal for use in electric power sector.Assumes Fuel High Heat Content Value of 19.73 mmBtu/short ton</v>
      </c>
    </row>
    <row r="308" spans="1:42" ht="14" customHeight="1" x14ac:dyDescent="0.35">
      <c r="A308" s="115">
        <v>307</v>
      </c>
      <c r="G308" s="115" t="s">
        <v>858</v>
      </c>
      <c r="I308" s="115" t="s">
        <v>864</v>
      </c>
      <c r="J308" s="115" t="s">
        <v>863</v>
      </c>
      <c r="K308" s="115" t="s">
        <v>865</v>
      </c>
      <c r="L308" s="125">
        <v>2.2046199999999999E-4</v>
      </c>
      <c r="M308" s="115" t="s">
        <v>829</v>
      </c>
      <c r="N308" s="115" t="s">
        <v>866</v>
      </c>
      <c r="O308" s="115" t="s">
        <v>891</v>
      </c>
      <c r="P308" s="127" t="s">
        <v>291</v>
      </c>
      <c r="Q308" s="115" t="s">
        <v>788</v>
      </c>
      <c r="R308" s="115" t="s">
        <v>789</v>
      </c>
      <c r="S308" s="115" t="s">
        <v>868</v>
      </c>
      <c r="T308" s="115" t="s">
        <v>892</v>
      </c>
      <c r="U308" s="127">
        <v>209</v>
      </c>
      <c r="V308" s="115" t="s">
        <v>878</v>
      </c>
      <c r="W308" s="115">
        <v>0</v>
      </c>
      <c r="AF308" s="158" t="s">
        <v>877</v>
      </c>
      <c r="AG308" s="158"/>
      <c r="AH308" s="115" t="s">
        <v>879</v>
      </c>
      <c r="AP308" s="115" t="str">
        <f t="shared" si="5"/>
        <v>For U.S. weighted average natural gas. Assumes Fuel High Heat Content Value of 0.001026 mmBtu/dry scf</v>
      </c>
    </row>
    <row r="309" spans="1:42" ht="14" customHeight="1" x14ac:dyDescent="0.35">
      <c r="A309" s="115">
        <v>308</v>
      </c>
      <c r="G309" s="115" t="s">
        <v>858</v>
      </c>
      <c r="I309" s="115" t="s">
        <v>864</v>
      </c>
      <c r="J309" s="115" t="s">
        <v>863</v>
      </c>
      <c r="K309" s="115" t="s">
        <v>865</v>
      </c>
      <c r="L309" s="125">
        <v>1.3227719999999998E-3</v>
      </c>
      <c r="M309" s="115" t="s">
        <v>829</v>
      </c>
      <c r="N309" s="115" t="s">
        <v>866</v>
      </c>
      <c r="O309" s="115" t="s">
        <v>891</v>
      </c>
      <c r="P309" s="127" t="s">
        <v>614</v>
      </c>
      <c r="Q309" s="115" t="s">
        <v>788</v>
      </c>
      <c r="R309" s="115" t="s">
        <v>789</v>
      </c>
      <c r="S309" s="115" t="s">
        <v>868</v>
      </c>
      <c r="T309" s="115" t="s">
        <v>892</v>
      </c>
      <c r="U309" s="127">
        <v>824</v>
      </c>
      <c r="V309" s="115" t="s">
        <v>878</v>
      </c>
      <c r="W309" s="115">
        <v>0</v>
      </c>
      <c r="AF309" s="158" t="s">
        <v>877</v>
      </c>
      <c r="AG309" s="158"/>
      <c r="AH309" s="115" t="s">
        <v>879</v>
      </c>
      <c r="AP309" s="115" t="str">
        <f t="shared" si="5"/>
        <v>Assumes Fuel High Heat Content Value of 0.139 mmBtu/gallon</v>
      </c>
    </row>
    <row r="310" spans="1:42" ht="14" customHeight="1" x14ac:dyDescent="0.35">
      <c r="A310" s="115">
        <v>309</v>
      </c>
      <c r="G310" s="115" t="s">
        <v>858</v>
      </c>
      <c r="I310" s="115" t="s">
        <v>864</v>
      </c>
      <c r="J310" s="115" t="s">
        <v>863</v>
      </c>
      <c r="K310" s="115" t="s">
        <v>865</v>
      </c>
      <c r="L310" s="125">
        <v>1.3227719999999998E-3</v>
      </c>
      <c r="M310" s="115" t="s">
        <v>829</v>
      </c>
      <c r="N310" s="115" t="s">
        <v>866</v>
      </c>
      <c r="O310" s="115" t="s">
        <v>891</v>
      </c>
      <c r="P310" s="127" t="s">
        <v>178</v>
      </c>
      <c r="Q310" s="115" t="s">
        <v>788</v>
      </c>
      <c r="R310" s="115" t="s">
        <v>789</v>
      </c>
      <c r="S310" s="115" t="s">
        <v>868</v>
      </c>
      <c r="T310" s="115" t="s">
        <v>892</v>
      </c>
      <c r="U310" s="127">
        <v>58</v>
      </c>
      <c r="V310" s="115" t="s">
        <v>878</v>
      </c>
      <c r="W310" s="115">
        <v>0</v>
      </c>
      <c r="AF310" s="158" t="s">
        <v>877</v>
      </c>
      <c r="AG310" s="158"/>
      <c r="AH310" s="115" t="s">
        <v>879</v>
      </c>
      <c r="AP310" s="115" t="str">
        <f t="shared" si="5"/>
        <v>Assumes Fuel High Heat Content Value of 0.138 mmBtu/gallon</v>
      </c>
    </row>
    <row r="311" spans="1:42" ht="14" customHeight="1" x14ac:dyDescent="0.35">
      <c r="A311" s="115">
        <v>310</v>
      </c>
      <c r="G311" s="115" t="s">
        <v>858</v>
      </c>
      <c r="I311" s="115" t="s">
        <v>864</v>
      </c>
      <c r="J311" s="115" t="s">
        <v>863</v>
      </c>
      <c r="K311" s="115" t="s">
        <v>865</v>
      </c>
      <c r="L311" s="125">
        <v>1.3227719999999998E-3</v>
      </c>
      <c r="M311" s="115" t="s">
        <v>829</v>
      </c>
      <c r="N311" s="115" t="s">
        <v>866</v>
      </c>
      <c r="O311" s="115" t="s">
        <v>891</v>
      </c>
      <c r="P311" s="127" t="s">
        <v>615</v>
      </c>
      <c r="Q311" s="115" t="s">
        <v>788</v>
      </c>
      <c r="R311" s="115" t="s">
        <v>789</v>
      </c>
      <c r="S311" s="115" t="s">
        <v>868</v>
      </c>
      <c r="T311" s="115" t="s">
        <v>892</v>
      </c>
      <c r="U311" s="127">
        <v>825</v>
      </c>
      <c r="V311" s="115" t="s">
        <v>878</v>
      </c>
      <c r="W311" s="115">
        <v>0</v>
      </c>
      <c r="AF311" s="158" t="s">
        <v>877</v>
      </c>
      <c r="AG311" s="158"/>
      <c r="AH311" s="115" t="s">
        <v>879</v>
      </c>
      <c r="AP311" s="115" t="str">
        <f t="shared" si="5"/>
        <v>Assumes Fuel High Heat Content Value of 0.146 mmBtu/gallon</v>
      </c>
    </row>
    <row r="312" spans="1:42" ht="14" customHeight="1" x14ac:dyDescent="0.35">
      <c r="A312" s="115">
        <v>311</v>
      </c>
      <c r="G312" s="115" t="s">
        <v>858</v>
      </c>
      <c r="I312" s="115" t="s">
        <v>864</v>
      </c>
      <c r="J312" s="115" t="s">
        <v>863</v>
      </c>
      <c r="K312" s="115" t="s">
        <v>865</v>
      </c>
      <c r="L312" s="125">
        <v>1.3227719999999998E-3</v>
      </c>
      <c r="M312" s="115" t="s">
        <v>829</v>
      </c>
      <c r="N312" s="115" t="s">
        <v>866</v>
      </c>
      <c r="O312" s="115" t="s">
        <v>891</v>
      </c>
      <c r="P312" s="127" t="s">
        <v>712</v>
      </c>
      <c r="Q312" s="115" t="s">
        <v>788</v>
      </c>
      <c r="R312" s="115" t="s">
        <v>789</v>
      </c>
      <c r="S312" s="115" t="s">
        <v>868</v>
      </c>
      <c r="T312" s="115" t="s">
        <v>892</v>
      </c>
      <c r="U312" s="127">
        <v>922</v>
      </c>
      <c r="V312" s="115" t="s">
        <v>878</v>
      </c>
      <c r="W312" s="115">
        <v>0</v>
      </c>
      <c r="AF312" s="158" t="s">
        <v>877</v>
      </c>
      <c r="AG312" s="158"/>
      <c r="AH312" s="115" t="s">
        <v>879</v>
      </c>
      <c r="AP312" s="115" t="str">
        <f t="shared" si="5"/>
        <v>Assumes Fuel High Heat Content Value of 0.14 mmBtu/gallon</v>
      </c>
    </row>
    <row r="313" spans="1:42" ht="14" customHeight="1" x14ac:dyDescent="0.35">
      <c r="A313" s="115">
        <v>312</v>
      </c>
      <c r="G313" s="115" t="s">
        <v>858</v>
      </c>
      <c r="I313" s="115" t="s">
        <v>864</v>
      </c>
      <c r="J313" s="115" t="s">
        <v>863</v>
      </c>
      <c r="K313" s="115" t="s">
        <v>865</v>
      </c>
      <c r="L313" s="125">
        <v>1.3227719999999998E-3</v>
      </c>
      <c r="M313" s="115" t="s">
        <v>829</v>
      </c>
      <c r="N313" s="115" t="s">
        <v>866</v>
      </c>
      <c r="O313" s="115" t="s">
        <v>891</v>
      </c>
      <c r="P313" s="127" t="s">
        <v>713</v>
      </c>
      <c r="Q313" s="115" t="s">
        <v>788</v>
      </c>
      <c r="R313" s="115" t="s">
        <v>789</v>
      </c>
      <c r="S313" s="115" t="s">
        <v>868</v>
      </c>
      <c r="T313" s="115" t="s">
        <v>892</v>
      </c>
      <c r="U313" s="127">
        <v>923</v>
      </c>
      <c r="V313" s="115" t="s">
        <v>878</v>
      </c>
      <c r="W313" s="115">
        <v>0</v>
      </c>
      <c r="AF313" s="158" t="s">
        <v>877</v>
      </c>
      <c r="AG313" s="158"/>
      <c r="AH313" s="115" t="s">
        <v>879</v>
      </c>
      <c r="AP313" s="115" t="str">
        <f t="shared" si="5"/>
        <v>Assumes Fuel High Heat Content Value of 0.15 mmBtu/gallon</v>
      </c>
    </row>
    <row r="314" spans="1:42" ht="14" customHeight="1" x14ac:dyDescent="0.35">
      <c r="A314" s="115">
        <v>313</v>
      </c>
      <c r="G314" s="115" t="s">
        <v>858</v>
      </c>
      <c r="I314" s="115" t="s">
        <v>864</v>
      </c>
      <c r="J314" s="115" t="s">
        <v>863</v>
      </c>
      <c r="K314" s="115" t="s">
        <v>865</v>
      </c>
      <c r="L314" s="125">
        <v>1.3227719999999998E-3</v>
      </c>
      <c r="M314" s="115" t="s">
        <v>829</v>
      </c>
      <c r="N314" s="115" t="s">
        <v>866</v>
      </c>
      <c r="O314" s="115" t="s">
        <v>891</v>
      </c>
      <c r="P314" s="127" t="s">
        <v>295</v>
      </c>
      <c r="Q314" s="115" t="s">
        <v>788</v>
      </c>
      <c r="R314" s="115" t="s">
        <v>789</v>
      </c>
      <c r="S314" s="115" t="s">
        <v>868</v>
      </c>
      <c r="T314" s="115" t="s">
        <v>892</v>
      </c>
      <c r="U314" s="127">
        <v>216</v>
      </c>
      <c r="V314" s="115" t="s">
        <v>878</v>
      </c>
      <c r="W314" s="115">
        <v>0</v>
      </c>
      <c r="AF314" s="158" t="s">
        <v>877</v>
      </c>
      <c r="AG314" s="158"/>
      <c r="AH314" s="115" t="s">
        <v>879</v>
      </c>
      <c r="AP314" s="115" t="str">
        <f t="shared" si="5"/>
        <v>Used oil. Assumes Fuel High Heat Content Value of 0.138 mmBtu/gallon</v>
      </c>
    </row>
    <row r="315" spans="1:42" ht="14" customHeight="1" x14ac:dyDescent="0.35">
      <c r="A315" s="115">
        <v>314</v>
      </c>
      <c r="G315" s="115" t="s">
        <v>858</v>
      </c>
      <c r="I315" s="115" t="s">
        <v>864</v>
      </c>
      <c r="J315" s="115" t="s">
        <v>863</v>
      </c>
      <c r="K315" s="115" t="s">
        <v>865</v>
      </c>
      <c r="L315" s="125">
        <v>1.3227719999999998E-3</v>
      </c>
      <c r="M315" s="115" t="s">
        <v>829</v>
      </c>
      <c r="N315" s="115" t="s">
        <v>866</v>
      </c>
      <c r="O315" s="115" t="s">
        <v>891</v>
      </c>
      <c r="P315" s="127" t="s">
        <v>22</v>
      </c>
      <c r="Q315" s="115" t="s">
        <v>788</v>
      </c>
      <c r="R315" s="115" t="s">
        <v>789</v>
      </c>
      <c r="S315" s="115" t="s">
        <v>868</v>
      </c>
      <c r="T315" s="115" t="s">
        <v>892</v>
      </c>
      <c r="U315" s="127">
        <v>162</v>
      </c>
      <c r="V315" s="115" t="s">
        <v>878</v>
      </c>
      <c r="W315" s="115">
        <v>0</v>
      </c>
      <c r="AF315" s="158" t="s">
        <v>877</v>
      </c>
      <c r="AG315" s="158"/>
      <c r="AH315" s="115" t="s">
        <v>879</v>
      </c>
      <c r="AP315" s="115" t="str">
        <f t="shared" si="5"/>
        <v>Assumes Fuel High Heat Content Value of 0.135 mmBtu/gallon</v>
      </c>
    </row>
    <row r="316" spans="1:42" ht="14" customHeight="1" x14ac:dyDescent="0.35">
      <c r="A316" s="115">
        <v>315</v>
      </c>
      <c r="G316" s="115" t="s">
        <v>858</v>
      </c>
      <c r="I316" s="115" t="s">
        <v>864</v>
      </c>
      <c r="J316" s="115" t="s">
        <v>863</v>
      </c>
      <c r="K316" s="115" t="s">
        <v>865</v>
      </c>
      <c r="L316" s="125">
        <v>1.3227719999999998E-3</v>
      </c>
      <c r="M316" s="115" t="s">
        <v>829</v>
      </c>
      <c r="N316" s="115" t="s">
        <v>866</v>
      </c>
      <c r="O316" s="115" t="s">
        <v>891</v>
      </c>
      <c r="P316" s="127" t="s">
        <v>272</v>
      </c>
      <c r="Q316" s="115" t="s">
        <v>788</v>
      </c>
      <c r="R316" s="115" t="s">
        <v>789</v>
      </c>
      <c r="S316" s="115" t="s">
        <v>868</v>
      </c>
      <c r="T316" s="115" t="s">
        <v>892</v>
      </c>
      <c r="U316" s="127">
        <v>178</v>
      </c>
      <c r="V316" s="115" t="s">
        <v>878</v>
      </c>
      <c r="W316" s="115">
        <v>0</v>
      </c>
      <c r="AF316" s="158" t="s">
        <v>877</v>
      </c>
      <c r="AG316" s="158"/>
      <c r="AH316" s="115" t="s">
        <v>879</v>
      </c>
      <c r="AP316" s="115" t="str">
        <f t="shared" ref="AP316:AP342" si="6">AP257</f>
        <v>The HHV for components of LPG determined at 60 °F and saturation pressure with the exception of ethylene. Assumes Fuel High Heat Content Value of 0.092 mmBtu/gallon</v>
      </c>
    </row>
    <row r="317" spans="1:42" ht="14" customHeight="1" x14ac:dyDescent="0.35">
      <c r="A317" s="115">
        <v>316</v>
      </c>
      <c r="G317" s="115" t="s">
        <v>858</v>
      </c>
      <c r="I317" s="115" t="s">
        <v>864</v>
      </c>
      <c r="J317" s="115" t="s">
        <v>863</v>
      </c>
      <c r="K317" s="115" t="s">
        <v>865</v>
      </c>
      <c r="L317" s="125">
        <v>1.3227719999999998E-3</v>
      </c>
      <c r="M317" s="115" t="s">
        <v>829</v>
      </c>
      <c r="N317" s="115" t="s">
        <v>866</v>
      </c>
      <c r="O317" s="115" t="s">
        <v>891</v>
      </c>
      <c r="P317" s="127" t="s">
        <v>325</v>
      </c>
      <c r="Q317" s="115" t="s">
        <v>788</v>
      </c>
      <c r="R317" s="115" t="s">
        <v>789</v>
      </c>
      <c r="S317" s="115" t="s">
        <v>868</v>
      </c>
      <c r="T317" s="115" t="s">
        <v>892</v>
      </c>
      <c r="U317" s="127">
        <v>255</v>
      </c>
      <c r="V317" s="115" t="s">
        <v>878</v>
      </c>
      <c r="W317" s="115">
        <v>0</v>
      </c>
      <c r="AF317" s="158" t="s">
        <v>877</v>
      </c>
      <c r="AG317" s="158"/>
      <c r="AH317" s="115" t="s">
        <v>879</v>
      </c>
      <c r="AP317" s="115" t="str">
        <f t="shared" si="6"/>
        <v>The HHV for components of LPG determined at 60 °F and saturation pressure with the exception of ethylene. Assumes Fuel High Heat Content Value of 0.091 mmBtu/gallon</v>
      </c>
    </row>
    <row r="318" spans="1:42" ht="14" customHeight="1" x14ac:dyDescent="0.35">
      <c r="A318" s="115">
        <v>317</v>
      </c>
      <c r="G318" s="115" t="s">
        <v>858</v>
      </c>
      <c r="I318" s="115" t="s">
        <v>864</v>
      </c>
      <c r="J318" s="115" t="s">
        <v>863</v>
      </c>
      <c r="K318" s="115" t="s">
        <v>865</v>
      </c>
      <c r="L318" s="125">
        <v>1.3227719999999998E-3</v>
      </c>
      <c r="M318" s="115" t="s">
        <v>829</v>
      </c>
      <c r="N318" s="115" t="s">
        <v>866</v>
      </c>
      <c r="O318" s="115" t="s">
        <v>891</v>
      </c>
      <c r="P318" s="127" t="s">
        <v>327</v>
      </c>
      <c r="Q318" s="115" t="s">
        <v>788</v>
      </c>
      <c r="R318" s="115" t="s">
        <v>789</v>
      </c>
      <c r="S318" s="115" t="s">
        <v>868</v>
      </c>
      <c r="T318" s="115" t="s">
        <v>892</v>
      </c>
      <c r="U318" s="127">
        <v>257</v>
      </c>
      <c r="V318" s="115" t="s">
        <v>878</v>
      </c>
      <c r="W318" s="115">
        <v>0</v>
      </c>
      <c r="AF318" s="158" t="s">
        <v>877</v>
      </c>
      <c r="AG318" s="158"/>
      <c r="AH318" s="115" t="s">
        <v>879</v>
      </c>
      <c r="AP318" s="115" t="str">
        <f t="shared" si="6"/>
        <v>Ethylene HHV determined at 41 °F (5 °C) and saturation pressure. Assumes Fuel High Heat Content Value of 0.091 mmBtu/gallon</v>
      </c>
    </row>
    <row r="319" spans="1:42" ht="14" customHeight="1" x14ac:dyDescent="0.35">
      <c r="A319" s="115">
        <v>318</v>
      </c>
      <c r="G319" s="115" t="s">
        <v>858</v>
      </c>
      <c r="I319" s="115" t="s">
        <v>864</v>
      </c>
      <c r="J319" s="115" t="s">
        <v>863</v>
      </c>
      <c r="K319" s="115" t="s">
        <v>865</v>
      </c>
      <c r="L319" s="125">
        <v>1.3227719999999998E-3</v>
      </c>
      <c r="M319" s="115" t="s">
        <v>829</v>
      </c>
      <c r="N319" s="115" t="s">
        <v>866</v>
      </c>
      <c r="O319" s="115" t="s">
        <v>891</v>
      </c>
      <c r="P319" s="127" t="s">
        <v>622</v>
      </c>
      <c r="Q319" s="115" t="s">
        <v>788</v>
      </c>
      <c r="R319" s="115" t="s">
        <v>789</v>
      </c>
      <c r="S319" s="115" t="s">
        <v>868</v>
      </c>
      <c r="T319" s="115" t="s">
        <v>892</v>
      </c>
      <c r="U319" s="127">
        <v>832</v>
      </c>
      <c r="V319" s="115" t="s">
        <v>878</v>
      </c>
      <c r="W319" s="115">
        <v>0</v>
      </c>
      <c r="AF319" s="158" t="s">
        <v>877</v>
      </c>
      <c r="AG319" s="158"/>
      <c r="AH319" s="115" t="s">
        <v>879</v>
      </c>
      <c r="AP319" s="115" t="str">
        <f t="shared" si="6"/>
        <v>The HHV for components of LPG determined at 60 °F and saturation pressure with the exception of ethylene. Assumes Fuel High Heat Content Value of 0.068 mmBtu/gallon</v>
      </c>
    </row>
    <row r="320" spans="1:42" ht="14" customHeight="1" x14ac:dyDescent="0.35">
      <c r="A320" s="115">
        <v>319</v>
      </c>
      <c r="G320" s="115" t="s">
        <v>858</v>
      </c>
      <c r="I320" s="115" t="s">
        <v>864</v>
      </c>
      <c r="J320" s="115" t="s">
        <v>863</v>
      </c>
      <c r="K320" s="115" t="s">
        <v>865</v>
      </c>
      <c r="L320" s="125">
        <v>1.3227719999999998E-3</v>
      </c>
      <c r="M320" s="115" t="s">
        <v>829</v>
      </c>
      <c r="N320" s="115" t="s">
        <v>866</v>
      </c>
      <c r="O320" s="115" t="s">
        <v>891</v>
      </c>
      <c r="P320" s="127" t="s">
        <v>27</v>
      </c>
      <c r="Q320" s="115" t="s">
        <v>788</v>
      </c>
      <c r="R320" s="115" t="s">
        <v>789</v>
      </c>
      <c r="S320" s="115" t="s">
        <v>868</v>
      </c>
      <c r="T320" s="115" t="s">
        <v>892</v>
      </c>
      <c r="U320" s="127">
        <v>79</v>
      </c>
      <c r="V320" s="115" t="s">
        <v>878</v>
      </c>
      <c r="W320" s="115">
        <v>0</v>
      </c>
      <c r="AF320" s="158" t="s">
        <v>877</v>
      </c>
      <c r="AG320" s="158"/>
      <c r="AH320" s="115" t="s">
        <v>879</v>
      </c>
      <c r="AP320" s="115" t="str">
        <f t="shared" si="6"/>
        <v>Assumes Fuel High Heat Content Value of 0.084 mmBtu/gallon</v>
      </c>
    </row>
    <row r="321" spans="1:42" ht="14" customHeight="1" x14ac:dyDescent="0.35">
      <c r="A321" s="115">
        <v>320</v>
      </c>
      <c r="G321" s="115" t="s">
        <v>858</v>
      </c>
      <c r="I321" s="115" t="s">
        <v>864</v>
      </c>
      <c r="J321" s="115" t="s">
        <v>863</v>
      </c>
      <c r="K321" s="115" t="s">
        <v>865</v>
      </c>
      <c r="L321" s="125">
        <v>1.3227719999999998E-3</v>
      </c>
      <c r="M321" s="115" t="s">
        <v>829</v>
      </c>
      <c r="N321" s="115" t="s">
        <v>866</v>
      </c>
      <c r="O321" s="115" t="s">
        <v>891</v>
      </c>
      <c r="P321" s="127" t="s">
        <v>204</v>
      </c>
      <c r="Q321" s="115" t="s">
        <v>788</v>
      </c>
      <c r="R321" s="115" t="s">
        <v>789</v>
      </c>
      <c r="S321" s="115" t="s">
        <v>868</v>
      </c>
      <c r="T321" s="115" t="s">
        <v>892</v>
      </c>
      <c r="U321" s="127">
        <v>86</v>
      </c>
      <c r="V321" s="115" t="s">
        <v>878</v>
      </c>
      <c r="W321" s="115">
        <v>0</v>
      </c>
      <c r="AF321" s="158" t="s">
        <v>877</v>
      </c>
      <c r="AG321" s="158"/>
      <c r="AH321" s="115" t="s">
        <v>879</v>
      </c>
      <c r="AP321" s="115" t="str">
        <f t="shared" si="6"/>
        <v>Ethylene HHV determined at 41 °F (5 °C) and saturation pressure. Assumes Fuel High Heat Content Value of 0.058 mmBtu/gallon</v>
      </c>
    </row>
    <row r="322" spans="1:42" ht="14" customHeight="1" x14ac:dyDescent="0.35">
      <c r="A322" s="115">
        <v>321</v>
      </c>
      <c r="G322" s="115" t="s">
        <v>858</v>
      </c>
      <c r="I322" s="115" t="s">
        <v>864</v>
      </c>
      <c r="J322" s="115" t="s">
        <v>863</v>
      </c>
      <c r="K322" s="115" t="s">
        <v>865</v>
      </c>
      <c r="L322" s="125">
        <v>1.3227719999999998E-3</v>
      </c>
      <c r="M322" s="115" t="s">
        <v>829</v>
      </c>
      <c r="N322" s="115" t="s">
        <v>866</v>
      </c>
      <c r="O322" s="115" t="s">
        <v>891</v>
      </c>
      <c r="P322" s="128" t="s">
        <v>800</v>
      </c>
      <c r="Q322" s="115" t="s">
        <v>788</v>
      </c>
      <c r="R322" s="115" t="s">
        <v>789</v>
      </c>
      <c r="S322" s="115" t="s">
        <v>868</v>
      </c>
      <c r="T322" s="115" t="s">
        <v>892</v>
      </c>
      <c r="U322" s="127">
        <v>154</v>
      </c>
      <c r="V322" s="115" t="s">
        <v>878</v>
      </c>
      <c r="W322" s="115">
        <v>0</v>
      </c>
      <c r="AF322" s="158" t="s">
        <v>877</v>
      </c>
      <c r="AG322" s="158"/>
      <c r="AH322" s="115" t="s">
        <v>879</v>
      </c>
      <c r="AP322" s="115" t="str">
        <f t="shared" si="6"/>
        <v>The HHV for components of LPG determined at 60 °F and saturation pressure with the exception of ethylene. Assumes Fuel High Heat Content Value of 0.099 mmBtu/gallon</v>
      </c>
    </row>
    <row r="323" spans="1:42" ht="14" customHeight="1" x14ac:dyDescent="0.35">
      <c r="A323" s="115">
        <v>322</v>
      </c>
      <c r="G323" s="115" t="s">
        <v>858</v>
      </c>
      <c r="I323" s="115" t="s">
        <v>864</v>
      </c>
      <c r="J323" s="115" t="s">
        <v>863</v>
      </c>
      <c r="K323" s="115" t="s">
        <v>865</v>
      </c>
      <c r="L323" s="125">
        <v>1.3227719999999998E-3</v>
      </c>
      <c r="M323" s="115" t="s">
        <v>829</v>
      </c>
      <c r="N323" s="115" t="s">
        <v>866</v>
      </c>
      <c r="O323" s="115" t="s">
        <v>891</v>
      </c>
      <c r="P323" s="127" t="s">
        <v>647</v>
      </c>
      <c r="Q323" s="115" t="s">
        <v>788</v>
      </c>
      <c r="R323" s="115" t="s">
        <v>789</v>
      </c>
      <c r="S323" s="115" t="s">
        <v>868</v>
      </c>
      <c r="T323" s="115" t="s">
        <v>892</v>
      </c>
      <c r="U323" s="127">
        <v>857</v>
      </c>
      <c r="V323" s="115" t="s">
        <v>878</v>
      </c>
      <c r="W323" s="115">
        <v>0</v>
      </c>
      <c r="AF323" s="158" t="s">
        <v>877</v>
      </c>
      <c r="AG323" s="158"/>
      <c r="AH323" s="115" t="s">
        <v>879</v>
      </c>
      <c r="AP323" s="115" t="str">
        <f t="shared" si="6"/>
        <v>Assumes Fuel High Heat Content Value of 0.103 mmBtu/gallon</v>
      </c>
    </row>
    <row r="324" spans="1:42" ht="14" customHeight="1" x14ac:dyDescent="0.35">
      <c r="A324" s="115">
        <v>323</v>
      </c>
      <c r="G324" s="115" t="s">
        <v>858</v>
      </c>
      <c r="I324" s="115" t="s">
        <v>864</v>
      </c>
      <c r="J324" s="115" t="s">
        <v>863</v>
      </c>
      <c r="K324" s="115" t="s">
        <v>865</v>
      </c>
      <c r="L324" s="125">
        <v>1.3227719999999998E-3</v>
      </c>
      <c r="M324" s="115" t="s">
        <v>829</v>
      </c>
      <c r="N324" s="115" t="s">
        <v>866</v>
      </c>
      <c r="O324" s="115" t="s">
        <v>891</v>
      </c>
      <c r="P324" s="127" t="s">
        <v>487</v>
      </c>
      <c r="Q324" s="115" t="s">
        <v>788</v>
      </c>
      <c r="R324" s="115" t="s">
        <v>789</v>
      </c>
      <c r="S324" s="115" t="s">
        <v>868</v>
      </c>
      <c r="T324" s="115" t="s">
        <v>892</v>
      </c>
      <c r="U324" s="127">
        <v>675</v>
      </c>
      <c r="V324" s="115" t="s">
        <v>878</v>
      </c>
      <c r="W324" s="115">
        <v>0</v>
      </c>
      <c r="AF324" s="158" t="s">
        <v>877</v>
      </c>
      <c r="AG324" s="158"/>
      <c r="AH324" s="115" t="s">
        <v>879</v>
      </c>
      <c r="AP324" s="115" t="str">
        <f t="shared" si="6"/>
        <v>The HHV for components of LPG determined at 60 °F and saturation pressure with the exception of ethylene. Assumes Fuel High Heat Content Value of 0.103 mmBtu/gallon</v>
      </c>
    </row>
    <row r="325" spans="1:42" ht="14" customHeight="1" x14ac:dyDescent="0.35">
      <c r="A325" s="115">
        <v>324</v>
      </c>
      <c r="G325" s="115" t="s">
        <v>858</v>
      </c>
      <c r="I325" s="115" t="s">
        <v>864</v>
      </c>
      <c r="J325" s="115" t="s">
        <v>863</v>
      </c>
      <c r="K325" s="115" t="s">
        <v>865</v>
      </c>
      <c r="L325" s="125">
        <v>1.3227719999999998E-3</v>
      </c>
      <c r="M325" s="115" t="s">
        <v>829</v>
      </c>
      <c r="N325" s="115" t="s">
        <v>866</v>
      </c>
      <c r="O325" s="115" t="s">
        <v>891</v>
      </c>
      <c r="P325" s="127" t="s">
        <v>801</v>
      </c>
      <c r="Q325" s="115" t="s">
        <v>788</v>
      </c>
      <c r="R325" s="115" t="s">
        <v>789</v>
      </c>
      <c r="S325" s="115" t="s">
        <v>868</v>
      </c>
      <c r="T325" s="115" t="s">
        <v>892</v>
      </c>
      <c r="U325" s="127">
        <v>678</v>
      </c>
      <c r="V325" s="115" t="s">
        <v>878</v>
      </c>
      <c r="W325" s="115">
        <v>0</v>
      </c>
      <c r="AF325" s="158" t="s">
        <v>877</v>
      </c>
      <c r="AG325" s="158"/>
      <c r="AH325" s="115" t="s">
        <v>879</v>
      </c>
      <c r="AP325" s="115" t="str">
        <f t="shared" si="6"/>
        <v>The HHV for components of LPG determined at 60 °F and saturation pressure with the exception of ethylene. Assumes Fuel High Heat Content Value of 0.105 mmBtu/gallon</v>
      </c>
    </row>
    <row r="326" spans="1:42" ht="14" customHeight="1" x14ac:dyDescent="0.35">
      <c r="A326" s="115">
        <v>325</v>
      </c>
      <c r="G326" s="115" t="s">
        <v>858</v>
      </c>
      <c r="I326" s="115" t="s">
        <v>864</v>
      </c>
      <c r="J326" s="115" t="s">
        <v>863</v>
      </c>
      <c r="K326" s="115" t="s">
        <v>865</v>
      </c>
      <c r="L326" s="125">
        <v>1.3227719999999998E-3</v>
      </c>
      <c r="M326" s="115" t="s">
        <v>829</v>
      </c>
      <c r="N326" s="115" t="s">
        <v>866</v>
      </c>
      <c r="O326" s="115" t="s">
        <v>891</v>
      </c>
      <c r="P326" s="127" t="s">
        <v>427</v>
      </c>
      <c r="Q326" s="115" t="s">
        <v>788</v>
      </c>
      <c r="R326" s="115" t="s">
        <v>789</v>
      </c>
      <c r="S326" s="115" t="s">
        <v>868</v>
      </c>
      <c r="T326" s="115" t="s">
        <v>892</v>
      </c>
      <c r="U326" s="127">
        <v>523</v>
      </c>
      <c r="V326" s="115" t="s">
        <v>878</v>
      </c>
      <c r="W326" s="115">
        <v>0</v>
      </c>
      <c r="AF326" s="158" t="s">
        <v>877</v>
      </c>
      <c r="AG326" s="158"/>
      <c r="AH326" s="115" t="s">
        <v>879</v>
      </c>
      <c r="AP326" s="115" t="str">
        <f t="shared" si="6"/>
        <v>Naphtha (&lt;401 deg F). Assumes Fuel High Heat Content Value of 0.125 mmBtu/gallon</v>
      </c>
    </row>
    <row r="327" spans="1:42" ht="14" customHeight="1" x14ac:dyDescent="0.35">
      <c r="A327" s="115">
        <v>326</v>
      </c>
      <c r="G327" s="115" t="s">
        <v>858</v>
      </c>
      <c r="I327" s="115" t="s">
        <v>864</v>
      </c>
      <c r="J327" s="115" t="s">
        <v>863</v>
      </c>
      <c r="K327" s="115" t="s">
        <v>865</v>
      </c>
      <c r="L327" s="125">
        <v>1.3227719999999998E-3</v>
      </c>
      <c r="M327" s="115" t="s">
        <v>829</v>
      </c>
      <c r="N327" s="115" t="s">
        <v>866</v>
      </c>
      <c r="O327" s="115" t="s">
        <v>891</v>
      </c>
      <c r="P327" s="127" t="s">
        <v>237</v>
      </c>
      <c r="Q327" s="115" t="s">
        <v>788</v>
      </c>
      <c r="R327" s="115" t="s">
        <v>789</v>
      </c>
      <c r="S327" s="115" t="s">
        <v>868</v>
      </c>
      <c r="T327" s="115" t="s">
        <v>892</v>
      </c>
      <c r="U327" s="127">
        <v>127</v>
      </c>
      <c r="V327" s="115" t="s">
        <v>878</v>
      </c>
      <c r="W327" s="115">
        <v>0</v>
      </c>
      <c r="AF327" s="158" t="s">
        <v>877</v>
      </c>
      <c r="AG327" s="158"/>
      <c r="AH327" s="115" t="s">
        <v>879</v>
      </c>
      <c r="AP327" s="115" t="str">
        <f t="shared" si="6"/>
        <v>Natural gasoline. Assumes Fuel High Heat Content Value of 0.11 mmBtu/gallon</v>
      </c>
    </row>
    <row r="328" spans="1:42" ht="14" customHeight="1" x14ac:dyDescent="0.35">
      <c r="A328" s="115">
        <v>327</v>
      </c>
      <c r="G328" s="115" t="s">
        <v>858</v>
      </c>
      <c r="I328" s="115" t="s">
        <v>864</v>
      </c>
      <c r="J328" s="115" t="s">
        <v>863</v>
      </c>
      <c r="K328" s="115" t="s">
        <v>865</v>
      </c>
      <c r="L328" s="125">
        <v>1.3227719999999998E-3</v>
      </c>
      <c r="M328" s="115" t="s">
        <v>829</v>
      </c>
      <c r="N328" s="115" t="s">
        <v>866</v>
      </c>
      <c r="O328" s="115" t="s">
        <v>891</v>
      </c>
      <c r="P328" s="127" t="s">
        <v>295</v>
      </c>
      <c r="Q328" s="115" t="s">
        <v>788</v>
      </c>
      <c r="R328" s="115" t="s">
        <v>789</v>
      </c>
      <c r="S328" s="115" t="s">
        <v>868</v>
      </c>
      <c r="T328" s="115" t="s">
        <v>892</v>
      </c>
      <c r="U328" s="127">
        <v>216</v>
      </c>
      <c r="V328" s="115" t="s">
        <v>878</v>
      </c>
      <c r="W328" s="115">
        <v>0</v>
      </c>
      <c r="AF328" s="158" t="s">
        <v>877</v>
      </c>
      <c r="AG328" s="158"/>
      <c r="AH328" s="115" t="s">
        <v>879</v>
      </c>
      <c r="AP328" s="115" t="str">
        <f t="shared" si="6"/>
        <v>Other oil (&gt;401 deg F). Assumes Fuel High Heat Content Value of 0.139 mmBtu/gallon</v>
      </c>
    </row>
    <row r="329" spans="1:42" ht="14" customHeight="1" x14ac:dyDescent="0.35">
      <c r="A329" s="115">
        <v>328</v>
      </c>
      <c r="G329" s="115" t="s">
        <v>858</v>
      </c>
      <c r="I329" s="115" t="s">
        <v>864</v>
      </c>
      <c r="J329" s="115" t="s">
        <v>863</v>
      </c>
      <c r="K329" s="115" t="s">
        <v>865</v>
      </c>
      <c r="L329" s="125">
        <v>1.3227719999999998E-3</v>
      </c>
      <c r="M329" s="115" t="s">
        <v>829</v>
      </c>
      <c r="N329" s="115" t="s">
        <v>866</v>
      </c>
      <c r="O329" s="115" t="s">
        <v>891</v>
      </c>
      <c r="P329" s="128" t="s">
        <v>36</v>
      </c>
      <c r="Q329" s="115" t="s">
        <v>788</v>
      </c>
      <c r="R329" s="115" t="s">
        <v>789</v>
      </c>
      <c r="S329" s="115" t="s">
        <v>868</v>
      </c>
      <c r="T329" s="115" t="s">
        <v>892</v>
      </c>
      <c r="U329" s="127" t="s">
        <v>874</v>
      </c>
      <c r="V329" s="115" t="s">
        <v>878</v>
      </c>
      <c r="W329" s="115">
        <v>0</v>
      </c>
      <c r="AF329" s="158" t="s">
        <v>877</v>
      </c>
      <c r="AG329" s="158"/>
      <c r="AH329" s="115" t="s">
        <v>879</v>
      </c>
      <c r="AP329" s="115" t="str">
        <f t="shared" si="6"/>
        <v>Assumes Fuel High Heat Content Value of 0.11 mmBtu/gallon</v>
      </c>
    </row>
    <row r="330" spans="1:42" ht="14" customHeight="1" x14ac:dyDescent="0.35">
      <c r="A330" s="115">
        <v>329</v>
      </c>
      <c r="G330" s="115" t="s">
        <v>858</v>
      </c>
      <c r="I330" s="115" t="s">
        <v>864</v>
      </c>
      <c r="J330" s="115" t="s">
        <v>863</v>
      </c>
      <c r="K330" s="115" t="s">
        <v>865</v>
      </c>
      <c r="L330" s="125">
        <v>1.3227719999999998E-3</v>
      </c>
      <c r="M330" s="115" t="s">
        <v>829</v>
      </c>
      <c r="N330" s="115" t="s">
        <v>866</v>
      </c>
      <c r="O330" s="115" t="s">
        <v>891</v>
      </c>
      <c r="P330" s="128" t="s">
        <v>37</v>
      </c>
      <c r="Q330" s="115" t="s">
        <v>788</v>
      </c>
      <c r="R330" s="115" t="s">
        <v>789</v>
      </c>
      <c r="S330" s="115" t="s">
        <v>868</v>
      </c>
      <c r="T330" s="115" t="s">
        <v>892</v>
      </c>
      <c r="U330" s="127">
        <v>241</v>
      </c>
      <c r="V330" s="115" t="s">
        <v>878</v>
      </c>
      <c r="W330" s="115">
        <v>0</v>
      </c>
      <c r="AF330" s="158" t="s">
        <v>877</v>
      </c>
      <c r="AG330" s="158"/>
      <c r="AH330" s="115" t="s">
        <v>879</v>
      </c>
      <c r="AP330" s="115" t="str">
        <f t="shared" si="6"/>
        <v>Assumes Fuel High Heat Content Value of 0.125 mmBtu/gallon</v>
      </c>
    </row>
    <row r="331" spans="1:42" ht="14" customHeight="1" x14ac:dyDescent="0.35">
      <c r="A331" s="115">
        <v>330</v>
      </c>
      <c r="G331" s="115" t="s">
        <v>858</v>
      </c>
      <c r="I331" s="115" t="s">
        <v>864</v>
      </c>
      <c r="J331" s="115" t="s">
        <v>863</v>
      </c>
      <c r="K331" s="115" t="s">
        <v>865</v>
      </c>
      <c r="L331" s="125">
        <v>1.3227719999999998E-3</v>
      </c>
      <c r="M331" s="115" t="s">
        <v>829</v>
      </c>
      <c r="N331" s="115" t="s">
        <v>866</v>
      </c>
      <c r="O331" s="115" t="s">
        <v>891</v>
      </c>
      <c r="P331" s="128" t="s">
        <v>38</v>
      </c>
      <c r="Q331" s="115" t="s">
        <v>788</v>
      </c>
      <c r="R331" s="115" t="s">
        <v>789</v>
      </c>
      <c r="S331" s="115" t="s">
        <v>868</v>
      </c>
      <c r="T331" s="115" t="s">
        <v>892</v>
      </c>
      <c r="U331" s="127">
        <v>240</v>
      </c>
      <c r="V331" s="115" t="s">
        <v>878</v>
      </c>
      <c r="W331" s="115">
        <v>0</v>
      </c>
      <c r="AF331" s="158" t="s">
        <v>877</v>
      </c>
      <c r="AG331" s="158"/>
      <c r="AH331" s="115" t="s">
        <v>879</v>
      </c>
      <c r="AP331" s="115" t="str">
        <f t="shared" si="6"/>
        <v>Liquid petroleum coke. Assumes Fuel High Heat Content Value of 0.143 mmBtu/gallon</v>
      </c>
    </row>
    <row r="332" spans="1:42" ht="14" customHeight="1" x14ac:dyDescent="0.35">
      <c r="A332" s="115">
        <v>331</v>
      </c>
      <c r="G332" s="115" t="s">
        <v>858</v>
      </c>
      <c r="I332" s="115" t="s">
        <v>864</v>
      </c>
      <c r="J332" s="115" t="s">
        <v>863</v>
      </c>
      <c r="K332" s="115" t="s">
        <v>865</v>
      </c>
      <c r="L332" s="125">
        <v>1.3227719999999998E-3</v>
      </c>
      <c r="M332" s="115" t="s">
        <v>829</v>
      </c>
      <c r="N332" s="115" t="s">
        <v>866</v>
      </c>
      <c r="O332" s="115" t="s">
        <v>891</v>
      </c>
      <c r="P332" s="127" t="s">
        <v>427</v>
      </c>
      <c r="Q332" s="115" t="s">
        <v>788</v>
      </c>
      <c r="R332" s="115" t="s">
        <v>789</v>
      </c>
      <c r="S332" s="115" t="s">
        <v>868</v>
      </c>
      <c r="T332" s="115" t="s">
        <v>892</v>
      </c>
      <c r="U332" s="127">
        <v>523</v>
      </c>
      <c r="V332" s="115" t="s">
        <v>878</v>
      </c>
      <c r="W332" s="115">
        <v>0</v>
      </c>
      <c r="AF332" s="158" t="s">
        <v>877</v>
      </c>
      <c r="AG332" s="158"/>
      <c r="AH332" s="115" t="s">
        <v>879</v>
      </c>
      <c r="AP332" s="115" t="str">
        <f t="shared" si="6"/>
        <v>All finished products within the naphtha boiling range that are used as paint thinners, cleaners, or solvents. These products are refined to a specified flash point. Special naphthas include all commercial hexane and cleaning solvents conforming to ASTM Specification D1836 and D484, respectively. Naphthas to be blended or marketed as motor gasoline or aviation gasoline, or that are to be used as petrochemical and synthetic natural gas (SNG) feedstocks are excluded. Assumes Fuel High Heat Content Value of 0.125 mmBtu/gallon</v>
      </c>
    </row>
    <row r="333" spans="1:42" ht="14" customHeight="1" x14ac:dyDescent="0.35">
      <c r="A333" s="115">
        <v>332</v>
      </c>
      <c r="G333" s="115" t="s">
        <v>858</v>
      </c>
      <c r="I333" s="115" t="s">
        <v>864</v>
      </c>
      <c r="J333" s="115" t="s">
        <v>863</v>
      </c>
      <c r="K333" s="115" t="s">
        <v>865</v>
      </c>
      <c r="L333" s="125">
        <v>1.3227719999999998E-3</v>
      </c>
      <c r="M333" s="115" t="s">
        <v>829</v>
      </c>
      <c r="N333" s="115" t="s">
        <v>866</v>
      </c>
      <c r="O333" s="115" t="s">
        <v>891</v>
      </c>
      <c r="P333" s="128" t="s">
        <v>295</v>
      </c>
      <c r="Q333" s="115" t="s">
        <v>788</v>
      </c>
      <c r="R333" s="115" t="s">
        <v>789</v>
      </c>
      <c r="S333" s="115" t="s">
        <v>868</v>
      </c>
      <c r="T333" s="115" t="s">
        <v>892</v>
      </c>
      <c r="U333" s="127">
        <v>216</v>
      </c>
      <c r="V333" s="115" t="s">
        <v>878</v>
      </c>
      <c r="W333" s="115">
        <v>0</v>
      </c>
      <c r="AF333" s="158" t="s">
        <v>877</v>
      </c>
      <c r="AG333" s="158"/>
      <c r="AH333" s="115" t="s">
        <v>879</v>
      </c>
      <c r="AP333" s="115" t="str">
        <f t="shared" si="6"/>
        <v>Assumes Fuel High Heat Content Value of 0.139 mmBtu/gallon</v>
      </c>
    </row>
    <row r="334" spans="1:42" ht="14" customHeight="1" x14ac:dyDescent="0.35">
      <c r="A334" s="115">
        <v>333</v>
      </c>
      <c r="G334" s="115" t="s">
        <v>858</v>
      </c>
      <c r="I334" s="115" t="s">
        <v>864</v>
      </c>
      <c r="J334" s="115" t="s">
        <v>863</v>
      </c>
      <c r="K334" s="115" t="s">
        <v>865</v>
      </c>
      <c r="L334" s="125">
        <v>1.3227719999999998E-3</v>
      </c>
      <c r="M334" s="115" t="s">
        <v>829</v>
      </c>
      <c r="N334" s="115" t="s">
        <v>866</v>
      </c>
      <c r="O334" s="115" t="s">
        <v>891</v>
      </c>
      <c r="P334" s="128" t="s">
        <v>698</v>
      </c>
      <c r="Q334" s="115" t="s">
        <v>788</v>
      </c>
      <c r="R334" s="115" t="s">
        <v>789</v>
      </c>
      <c r="S334" s="115" t="s">
        <v>868</v>
      </c>
      <c r="T334" s="115" t="s">
        <v>892</v>
      </c>
      <c r="U334" s="127">
        <v>908</v>
      </c>
      <c r="V334" s="115" t="s">
        <v>878</v>
      </c>
      <c r="W334" s="115">
        <v>0</v>
      </c>
      <c r="AF334" s="158" t="s">
        <v>877</v>
      </c>
      <c r="AG334" s="158"/>
      <c r="AH334" s="115" t="s">
        <v>879</v>
      </c>
      <c r="AP334" s="115" t="str">
        <f t="shared" si="6"/>
        <v>Assumes Fuel High Heat Content Value of 0.148 mmBtu/gallon</v>
      </c>
    </row>
    <row r="335" spans="1:42" ht="14" customHeight="1" x14ac:dyDescent="0.35">
      <c r="A335" s="115">
        <v>334</v>
      </c>
      <c r="G335" s="115" t="s">
        <v>858</v>
      </c>
      <c r="I335" s="115" t="s">
        <v>864</v>
      </c>
      <c r="J335" s="115" t="s">
        <v>863</v>
      </c>
      <c r="K335" s="115" t="s">
        <v>865</v>
      </c>
      <c r="L335" s="125">
        <v>1.3227719999999998E-3</v>
      </c>
      <c r="M335" s="115" t="s">
        <v>829</v>
      </c>
      <c r="N335" s="115" t="s">
        <v>866</v>
      </c>
      <c r="O335" s="115" t="s">
        <v>891</v>
      </c>
      <c r="P335" s="128" t="s">
        <v>42</v>
      </c>
      <c r="Q335" s="115" t="s">
        <v>788</v>
      </c>
      <c r="R335" s="115" t="s">
        <v>789</v>
      </c>
      <c r="S335" s="115" t="s">
        <v>868</v>
      </c>
      <c r="T335" s="115" t="s">
        <v>892</v>
      </c>
      <c r="U335" s="127">
        <v>182</v>
      </c>
      <c r="V335" s="115" t="s">
        <v>878</v>
      </c>
      <c r="W335" s="115">
        <v>0</v>
      </c>
      <c r="AF335" s="158" t="s">
        <v>877</v>
      </c>
      <c r="AG335" s="158"/>
      <c r="AH335" s="115" t="s">
        <v>879</v>
      </c>
      <c r="AP335" s="115" t="str">
        <f t="shared" si="6"/>
        <v>Assumes Fuel High Heat Content Value of 0.144 mmBtu/gallon</v>
      </c>
    </row>
    <row r="336" spans="1:42" ht="14" customHeight="1" x14ac:dyDescent="0.35">
      <c r="A336" s="115">
        <v>335</v>
      </c>
      <c r="G336" s="115" t="s">
        <v>858</v>
      </c>
      <c r="I336" s="115" t="s">
        <v>864</v>
      </c>
      <c r="J336" s="115" t="s">
        <v>863</v>
      </c>
      <c r="K336" s="115" t="s">
        <v>865</v>
      </c>
      <c r="L336" s="125">
        <v>1.3227719999999998E-3</v>
      </c>
      <c r="M336" s="115" t="s">
        <v>829</v>
      </c>
      <c r="N336" s="115" t="s">
        <v>866</v>
      </c>
      <c r="O336" s="115" t="s">
        <v>891</v>
      </c>
      <c r="P336" s="127" t="s">
        <v>237</v>
      </c>
      <c r="Q336" s="115" t="s">
        <v>788</v>
      </c>
      <c r="R336" s="115" t="s">
        <v>789</v>
      </c>
      <c r="S336" s="115" t="s">
        <v>868</v>
      </c>
      <c r="T336" s="115" t="s">
        <v>892</v>
      </c>
      <c r="U336" s="127">
        <v>127</v>
      </c>
      <c r="V336" s="115" t="s">
        <v>878</v>
      </c>
      <c r="W336" s="115">
        <v>0</v>
      </c>
      <c r="AF336" s="158" t="s">
        <v>877</v>
      </c>
      <c r="AG336" s="158"/>
      <c r="AH336" s="115" t="s">
        <v>879</v>
      </c>
      <c r="AP336" s="115" t="str">
        <f t="shared" si="6"/>
        <v>Motor gasoline. Assumes Fuel High Heat Content Value of 0.125 mmBtu/gallon</v>
      </c>
    </row>
    <row r="337" spans="1:42" ht="14" customHeight="1" x14ac:dyDescent="0.35">
      <c r="A337" s="115">
        <v>336</v>
      </c>
      <c r="G337" s="115" t="s">
        <v>858</v>
      </c>
      <c r="I337" s="115" t="s">
        <v>864</v>
      </c>
      <c r="J337" s="115" t="s">
        <v>863</v>
      </c>
      <c r="K337" s="115" t="s">
        <v>865</v>
      </c>
      <c r="L337" s="125">
        <v>1.3227719999999998E-3</v>
      </c>
      <c r="M337" s="115" t="s">
        <v>829</v>
      </c>
      <c r="N337" s="115" t="s">
        <v>866</v>
      </c>
      <c r="O337" s="115" t="s">
        <v>891</v>
      </c>
      <c r="P337" s="127" t="s">
        <v>237</v>
      </c>
      <c r="Q337" s="115" t="s">
        <v>788</v>
      </c>
      <c r="R337" s="115" t="s">
        <v>789</v>
      </c>
      <c r="S337" s="115" t="s">
        <v>868</v>
      </c>
      <c r="T337" s="115" t="s">
        <v>892</v>
      </c>
      <c r="U337" s="127">
        <v>127</v>
      </c>
      <c r="V337" s="115" t="s">
        <v>878</v>
      </c>
      <c r="W337" s="115">
        <v>0</v>
      </c>
      <c r="AF337" s="158" t="s">
        <v>877</v>
      </c>
      <c r="AG337" s="158"/>
      <c r="AH337" s="115" t="s">
        <v>879</v>
      </c>
      <c r="AP337" s="115" t="str">
        <f t="shared" si="6"/>
        <v>Aviation gasoline. Assumes Fuel High Heat Content Value of 0.12 mmBtu/gallon</v>
      </c>
    </row>
    <row r="338" spans="1:42" ht="14" customHeight="1" x14ac:dyDescent="0.35">
      <c r="A338" s="115">
        <v>337</v>
      </c>
      <c r="G338" s="115" t="s">
        <v>858</v>
      </c>
      <c r="I338" s="115" t="s">
        <v>864</v>
      </c>
      <c r="J338" s="115" t="s">
        <v>863</v>
      </c>
      <c r="K338" s="115" t="s">
        <v>865</v>
      </c>
      <c r="L338" s="125">
        <v>1.3227719999999998E-3</v>
      </c>
      <c r="M338" s="115" t="s">
        <v>829</v>
      </c>
      <c r="N338" s="115" t="s">
        <v>866</v>
      </c>
      <c r="O338" s="115" t="s">
        <v>891</v>
      </c>
      <c r="P338" s="127" t="s">
        <v>655</v>
      </c>
      <c r="Q338" s="115" t="s">
        <v>788</v>
      </c>
      <c r="R338" s="115" t="s">
        <v>789</v>
      </c>
      <c r="S338" s="115" t="s">
        <v>868</v>
      </c>
      <c r="T338" s="115" t="s">
        <v>892</v>
      </c>
      <c r="U338" s="127">
        <v>865</v>
      </c>
      <c r="V338" s="115" t="s">
        <v>878</v>
      </c>
      <c r="W338" s="115">
        <v>0</v>
      </c>
      <c r="AF338" s="158" t="s">
        <v>877</v>
      </c>
      <c r="AG338" s="158"/>
      <c r="AH338" s="115" t="s">
        <v>879</v>
      </c>
      <c r="AP338" s="115" t="str">
        <f t="shared" si="6"/>
        <v>Assumes Fuel High Heat Content Value of 0.135 mmBtu/gallon</v>
      </c>
    </row>
    <row r="339" spans="1:42" ht="14" customHeight="1" x14ac:dyDescent="0.35">
      <c r="A339" s="115">
        <v>338</v>
      </c>
      <c r="G339" s="115" t="s">
        <v>858</v>
      </c>
      <c r="I339" s="115" t="s">
        <v>864</v>
      </c>
      <c r="J339" s="115" t="s">
        <v>863</v>
      </c>
      <c r="K339" s="115" t="s">
        <v>865</v>
      </c>
      <c r="L339" s="125">
        <v>1.3227719999999998E-3</v>
      </c>
      <c r="M339" s="115" t="s">
        <v>829</v>
      </c>
      <c r="N339" s="115" t="s">
        <v>866</v>
      </c>
      <c r="O339" s="115" t="s">
        <v>891</v>
      </c>
      <c r="P339" s="127" t="s">
        <v>46</v>
      </c>
      <c r="Q339" s="115" t="s">
        <v>788</v>
      </c>
      <c r="R339" s="115" t="s">
        <v>789</v>
      </c>
      <c r="S339" s="115" t="s">
        <v>868</v>
      </c>
      <c r="T339" s="115" t="s">
        <v>892</v>
      </c>
      <c r="U339" s="127">
        <v>648</v>
      </c>
      <c r="V339" s="115" t="s">
        <v>878</v>
      </c>
      <c r="W339" s="115">
        <v>0</v>
      </c>
      <c r="AF339" s="158" t="s">
        <v>877</v>
      </c>
      <c r="AG339" s="158"/>
      <c r="AH339" s="115" t="s">
        <v>879</v>
      </c>
      <c r="AP339" s="115" t="str">
        <f t="shared" si="6"/>
        <v>Assumes Fuel High Heat Content Value of 0.158 mmBtu/gallon</v>
      </c>
    </row>
    <row r="340" spans="1:42" ht="14" customHeight="1" x14ac:dyDescent="0.35">
      <c r="A340" s="115">
        <v>339</v>
      </c>
      <c r="G340" s="115" t="s">
        <v>858</v>
      </c>
      <c r="I340" s="115" t="s">
        <v>864</v>
      </c>
      <c r="J340" s="115" t="s">
        <v>863</v>
      </c>
      <c r="K340" s="115" t="s">
        <v>865</v>
      </c>
      <c r="L340" s="125">
        <v>1.3227719999999998E-3</v>
      </c>
      <c r="M340" s="115" t="s">
        <v>829</v>
      </c>
      <c r="N340" s="115" t="s">
        <v>866</v>
      </c>
      <c r="O340" s="115" t="s">
        <v>891</v>
      </c>
      <c r="P340" s="127" t="s">
        <v>47</v>
      </c>
      <c r="Q340" s="115" t="s">
        <v>788</v>
      </c>
      <c r="R340" s="115" t="s">
        <v>789</v>
      </c>
      <c r="S340" s="115" t="s">
        <v>868</v>
      </c>
      <c r="T340" s="115" t="s">
        <v>892</v>
      </c>
      <c r="U340" s="127">
        <v>374</v>
      </c>
      <c r="V340" s="115" t="s">
        <v>878</v>
      </c>
      <c r="W340" s="115">
        <v>0</v>
      </c>
      <c r="AF340" s="158" t="s">
        <v>877</v>
      </c>
      <c r="AG340" s="158"/>
      <c r="AH340" s="115" t="s">
        <v>879</v>
      </c>
      <c r="AP340" s="115" t="str">
        <f t="shared" si="6"/>
        <v>Assumes Fuel High Heat Content Value of 0.138 mmBtu/gallon</v>
      </c>
    </row>
    <row r="341" spans="1:42" ht="14" customHeight="1" x14ac:dyDescent="0.35">
      <c r="A341" s="115">
        <v>340</v>
      </c>
      <c r="G341" s="115" t="s">
        <v>858</v>
      </c>
      <c r="I341" s="115" t="s">
        <v>864</v>
      </c>
      <c r="J341" s="115" t="s">
        <v>863</v>
      </c>
      <c r="K341" s="115" t="s">
        <v>865</v>
      </c>
      <c r="L341" s="125">
        <v>9.2594039999999989E-3</v>
      </c>
      <c r="M341" s="115" t="s">
        <v>829</v>
      </c>
      <c r="N341" s="115" t="s">
        <v>866</v>
      </c>
      <c r="O341" s="115" t="s">
        <v>891</v>
      </c>
      <c r="P341" s="127" t="s">
        <v>895</v>
      </c>
      <c r="Q341" s="115" t="s">
        <v>788</v>
      </c>
      <c r="R341" s="115" t="s">
        <v>789</v>
      </c>
      <c r="S341" s="115" t="s">
        <v>868</v>
      </c>
      <c r="T341" s="115" t="s">
        <v>892</v>
      </c>
      <c r="U341" s="127">
        <v>755</v>
      </c>
      <c r="V341" s="115" t="s">
        <v>878</v>
      </c>
      <c r="W341" s="115">
        <v>0</v>
      </c>
      <c r="AF341" s="158" t="s">
        <v>877</v>
      </c>
      <c r="AG341" s="158"/>
      <c r="AH341" s="115" t="s">
        <v>879</v>
      </c>
      <c r="AP341" s="115" t="str">
        <f t="shared" si="6"/>
        <v>Assumes Fuel High Heat Content Value of 9.953 mmBtu/short ton</v>
      </c>
    </row>
    <row r="342" spans="1:42" ht="14" customHeight="1" x14ac:dyDescent="0.35">
      <c r="A342" s="115">
        <v>341</v>
      </c>
      <c r="G342" s="115" t="s">
        <v>858</v>
      </c>
      <c r="I342" s="115" t="s">
        <v>864</v>
      </c>
      <c r="J342" s="115" t="s">
        <v>863</v>
      </c>
      <c r="K342" s="115" t="s">
        <v>865</v>
      </c>
      <c r="L342" s="125">
        <v>9.2594039999999989E-3</v>
      </c>
      <c r="M342" s="115" t="s">
        <v>829</v>
      </c>
      <c r="N342" s="115" t="s">
        <v>866</v>
      </c>
      <c r="O342" s="115" t="s">
        <v>891</v>
      </c>
      <c r="P342" s="127" t="s">
        <v>50</v>
      </c>
      <c r="Q342" s="115" t="s">
        <v>788</v>
      </c>
      <c r="R342" s="115" t="s">
        <v>789</v>
      </c>
      <c r="S342" s="115" t="s">
        <v>868</v>
      </c>
      <c r="T342" s="115" t="s">
        <v>892</v>
      </c>
      <c r="U342" s="127">
        <v>349</v>
      </c>
      <c r="V342" s="115" t="s">
        <v>878</v>
      </c>
      <c r="W342" s="115">
        <v>0</v>
      </c>
      <c r="AF342" s="158" t="s">
        <v>877</v>
      </c>
      <c r="AG342" s="158"/>
      <c r="AH342" s="115" t="s">
        <v>879</v>
      </c>
      <c r="AP342" s="115" t="str">
        <f t="shared" si="6"/>
        <v>Assumes Fuel High Heat Content Value of 28 mmBtu/short ton</v>
      </c>
    </row>
    <row r="343" spans="1:42" ht="14" customHeight="1" x14ac:dyDescent="0.35">
      <c r="A343" s="115">
        <v>342</v>
      </c>
      <c r="G343" s="115" t="s">
        <v>858</v>
      </c>
      <c r="I343" s="115" t="s">
        <v>864</v>
      </c>
      <c r="J343" s="115" t="s">
        <v>863</v>
      </c>
      <c r="K343" s="115" t="s">
        <v>865</v>
      </c>
      <c r="L343" s="125">
        <v>1.3227719999999998E-3</v>
      </c>
      <c r="M343" s="115" t="s">
        <v>829</v>
      </c>
      <c r="N343" s="115" t="s">
        <v>866</v>
      </c>
      <c r="O343" s="115" t="s">
        <v>891</v>
      </c>
      <c r="P343" s="127" t="s">
        <v>38</v>
      </c>
      <c r="Q343" s="115" t="s">
        <v>788</v>
      </c>
      <c r="R343" s="115" t="s">
        <v>789</v>
      </c>
      <c r="S343" s="115" t="s">
        <v>868</v>
      </c>
      <c r="T343" s="115" t="s">
        <v>892</v>
      </c>
      <c r="U343" s="127">
        <v>240</v>
      </c>
      <c r="V343" s="115" t="s">
        <v>878</v>
      </c>
      <c r="W343" s="115">
        <v>0</v>
      </c>
      <c r="AF343" s="158" t="s">
        <v>877</v>
      </c>
      <c r="AG343" s="158"/>
      <c r="AH343" s="115" t="s">
        <v>879</v>
      </c>
      <c r="AP343" s="115" t="str">
        <f t="shared" ref="AP343:AP357" si="7">AP284</f>
        <v>Solid petroleum coke. Assumes Fuel High Heat Content Value of 30 mmBtu/short ton</v>
      </c>
    </row>
    <row r="344" spans="1:42" ht="14" customHeight="1" x14ac:dyDescent="0.35">
      <c r="A344" s="115">
        <v>343</v>
      </c>
      <c r="G344" s="115" t="s">
        <v>858</v>
      </c>
      <c r="I344" s="115" t="s">
        <v>864</v>
      </c>
      <c r="J344" s="115" t="s">
        <v>863</v>
      </c>
      <c r="K344" s="115" t="s">
        <v>865</v>
      </c>
      <c r="L344" s="125">
        <v>2.2046199999999999E-4</v>
      </c>
      <c r="M344" s="115" t="s">
        <v>829</v>
      </c>
      <c r="N344" s="115" t="s">
        <v>866</v>
      </c>
      <c r="O344" s="115" t="s">
        <v>891</v>
      </c>
      <c r="P344" s="127" t="s">
        <v>599</v>
      </c>
      <c r="Q344" s="115" t="s">
        <v>788</v>
      </c>
      <c r="R344" s="115" t="s">
        <v>789</v>
      </c>
      <c r="S344" s="115" t="s">
        <v>868</v>
      </c>
      <c r="T344" s="115" t="s">
        <v>892</v>
      </c>
      <c r="U344" s="127">
        <v>809</v>
      </c>
      <c r="V344" s="115" t="s">
        <v>878</v>
      </c>
      <c r="W344" s="115">
        <v>0</v>
      </c>
      <c r="AF344" s="158" t="s">
        <v>877</v>
      </c>
      <c r="AG344" s="158"/>
      <c r="AH344" s="115" t="s">
        <v>879</v>
      </c>
      <c r="AP344" s="115" t="str">
        <f t="shared" si="7"/>
        <v>Assumes Fuel High Heat Content Value of 0.000092 mmBtu/dry scf</v>
      </c>
    </row>
    <row r="345" spans="1:42" ht="14" customHeight="1" x14ac:dyDescent="0.35">
      <c r="A345" s="115">
        <v>344</v>
      </c>
      <c r="G345" s="115" t="s">
        <v>858</v>
      </c>
      <c r="I345" s="115" t="s">
        <v>864</v>
      </c>
      <c r="J345" s="115" t="s">
        <v>863</v>
      </c>
      <c r="K345" s="115" t="s">
        <v>865</v>
      </c>
      <c r="L345" s="125">
        <v>2.2046199999999999E-4</v>
      </c>
      <c r="M345" s="115" t="s">
        <v>829</v>
      </c>
      <c r="N345" s="115" t="s">
        <v>866</v>
      </c>
      <c r="O345" s="115" t="s">
        <v>891</v>
      </c>
      <c r="P345" s="127" t="s">
        <v>54</v>
      </c>
      <c r="Q345" s="115" t="s">
        <v>788</v>
      </c>
      <c r="R345" s="115" t="s">
        <v>789</v>
      </c>
      <c r="S345" s="115" t="s">
        <v>868</v>
      </c>
      <c r="T345" s="115" t="s">
        <v>892</v>
      </c>
      <c r="U345" s="127">
        <v>425</v>
      </c>
      <c r="V345" s="115" t="s">
        <v>878</v>
      </c>
      <c r="W345" s="115">
        <v>0</v>
      </c>
      <c r="AF345" s="158" t="s">
        <v>877</v>
      </c>
      <c r="AG345" s="158"/>
      <c r="AH345" s="115" t="s">
        <v>879</v>
      </c>
      <c r="AP345" s="115" t="str">
        <f t="shared" si="7"/>
        <v>Assumes Fuel High Heat Content Value of 0.000599 mmBtu/dry scf</v>
      </c>
    </row>
    <row r="346" spans="1:42" ht="14" customHeight="1" x14ac:dyDescent="0.35">
      <c r="A346" s="115">
        <v>345</v>
      </c>
      <c r="G346" s="115" t="s">
        <v>858</v>
      </c>
      <c r="I346" s="115" t="s">
        <v>864</v>
      </c>
      <c r="J346" s="115" t="s">
        <v>863</v>
      </c>
      <c r="K346" s="115" t="s">
        <v>865</v>
      </c>
      <c r="L346" s="125">
        <v>1.3227719999999998E-3</v>
      </c>
      <c r="M346" s="115" t="s">
        <v>829</v>
      </c>
      <c r="N346" s="115" t="s">
        <v>866</v>
      </c>
      <c r="O346" s="115" t="s">
        <v>891</v>
      </c>
      <c r="P346" s="127" t="s">
        <v>325</v>
      </c>
      <c r="Q346" s="115" t="s">
        <v>788</v>
      </c>
      <c r="R346" s="115" t="s">
        <v>789</v>
      </c>
      <c r="S346" s="115" t="s">
        <v>868</v>
      </c>
      <c r="T346" s="115" t="s">
        <v>892</v>
      </c>
      <c r="U346" s="127">
        <v>255</v>
      </c>
      <c r="V346" s="115" t="s">
        <v>878</v>
      </c>
      <c r="W346" s="115">
        <v>0</v>
      </c>
      <c r="AF346" s="158" t="s">
        <v>877</v>
      </c>
      <c r="AG346" s="158"/>
      <c r="AH346" s="115" t="s">
        <v>879</v>
      </c>
      <c r="AP346" s="115" t="str">
        <f t="shared" si="7"/>
        <v>Propane gas. Assumes Fuel High Heat Content Value of 0.002516 mmBtu/dry scf</v>
      </c>
    </row>
    <row r="347" spans="1:42" ht="14" customHeight="1" x14ac:dyDescent="0.35">
      <c r="A347" s="115">
        <v>346</v>
      </c>
      <c r="G347" s="115" t="s">
        <v>858</v>
      </c>
      <c r="I347" s="115" t="s">
        <v>864</v>
      </c>
      <c r="J347" s="115" t="s">
        <v>863</v>
      </c>
      <c r="K347" s="115" t="s">
        <v>865</v>
      </c>
      <c r="L347" s="125">
        <v>1.3227719999999998E-3</v>
      </c>
      <c r="M347" s="115" t="s">
        <v>829</v>
      </c>
      <c r="N347" s="115" t="s">
        <v>866</v>
      </c>
      <c r="O347" s="115" t="s">
        <v>891</v>
      </c>
      <c r="P347" s="127" t="s">
        <v>236</v>
      </c>
      <c r="Q347" s="115" t="s">
        <v>788</v>
      </c>
      <c r="R347" s="115" t="s">
        <v>789</v>
      </c>
      <c r="S347" s="115" t="s">
        <v>868</v>
      </c>
      <c r="T347" s="115" t="s">
        <v>892</v>
      </c>
      <c r="U347" s="127">
        <v>126</v>
      </c>
      <c r="V347" s="115" t="s">
        <v>878</v>
      </c>
      <c r="W347" s="115">
        <v>0</v>
      </c>
      <c r="AF347" s="158" t="s">
        <v>877</v>
      </c>
      <c r="AG347" s="158"/>
      <c r="AH347" s="115" t="s">
        <v>879</v>
      </c>
      <c r="AP347" s="115" t="str">
        <f t="shared" si="7"/>
        <v>Assumes Fuel High Heat Content Value of 0.001388 mmBtu/dry scf</v>
      </c>
    </row>
    <row r="348" spans="1:42" ht="14" customHeight="1" x14ac:dyDescent="0.35">
      <c r="A348" s="115">
        <v>347</v>
      </c>
      <c r="G348" s="115" t="s">
        <v>858</v>
      </c>
      <c r="I348" s="115" t="s">
        <v>864</v>
      </c>
      <c r="J348" s="115" t="s">
        <v>863</v>
      </c>
      <c r="K348" s="115" t="s">
        <v>865</v>
      </c>
      <c r="L348" s="125">
        <v>7.936631999999999E-3</v>
      </c>
      <c r="M348" s="115" t="s">
        <v>829</v>
      </c>
      <c r="N348" s="115" t="s">
        <v>866</v>
      </c>
      <c r="O348" s="115" t="s">
        <v>891</v>
      </c>
      <c r="P348" s="115" t="s">
        <v>150</v>
      </c>
      <c r="Q348" s="115" t="s">
        <v>788</v>
      </c>
      <c r="R348" s="115" t="s">
        <v>789</v>
      </c>
      <c r="S348" s="115" t="s">
        <v>868</v>
      </c>
      <c r="T348" s="115" t="s">
        <v>892</v>
      </c>
      <c r="U348" s="127">
        <v>18</v>
      </c>
      <c r="V348" s="115" t="s">
        <v>878</v>
      </c>
      <c r="W348" s="115">
        <v>0</v>
      </c>
      <c r="AF348" s="158" t="s">
        <v>877</v>
      </c>
      <c r="AG348" s="158"/>
      <c r="AH348" s="115" t="s">
        <v>879</v>
      </c>
      <c r="AP348" s="115" t="str">
        <f t="shared" si="7"/>
        <v xml:space="preserve"> Assumes Fuel High Heat Content Value of 17.48 mmBtu/short ton</v>
      </c>
    </row>
    <row r="349" spans="1:42" ht="14" customHeight="1" x14ac:dyDescent="0.35">
      <c r="A349" s="115">
        <v>348</v>
      </c>
      <c r="G349" s="115" t="s">
        <v>858</v>
      </c>
      <c r="I349" s="115" t="s">
        <v>864</v>
      </c>
      <c r="J349" s="115" t="s">
        <v>863</v>
      </c>
      <c r="K349" s="115" t="s">
        <v>865</v>
      </c>
      <c r="L349" s="125">
        <v>9.2594039999999989E-3</v>
      </c>
      <c r="M349" s="115" t="s">
        <v>829</v>
      </c>
      <c r="N349" s="115" t="s">
        <v>866</v>
      </c>
      <c r="O349" s="115" t="s">
        <v>891</v>
      </c>
      <c r="P349" s="115" t="s">
        <v>734</v>
      </c>
      <c r="Q349" s="115" t="s">
        <v>788</v>
      </c>
      <c r="R349" s="115" t="s">
        <v>789</v>
      </c>
      <c r="S349" s="115" t="s">
        <v>868</v>
      </c>
      <c r="T349" s="115" t="s">
        <v>892</v>
      </c>
      <c r="U349" s="127">
        <v>944</v>
      </c>
      <c r="V349" s="115" t="s">
        <v>878</v>
      </c>
      <c r="W349" s="115">
        <v>0</v>
      </c>
      <c r="AF349" s="158" t="s">
        <v>877</v>
      </c>
      <c r="AG349" s="158"/>
      <c r="AH349" s="115" t="s">
        <v>879</v>
      </c>
      <c r="AP349" s="115" t="str">
        <f t="shared" si="7"/>
        <v>Agricultural byproducts. Assumes Fuel High Heat Content Value of 8.25 mmBtu/short ton</v>
      </c>
    </row>
    <row r="350" spans="1:42" ht="14" customHeight="1" x14ac:dyDescent="0.35">
      <c r="A350" s="115">
        <v>349</v>
      </c>
      <c r="G350" s="115" t="s">
        <v>858</v>
      </c>
      <c r="I350" s="115" t="s">
        <v>864</v>
      </c>
      <c r="J350" s="115" t="s">
        <v>863</v>
      </c>
      <c r="K350" s="115" t="s">
        <v>865</v>
      </c>
      <c r="L350" s="125">
        <v>9.2594039999999989E-3</v>
      </c>
      <c r="M350" s="115" t="s">
        <v>829</v>
      </c>
      <c r="N350" s="115" t="s">
        <v>866</v>
      </c>
      <c r="O350" s="115" t="s">
        <v>891</v>
      </c>
      <c r="P350" s="115" t="s">
        <v>59</v>
      </c>
      <c r="Q350" s="115" t="s">
        <v>788</v>
      </c>
      <c r="R350" s="115" t="s">
        <v>789</v>
      </c>
      <c r="S350" s="115" t="s">
        <v>868</v>
      </c>
      <c r="T350" s="115" t="s">
        <v>892</v>
      </c>
      <c r="U350" s="127">
        <v>231</v>
      </c>
      <c r="V350" s="115" t="s">
        <v>878</v>
      </c>
      <c r="W350" s="115">
        <v>0</v>
      </c>
      <c r="AF350" s="158" t="s">
        <v>877</v>
      </c>
      <c r="AG350" s="158"/>
      <c r="AH350" s="115" t="s">
        <v>879</v>
      </c>
      <c r="AP350" s="115" t="str">
        <f t="shared" si="7"/>
        <v>Assumes Fuel High Heat Content Value of 8 mmBtu/short ton</v>
      </c>
    </row>
    <row r="351" spans="1:42" ht="14" customHeight="1" x14ac:dyDescent="0.35">
      <c r="A351" s="115">
        <v>350</v>
      </c>
      <c r="G351" s="115" t="s">
        <v>858</v>
      </c>
      <c r="I351" s="115" t="s">
        <v>864</v>
      </c>
      <c r="J351" s="115" t="s">
        <v>863</v>
      </c>
      <c r="K351" s="115" t="s">
        <v>865</v>
      </c>
      <c r="L351" s="125">
        <v>9.2594039999999989E-3</v>
      </c>
      <c r="M351" s="115" t="s">
        <v>829</v>
      </c>
      <c r="N351" s="115" t="s">
        <v>866</v>
      </c>
      <c r="O351" s="115" t="s">
        <v>891</v>
      </c>
      <c r="P351" s="115" t="s">
        <v>434</v>
      </c>
      <c r="Q351" s="115" t="s">
        <v>788</v>
      </c>
      <c r="R351" s="115" t="s">
        <v>789</v>
      </c>
      <c r="S351" s="115" t="s">
        <v>868</v>
      </c>
      <c r="T351" s="115" t="s">
        <v>892</v>
      </c>
      <c r="U351" s="127">
        <v>567</v>
      </c>
      <c r="V351" s="115" t="s">
        <v>878</v>
      </c>
      <c r="W351" s="115">
        <v>0</v>
      </c>
      <c r="AF351" s="158" t="s">
        <v>877</v>
      </c>
      <c r="AG351" s="158"/>
      <c r="AH351" s="115" t="s">
        <v>879</v>
      </c>
      <c r="AP351" s="115" t="str">
        <f t="shared" si="7"/>
        <v>Solid byproducts. Assumes Fuel High Heat Content Value of 10.39 mmBtu/short ton</v>
      </c>
    </row>
    <row r="352" spans="1:42" ht="14" customHeight="1" x14ac:dyDescent="0.35">
      <c r="A352" s="115">
        <v>351</v>
      </c>
      <c r="G352" s="115" t="s">
        <v>858</v>
      </c>
      <c r="I352" s="115" t="s">
        <v>864</v>
      </c>
      <c r="J352" s="115" t="s">
        <v>863</v>
      </c>
      <c r="K352" s="115" t="s">
        <v>865</v>
      </c>
      <c r="L352" s="125">
        <v>1.3889105999999999E-3</v>
      </c>
      <c r="M352" s="115" t="s">
        <v>829</v>
      </c>
      <c r="N352" s="115" t="s">
        <v>866</v>
      </c>
      <c r="O352" s="115" t="s">
        <v>891</v>
      </c>
      <c r="P352" s="127" t="s">
        <v>62</v>
      </c>
      <c r="Q352" s="115" t="s">
        <v>788</v>
      </c>
      <c r="R352" s="115" t="s">
        <v>789</v>
      </c>
      <c r="S352" s="115" t="s">
        <v>868</v>
      </c>
      <c r="T352" s="115" t="s">
        <v>892</v>
      </c>
      <c r="U352" s="115">
        <v>502</v>
      </c>
      <c r="V352" s="115" t="s">
        <v>878</v>
      </c>
      <c r="W352" s="115">
        <v>0</v>
      </c>
      <c r="AF352" s="158" t="s">
        <v>877</v>
      </c>
      <c r="AG352" s="158"/>
      <c r="AH352" s="115" t="s">
        <v>879</v>
      </c>
      <c r="AP352" s="115" t="str">
        <f t="shared" si="7"/>
        <v>Assumes Fuel High Heat Content Value of 0.000485 mmBtu/dry scf</v>
      </c>
    </row>
    <row r="353" spans="1:42" ht="14" customHeight="1" x14ac:dyDescent="0.35">
      <c r="A353" s="115">
        <v>352</v>
      </c>
      <c r="G353" s="115" t="s">
        <v>858</v>
      </c>
      <c r="I353" s="115" t="s">
        <v>864</v>
      </c>
      <c r="J353" s="115" t="s">
        <v>863</v>
      </c>
      <c r="K353" s="115" t="s">
        <v>865</v>
      </c>
      <c r="L353" s="125">
        <v>1.3889105999999999E-3</v>
      </c>
      <c r="M353" s="115" t="s">
        <v>829</v>
      </c>
      <c r="N353" s="115" t="s">
        <v>866</v>
      </c>
      <c r="O353" s="115" t="s">
        <v>891</v>
      </c>
      <c r="P353" s="127" t="s">
        <v>236</v>
      </c>
      <c r="Q353" s="115" t="s">
        <v>788</v>
      </c>
      <c r="R353" s="115" t="s">
        <v>789</v>
      </c>
      <c r="S353" s="115" t="s">
        <v>868</v>
      </c>
      <c r="T353" s="115" t="s">
        <v>892</v>
      </c>
      <c r="U353" s="115">
        <v>126</v>
      </c>
      <c r="V353" s="115" t="s">
        <v>878</v>
      </c>
      <c r="W353" s="115">
        <v>0</v>
      </c>
      <c r="AF353" s="158" t="s">
        <v>877</v>
      </c>
      <c r="AG353" s="158"/>
      <c r="AH353" s="115" t="s">
        <v>879</v>
      </c>
      <c r="AP353" s="115" t="str">
        <f t="shared" si="7"/>
        <v>Other Biomass Gases. Assumes Fuel High Heat Content Value of 0.000655 mmBtu/dry scf</v>
      </c>
    </row>
    <row r="354" spans="1:42" ht="14" customHeight="1" x14ac:dyDescent="0.35">
      <c r="A354" s="115">
        <v>353</v>
      </c>
      <c r="G354" s="115" t="s">
        <v>858</v>
      </c>
      <c r="I354" s="115" t="s">
        <v>864</v>
      </c>
      <c r="J354" s="115" t="s">
        <v>863</v>
      </c>
      <c r="K354" s="115" t="s">
        <v>865</v>
      </c>
      <c r="L354" s="125">
        <v>2.4250819999999999E-4</v>
      </c>
      <c r="M354" s="115" t="s">
        <v>829</v>
      </c>
      <c r="N354" s="115" t="s">
        <v>866</v>
      </c>
      <c r="O354" s="115" t="s">
        <v>891</v>
      </c>
      <c r="P354" s="127" t="s">
        <v>27</v>
      </c>
      <c r="Q354" s="115" t="s">
        <v>788</v>
      </c>
      <c r="R354" s="115" t="s">
        <v>789</v>
      </c>
      <c r="S354" s="115" t="s">
        <v>868</v>
      </c>
      <c r="T354" s="115" t="s">
        <v>892</v>
      </c>
      <c r="U354" s="127">
        <v>79</v>
      </c>
      <c r="V354" s="115" t="s">
        <v>878</v>
      </c>
      <c r="W354" s="115">
        <v>0</v>
      </c>
      <c r="AF354" s="158" t="s">
        <v>877</v>
      </c>
      <c r="AG354" s="158"/>
      <c r="AH354" s="115" t="s">
        <v>879</v>
      </c>
      <c r="AP354" s="115" t="str">
        <f t="shared" si="7"/>
        <v>Assumes Fuel High Heat Content Value of 0.084 mmBtu/gallon</v>
      </c>
    </row>
    <row r="355" spans="1:42" ht="14" customHeight="1" x14ac:dyDescent="0.35">
      <c r="A355" s="115">
        <v>354</v>
      </c>
      <c r="G355" s="115" t="s">
        <v>858</v>
      </c>
      <c r="I355" s="115" t="s">
        <v>864</v>
      </c>
      <c r="J355" s="115" t="s">
        <v>863</v>
      </c>
      <c r="K355" s="115" t="s">
        <v>865</v>
      </c>
      <c r="L355" s="125">
        <v>2.4250819999999999E-4</v>
      </c>
      <c r="M355" s="115" t="s">
        <v>829</v>
      </c>
      <c r="N355" s="115" t="s">
        <v>866</v>
      </c>
      <c r="O355" s="115" t="s">
        <v>891</v>
      </c>
      <c r="P355" s="127" t="s">
        <v>171</v>
      </c>
      <c r="Q355" s="115" t="s">
        <v>788</v>
      </c>
      <c r="R355" s="115" t="s">
        <v>789</v>
      </c>
      <c r="S355" s="115" t="s">
        <v>868</v>
      </c>
      <c r="T355" s="115" t="s">
        <v>892</v>
      </c>
      <c r="U355" s="127">
        <v>44</v>
      </c>
      <c r="V355" s="115" t="s">
        <v>878</v>
      </c>
      <c r="W355" s="115">
        <v>0</v>
      </c>
      <c r="AF355" s="158" t="s">
        <v>877</v>
      </c>
      <c r="AG355" s="158"/>
      <c r="AH355" s="115" t="s">
        <v>879</v>
      </c>
      <c r="AP355" s="115" t="str">
        <f t="shared" si="7"/>
        <v>100% biodiesel. Assumes Fuel High Heat Content Value of 0.128 mmBtu/gallon</v>
      </c>
    </row>
    <row r="356" spans="1:42" ht="14" customHeight="1" x14ac:dyDescent="0.35">
      <c r="A356" s="115">
        <v>355</v>
      </c>
      <c r="G356" s="115" t="s">
        <v>858</v>
      </c>
      <c r="I356" s="115" t="s">
        <v>864</v>
      </c>
      <c r="J356" s="115" t="s">
        <v>863</v>
      </c>
      <c r="K356" s="115" t="s">
        <v>865</v>
      </c>
      <c r="L356" s="125">
        <v>2.4250819999999999E-4</v>
      </c>
      <c r="M356" s="115" t="s">
        <v>829</v>
      </c>
      <c r="N356" s="115" t="s">
        <v>866</v>
      </c>
      <c r="O356" s="115" t="s">
        <v>891</v>
      </c>
      <c r="P356" s="127" t="s">
        <v>66</v>
      </c>
      <c r="Q356" s="115" t="s">
        <v>788</v>
      </c>
      <c r="R356" s="115" t="s">
        <v>789</v>
      </c>
      <c r="S356" s="115" t="s">
        <v>868</v>
      </c>
      <c r="T356" s="115" t="s">
        <v>892</v>
      </c>
      <c r="U356" s="127">
        <v>283</v>
      </c>
      <c r="V356" s="115" t="s">
        <v>878</v>
      </c>
      <c r="W356" s="115">
        <v>0</v>
      </c>
      <c r="AF356" s="158" t="s">
        <v>877</v>
      </c>
      <c r="AG356" s="158"/>
      <c r="AH356" s="115" t="s">
        <v>879</v>
      </c>
      <c r="AP356" s="115" t="str">
        <f t="shared" si="7"/>
        <v>Assumes Fuel High Heat Content Value of 0.125 mmBtu/gallon</v>
      </c>
    </row>
    <row r="357" spans="1:42" ht="14" customHeight="1" x14ac:dyDescent="0.35">
      <c r="A357" s="115">
        <v>356</v>
      </c>
      <c r="G357" s="115" t="s">
        <v>858</v>
      </c>
      <c r="I357" s="115" t="s">
        <v>864</v>
      </c>
      <c r="J357" s="115" t="s">
        <v>863</v>
      </c>
      <c r="K357" s="115" t="s">
        <v>865</v>
      </c>
      <c r="L357" s="125">
        <v>2.4250819999999999E-4</v>
      </c>
      <c r="M357" s="115" t="s">
        <v>829</v>
      </c>
      <c r="N357" s="115" t="s">
        <v>866</v>
      </c>
      <c r="O357" s="115" t="s">
        <v>891</v>
      </c>
      <c r="P357" s="127" t="s">
        <v>67</v>
      </c>
      <c r="Q357" s="115" t="s">
        <v>788</v>
      </c>
      <c r="R357" s="115" t="s">
        <v>789</v>
      </c>
      <c r="S357" s="115" t="s">
        <v>868</v>
      </c>
      <c r="T357" s="115" t="s">
        <v>892</v>
      </c>
      <c r="U357" s="127">
        <v>993</v>
      </c>
      <c r="V357" s="115" t="s">
        <v>878</v>
      </c>
      <c r="W357" s="115">
        <v>0</v>
      </c>
      <c r="AF357" s="158" t="s">
        <v>877</v>
      </c>
      <c r="AG357" s="158"/>
      <c r="AH357" s="115" t="s">
        <v>879</v>
      </c>
      <c r="AP357" s="115" t="str">
        <f t="shared" si="7"/>
        <v>Vegetable oil. Assumes Fuel High Heat Content Value of 0.12 mmBtu/gallon</v>
      </c>
    </row>
  </sheetData>
  <autoFilter ref="A1:AT357" xr:uid="{6EF95CC8-A828-45DB-975E-9EE20F4EC43F}"/>
  <mergeCells count="356">
    <mergeCell ref="AF355:AG355"/>
    <mergeCell ref="AF356:AG356"/>
    <mergeCell ref="AF357:AG357"/>
    <mergeCell ref="AF346:AG346"/>
    <mergeCell ref="AF347:AG347"/>
    <mergeCell ref="AF348:AG348"/>
    <mergeCell ref="AF349:AG349"/>
    <mergeCell ref="AF350:AG350"/>
    <mergeCell ref="AF351:AG351"/>
    <mergeCell ref="AF352:AG352"/>
    <mergeCell ref="AF353:AG353"/>
    <mergeCell ref="AF354:AG354"/>
    <mergeCell ref="AF338:AG338"/>
    <mergeCell ref="AF339:AG339"/>
    <mergeCell ref="AF340:AG340"/>
    <mergeCell ref="AF341:AG341"/>
    <mergeCell ref="AF342:AG342"/>
    <mergeCell ref="AF343:AG343"/>
    <mergeCell ref="AF344:AG344"/>
    <mergeCell ref="AF345:AG345"/>
    <mergeCell ref="AF329:AG329"/>
    <mergeCell ref="AF330:AG330"/>
    <mergeCell ref="AF331:AG331"/>
    <mergeCell ref="AF332:AG332"/>
    <mergeCell ref="AF333:AG333"/>
    <mergeCell ref="AF334:AG334"/>
    <mergeCell ref="AF335:AG335"/>
    <mergeCell ref="AF336:AG336"/>
    <mergeCell ref="AF337:AG337"/>
    <mergeCell ref="AF320:AG320"/>
    <mergeCell ref="AF321:AG321"/>
    <mergeCell ref="AF322:AG322"/>
    <mergeCell ref="AF323:AG323"/>
    <mergeCell ref="AF324:AG324"/>
    <mergeCell ref="AF325:AG325"/>
    <mergeCell ref="AF326:AG326"/>
    <mergeCell ref="AF327:AG327"/>
    <mergeCell ref="AF328:AG328"/>
    <mergeCell ref="AF311:AG311"/>
    <mergeCell ref="AF312:AG312"/>
    <mergeCell ref="AF313:AG313"/>
    <mergeCell ref="AF314:AG314"/>
    <mergeCell ref="AF315:AG315"/>
    <mergeCell ref="AF316:AG316"/>
    <mergeCell ref="AF317:AG317"/>
    <mergeCell ref="AF318:AG318"/>
    <mergeCell ref="AF319:AG319"/>
    <mergeCell ref="AF303:AG303"/>
    <mergeCell ref="AF304:AG304"/>
    <mergeCell ref="AF305:AG305"/>
    <mergeCell ref="AF306:AG306"/>
    <mergeCell ref="AF307:AG307"/>
    <mergeCell ref="AF308:AG308"/>
    <mergeCell ref="AF309:AG309"/>
    <mergeCell ref="AF310:AG310"/>
    <mergeCell ref="AF294:AG294"/>
    <mergeCell ref="AF295:AG295"/>
    <mergeCell ref="AF296:AG296"/>
    <mergeCell ref="AF297:AG297"/>
    <mergeCell ref="AF298:AG298"/>
    <mergeCell ref="AF299:AG299"/>
    <mergeCell ref="AF300:AG300"/>
    <mergeCell ref="AF301:AG301"/>
    <mergeCell ref="AF302:AG302"/>
    <mergeCell ref="AF285:AG285"/>
    <mergeCell ref="AF286:AG286"/>
    <mergeCell ref="AF287:AG287"/>
    <mergeCell ref="AF288:AG288"/>
    <mergeCell ref="AF289:AG289"/>
    <mergeCell ref="AF290:AG290"/>
    <mergeCell ref="AF291:AG291"/>
    <mergeCell ref="AF292:AG292"/>
    <mergeCell ref="AF293:AG293"/>
    <mergeCell ref="AF277:AG277"/>
    <mergeCell ref="AF278:AG278"/>
    <mergeCell ref="AF279:AG279"/>
    <mergeCell ref="AF280:AG280"/>
    <mergeCell ref="AF281:AG281"/>
    <mergeCell ref="AF282:AG282"/>
    <mergeCell ref="AF283:AG283"/>
    <mergeCell ref="AF284:AG284"/>
    <mergeCell ref="AF268:AG268"/>
    <mergeCell ref="AF269:AG269"/>
    <mergeCell ref="AF270:AG270"/>
    <mergeCell ref="AF271:AG271"/>
    <mergeCell ref="AF272:AG272"/>
    <mergeCell ref="AF273:AG273"/>
    <mergeCell ref="AF274:AG274"/>
    <mergeCell ref="AF275:AG275"/>
    <mergeCell ref="AF276:AG276"/>
    <mergeCell ref="AF259:AG259"/>
    <mergeCell ref="AF260:AG260"/>
    <mergeCell ref="AF261:AG261"/>
    <mergeCell ref="AF262:AG262"/>
    <mergeCell ref="AF263:AG263"/>
    <mergeCell ref="AF264:AG264"/>
    <mergeCell ref="AF265:AG265"/>
    <mergeCell ref="AF266:AG266"/>
    <mergeCell ref="AF267:AG267"/>
    <mergeCell ref="AF250:AG250"/>
    <mergeCell ref="AF251:AG251"/>
    <mergeCell ref="AF252:AG252"/>
    <mergeCell ref="AF253:AG253"/>
    <mergeCell ref="AF254:AG254"/>
    <mergeCell ref="AF255:AG255"/>
    <mergeCell ref="AF256:AG256"/>
    <mergeCell ref="AF257:AG257"/>
    <mergeCell ref="AF258:AG258"/>
    <mergeCell ref="AF242:AG242"/>
    <mergeCell ref="AF243:AG243"/>
    <mergeCell ref="AF244:AG244"/>
    <mergeCell ref="AF245:AG245"/>
    <mergeCell ref="AF246:AG246"/>
    <mergeCell ref="AF247:AG247"/>
    <mergeCell ref="AF248:AG248"/>
    <mergeCell ref="AF249:AG249"/>
    <mergeCell ref="AF233:AG233"/>
    <mergeCell ref="AF234:AG234"/>
    <mergeCell ref="AF235:AG235"/>
    <mergeCell ref="AF236:AG236"/>
    <mergeCell ref="AF237:AG237"/>
    <mergeCell ref="AF238:AG238"/>
    <mergeCell ref="AF239:AG239"/>
    <mergeCell ref="AF240:AG240"/>
    <mergeCell ref="AF241:AG241"/>
    <mergeCell ref="AF224:AG224"/>
    <mergeCell ref="AF225:AG225"/>
    <mergeCell ref="AF226:AG226"/>
    <mergeCell ref="AF227:AG227"/>
    <mergeCell ref="AF228:AG228"/>
    <mergeCell ref="AF229:AG229"/>
    <mergeCell ref="AF230:AG230"/>
    <mergeCell ref="AF231:AG231"/>
    <mergeCell ref="AF232:AG232"/>
    <mergeCell ref="AF215:AG215"/>
    <mergeCell ref="AF216:AG216"/>
    <mergeCell ref="AF217:AG217"/>
    <mergeCell ref="AF218:AG218"/>
    <mergeCell ref="AF219:AG219"/>
    <mergeCell ref="AF220:AG220"/>
    <mergeCell ref="AF221:AG221"/>
    <mergeCell ref="AF222:AG222"/>
    <mergeCell ref="AF223:AG223"/>
    <mergeCell ref="AF206:AG206"/>
    <mergeCell ref="AF207:AG207"/>
    <mergeCell ref="AF208:AG208"/>
    <mergeCell ref="AF209:AG209"/>
    <mergeCell ref="AF210:AG210"/>
    <mergeCell ref="AF211:AG211"/>
    <mergeCell ref="AF212:AG212"/>
    <mergeCell ref="AF213:AG213"/>
    <mergeCell ref="AF214:AG214"/>
    <mergeCell ref="AF197:AG197"/>
    <mergeCell ref="AF198:AG198"/>
    <mergeCell ref="AF199:AG199"/>
    <mergeCell ref="AF200:AG200"/>
    <mergeCell ref="AF201:AG201"/>
    <mergeCell ref="AF202:AG202"/>
    <mergeCell ref="AF203:AG203"/>
    <mergeCell ref="AF204:AG204"/>
    <mergeCell ref="AF205:AG205"/>
    <mergeCell ref="AF189:AG189"/>
    <mergeCell ref="AF195:AG195"/>
    <mergeCell ref="AF190:AG190"/>
    <mergeCell ref="AF191:AG191"/>
    <mergeCell ref="AF192:AG192"/>
    <mergeCell ref="AF193:AG193"/>
    <mergeCell ref="AF194:AG194"/>
    <mergeCell ref="AF196:AG196"/>
    <mergeCell ref="AF180:AG180"/>
    <mergeCell ref="AF181:AG181"/>
    <mergeCell ref="AF182:AG182"/>
    <mergeCell ref="AF183:AG183"/>
    <mergeCell ref="AF184:AG184"/>
    <mergeCell ref="AF185:AG185"/>
    <mergeCell ref="AF186:AG186"/>
    <mergeCell ref="AF187:AG187"/>
    <mergeCell ref="AF188:AG188"/>
    <mergeCell ref="AF176:AG176"/>
    <mergeCell ref="AF177:AG177"/>
    <mergeCell ref="AF178:AG178"/>
    <mergeCell ref="AF179:AG179"/>
    <mergeCell ref="AF171:AG171"/>
    <mergeCell ref="AF172:AG172"/>
    <mergeCell ref="AF173:AG173"/>
    <mergeCell ref="AF174:AG174"/>
    <mergeCell ref="AF175:AG175"/>
    <mergeCell ref="AF168:AG168"/>
    <mergeCell ref="AF169:AG169"/>
    <mergeCell ref="AF170:AG170"/>
    <mergeCell ref="AF163:AG163"/>
    <mergeCell ref="AF164:AG164"/>
    <mergeCell ref="AF166:AG166"/>
    <mergeCell ref="AF165:AG165"/>
    <mergeCell ref="AF167:AG167"/>
    <mergeCell ref="AF157:AG157"/>
    <mergeCell ref="AF158:AG158"/>
    <mergeCell ref="AF159:AG159"/>
    <mergeCell ref="AF160:AG160"/>
    <mergeCell ref="AF161:AG161"/>
    <mergeCell ref="AF162:AG162"/>
    <mergeCell ref="AF151:AG151"/>
    <mergeCell ref="AF152:AG152"/>
    <mergeCell ref="AF153:AG153"/>
    <mergeCell ref="AF154:AG154"/>
    <mergeCell ref="AF155:AG155"/>
    <mergeCell ref="AF156:AG156"/>
    <mergeCell ref="AF145:AG145"/>
    <mergeCell ref="AF146:AG146"/>
    <mergeCell ref="AF147:AG147"/>
    <mergeCell ref="AF148:AG148"/>
    <mergeCell ref="AF149:AG149"/>
    <mergeCell ref="AF150:AG150"/>
    <mergeCell ref="AF139:AG139"/>
    <mergeCell ref="AF140:AG140"/>
    <mergeCell ref="AF141:AG141"/>
    <mergeCell ref="AF142:AG142"/>
    <mergeCell ref="AF143:AG143"/>
    <mergeCell ref="AF144:AG144"/>
    <mergeCell ref="AF133:AG133"/>
    <mergeCell ref="AF134:AG134"/>
    <mergeCell ref="AF135:AG135"/>
    <mergeCell ref="AF136:AG136"/>
    <mergeCell ref="AF137:AG137"/>
    <mergeCell ref="AF138:AG138"/>
    <mergeCell ref="AF128:AG128"/>
    <mergeCell ref="AF129:AG129"/>
    <mergeCell ref="AF130:AG130"/>
    <mergeCell ref="AF131:AG131"/>
    <mergeCell ref="AF132:AG132"/>
    <mergeCell ref="AF123:AG123"/>
    <mergeCell ref="AF124:AG124"/>
    <mergeCell ref="AF125:AG125"/>
    <mergeCell ref="AF126:AG126"/>
    <mergeCell ref="AF127:AG127"/>
    <mergeCell ref="AF108:AG108"/>
    <mergeCell ref="AF109:AG109"/>
    <mergeCell ref="AF110:AG110"/>
    <mergeCell ref="AF111:AG111"/>
    <mergeCell ref="AF122:AG122"/>
    <mergeCell ref="AF103:AG103"/>
    <mergeCell ref="AF104:AG104"/>
    <mergeCell ref="AF105:AG105"/>
    <mergeCell ref="AF106:AG106"/>
    <mergeCell ref="AF107:AG107"/>
    <mergeCell ref="AF116:AG116"/>
    <mergeCell ref="AF117:AG117"/>
    <mergeCell ref="AF118:AG118"/>
    <mergeCell ref="AF119:AG119"/>
    <mergeCell ref="AF120:AG120"/>
    <mergeCell ref="AF121:AG121"/>
    <mergeCell ref="AF112:AG112"/>
    <mergeCell ref="AF113:AG113"/>
    <mergeCell ref="AF114:AG114"/>
    <mergeCell ref="AF115:AG115"/>
    <mergeCell ref="AF97:AG97"/>
    <mergeCell ref="AF98:AG98"/>
    <mergeCell ref="AF99:AG99"/>
    <mergeCell ref="AF100:AG100"/>
    <mergeCell ref="AF101:AG101"/>
    <mergeCell ref="AF102:AG102"/>
    <mergeCell ref="AF91:AG91"/>
    <mergeCell ref="AF92:AG92"/>
    <mergeCell ref="AF93:AG93"/>
    <mergeCell ref="AF94:AG94"/>
    <mergeCell ref="AF95:AG95"/>
    <mergeCell ref="AF96:AG96"/>
    <mergeCell ref="AF85:AG85"/>
    <mergeCell ref="AF86:AG86"/>
    <mergeCell ref="AF87:AG87"/>
    <mergeCell ref="AF88:AG88"/>
    <mergeCell ref="AF89:AG89"/>
    <mergeCell ref="AF90:AG90"/>
    <mergeCell ref="AF79:AG79"/>
    <mergeCell ref="AF80:AG80"/>
    <mergeCell ref="AF81:AG81"/>
    <mergeCell ref="AF82:AG82"/>
    <mergeCell ref="AF83:AG83"/>
    <mergeCell ref="AF84:AG84"/>
    <mergeCell ref="AF73:AG73"/>
    <mergeCell ref="AF74:AG74"/>
    <mergeCell ref="AF75:AG75"/>
    <mergeCell ref="AF76:AG76"/>
    <mergeCell ref="AF77:AG77"/>
    <mergeCell ref="AF78:AG78"/>
    <mergeCell ref="AF68:AG68"/>
    <mergeCell ref="AF69:AG69"/>
    <mergeCell ref="AF70:AG70"/>
    <mergeCell ref="AF71:AG71"/>
    <mergeCell ref="AF72:AG72"/>
    <mergeCell ref="AF62:AG62"/>
    <mergeCell ref="AF63:AG63"/>
    <mergeCell ref="AF64:AG64"/>
    <mergeCell ref="AF65:AG65"/>
    <mergeCell ref="AF66:AG66"/>
    <mergeCell ref="AF67:AG67"/>
    <mergeCell ref="AF56:AG56"/>
    <mergeCell ref="AF57:AG57"/>
    <mergeCell ref="AF58:AG58"/>
    <mergeCell ref="AF59:AG59"/>
    <mergeCell ref="AF60:AG60"/>
    <mergeCell ref="AF61:AG61"/>
    <mergeCell ref="AF53:AG53"/>
    <mergeCell ref="AF54:AG54"/>
    <mergeCell ref="AF55:AG55"/>
    <mergeCell ref="AF48:AG48"/>
    <mergeCell ref="AF49:AG49"/>
    <mergeCell ref="AF50:AG50"/>
    <mergeCell ref="AF51:AG51"/>
    <mergeCell ref="AF52:AG52"/>
    <mergeCell ref="AF42:AG42"/>
    <mergeCell ref="AF43:AG43"/>
    <mergeCell ref="AF44:AG44"/>
    <mergeCell ref="AF45:AG45"/>
    <mergeCell ref="AF46:AG46"/>
    <mergeCell ref="AF47:AG47"/>
    <mergeCell ref="AF36:AG36"/>
    <mergeCell ref="AF37:AG37"/>
    <mergeCell ref="AF38:AG38"/>
    <mergeCell ref="AF39:AG39"/>
    <mergeCell ref="AF40:AG40"/>
    <mergeCell ref="AF41:AG41"/>
    <mergeCell ref="AF30:AG30"/>
    <mergeCell ref="AF31:AG31"/>
    <mergeCell ref="AF32:AG32"/>
    <mergeCell ref="AF33:AG33"/>
    <mergeCell ref="AF34:AG34"/>
    <mergeCell ref="AF35:AG35"/>
    <mergeCell ref="AF26:AG26"/>
    <mergeCell ref="AF27:AG27"/>
    <mergeCell ref="AF28:AG28"/>
    <mergeCell ref="AF29:AG29"/>
    <mergeCell ref="AF18:AG18"/>
    <mergeCell ref="AF19:AG19"/>
    <mergeCell ref="AF20:AG20"/>
    <mergeCell ref="AF21:AG21"/>
    <mergeCell ref="AF22:AG22"/>
    <mergeCell ref="AF23:AG23"/>
    <mergeCell ref="AF17:AG17"/>
    <mergeCell ref="AF7:AG7"/>
    <mergeCell ref="AF8:AG8"/>
    <mergeCell ref="AF9:AG9"/>
    <mergeCell ref="AF10:AG10"/>
    <mergeCell ref="AF11:AG11"/>
    <mergeCell ref="AF12:AG12"/>
    <mergeCell ref="AF24:AG24"/>
    <mergeCell ref="AF25:AG25"/>
    <mergeCell ref="AF2:AG2"/>
    <mergeCell ref="AF3:AG3"/>
    <mergeCell ref="AF4:AG4"/>
    <mergeCell ref="AF5:AG5"/>
    <mergeCell ref="AF6:AG6"/>
    <mergeCell ref="AF13:AG13"/>
    <mergeCell ref="AF14:AG14"/>
    <mergeCell ref="AF15:AG15"/>
    <mergeCell ref="AF16:AG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E04B-DB89-445D-BC2B-8C297A666041}">
  <dimension ref="A1:C19"/>
  <sheetViews>
    <sheetView topLeftCell="A12" workbookViewId="0">
      <selection activeCell="A2" sqref="A2"/>
    </sheetView>
  </sheetViews>
  <sheetFormatPr defaultRowHeight="14.5" x14ac:dyDescent="0.35"/>
  <cols>
    <col min="1" max="1" width="38.81640625" customWidth="1"/>
    <col min="2" max="3" width="25.81640625" customWidth="1"/>
  </cols>
  <sheetData>
    <row r="1" spans="1:3" x14ac:dyDescent="0.35">
      <c r="A1" t="s">
        <v>986</v>
      </c>
      <c r="B1" t="s">
        <v>985</v>
      </c>
    </row>
    <row r="2" spans="1:3" ht="26.5" x14ac:dyDescent="0.35">
      <c r="A2" s="123" t="s">
        <v>957</v>
      </c>
    </row>
    <row r="3" spans="1:3" x14ac:dyDescent="0.35">
      <c r="A3" s="124"/>
    </row>
    <row r="4" spans="1:3" ht="105.5" x14ac:dyDescent="0.35">
      <c r="A4" s="120" t="s">
        <v>109</v>
      </c>
      <c r="B4" s="120" t="s">
        <v>958</v>
      </c>
      <c r="C4" s="120" t="s">
        <v>959</v>
      </c>
    </row>
    <row r="5" spans="1:3" ht="16.5" x14ac:dyDescent="0.35">
      <c r="A5" s="121" t="s">
        <v>960</v>
      </c>
      <c r="B5" s="121" t="s">
        <v>961</v>
      </c>
      <c r="C5" s="121" t="s">
        <v>962</v>
      </c>
    </row>
    <row r="6" spans="1:3" ht="16.5" x14ac:dyDescent="0.35">
      <c r="A6" s="121" t="s">
        <v>291</v>
      </c>
      <c r="B6" s="121" t="s">
        <v>963</v>
      </c>
      <c r="C6" s="121" t="s">
        <v>964</v>
      </c>
    </row>
    <row r="7" spans="1:3" ht="29" x14ac:dyDescent="0.35">
      <c r="A7" s="121" t="s">
        <v>965</v>
      </c>
      <c r="B7" s="121" t="s">
        <v>966</v>
      </c>
      <c r="C7" s="121" t="s">
        <v>967</v>
      </c>
    </row>
    <row r="8" spans="1:3" ht="16.5" x14ac:dyDescent="0.35">
      <c r="A8" s="121" t="s">
        <v>968</v>
      </c>
      <c r="B8" s="121" t="s">
        <v>966</v>
      </c>
      <c r="C8" s="121" t="s">
        <v>967</v>
      </c>
    </row>
    <row r="9" spans="1:3" ht="16.5" x14ac:dyDescent="0.35">
      <c r="A9" s="121" t="s">
        <v>969</v>
      </c>
      <c r="B9" s="121" t="s">
        <v>970</v>
      </c>
      <c r="C9" s="121" t="s">
        <v>971</v>
      </c>
    </row>
    <row r="10" spans="1:3" ht="16.5" x14ac:dyDescent="0.35">
      <c r="A10" s="121" t="s">
        <v>53</v>
      </c>
      <c r="B10" s="121" t="s">
        <v>972</v>
      </c>
      <c r="C10" s="121" t="s">
        <v>964</v>
      </c>
    </row>
    <row r="11" spans="1:3" ht="16.5" x14ac:dyDescent="0.35">
      <c r="A11" s="121" t="s">
        <v>54</v>
      </c>
      <c r="B11" s="121" t="s">
        <v>973</v>
      </c>
      <c r="C11" s="121" t="s">
        <v>964</v>
      </c>
    </row>
    <row r="12" spans="1:3" ht="29" x14ac:dyDescent="0.35">
      <c r="A12" s="121" t="s">
        <v>974</v>
      </c>
      <c r="B12" s="121" t="s">
        <v>970</v>
      </c>
      <c r="C12" s="121" t="s">
        <v>971</v>
      </c>
    </row>
    <row r="13" spans="1:3" ht="16.5" x14ac:dyDescent="0.35">
      <c r="A13" s="121" t="s">
        <v>881</v>
      </c>
      <c r="B13" s="121" t="s">
        <v>975</v>
      </c>
      <c r="C13" s="121" t="s">
        <v>976</v>
      </c>
    </row>
    <row r="14" spans="1:3" ht="29" x14ac:dyDescent="0.35">
      <c r="A14" s="121" t="s">
        <v>977</v>
      </c>
      <c r="B14" s="121" t="s">
        <v>978</v>
      </c>
      <c r="C14" s="121" t="s">
        <v>979</v>
      </c>
    </row>
    <row r="15" spans="1:3" ht="29" x14ac:dyDescent="0.35">
      <c r="A15" s="121" t="s">
        <v>980</v>
      </c>
      <c r="B15" s="121" t="s">
        <v>981</v>
      </c>
      <c r="C15" s="121" t="s">
        <v>982</v>
      </c>
    </row>
    <row r="16" spans="1:3" x14ac:dyDescent="0.35">
      <c r="A16" s="124"/>
    </row>
    <row r="17" spans="1:1" ht="16.5" x14ac:dyDescent="0.45">
      <c r="A17" t="s">
        <v>983</v>
      </c>
    </row>
    <row r="19" spans="1:1" x14ac:dyDescent="0.35">
      <c r="A19" t="s">
        <v>984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
  <sheetViews>
    <sheetView workbookViewId="0">
      <selection activeCell="K13" sqref="K13"/>
    </sheetView>
  </sheetViews>
  <sheetFormatPr defaultColWidth="9.08984375" defaultRowHeight="14" x14ac:dyDescent="0.35"/>
  <cols>
    <col min="1" max="1" width="3.90625" style="31" customWidth="1"/>
    <col min="2" max="2" width="27.08984375" style="34" customWidth="1"/>
    <col min="3" max="3" width="11" style="34" customWidth="1"/>
    <col min="4" max="4" width="11.453125" style="34" customWidth="1"/>
    <col min="5" max="5" width="12.08984375" style="34" customWidth="1"/>
    <col min="6" max="6" width="12.36328125" style="34" customWidth="1"/>
    <col min="7" max="16384" width="9.08984375" style="31"/>
  </cols>
  <sheetData>
    <row r="1" spans="2:6" ht="11.25" customHeight="1" x14ac:dyDescent="0.35"/>
    <row r="2" spans="2:6" ht="18.75" customHeight="1" x14ac:dyDescent="0.35">
      <c r="B2" s="144" t="s">
        <v>101</v>
      </c>
      <c r="C2" s="144"/>
      <c r="D2" s="144"/>
      <c r="E2" s="144"/>
      <c r="F2" s="144"/>
    </row>
    <row r="4" spans="2:6" ht="28" x14ac:dyDescent="0.35">
      <c r="B4" s="9"/>
      <c r="C4" s="9" t="s">
        <v>72</v>
      </c>
      <c r="D4" s="10" t="s">
        <v>86</v>
      </c>
      <c r="E4" s="10" t="s">
        <v>87</v>
      </c>
      <c r="F4" s="10" t="s">
        <v>92</v>
      </c>
    </row>
    <row r="5" spans="2:6" ht="28" x14ac:dyDescent="0.35">
      <c r="B5" s="35" t="s">
        <v>11</v>
      </c>
      <c r="C5" s="36" t="s">
        <v>100</v>
      </c>
      <c r="D5" s="37" t="s">
        <v>97</v>
      </c>
      <c r="E5" s="37" t="s">
        <v>90</v>
      </c>
      <c r="F5" s="37" t="s">
        <v>89</v>
      </c>
    </row>
    <row r="6" spans="2:6" ht="18.75" customHeight="1" x14ac:dyDescent="0.35">
      <c r="B6" s="26" t="s">
        <v>13</v>
      </c>
      <c r="C6" s="26">
        <v>1.026E-3</v>
      </c>
      <c r="D6" s="27">
        <v>120039.2298</v>
      </c>
      <c r="E6" s="28">
        <v>2.26233</v>
      </c>
      <c r="F6" s="28">
        <v>0.22623300000000002</v>
      </c>
    </row>
    <row r="7" spans="2:6" ht="28" x14ac:dyDescent="0.35">
      <c r="B7" s="35" t="s">
        <v>14</v>
      </c>
      <c r="C7" s="36" t="s">
        <v>99</v>
      </c>
      <c r="D7" s="38" t="s">
        <v>96</v>
      </c>
      <c r="E7" s="39" t="s">
        <v>91</v>
      </c>
      <c r="F7" s="39" t="s">
        <v>88</v>
      </c>
    </row>
    <row r="8" spans="2:6" ht="18.75" customHeight="1" x14ac:dyDescent="0.35">
      <c r="B8" s="26" t="s">
        <v>16</v>
      </c>
      <c r="C8" s="26">
        <v>0.13900000000000001</v>
      </c>
      <c r="D8" s="27">
        <v>22450.758750000001</v>
      </c>
      <c r="E8" s="28">
        <v>0.91948500000000011</v>
      </c>
      <c r="F8" s="28">
        <v>0.183897</v>
      </c>
    </row>
    <row r="9" spans="2:6" ht="18.75" customHeight="1" x14ac:dyDescent="0.35">
      <c r="B9" s="26" t="s">
        <v>17</v>
      </c>
      <c r="C9" s="26">
        <v>0.13800000000000001</v>
      </c>
      <c r="D9" s="27">
        <v>22505.288399999998</v>
      </c>
      <c r="E9" s="28">
        <v>0.91287000000000007</v>
      </c>
      <c r="F9" s="28">
        <v>0.18257399999999999</v>
      </c>
    </row>
    <row r="10" spans="2:6" ht="18.75" customHeight="1" x14ac:dyDescent="0.35">
      <c r="B10" s="26" t="s">
        <v>18</v>
      </c>
      <c r="C10" s="26">
        <v>0.14599999999999999</v>
      </c>
      <c r="D10" s="27">
        <v>24157.627199999999</v>
      </c>
      <c r="E10" s="28">
        <v>0.96579000000000004</v>
      </c>
      <c r="F10" s="28">
        <v>0.19315799999999997</v>
      </c>
    </row>
    <row r="11" spans="2:6" ht="18.75" customHeight="1" x14ac:dyDescent="0.35">
      <c r="B11" s="26" t="s">
        <v>19</v>
      </c>
      <c r="C11" s="26">
        <v>0.14000000000000001</v>
      </c>
      <c r="D11" s="27">
        <v>22513.491000000005</v>
      </c>
      <c r="E11" s="28">
        <v>0.92610000000000026</v>
      </c>
      <c r="F11" s="28">
        <v>0.18522</v>
      </c>
    </row>
    <row r="12" spans="2:6" ht="18.75" customHeight="1" x14ac:dyDescent="0.35">
      <c r="B12" s="26" t="s">
        <v>20</v>
      </c>
      <c r="C12" s="26">
        <v>0.15</v>
      </c>
      <c r="D12" s="27">
        <v>24839.324999999997</v>
      </c>
      <c r="E12" s="28">
        <v>0.99225000000000008</v>
      </c>
      <c r="F12" s="28">
        <v>0.19844999999999999</v>
      </c>
    </row>
    <row r="13" spans="2:6" ht="18.75" customHeight="1" x14ac:dyDescent="0.35">
      <c r="B13" s="26" t="s">
        <v>21</v>
      </c>
      <c r="C13" s="26">
        <v>0.13800000000000001</v>
      </c>
      <c r="D13" s="27">
        <v>22517.460000000003</v>
      </c>
      <c r="E13" s="28">
        <v>0.91287000000000007</v>
      </c>
      <c r="F13" s="28">
        <v>0.18257399999999999</v>
      </c>
    </row>
    <row r="14" spans="2:6" ht="18.75" customHeight="1" x14ac:dyDescent="0.35">
      <c r="B14" s="26" t="s">
        <v>24</v>
      </c>
      <c r="C14" s="26">
        <v>9.0999999999999998E-2</v>
      </c>
      <c r="D14" s="27">
        <v>12615.17985</v>
      </c>
      <c r="E14" s="28">
        <v>0.60196500000000008</v>
      </c>
      <c r="F14" s="28">
        <v>0.12039299999999999</v>
      </c>
    </row>
    <row r="15" spans="2:6" s="34" customFormat="1" ht="28" x14ac:dyDescent="0.35">
      <c r="B15" s="35" t="s">
        <v>52</v>
      </c>
      <c r="C15" s="36" t="s">
        <v>100</v>
      </c>
      <c r="D15" s="38" t="s">
        <v>97</v>
      </c>
      <c r="E15" s="39" t="s">
        <v>90</v>
      </c>
      <c r="F15" s="39" t="s">
        <v>89</v>
      </c>
    </row>
    <row r="16" spans="2:6" ht="18.75" customHeight="1" x14ac:dyDescent="0.35">
      <c r="B16" s="26" t="s">
        <v>55</v>
      </c>
      <c r="C16" s="26">
        <v>2.516E-3</v>
      </c>
      <c r="D16" s="29">
        <v>340966.5588</v>
      </c>
      <c r="E16" s="30">
        <v>16.643339999999998</v>
      </c>
      <c r="F16" s="30">
        <v>3.328668</v>
      </c>
    </row>
    <row r="17" spans="2:6" ht="28" x14ac:dyDescent="0.35">
      <c r="B17" s="35" t="s">
        <v>57</v>
      </c>
      <c r="C17" s="36" t="s">
        <v>98</v>
      </c>
      <c r="D17" s="38" t="s">
        <v>93</v>
      </c>
      <c r="E17" s="39" t="s">
        <v>94</v>
      </c>
      <c r="F17" s="39" t="s">
        <v>95</v>
      </c>
    </row>
    <row r="18" spans="2:6" ht="28" x14ac:dyDescent="0.35">
      <c r="B18" s="32" t="s">
        <v>125</v>
      </c>
      <c r="C18" s="26">
        <v>8.74</v>
      </c>
      <c r="D18" s="27">
        <v>1807.6854600000001</v>
      </c>
      <c r="E18" s="28">
        <v>0.13875624</v>
      </c>
      <c r="F18" s="28">
        <v>6.9378120000000001E-2</v>
      </c>
    </row>
    <row r="19" spans="2:6" ht="18.75" customHeight="1" x14ac:dyDescent="0.35">
      <c r="B19" s="33" t="s">
        <v>122</v>
      </c>
      <c r="C19" s="26">
        <v>10.488</v>
      </c>
      <c r="D19" s="29">
        <v>2169.2225519999997</v>
      </c>
      <c r="E19" s="28">
        <v>0.16650748800000001</v>
      </c>
      <c r="F19" s="28">
        <v>8.3253744000000005E-2</v>
      </c>
    </row>
    <row r="20" spans="2:6" ht="18.75" customHeight="1" x14ac:dyDescent="0.35">
      <c r="B20" s="33" t="s">
        <v>123</v>
      </c>
      <c r="C20" s="26">
        <v>13.984000000000002</v>
      </c>
      <c r="D20" s="29">
        <v>2892.2967360000002</v>
      </c>
      <c r="E20" s="28">
        <v>0.22200998400000002</v>
      </c>
      <c r="F20" s="28">
        <v>0.11100499200000001</v>
      </c>
    </row>
    <row r="21" spans="2:6" ht="18.75" customHeight="1" x14ac:dyDescent="0.35">
      <c r="B21" s="33" t="s">
        <v>124</v>
      </c>
      <c r="C21" s="26">
        <v>14.858000000000001</v>
      </c>
      <c r="D21" s="29">
        <v>3073.065282</v>
      </c>
      <c r="E21" s="28">
        <v>0.23588560800000002</v>
      </c>
      <c r="F21" s="28">
        <v>0.11794280400000001</v>
      </c>
    </row>
    <row r="22" spans="2:6" ht="28" x14ac:dyDescent="0.35">
      <c r="B22" s="35" t="s">
        <v>0</v>
      </c>
      <c r="C22" s="39" t="s">
        <v>1</v>
      </c>
      <c r="D22" s="39" t="s">
        <v>93</v>
      </c>
      <c r="E22" s="39" t="s">
        <v>94</v>
      </c>
      <c r="F22" s="39" t="s">
        <v>95</v>
      </c>
    </row>
    <row r="23" spans="2:6" ht="18.75" customHeight="1" x14ac:dyDescent="0.35">
      <c r="B23" s="26" t="s">
        <v>3</v>
      </c>
      <c r="C23" s="26">
        <v>24.93</v>
      </c>
      <c r="D23" s="29">
        <v>5127.6622320000006</v>
      </c>
      <c r="E23" s="28">
        <v>0.60467715</v>
      </c>
      <c r="F23" s="28">
        <v>8.7953039999999996E-2</v>
      </c>
    </row>
    <row r="24" spans="2:6" ht="18.75" customHeight="1" x14ac:dyDescent="0.35">
      <c r="B24" s="26" t="s">
        <v>4</v>
      </c>
      <c r="C24" s="26">
        <v>17.25</v>
      </c>
      <c r="D24" s="29">
        <v>3695.9824125000005</v>
      </c>
      <c r="E24" s="28">
        <v>0.41839875000000004</v>
      </c>
      <c r="F24" s="28">
        <v>6.0858000000000009E-2</v>
      </c>
    </row>
  </sheetData>
  <mergeCells count="1">
    <mergeCell ref="B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6"/>
  <sheetViews>
    <sheetView workbookViewId="0">
      <selection activeCell="D10" sqref="D10"/>
    </sheetView>
  </sheetViews>
  <sheetFormatPr defaultColWidth="9.08984375" defaultRowHeight="14" x14ac:dyDescent="0.3"/>
  <cols>
    <col min="1" max="1" width="32.1796875" style="4" customWidth="1"/>
    <col min="2" max="2" width="42.54296875" style="47" customWidth="1"/>
    <col min="3" max="3" width="18" style="4" customWidth="1"/>
    <col min="4" max="4" width="16.54296875" style="4" customWidth="1"/>
    <col min="5" max="5" width="17.90625" style="12" customWidth="1"/>
    <col min="6" max="8" width="18.6328125" style="47" customWidth="1"/>
    <col min="9" max="9" width="15.90625" style="4" customWidth="1"/>
    <col min="10" max="11" width="9.08984375" style="47" customWidth="1"/>
    <col min="12" max="14" width="9.08984375" style="4" customWidth="1"/>
    <col min="15" max="17" width="16.453125" style="4" customWidth="1"/>
    <col min="18" max="20" width="9.08984375" style="4" customWidth="1"/>
    <col min="21" max="21" width="20.54296875" style="4" customWidth="1"/>
    <col min="22" max="22" width="73" style="4" customWidth="1"/>
    <col min="23" max="23" width="26" style="119" customWidth="1"/>
    <col min="24" max="24" width="19.7265625" style="119" customWidth="1"/>
    <col min="25" max="16384" width="9.08984375" style="4"/>
  </cols>
  <sheetData>
    <row r="1" spans="1:24" x14ac:dyDescent="0.3">
      <c r="A1" s="69" t="s">
        <v>785</v>
      </c>
      <c r="B1" s="73"/>
      <c r="C1" s="69"/>
      <c r="F1" s="73"/>
      <c r="G1" s="73"/>
      <c r="H1" s="73"/>
      <c r="I1" s="73"/>
      <c r="J1" s="73"/>
      <c r="K1" s="73"/>
    </row>
    <row r="2" spans="1:24" x14ac:dyDescent="0.3">
      <c r="B2" s="73"/>
      <c r="F2" s="73"/>
      <c r="G2" s="73"/>
      <c r="H2" s="73"/>
      <c r="I2" s="73"/>
      <c r="J2" s="73"/>
      <c r="K2" s="73"/>
    </row>
    <row r="3" spans="1:24" ht="42" x14ac:dyDescent="0.3">
      <c r="A3" s="1"/>
      <c r="B3" s="66"/>
      <c r="C3" s="1" t="s">
        <v>72</v>
      </c>
      <c r="D3" s="1" t="s">
        <v>71</v>
      </c>
      <c r="E3" s="40" t="s">
        <v>129</v>
      </c>
      <c r="F3" s="48" t="s">
        <v>128</v>
      </c>
      <c r="G3" s="94" t="s">
        <v>890</v>
      </c>
      <c r="H3" s="94"/>
      <c r="J3" s="48" t="s">
        <v>813</v>
      </c>
      <c r="K3" s="71" t="s">
        <v>814</v>
      </c>
      <c r="P3" s="4" t="s">
        <v>790</v>
      </c>
      <c r="Q3" s="4" t="s">
        <v>791</v>
      </c>
      <c r="R3" s="4" t="s">
        <v>786</v>
      </c>
      <c r="S3" s="4" t="s">
        <v>787</v>
      </c>
      <c r="T3" s="4" t="s">
        <v>783</v>
      </c>
      <c r="U3" s="4" t="s">
        <v>784</v>
      </c>
      <c r="V3" s="4" t="s">
        <v>899</v>
      </c>
      <c r="W3" s="119" t="s">
        <v>897</v>
      </c>
      <c r="X3" s="119" t="s">
        <v>898</v>
      </c>
    </row>
    <row r="4" spans="1:24" ht="34.5" customHeight="1" x14ac:dyDescent="0.3">
      <c r="A4" s="5" t="s">
        <v>0</v>
      </c>
      <c r="B4" s="67" t="s">
        <v>815</v>
      </c>
      <c r="C4" s="6" t="s">
        <v>1</v>
      </c>
      <c r="D4" s="7" t="s">
        <v>126</v>
      </c>
      <c r="E4" s="13" t="s">
        <v>68</v>
      </c>
      <c r="F4" s="49" t="s">
        <v>68</v>
      </c>
      <c r="G4" s="94" t="s">
        <v>132</v>
      </c>
      <c r="H4" s="94"/>
      <c r="J4" s="49"/>
      <c r="K4" s="52"/>
      <c r="L4" s="59" t="s">
        <v>130</v>
      </c>
      <c r="M4" s="58" t="s">
        <v>131</v>
      </c>
      <c r="N4" s="60" t="s">
        <v>76</v>
      </c>
      <c r="O4" s="58" t="s">
        <v>132</v>
      </c>
      <c r="W4" s="119" t="s">
        <v>926</v>
      </c>
      <c r="X4" s="119" t="s">
        <v>926</v>
      </c>
    </row>
    <row r="5" spans="1:24" x14ac:dyDescent="0.3">
      <c r="A5" s="2" t="s">
        <v>2</v>
      </c>
      <c r="B5" s="68" t="s">
        <v>2</v>
      </c>
      <c r="C5" s="2">
        <v>25.09</v>
      </c>
      <c r="D5" s="3">
        <v>103.69</v>
      </c>
      <c r="E5" s="14">
        <f>D5*C5*2.205</f>
        <v>5736.4885305000007</v>
      </c>
      <c r="F5" s="91">
        <f>D5*C5*2.20462</f>
        <v>5735.4999293020001</v>
      </c>
      <c r="G5" s="47">
        <f>D5*2.20462</f>
        <v>228.59704779999998</v>
      </c>
      <c r="J5" s="50">
        <f>VLOOKUP(B5,'EIS Calculation Mats'!$A$1:$B$664,2,FALSE)</f>
        <v>640</v>
      </c>
      <c r="K5" s="50" t="str">
        <f>VLOOKUP(B5,'EIS Calculation Mats'!$A$1:$B$664,1,FALSE)</f>
        <v>Anthracite</v>
      </c>
      <c r="L5" s="4">
        <f t="shared" ref="L5:L13" si="0">D5*C5</f>
        <v>2601.5821000000001</v>
      </c>
      <c r="M5" s="4">
        <v>2.2046199999999998</v>
      </c>
      <c r="N5" s="4">
        <f t="shared" ref="N5:N13" si="1">L5*M5</f>
        <v>5735.4999293020001</v>
      </c>
      <c r="O5" s="4">
        <f t="shared" ref="O5:O13" si="2">D5*M5</f>
        <v>228.59704779999998</v>
      </c>
      <c r="R5" s="4" t="s">
        <v>788</v>
      </c>
      <c r="S5" s="4" t="s">
        <v>789</v>
      </c>
      <c r="T5" s="4">
        <v>0</v>
      </c>
      <c r="U5" s="69" t="s">
        <v>785</v>
      </c>
      <c r="V5" s="69" t="str">
        <f>CONCATENATE(W5,X5)</f>
        <v>Assumes Fuel High Heat Content Value of 25.09 mmBtu/short ton</v>
      </c>
      <c r="W5" s="69"/>
      <c r="X5" s="119" t="str">
        <f>CONCATENATE("Assumes Fuel High Heat Content Value of ",C5," ",$C$4)</f>
        <v>Assumes Fuel High Heat Content Value of 25.09 mmBtu/short ton</v>
      </c>
    </row>
    <row r="6" spans="1:24" x14ac:dyDescent="0.3">
      <c r="A6" s="2" t="s">
        <v>477</v>
      </c>
      <c r="B6" s="68" t="s">
        <v>477</v>
      </c>
      <c r="C6" s="2">
        <v>24.93</v>
      </c>
      <c r="D6" s="3">
        <v>93.28</v>
      </c>
      <c r="E6" s="14">
        <f t="shared" ref="E6:E13" si="3">D6*C6*2.205</f>
        <v>5127.6622320000006</v>
      </c>
      <c r="F6" s="91">
        <f t="shared" ref="F6:F12" si="4">D6*C6*2.20462</f>
        <v>5126.7785532480002</v>
      </c>
      <c r="G6" s="47">
        <f t="shared" ref="G6:G13" si="5">D6*2.20462</f>
        <v>205.64695359999999</v>
      </c>
      <c r="J6" s="50">
        <f>VLOOKUP(B6,'EIS Calculation Mats'!$A$1:$B$664,2,FALSE)</f>
        <v>663</v>
      </c>
      <c r="K6" s="50" t="str">
        <f>VLOOKUP(B6,'EIS Calculation Mats'!$A$1:$B$664,1,FALSE)</f>
        <v>Bituminous Coal</v>
      </c>
      <c r="L6" s="4">
        <f t="shared" si="0"/>
        <v>2325.4704000000002</v>
      </c>
      <c r="M6" s="4">
        <v>2.2046199999999998</v>
      </c>
      <c r="N6" s="4">
        <f t="shared" si="1"/>
        <v>5126.7785532480002</v>
      </c>
      <c r="O6" s="4">
        <f t="shared" si="2"/>
        <v>205.64695359999999</v>
      </c>
      <c r="V6" s="69" t="str">
        <f t="shared" ref="V6:V69" si="6">CONCATENATE(W6,X6)</f>
        <v>Assumes Fuel High Heat Content Value of 24.93 mmBtu/short ton</v>
      </c>
      <c r="W6" s="4"/>
      <c r="X6" s="119" t="str">
        <f t="shared" ref="X6:X13" si="7">CONCATENATE("Assumes Fuel High Heat Content Value of ",C6," ",$C$4)</f>
        <v>Assumes Fuel High Heat Content Value of 24.93 mmBtu/short ton</v>
      </c>
    </row>
    <row r="7" spans="1:24" x14ac:dyDescent="0.3">
      <c r="A7" s="2" t="s">
        <v>379</v>
      </c>
      <c r="B7" s="68" t="s">
        <v>379</v>
      </c>
      <c r="C7" s="2">
        <v>17.25</v>
      </c>
      <c r="D7" s="3">
        <v>97.17</v>
      </c>
      <c r="E7" s="14">
        <f t="shared" si="3"/>
        <v>3695.9824125000005</v>
      </c>
      <c r="F7" s="91">
        <f t="shared" si="4"/>
        <v>3695.3454631499999</v>
      </c>
      <c r="G7" s="47">
        <f t="shared" si="5"/>
        <v>214.22292539999998</v>
      </c>
      <c r="J7" s="50">
        <f>VLOOKUP(B7,'EIS Calculation Mats'!$A$1:$B$664,2,FALSE)</f>
        <v>323</v>
      </c>
      <c r="K7" s="50" t="str">
        <f>VLOOKUP(B7,'EIS Calculation Mats'!$A$1:$B$664,1,FALSE)</f>
        <v>Subbituminous Coal</v>
      </c>
      <c r="L7" s="4">
        <f t="shared" si="0"/>
        <v>1676.1825000000001</v>
      </c>
      <c r="M7" s="4">
        <v>2.2046199999999998</v>
      </c>
      <c r="N7" s="4">
        <f t="shared" si="1"/>
        <v>3695.3454631499999</v>
      </c>
      <c r="O7" s="4">
        <f t="shared" si="2"/>
        <v>214.22292539999998</v>
      </c>
      <c r="V7" s="69" t="str">
        <f t="shared" si="6"/>
        <v>Assumes Fuel High Heat Content Value of 17.25 mmBtu/short ton</v>
      </c>
      <c r="W7" s="4"/>
      <c r="X7" s="119" t="str">
        <f t="shared" si="7"/>
        <v>Assumes Fuel High Heat Content Value of 17.25 mmBtu/short ton</v>
      </c>
    </row>
    <row r="8" spans="1:24" x14ac:dyDescent="0.3">
      <c r="A8" s="2" t="s">
        <v>5</v>
      </c>
      <c r="B8" s="68" t="s">
        <v>5</v>
      </c>
      <c r="C8" s="2">
        <v>14.21</v>
      </c>
      <c r="D8" s="3">
        <v>97.72</v>
      </c>
      <c r="E8" s="14">
        <f t="shared" si="3"/>
        <v>3061.8656460000002</v>
      </c>
      <c r="F8" s="91">
        <f t="shared" si="4"/>
        <v>3061.3379775439998</v>
      </c>
      <c r="G8" s="47">
        <f t="shared" si="5"/>
        <v>215.43546639999997</v>
      </c>
      <c r="J8" s="50">
        <f>VLOOKUP(B8,'EIS Calculation Mats'!$A$1:$B$664,2,FALSE)</f>
        <v>173</v>
      </c>
      <c r="K8" s="50" t="str">
        <f>VLOOKUP(B8,'EIS Calculation Mats'!$A$1:$B$664,1,FALSE)</f>
        <v>Lignite</v>
      </c>
      <c r="L8" s="4">
        <f t="shared" si="0"/>
        <v>1388.6012000000001</v>
      </c>
      <c r="M8" s="4">
        <v>2.2046199999999998</v>
      </c>
      <c r="N8" s="4">
        <f t="shared" si="1"/>
        <v>3061.3379775439998</v>
      </c>
      <c r="O8" s="4">
        <f t="shared" si="2"/>
        <v>215.43546639999997</v>
      </c>
      <c r="V8" s="69" t="str">
        <f t="shared" si="6"/>
        <v>Assumes Fuel High Heat Content Value of 14.21 mmBtu/short ton</v>
      </c>
      <c r="W8" s="4"/>
      <c r="X8" s="119" t="str">
        <f t="shared" si="7"/>
        <v>Assumes Fuel High Heat Content Value of 14.21 mmBtu/short ton</v>
      </c>
    </row>
    <row r="9" spans="1:24" x14ac:dyDescent="0.3">
      <c r="A9" s="2" t="s">
        <v>6</v>
      </c>
      <c r="B9" s="68" t="s">
        <v>516</v>
      </c>
      <c r="C9" s="2">
        <v>24.8</v>
      </c>
      <c r="D9" s="3">
        <v>113.67</v>
      </c>
      <c r="E9" s="14">
        <f t="shared" si="3"/>
        <v>6215.9302800000005</v>
      </c>
      <c r="F9" s="91">
        <f t="shared" si="4"/>
        <v>6214.8590539199995</v>
      </c>
      <c r="G9" s="47">
        <f t="shared" si="5"/>
        <v>250.59915539999997</v>
      </c>
      <c r="J9" s="50">
        <f>VLOOKUP(B9,'EIS Calculation Mats'!$A$1:$B$664,2,FALSE)</f>
        <v>724</v>
      </c>
      <c r="K9" s="50" t="str">
        <f>VLOOKUP(B9,'EIS Calculation Mats'!$A$1:$B$664,1,FALSE)</f>
        <v>Coke</v>
      </c>
      <c r="L9" s="4">
        <f t="shared" si="0"/>
        <v>2819.0160000000001</v>
      </c>
      <c r="M9" s="4">
        <v>2.2046199999999998</v>
      </c>
      <c r="N9" s="4">
        <f t="shared" si="1"/>
        <v>6214.8590539199995</v>
      </c>
      <c r="O9" s="4">
        <f t="shared" si="2"/>
        <v>250.59915539999997</v>
      </c>
      <c r="V9" s="69" t="str">
        <f t="shared" si="6"/>
        <v>Assumes Fuel High Heat Content Value of 24.8 mmBtu/short ton</v>
      </c>
      <c r="W9" s="4"/>
      <c r="X9" s="119" t="str">
        <f t="shared" si="7"/>
        <v>Assumes Fuel High Heat Content Value of 24.8 mmBtu/short ton</v>
      </c>
    </row>
    <row r="10" spans="1:24" ht="28" x14ac:dyDescent="0.3">
      <c r="A10" s="2" t="s">
        <v>7</v>
      </c>
      <c r="B10" s="68" t="s">
        <v>510</v>
      </c>
      <c r="C10" s="2">
        <v>21.39</v>
      </c>
      <c r="D10" s="3">
        <v>94.27</v>
      </c>
      <c r="E10" s="14">
        <f t="shared" si="3"/>
        <v>4446.2398364999999</v>
      </c>
      <c r="F10" s="91">
        <f t="shared" si="4"/>
        <v>4445.473591085999</v>
      </c>
      <c r="G10" s="47">
        <f t="shared" si="5"/>
        <v>207.82952739999996</v>
      </c>
      <c r="J10" s="50">
        <f>VLOOKUP(B10,'EIS Calculation Mats'!$A$1:$B$664,2,FALSE)</f>
        <v>717</v>
      </c>
      <c r="K10" s="50" t="str">
        <f>VLOOKUP(B10,'EIS Calculation Mats'!$A$1:$B$664,1,FALSE)</f>
        <v>Coal</v>
      </c>
      <c r="L10" s="4">
        <f t="shared" si="0"/>
        <v>2016.4352999999999</v>
      </c>
      <c r="M10" s="4">
        <v>2.2046199999999998</v>
      </c>
      <c r="N10" s="4">
        <f t="shared" si="1"/>
        <v>4445.473591085999</v>
      </c>
      <c r="O10" s="4">
        <f t="shared" si="2"/>
        <v>207.82952739999996</v>
      </c>
      <c r="V10" s="69" t="str">
        <f t="shared" si="6"/>
        <v>Mixed coal for commercial sector use. Assumes Fuel High Heat Content Value of 21.39 mmBtu/short ton</v>
      </c>
      <c r="W10" s="2" t="s">
        <v>900</v>
      </c>
      <c r="X10" s="119" t="str">
        <f t="shared" si="7"/>
        <v>Assumes Fuel High Heat Content Value of 21.39 mmBtu/short ton</v>
      </c>
    </row>
    <row r="11" spans="1:24" ht="28" x14ac:dyDescent="0.3">
      <c r="A11" s="2" t="s">
        <v>8</v>
      </c>
      <c r="B11" s="68" t="s">
        <v>510</v>
      </c>
      <c r="C11" s="2">
        <v>26.28</v>
      </c>
      <c r="D11" s="3">
        <v>93.9</v>
      </c>
      <c r="E11" s="14">
        <f t="shared" si="3"/>
        <v>5441.2608600000012</v>
      </c>
      <c r="F11" s="91">
        <f t="shared" si="4"/>
        <v>5440.3231370400008</v>
      </c>
      <c r="G11" s="47">
        <f t="shared" si="5"/>
        <v>207.01381799999999</v>
      </c>
      <c r="J11" s="50">
        <f>VLOOKUP(B11,'EIS Calculation Mats'!$A$1:$B$664,2,FALSE)</f>
        <v>717</v>
      </c>
      <c r="K11" s="50" t="str">
        <f>VLOOKUP(B11,'EIS Calculation Mats'!$A$1:$B$664,1,FALSE)</f>
        <v>Coal</v>
      </c>
      <c r="L11" s="4">
        <f t="shared" si="0"/>
        <v>2467.6920000000005</v>
      </c>
      <c r="M11" s="4">
        <v>2.2046199999999998</v>
      </c>
      <c r="N11" s="4">
        <f t="shared" si="1"/>
        <v>5440.3231370400008</v>
      </c>
      <c r="O11" s="4">
        <f t="shared" si="2"/>
        <v>207.01381799999999</v>
      </c>
      <c r="V11" s="69" t="str">
        <f t="shared" si="6"/>
        <v>Mixed coal for use in industrial coking. Assumes Fuel High Heat Content Value of 26.28 mmBtu/short ton</v>
      </c>
      <c r="W11" s="2" t="s">
        <v>901</v>
      </c>
      <c r="X11" s="119" t="str">
        <f t="shared" si="7"/>
        <v>Assumes Fuel High Heat Content Value of 26.28 mmBtu/short ton</v>
      </c>
    </row>
    <row r="12" spans="1:24" ht="28" x14ac:dyDescent="0.3">
      <c r="A12" s="2" t="s">
        <v>9</v>
      </c>
      <c r="B12" s="68" t="s">
        <v>510</v>
      </c>
      <c r="C12" s="2">
        <v>22.35</v>
      </c>
      <c r="D12" s="3">
        <v>94.67</v>
      </c>
      <c r="E12" s="14">
        <f t="shared" si="3"/>
        <v>4665.503272500001</v>
      </c>
      <c r="F12" s="91">
        <f t="shared" si="4"/>
        <v>4664.6992401900006</v>
      </c>
      <c r="G12" s="47">
        <f t="shared" si="5"/>
        <v>208.71137539999998</v>
      </c>
      <c r="J12" s="50">
        <f>VLOOKUP(B12,'EIS Calculation Mats'!$A$1:$B$664,2,FALSE)</f>
        <v>717</v>
      </c>
      <c r="K12" s="50" t="str">
        <f>VLOOKUP(B12,'EIS Calculation Mats'!$A$1:$B$664,1,FALSE)</f>
        <v>Coal</v>
      </c>
      <c r="L12" s="4">
        <f t="shared" si="0"/>
        <v>2115.8745000000004</v>
      </c>
      <c r="M12" s="4">
        <v>2.2046199999999998</v>
      </c>
      <c r="N12" s="4">
        <f t="shared" si="1"/>
        <v>4664.6992401900006</v>
      </c>
      <c r="O12" s="4">
        <f t="shared" si="2"/>
        <v>208.71137539999998</v>
      </c>
      <c r="V12" s="69" t="str">
        <f t="shared" si="6"/>
        <v>Mixed coal for industrial sector use. Assumes Fuel High Heat Content Value of 22.35 mmBtu/short ton</v>
      </c>
      <c r="W12" s="2" t="s">
        <v>902</v>
      </c>
      <c r="X12" s="119" t="str">
        <f t="shared" si="7"/>
        <v>Assumes Fuel High Heat Content Value of 22.35 mmBtu/short ton</v>
      </c>
    </row>
    <row r="13" spans="1:24" ht="28" x14ac:dyDescent="0.3">
      <c r="A13" s="2" t="s">
        <v>10</v>
      </c>
      <c r="B13" s="68" t="s">
        <v>510</v>
      </c>
      <c r="C13" s="2">
        <v>19.73</v>
      </c>
      <c r="D13" s="3">
        <v>95.52</v>
      </c>
      <c r="E13" s="14">
        <f t="shared" si="3"/>
        <v>4155.5641679999999</v>
      </c>
      <c r="F13" s="91">
        <f>D13*C13*2.20462</f>
        <v>4154.8480163519998</v>
      </c>
      <c r="G13" s="47">
        <f t="shared" si="5"/>
        <v>210.58530239999996</v>
      </c>
      <c r="J13" s="50">
        <f>VLOOKUP(B13,'EIS Calculation Mats'!$A$1:$B$664,2,FALSE)</f>
        <v>717</v>
      </c>
      <c r="K13" s="50" t="str">
        <f>VLOOKUP(B13,'EIS Calculation Mats'!$A$1:$B$664,1,FALSE)</f>
        <v>Coal</v>
      </c>
      <c r="L13" s="4">
        <f t="shared" si="0"/>
        <v>1884.6096</v>
      </c>
      <c r="M13" s="4">
        <v>2.2046199999999998</v>
      </c>
      <c r="N13" s="4">
        <f t="shared" si="1"/>
        <v>4154.8480163519998</v>
      </c>
      <c r="O13" s="4">
        <f t="shared" si="2"/>
        <v>210.58530239999996</v>
      </c>
      <c r="V13" s="69" t="str">
        <f t="shared" si="6"/>
        <v>Mixed coal for use in electric power sector.Assumes Fuel High Heat Content Value of 19.73 mmBtu/short ton</v>
      </c>
      <c r="W13" s="2" t="s">
        <v>796</v>
      </c>
      <c r="X13" s="119" t="str">
        <f t="shared" si="7"/>
        <v>Assumes Fuel High Heat Content Value of 19.73 mmBtu/short ton</v>
      </c>
    </row>
    <row r="14" spans="1:24" ht="17" x14ac:dyDescent="0.3">
      <c r="A14" s="5" t="s">
        <v>11</v>
      </c>
      <c r="B14" s="67" t="s">
        <v>11</v>
      </c>
      <c r="C14" s="6" t="s">
        <v>896</v>
      </c>
      <c r="D14" s="7" t="s">
        <v>126</v>
      </c>
      <c r="E14" s="15" t="s">
        <v>70</v>
      </c>
      <c r="F14" s="51" t="s">
        <v>70</v>
      </c>
      <c r="J14" s="50">
        <f>VLOOKUP(B14,'EIS Calculation Mats'!$A$1:$B$664,2,FALSE)</f>
        <v>209</v>
      </c>
      <c r="K14" s="50" t="str">
        <f>VLOOKUP(B14,'EIS Calculation Mats'!$A$1:$B$664,1,FALSE)</f>
        <v>Natural Gas</v>
      </c>
      <c r="M14" s="4">
        <v>2.2046199999999998</v>
      </c>
      <c r="V14" s="69"/>
      <c r="W14" s="119" t="s">
        <v>926</v>
      </c>
      <c r="X14" s="119" t="s">
        <v>926</v>
      </c>
    </row>
    <row r="15" spans="1:24" x14ac:dyDescent="0.3">
      <c r="A15" s="2" t="s">
        <v>13</v>
      </c>
      <c r="B15" s="68" t="s">
        <v>291</v>
      </c>
      <c r="C15" s="2">
        <v>1.026E-3</v>
      </c>
      <c r="D15" s="3">
        <v>53.06</v>
      </c>
      <c r="E15" s="14">
        <f>D15*C15*2.205*1000000</f>
        <v>120039.2298</v>
      </c>
      <c r="F15" s="52">
        <f>C15*D15*2.20462*1000000</f>
        <v>120018.54276720001</v>
      </c>
      <c r="G15" s="47">
        <f>D15*2.20462</f>
        <v>116.9771372</v>
      </c>
      <c r="J15" s="50">
        <f>VLOOKUP(B15,'EIS Calculation Mats'!$A$1:$B$664,2,FALSE)</f>
        <v>209</v>
      </c>
      <c r="K15" s="50" t="str">
        <f>VLOOKUP(B15,'EIS Calculation Mats'!$A$1:$B$664,1,FALSE)</f>
        <v>Natural Gas</v>
      </c>
      <c r="M15" s="4">
        <v>2.2046199999999998</v>
      </c>
      <c r="O15" s="61">
        <f>D15*M15</f>
        <v>116.9771372</v>
      </c>
      <c r="P15" s="61"/>
      <c r="Q15" s="61"/>
      <c r="V15" s="69" t="str">
        <f t="shared" si="6"/>
        <v>For U.S. weighted average natural gas. Assumes Fuel High Heat Content Value of 0.001026 mmBtu/dry scf</v>
      </c>
      <c r="W15" s="4" t="s">
        <v>903</v>
      </c>
      <c r="X15" s="119" t="str">
        <f>CONCATENATE("Assumes Fuel High Heat Content Value of ",C15," ",C14)</f>
        <v>Assumes Fuel High Heat Content Value of 0.001026 mmBtu/dry scf</v>
      </c>
    </row>
    <row r="16" spans="1:24" ht="17" x14ac:dyDescent="0.3">
      <c r="A16" s="5" t="s">
        <v>14</v>
      </c>
      <c r="B16" s="67" t="s">
        <v>14</v>
      </c>
      <c r="C16" s="6" t="s">
        <v>15</v>
      </c>
      <c r="D16" s="7" t="s">
        <v>126</v>
      </c>
      <c r="E16" s="15" t="s">
        <v>69</v>
      </c>
      <c r="F16" s="51" t="s">
        <v>69</v>
      </c>
      <c r="J16" s="51"/>
      <c r="K16" s="52"/>
      <c r="M16" s="4">
        <v>2.2046199999999998</v>
      </c>
      <c r="V16" s="69" t="str">
        <f t="shared" si="6"/>
        <v>XXXX</v>
      </c>
      <c r="W16" s="119" t="s">
        <v>926</v>
      </c>
      <c r="X16" s="119" t="s">
        <v>926</v>
      </c>
    </row>
    <row r="17" spans="1:24" x14ac:dyDescent="0.3">
      <c r="A17" s="2" t="s">
        <v>16</v>
      </c>
      <c r="B17" s="4" t="s">
        <v>614</v>
      </c>
      <c r="C17" s="2">
        <v>0.13900000000000001</v>
      </c>
      <c r="D17" s="3">
        <v>73.25</v>
      </c>
      <c r="E17" s="14">
        <f>D17*C17*2.205*1000</f>
        <v>22450.758750000001</v>
      </c>
      <c r="F17" s="52">
        <f>C17*D17*2.20462*1000</f>
        <v>22446.889684999998</v>
      </c>
      <c r="G17" s="47">
        <f t="shared" ref="G17:G48" si="8">D17*2.20462</f>
        <v>161.48841499999997</v>
      </c>
      <c r="J17" s="50">
        <f>VLOOKUP(B17,'EIS Calculation Mats'!$A$1:$B$664,2,FALSE)</f>
        <v>824</v>
      </c>
      <c r="K17" s="50" t="str">
        <f>VLOOKUP(B17,'EIS Calculation Mats'!$A$1:$B$664,1,FALSE)</f>
        <v>Distillate Oil (No. 1)</v>
      </c>
      <c r="M17" s="4">
        <v>2.2046199999999998</v>
      </c>
      <c r="O17" s="4">
        <f t="shared" ref="O17:O48" si="9">D17*M17</f>
        <v>161.48841499999997</v>
      </c>
      <c r="V17" s="69" t="str">
        <f t="shared" si="6"/>
        <v>Assumes Fuel High Heat Content Value of 0.139 mmBtu/gallon</v>
      </c>
      <c r="W17" s="4"/>
      <c r="X17" s="119" t="str">
        <f>CONCATENATE("Assumes Fuel High Heat Content Value of ",C17," ",$C$16)</f>
        <v>Assumes Fuel High Heat Content Value of 0.139 mmBtu/gallon</v>
      </c>
    </row>
    <row r="18" spans="1:24" x14ac:dyDescent="0.3">
      <c r="A18" s="2" t="s">
        <v>17</v>
      </c>
      <c r="B18" s="4" t="s">
        <v>178</v>
      </c>
      <c r="C18" s="2">
        <v>0.13800000000000001</v>
      </c>
      <c r="D18" s="3">
        <v>73.959999999999994</v>
      </c>
      <c r="E18" s="14">
        <f t="shared" ref="E18:E48" si="10">D18*C18*2.205*1000</f>
        <v>22505.288399999998</v>
      </c>
      <c r="F18" s="52">
        <f t="shared" ref="F18:F48" si="11">C18*D18*2.20462*1000</f>
        <v>22501.409937599994</v>
      </c>
      <c r="G18" s="47">
        <f t="shared" si="8"/>
        <v>163.05369519999996</v>
      </c>
      <c r="J18" s="50">
        <f>VLOOKUP(B18,'EIS Calculation Mats'!$A$1:$B$664,2,FALSE)</f>
        <v>58</v>
      </c>
      <c r="K18" s="50" t="str">
        <f>VLOOKUP(B18,'EIS Calculation Mats'!$A$1:$B$664,1,FALSE)</f>
        <v>Distillate Oil (No. 2)</v>
      </c>
      <c r="M18" s="4">
        <v>2.2046199999999998</v>
      </c>
      <c r="O18" s="4">
        <f t="shared" si="9"/>
        <v>163.05369519999996</v>
      </c>
      <c r="V18" s="69" t="str">
        <f t="shared" si="6"/>
        <v>Assumes Fuel High Heat Content Value of 0.138 mmBtu/gallon</v>
      </c>
      <c r="W18" s="4"/>
      <c r="X18" s="119" t="str">
        <f t="shared" ref="X18:X48" si="12">CONCATENATE("Assumes Fuel High Heat Content Value of ",C18," ",$C$16)</f>
        <v>Assumes Fuel High Heat Content Value of 0.138 mmBtu/gallon</v>
      </c>
    </row>
    <row r="19" spans="1:24" x14ac:dyDescent="0.3">
      <c r="A19" s="2" t="s">
        <v>18</v>
      </c>
      <c r="B19" s="4" t="s">
        <v>615</v>
      </c>
      <c r="C19" s="2">
        <v>0.14599999999999999</v>
      </c>
      <c r="D19" s="3">
        <v>75.040000000000006</v>
      </c>
      <c r="E19" s="14">
        <f t="shared" si="10"/>
        <v>24157.627199999999</v>
      </c>
      <c r="F19" s="52">
        <f t="shared" si="11"/>
        <v>24153.463980799999</v>
      </c>
      <c r="G19" s="47">
        <f t="shared" si="8"/>
        <v>165.43468479999999</v>
      </c>
      <c r="J19" s="50">
        <f>VLOOKUP(B19,'EIS Calculation Mats'!$A$1:$B$664,2,FALSE)</f>
        <v>825</v>
      </c>
      <c r="K19" s="50" t="str">
        <f>VLOOKUP(B19,'EIS Calculation Mats'!$A$1:$B$664,1,FALSE)</f>
        <v>Distillate Oil (No. 4)</v>
      </c>
      <c r="M19" s="4">
        <v>2.2046199999999998</v>
      </c>
      <c r="O19" s="4">
        <f t="shared" si="9"/>
        <v>165.43468479999999</v>
      </c>
      <c r="V19" s="69" t="str">
        <f t="shared" si="6"/>
        <v>Assumes Fuel High Heat Content Value of 0.146 mmBtu/gallon</v>
      </c>
      <c r="W19" s="4"/>
      <c r="X19" s="119" t="str">
        <f t="shared" si="12"/>
        <v>Assumes Fuel High Heat Content Value of 0.146 mmBtu/gallon</v>
      </c>
    </row>
    <row r="20" spans="1:24" x14ac:dyDescent="0.3">
      <c r="A20" s="2" t="s">
        <v>19</v>
      </c>
      <c r="B20" s="4" t="s">
        <v>712</v>
      </c>
      <c r="C20" s="2">
        <v>0.14000000000000001</v>
      </c>
      <c r="D20" s="3">
        <v>72.930000000000007</v>
      </c>
      <c r="E20" s="14">
        <f t="shared" si="10"/>
        <v>22513.491000000005</v>
      </c>
      <c r="F20" s="52">
        <f t="shared" si="11"/>
        <v>22509.611124000003</v>
      </c>
      <c r="G20" s="47">
        <f t="shared" si="8"/>
        <v>160.7829366</v>
      </c>
      <c r="J20" s="50">
        <f>VLOOKUP(B20,'EIS Calculation Mats'!$A$1:$B$664,2,FALSE)</f>
        <v>922</v>
      </c>
      <c r="K20" s="50" t="str">
        <f>VLOOKUP(B20,'EIS Calculation Mats'!$A$1:$B$664,1,FALSE)</f>
        <v>Residual Oil (No. 5)</v>
      </c>
      <c r="M20" s="4">
        <v>2.2046199999999998</v>
      </c>
      <c r="O20" s="4">
        <f t="shared" si="9"/>
        <v>160.7829366</v>
      </c>
      <c r="V20" s="69" t="str">
        <f t="shared" si="6"/>
        <v>Assumes Fuel High Heat Content Value of 0.14 mmBtu/gallon</v>
      </c>
      <c r="W20" s="4"/>
      <c r="X20" s="119" t="str">
        <f t="shared" si="12"/>
        <v>Assumes Fuel High Heat Content Value of 0.14 mmBtu/gallon</v>
      </c>
    </row>
    <row r="21" spans="1:24" x14ac:dyDescent="0.3">
      <c r="A21" s="2" t="s">
        <v>20</v>
      </c>
      <c r="B21" s="4" t="s">
        <v>713</v>
      </c>
      <c r="C21" s="2">
        <v>0.15</v>
      </c>
      <c r="D21" s="3">
        <v>75.099999999999994</v>
      </c>
      <c r="E21" s="14">
        <f t="shared" si="10"/>
        <v>24839.324999999997</v>
      </c>
      <c r="F21" s="52">
        <f t="shared" si="11"/>
        <v>24835.044299999998</v>
      </c>
      <c r="G21" s="47">
        <f t="shared" si="8"/>
        <v>165.56696199999996</v>
      </c>
      <c r="J21" s="50">
        <f>VLOOKUP(B21,'EIS Calculation Mats'!$A$1:$B$664,2,FALSE)</f>
        <v>923</v>
      </c>
      <c r="K21" s="50" t="str">
        <f>VLOOKUP(B21,'EIS Calculation Mats'!$A$1:$B$664,1,FALSE)</f>
        <v>Residual Oil (No. 6)</v>
      </c>
      <c r="M21" s="4">
        <v>2.2046199999999998</v>
      </c>
      <c r="O21" s="4">
        <f t="shared" si="9"/>
        <v>165.56696199999996</v>
      </c>
      <c r="V21" s="69" t="str">
        <f t="shared" si="6"/>
        <v>Assumes Fuel High Heat Content Value of 0.15 mmBtu/gallon</v>
      </c>
      <c r="W21" s="4"/>
      <c r="X21" s="119" t="str">
        <f t="shared" si="12"/>
        <v>Assumes Fuel High Heat Content Value of 0.15 mmBtu/gallon</v>
      </c>
    </row>
    <row r="22" spans="1:24" x14ac:dyDescent="0.3">
      <c r="A22" s="2" t="s">
        <v>21</v>
      </c>
      <c r="B22" s="68" t="s">
        <v>295</v>
      </c>
      <c r="C22" s="2">
        <v>0.13800000000000001</v>
      </c>
      <c r="D22" s="3">
        <v>74</v>
      </c>
      <c r="E22" s="14">
        <f t="shared" si="10"/>
        <v>22517.460000000003</v>
      </c>
      <c r="F22" s="52">
        <f t="shared" si="11"/>
        <v>22513.579440000001</v>
      </c>
      <c r="G22" s="47">
        <f t="shared" si="8"/>
        <v>163.14187999999999</v>
      </c>
      <c r="J22" s="50">
        <f>VLOOKUP(B22,'EIS Calculation Mats'!$A$1:$B$664,2,FALSE)</f>
        <v>216</v>
      </c>
      <c r="K22" s="50" t="str">
        <f>VLOOKUP(B22,'EIS Calculation Mats'!$A$1:$B$664,1,FALSE)</f>
        <v>Oil</v>
      </c>
      <c r="M22" s="4">
        <v>2.2046199999999998</v>
      </c>
      <c r="O22" s="4">
        <f t="shared" si="9"/>
        <v>163.14187999999999</v>
      </c>
      <c r="V22" s="69" t="str">
        <f t="shared" si="6"/>
        <v>Used oil. Assumes Fuel High Heat Content Value of 0.138 mmBtu/gallon</v>
      </c>
      <c r="W22" s="4" t="s">
        <v>904</v>
      </c>
      <c r="X22" s="119" t="str">
        <f t="shared" si="12"/>
        <v>Assumes Fuel High Heat Content Value of 0.138 mmBtu/gallon</v>
      </c>
    </row>
    <row r="23" spans="1:24" x14ac:dyDescent="0.3">
      <c r="A23" s="2" t="s">
        <v>22</v>
      </c>
      <c r="B23" s="68" t="s">
        <v>22</v>
      </c>
      <c r="C23" s="2">
        <v>0.13500000000000001</v>
      </c>
      <c r="D23" s="3">
        <v>75.2</v>
      </c>
      <c r="E23" s="14">
        <f t="shared" si="10"/>
        <v>22385.160000000003</v>
      </c>
      <c r="F23" s="52">
        <f t="shared" si="11"/>
        <v>22381.302240000001</v>
      </c>
      <c r="G23" s="47">
        <f t="shared" si="8"/>
        <v>165.78742399999999</v>
      </c>
      <c r="J23" s="50">
        <f>VLOOKUP(B23,'EIS Calculation Mats'!$A$1:$B$664,2,FALSE)</f>
        <v>162</v>
      </c>
      <c r="K23" s="50" t="str">
        <f>VLOOKUP(B23,'EIS Calculation Mats'!$A$1:$B$664,1,FALSE)</f>
        <v>Kerosene</v>
      </c>
      <c r="M23" s="4">
        <v>2.2046199999999998</v>
      </c>
      <c r="O23" s="4">
        <f t="shared" si="9"/>
        <v>165.78742399999999</v>
      </c>
      <c r="V23" s="69" t="str">
        <f t="shared" si="6"/>
        <v>Assumes Fuel High Heat Content Value of 0.135 mmBtu/gallon</v>
      </c>
      <c r="W23" s="4"/>
      <c r="X23" s="119" t="str">
        <f t="shared" si="12"/>
        <v>Assumes Fuel High Heat Content Value of 0.135 mmBtu/gallon</v>
      </c>
    </row>
    <row r="24" spans="1:24" ht="16.5" x14ac:dyDescent="0.3">
      <c r="A24" s="2" t="s">
        <v>23</v>
      </c>
      <c r="B24" s="68" t="s">
        <v>272</v>
      </c>
      <c r="C24" s="2">
        <v>9.1999999999999998E-2</v>
      </c>
      <c r="D24" s="3">
        <v>61.71</v>
      </c>
      <c r="E24" s="14">
        <f>D24*C24*2.205*1000</f>
        <v>12518.490599999999</v>
      </c>
      <c r="F24" s="52">
        <f t="shared" si="11"/>
        <v>12516.333218399997</v>
      </c>
      <c r="G24" s="47">
        <f t="shared" si="8"/>
        <v>136.04710019999999</v>
      </c>
      <c r="J24" s="50">
        <f>VLOOKUP(B24,'EIS Calculation Mats'!$A$1:$B$664,2,FALSE)</f>
        <v>178</v>
      </c>
      <c r="K24" s="50" t="str">
        <f>VLOOKUP(B24,'EIS Calculation Mats'!$A$1:$B$664,1,FALSE)</f>
        <v>Liquified Petroleum Gas (LPG)</v>
      </c>
      <c r="M24" s="4">
        <v>2.2046199999999998</v>
      </c>
      <c r="O24" s="4">
        <f t="shared" si="9"/>
        <v>136.04710019999999</v>
      </c>
      <c r="V24" s="69" t="str">
        <f t="shared" si="6"/>
        <v>The HHV for components of LPG determined at 60 °F and saturation pressure with the exception of ethylene. Assumes Fuel High Heat Content Value of 0.092 mmBtu/gallon</v>
      </c>
      <c r="W24" s="4" t="s">
        <v>905</v>
      </c>
      <c r="X24" s="119" t="str">
        <f t="shared" si="12"/>
        <v>Assumes Fuel High Heat Content Value of 0.092 mmBtu/gallon</v>
      </c>
    </row>
    <row r="25" spans="1:24" ht="16.5" x14ac:dyDescent="0.3">
      <c r="A25" s="2" t="s">
        <v>24</v>
      </c>
      <c r="B25" s="68" t="s">
        <v>325</v>
      </c>
      <c r="C25" s="2">
        <v>9.0999999999999998E-2</v>
      </c>
      <c r="D25" s="3">
        <v>62.87</v>
      </c>
      <c r="E25" s="14">
        <f t="shared" si="10"/>
        <v>12615.17985</v>
      </c>
      <c r="F25" s="52">
        <f t="shared" si="11"/>
        <v>12613.005805399998</v>
      </c>
      <c r="G25" s="47">
        <f t="shared" si="8"/>
        <v>138.6044594</v>
      </c>
      <c r="J25" s="50">
        <f>VLOOKUP(B25,'EIS Calculation Mats'!$A$1:$B$664,2,FALSE)</f>
        <v>255</v>
      </c>
      <c r="K25" s="50" t="str">
        <f>VLOOKUP(B25,'EIS Calculation Mats'!$A$1:$B$664,1,FALSE)</f>
        <v>Propane</v>
      </c>
      <c r="M25" s="4">
        <v>2.2046199999999998</v>
      </c>
      <c r="O25" s="4">
        <f t="shared" si="9"/>
        <v>138.6044594</v>
      </c>
      <c r="V25" s="69" t="str">
        <f t="shared" si="6"/>
        <v>The HHV for components of LPG determined at 60 °F and saturation pressure with the exception of ethylene. Assumes Fuel High Heat Content Value of 0.091 mmBtu/gallon</v>
      </c>
      <c r="W25" s="4" t="s">
        <v>905</v>
      </c>
      <c r="X25" s="119" t="str">
        <f t="shared" si="12"/>
        <v>Assumes Fuel High Heat Content Value of 0.091 mmBtu/gallon</v>
      </c>
    </row>
    <row r="26" spans="1:24" ht="16.5" x14ac:dyDescent="0.3">
      <c r="A26" s="2" t="s">
        <v>25</v>
      </c>
      <c r="B26" s="68" t="s">
        <v>327</v>
      </c>
      <c r="C26" s="2">
        <v>9.0999999999999998E-2</v>
      </c>
      <c r="D26" s="3">
        <v>67.77</v>
      </c>
      <c r="E26" s="14">
        <f t="shared" si="10"/>
        <v>13598.389349999999</v>
      </c>
      <c r="F26" s="52">
        <f t="shared" si="11"/>
        <v>13596.045863399999</v>
      </c>
      <c r="G26" s="47">
        <f t="shared" si="8"/>
        <v>149.40709739999997</v>
      </c>
      <c r="J26" s="50">
        <f>VLOOKUP(B26,'EIS Calculation Mats'!$A$1:$B$664,2,FALSE)</f>
        <v>257</v>
      </c>
      <c r="K26" s="50" t="str">
        <f>VLOOKUP(B26,'EIS Calculation Mats'!$A$1:$B$664,1,FALSE)</f>
        <v>Propylene</v>
      </c>
      <c r="M26" s="4">
        <v>2.2046199999999998</v>
      </c>
      <c r="O26" s="4">
        <f t="shared" si="9"/>
        <v>149.40709739999997</v>
      </c>
      <c r="V26" s="69" t="str">
        <f t="shared" si="6"/>
        <v>Ethylene HHV determined at 41 °F (5 °C) and saturation pressure. Assumes Fuel High Heat Content Value of 0.091 mmBtu/gallon</v>
      </c>
      <c r="W26" s="4" t="s">
        <v>906</v>
      </c>
      <c r="X26" s="119" t="str">
        <f t="shared" si="12"/>
        <v>Assumes Fuel High Heat Content Value of 0.091 mmBtu/gallon</v>
      </c>
    </row>
    <row r="27" spans="1:24" ht="16.5" x14ac:dyDescent="0.3">
      <c r="A27" s="2" t="s">
        <v>26</v>
      </c>
      <c r="B27" s="68" t="s">
        <v>622</v>
      </c>
      <c r="C27" s="2">
        <v>6.8000000000000005E-2</v>
      </c>
      <c r="D27" s="3">
        <v>59.6</v>
      </c>
      <c r="E27" s="14">
        <f t="shared" si="10"/>
        <v>8936.4240000000009</v>
      </c>
      <c r="F27" s="52">
        <f t="shared" si="11"/>
        <v>8934.8839360000002</v>
      </c>
      <c r="G27" s="47">
        <f t="shared" si="8"/>
        <v>131.395352</v>
      </c>
      <c r="J27" s="50">
        <f>VLOOKUP(B27,'EIS Calculation Mats'!$A$1:$B$664,2,FALSE)</f>
        <v>832</v>
      </c>
      <c r="K27" s="50" t="str">
        <f>VLOOKUP(B27,'EIS Calculation Mats'!$A$1:$B$664,1,FALSE)</f>
        <v>Ethane</v>
      </c>
      <c r="M27" s="4">
        <v>2.2046199999999998</v>
      </c>
      <c r="O27" s="4">
        <f t="shared" si="9"/>
        <v>131.395352</v>
      </c>
      <c r="V27" s="69" t="str">
        <f t="shared" si="6"/>
        <v>The HHV for components of LPG determined at 60 °F and saturation pressure with the exception of ethylene. Assumes Fuel High Heat Content Value of 0.068 mmBtu/gallon</v>
      </c>
      <c r="W27" s="4" t="s">
        <v>905</v>
      </c>
      <c r="X27" s="119" t="str">
        <f t="shared" si="12"/>
        <v>Assumes Fuel High Heat Content Value of 0.068 mmBtu/gallon</v>
      </c>
    </row>
    <row r="28" spans="1:24" x14ac:dyDescent="0.3">
      <c r="A28" s="2" t="s">
        <v>27</v>
      </c>
      <c r="B28" s="68" t="s">
        <v>27</v>
      </c>
      <c r="C28" s="2">
        <v>8.4000000000000005E-2</v>
      </c>
      <c r="D28" s="3">
        <v>68.44</v>
      </c>
      <c r="E28" s="14">
        <f t="shared" si="10"/>
        <v>12676.4568</v>
      </c>
      <c r="F28" s="52">
        <f t="shared" si="11"/>
        <v>12674.272195200001</v>
      </c>
      <c r="G28" s="47">
        <f t="shared" si="8"/>
        <v>150.88419279999999</v>
      </c>
      <c r="J28" s="50">
        <f>VLOOKUP(B28,'EIS Calculation Mats'!$A$1:$B$664,2,FALSE)</f>
        <v>79</v>
      </c>
      <c r="K28" s="50" t="str">
        <f>VLOOKUP(B28,'EIS Calculation Mats'!$A$1:$B$664,1,FALSE)</f>
        <v>Ethanol</v>
      </c>
      <c r="M28" s="4">
        <v>2.2046199999999998</v>
      </c>
      <c r="O28" s="4">
        <f t="shared" si="9"/>
        <v>150.88419279999999</v>
      </c>
      <c r="V28" s="69" t="str">
        <f t="shared" si="6"/>
        <v>Assumes Fuel High Heat Content Value of 0.084 mmBtu/gallon</v>
      </c>
      <c r="W28" s="4"/>
      <c r="X28" s="119" t="str">
        <f t="shared" si="12"/>
        <v>Assumes Fuel High Heat Content Value of 0.084 mmBtu/gallon</v>
      </c>
    </row>
    <row r="29" spans="1:24" ht="16.5" x14ac:dyDescent="0.3">
      <c r="A29" s="2" t="s">
        <v>28</v>
      </c>
      <c r="B29" s="68" t="s">
        <v>204</v>
      </c>
      <c r="C29" s="2">
        <v>5.8000000000000003E-2</v>
      </c>
      <c r="D29" s="3">
        <v>65.959999999999994</v>
      </c>
      <c r="E29" s="14">
        <f t="shared" si="10"/>
        <v>8435.6244000000006</v>
      </c>
      <c r="F29" s="52">
        <f t="shared" si="11"/>
        <v>8434.1706415999979</v>
      </c>
      <c r="G29" s="47">
        <f t="shared" si="8"/>
        <v>145.41673519999998</v>
      </c>
      <c r="J29" s="50">
        <f>VLOOKUP(B29,'EIS Calculation Mats'!$A$1:$B$664,2,FALSE)</f>
        <v>86</v>
      </c>
      <c r="K29" s="50" t="str">
        <f>VLOOKUP(B29,'EIS Calculation Mats'!$A$1:$B$664,1,FALSE)</f>
        <v>Ethylene</v>
      </c>
      <c r="M29" s="4">
        <v>2.2046199999999998</v>
      </c>
      <c r="O29" s="4">
        <f t="shared" si="9"/>
        <v>145.41673519999998</v>
      </c>
      <c r="V29" s="69" t="str">
        <f t="shared" si="6"/>
        <v>Ethylene HHV determined at 41 °F (5 °C) and saturation pressure. Assumes Fuel High Heat Content Value of 0.058 mmBtu/gallon</v>
      </c>
      <c r="W29" s="4" t="s">
        <v>906</v>
      </c>
      <c r="X29" s="119" t="str">
        <f t="shared" si="12"/>
        <v>Assumes Fuel High Heat Content Value of 0.058 mmBtu/gallon</v>
      </c>
    </row>
    <row r="30" spans="1:24" ht="16.5" x14ac:dyDescent="0.3">
      <c r="A30" s="2" t="s">
        <v>29</v>
      </c>
      <c r="B30" s="68" t="s">
        <v>800</v>
      </c>
      <c r="C30" s="2">
        <v>9.9000000000000005E-2</v>
      </c>
      <c r="D30" s="3">
        <v>64.94</v>
      </c>
      <c r="E30" s="14">
        <f t="shared" si="10"/>
        <v>14176.077299999999</v>
      </c>
      <c r="F30" s="52">
        <f t="shared" si="11"/>
        <v>14173.634257199998</v>
      </c>
      <c r="G30" s="47">
        <f t="shared" si="8"/>
        <v>143.16802279999999</v>
      </c>
      <c r="J30" s="50">
        <f>VLOOKUP(B30,'EIS Calculation Mats'!$A$1:$B$664,2,FALSE)</f>
        <v>154</v>
      </c>
      <c r="K30" s="50" t="str">
        <f>VLOOKUP(B30,'EIS Calculation Mats'!$A$1:$B$664,1,FALSE)</f>
        <v>Isobutane</v>
      </c>
      <c r="M30" s="4">
        <v>2.2046199999999998</v>
      </c>
      <c r="O30" s="4">
        <f t="shared" si="9"/>
        <v>143.16802279999999</v>
      </c>
      <c r="V30" s="69" t="str">
        <f t="shared" si="6"/>
        <v>The HHV for components of LPG determined at 60 °F and saturation pressure with the exception of ethylene. Assumes Fuel High Heat Content Value of 0.099 mmBtu/gallon</v>
      </c>
      <c r="W30" s="4" t="s">
        <v>905</v>
      </c>
      <c r="X30" s="119" t="str">
        <f t="shared" si="12"/>
        <v>Assumes Fuel High Heat Content Value of 0.099 mmBtu/gallon</v>
      </c>
    </row>
    <row r="31" spans="1:24" ht="16.5" x14ac:dyDescent="0.3">
      <c r="A31" s="2" t="s">
        <v>30</v>
      </c>
      <c r="B31" s="68" t="s">
        <v>647</v>
      </c>
      <c r="C31" s="2">
        <v>0.10299999999999999</v>
      </c>
      <c r="D31" s="3">
        <v>68.86</v>
      </c>
      <c r="E31" s="14">
        <f t="shared" si="10"/>
        <v>15639.1389</v>
      </c>
      <c r="F31" s="52">
        <f t="shared" si="11"/>
        <v>15636.4437196</v>
      </c>
      <c r="G31" s="47">
        <f t="shared" si="8"/>
        <v>151.8101332</v>
      </c>
      <c r="J31" s="50">
        <f>VLOOKUP(B31,'EIS Calculation Mats'!$A$1:$B$664,2,FALSE)</f>
        <v>857</v>
      </c>
      <c r="K31" s="50" t="str">
        <f>VLOOKUP(B31,'EIS Calculation Mats'!$A$1:$B$664,1,FALSE)</f>
        <v>Isobutylene</v>
      </c>
      <c r="M31" s="4">
        <v>2.2046199999999998</v>
      </c>
      <c r="O31" s="4">
        <f t="shared" si="9"/>
        <v>151.8101332</v>
      </c>
      <c r="V31" s="69" t="str">
        <f t="shared" si="6"/>
        <v>Assumes Fuel High Heat Content Value of 0.103 mmBtu/gallon</v>
      </c>
      <c r="W31" s="4"/>
      <c r="X31" s="119" t="str">
        <f t="shared" si="12"/>
        <v>Assumes Fuel High Heat Content Value of 0.103 mmBtu/gallon</v>
      </c>
    </row>
    <row r="32" spans="1:24" ht="16.5" x14ac:dyDescent="0.3">
      <c r="A32" s="2" t="s">
        <v>31</v>
      </c>
      <c r="B32" s="68" t="s">
        <v>487</v>
      </c>
      <c r="C32" s="2">
        <v>0.10299999999999999</v>
      </c>
      <c r="D32" s="3">
        <v>64.77</v>
      </c>
      <c r="E32" s="14">
        <f t="shared" si="10"/>
        <v>14710.238549999998</v>
      </c>
      <c r="F32" s="52">
        <f t="shared" si="11"/>
        <v>14707.703452199998</v>
      </c>
      <c r="G32" s="47">
        <f t="shared" si="8"/>
        <v>142.79323739999998</v>
      </c>
      <c r="J32" s="50">
        <f>VLOOKUP(B32,'EIS Calculation Mats'!$A$1:$B$664,2,FALSE)</f>
        <v>675</v>
      </c>
      <c r="K32" s="50" t="str">
        <f>VLOOKUP(B32,'EIS Calculation Mats'!$A$1:$B$664,1,FALSE)</f>
        <v>Butane</v>
      </c>
      <c r="M32" s="4">
        <v>2.2046199999999998</v>
      </c>
      <c r="O32" s="4">
        <f t="shared" si="9"/>
        <v>142.79323739999998</v>
      </c>
      <c r="V32" s="69" t="str">
        <f t="shared" si="6"/>
        <v>The HHV for components of LPG determined at 60 °F and saturation pressure with the exception of ethylene. Assumes Fuel High Heat Content Value of 0.103 mmBtu/gallon</v>
      </c>
      <c r="W32" s="4" t="s">
        <v>905</v>
      </c>
      <c r="X32" s="119" t="str">
        <f t="shared" si="12"/>
        <v>Assumes Fuel High Heat Content Value of 0.103 mmBtu/gallon</v>
      </c>
    </row>
    <row r="33" spans="1:24" ht="16.5" x14ac:dyDescent="0.3">
      <c r="A33" s="2" t="s">
        <v>32</v>
      </c>
      <c r="B33" s="68" t="s">
        <v>801</v>
      </c>
      <c r="C33" s="2">
        <v>0.105</v>
      </c>
      <c r="D33" s="3">
        <v>68.72</v>
      </c>
      <c r="E33" s="14">
        <f t="shared" si="10"/>
        <v>15910.397999999999</v>
      </c>
      <c r="F33" s="52">
        <f t="shared" si="11"/>
        <v>15907.656071999996</v>
      </c>
      <c r="G33" s="47">
        <f t="shared" si="8"/>
        <v>151.50148639999998</v>
      </c>
      <c r="J33" s="50">
        <f>VLOOKUP(B33,'EIS Calculation Mats'!$A$1:$B$664,2,FALSE)</f>
        <v>678</v>
      </c>
      <c r="K33" s="50" t="str">
        <f>VLOOKUP(B33,'EIS Calculation Mats'!$A$1:$B$664,1,FALSE)</f>
        <v>Butylene</v>
      </c>
      <c r="M33" s="4">
        <v>2.2046199999999998</v>
      </c>
      <c r="O33" s="4">
        <f t="shared" si="9"/>
        <v>151.50148639999998</v>
      </c>
      <c r="V33" s="69" t="str">
        <f t="shared" si="6"/>
        <v>The HHV for components of LPG determined at 60 °F and saturation pressure with the exception of ethylene. Assumes Fuel High Heat Content Value of 0.105 mmBtu/gallon</v>
      </c>
      <c r="W33" s="4" t="s">
        <v>905</v>
      </c>
      <c r="X33" s="119" t="str">
        <f t="shared" si="12"/>
        <v>Assumes Fuel High Heat Content Value of 0.105 mmBtu/gallon</v>
      </c>
    </row>
    <row r="34" spans="1:24" x14ac:dyDescent="0.3">
      <c r="A34" s="2" t="s">
        <v>33</v>
      </c>
      <c r="B34" s="68" t="s">
        <v>427</v>
      </c>
      <c r="C34" s="2">
        <v>0.125</v>
      </c>
      <c r="D34" s="3">
        <v>68.02</v>
      </c>
      <c r="E34" s="14">
        <f t="shared" si="10"/>
        <v>18748.012499999997</v>
      </c>
      <c r="F34" s="52">
        <f t="shared" si="11"/>
        <v>18744.781549999996</v>
      </c>
      <c r="G34" s="47">
        <f t="shared" si="8"/>
        <v>149.95825239999996</v>
      </c>
      <c r="J34" s="50">
        <f>VLOOKUP(B34,'EIS Calculation Mats'!$A$1:$B$664,2,FALSE)</f>
        <v>523</v>
      </c>
      <c r="K34" s="50" t="str">
        <f>VLOOKUP(B34,'EIS Calculation Mats'!$A$1:$B$664,1,FALSE)</f>
        <v>Naphtha</v>
      </c>
      <c r="M34" s="4">
        <v>2.2046199999999998</v>
      </c>
      <c r="O34" s="4">
        <f t="shared" si="9"/>
        <v>149.95825239999996</v>
      </c>
      <c r="V34" s="69" t="str">
        <f t="shared" si="6"/>
        <v>Naphtha (&lt;401 deg F). Assumes Fuel High Heat Content Value of 0.125 mmBtu/gallon</v>
      </c>
      <c r="W34" s="4" t="s">
        <v>907</v>
      </c>
      <c r="X34" s="119" t="str">
        <f t="shared" si="12"/>
        <v>Assumes Fuel High Heat Content Value of 0.125 mmBtu/gallon</v>
      </c>
    </row>
    <row r="35" spans="1:24" x14ac:dyDescent="0.3">
      <c r="A35" s="2" t="s">
        <v>34</v>
      </c>
      <c r="B35" s="68" t="s">
        <v>237</v>
      </c>
      <c r="C35" s="2">
        <v>0.11</v>
      </c>
      <c r="D35" s="3">
        <v>66.88</v>
      </c>
      <c r="E35" s="14">
        <f t="shared" si="10"/>
        <v>16221.744000000001</v>
      </c>
      <c r="F35" s="52">
        <f t="shared" si="11"/>
        <v>16218.948415999996</v>
      </c>
      <c r="G35" s="47">
        <f t="shared" si="8"/>
        <v>147.44498559999997</v>
      </c>
      <c r="J35" s="50">
        <f>VLOOKUP(B35,'EIS Calculation Mats'!$A$1:$B$664,2,FALSE)</f>
        <v>127</v>
      </c>
      <c r="K35" s="50" t="str">
        <f>VLOOKUP(B35,'EIS Calculation Mats'!$A$1:$B$664,1,FALSE)</f>
        <v>Gasoline</v>
      </c>
      <c r="M35" s="4">
        <v>2.2046199999999998</v>
      </c>
      <c r="O35" s="4">
        <f t="shared" si="9"/>
        <v>147.44498559999997</v>
      </c>
      <c r="V35" s="69" t="str">
        <f t="shared" si="6"/>
        <v>Natural gasoline. Assumes Fuel High Heat Content Value of 0.11 mmBtu/gallon</v>
      </c>
      <c r="W35" s="4" t="s">
        <v>908</v>
      </c>
      <c r="X35" s="119" t="str">
        <f t="shared" si="12"/>
        <v>Assumes Fuel High Heat Content Value of 0.11 mmBtu/gallon</v>
      </c>
    </row>
    <row r="36" spans="1:24" x14ac:dyDescent="0.3">
      <c r="A36" s="2" t="s">
        <v>35</v>
      </c>
      <c r="B36" s="68" t="s">
        <v>295</v>
      </c>
      <c r="C36" s="2">
        <v>0.13900000000000001</v>
      </c>
      <c r="D36" s="3">
        <v>76.22</v>
      </c>
      <c r="E36" s="14">
        <f t="shared" si="10"/>
        <v>23361.048900000005</v>
      </c>
      <c r="F36" s="52">
        <f t="shared" si="11"/>
        <v>23357.022959599999</v>
      </c>
      <c r="G36" s="47">
        <f t="shared" si="8"/>
        <v>168.03613639999998</v>
      </c>
      <c r="J36" s="50">
        <f>VLOOKUP(B36,'EIS Calculation Mats'!$A$1:$B$664,2,FALSE)</f>
        <v>216</v>
      </c>
      <c r="K36" s="50" t="str">
        <f>VLOOKUP(B36,'EIS Calculation Mats'!$A$1:$B$664,1,FALSE)</f>
        <v>Oil</v>
      </c>
      <c r="M36" s="4">
        <v>2.2046199999999998</v>
      </c>
      <c r="O36" s="4">
        <f t="shared" si="9"/>
        <v>168.03613639999998</v>
      </c>
      <c r="V36" s="69" t="str">
        <f t="shared" si="6"/>
        <v>Other oil (&gt;401 deg F). Assumes Fuel High Heat Content Value of 0.139 mmBtu/gallon</v>
      </c>
      <c r="W36" s="4" t="s">
        <v>909</v>
      </c>
      <c r="X36" s="119" t="str">
        <f t="shared" si="12"/>
        <v>Assumes Fuel High Heat Content Value of 0.139 mmBtu/gallon</v>
      </c>
    </row>
    <row r="37" spans="1:24" ht="13.5" customHeight="1" x14ac:dyDescent="0.3">
      <c r="A37" s="110" t="s">
        <v>36</v>
      </c>
      <c r="B37" s="110" t="s">
        <v>36</v>
      </c>
      <c r="C37" s="110">
        <v>0.11</v>
      </c>
      <c r="D37" s="111">
        <v>70.02</v>
      </c>
      <c r="E37" s="112">
        <f t="shared" si="10"/>
        <v>16983.350999999999</v>
      </c>
      <c r="F37" s="113">
        <f t="shared" si="11"/>
        <v>16980.424164</v>
      </c>
      <c r="G37" s="114">
        <f t="shared" si="8"/>
        <v>154.36749239999997</v>
      </c>
      <c r="H37" s="114"/>
      <c r="I37" s="114"/>
      <c r="J37" s="112" t="e">
        <f>VLOOKUP(B37,'EIS Calculation Mats'!$A$1:$B$664,2,FALSE)</f>
        <v>#N/A</v>
      </c>
      <c r="K37" s="112" t="e">
        <f>VLOOKUP(B37,'EIS Calculation Mats'!$A$1:$B$664,1,FALSE)</f>
        <v>#N/A</v>
      </c>
      <c r="M37" s="4">
        <v>2.2046199999999998</v>
      </c>
      <c r="O37" s="4">
        <f t="shared" si="9"/>
        <v>154.36749239999997</v>
      </c>
      <c r="V37" s="69" t="str">
        <f t="shared" si="6"/>
        <v>Assumes Fuel High Heat Content Value of 0.11 mmBtu/gallon</v>
      </c>
      <c r="W37" s="4"/>
      <c r="X37" s="119" t="str">
        <f t="shared" si="12"/>
        <v>Assumes Fuel High Heat Content Value of 0.11 mmBtu/gallon</v>
      </c>
    </row>
    <row r="38" spans="1:24" x14ac:dyDescent="0.3">
      <c r="A38" s="2" t="s">
        <v>37</v>
      </c>
      <c r="B38" s="68" t="s">
        <v>37</v>
      </c>
      <c r="C38" s="2">
        <v>0.125</v>
      </c>
      <c r="D38" s="3">
        <v>71.02</v>
      </c>
      <c r="E38" s="14">
        <f t="shared" si="10"/>
        <v>19574.887500000001</v>
      </c>
      <c r="F38" s="52">
        <f t="shared" si="11"/>
        <v>19571.514049999998</v>
      </c>
      <c r="G38" s="47">
        <f t="shared" si="8"/>
        <v>156.57211239999998</v>
      </c>
      <c r="J38" s="50">
        <f>VLOOKUP(B38,'EIS Calculation Mats'!$A$1:$B$664,2,FALSE)</f>
        <v>241</v>
      </c>
      <c r="K38" s="50" t="str">
        <f>VLOOKUP(B38,'EIS Calculation Mats'!$A$1:$B$664,1,FALSE)</f>
        <v>Petrochemical Feedstocks</v>
      </c>
      <c r="M38" s="4">
        <v>2.2046199999999998</v>
      </c>
      <c r="O38" s="4">
        <f t="shared" si="9"/>
        <v>156.57211239999998</v>
      </c>
      <c r="V38" s="69" t="str">
        <f t="shared" si="6"/>
        <v>Assumes Fuel High Heat Content Value of 0.125 mmBtu/gallon</v>
      </c>
      <c r="W38" s="4"/>
      <c r="X38" s="119" t="str">
        <f t="shared" si="12"/>
        <v>Assumes Fuel High Heat Content Value of 0.125 mmBtu/gallon</v>
      </c>
    </row>
    <row r="39" spans="1:24" x14ac:dyDescent="0.3">
      <c r="A39" s="2" t="s">
        <v>38</v>
      </c>
      <c r="B39" s="68" t="s">
        <v>38</v>
      </c>
      <c r="C39" s="2">
        <v>0.14299999999999999</v>
      </c>
      <c r="D39" s="3">
        <v>102.41</v>
      </c>
      <c r="E39" s="14">
        <f t="shared" si="10"/>
        <v>32291.409149999992</v>
      </c>
      <c r="F39" s="52">
        <f t="shared" si="11"/>
        <v>32285.844190599997</v>
      </c>
      <c r="G39" s="47">
        <f t="shared" si="8"/>
        <v>225.77513419999997</v>
      </c>
      <c r="J39" s="50">
        <f>VLOOKUP(B39,'EIS Calculation Mats'!$A$1:$B$664,2,FALSE)</f>
        <v>240</v>
      </c>
      <c r="K39" s="50" t="str">
        <f>VLOOKUP(B39,'EIS Calculation Mats'!$A$1:$B$664,1,FALSE)</f>
        <v>Petroleum Coke</v>
      </c>
      <c r="M39" s="4">
        <v>2.2046199999999998</v>
      </c>
      <c r="O39" s="4">
        <f t="shared" si="9"/>
        <v>225.77513419999997</v>
      </c>
      <c r="V39" s="69" t="str">
        <f t="shared" si="6"/>
        <v>Liquid petroleum coke. Assumes Fuel High Heat Content Value of 0.143 mmBtu/gallon</v>
      </c>
      <c r="W39" s="4" t="s">
        <v>910</v>
      </c>
      <c r="X39" s="119" t="str">
        <f t="shared" si="12"/>
        <v>Assumes Fuel High Heat Content Value of 0.143 mmBtu/gallon</v>
      </c>
    </row>
    <row r="40" spans="1:24" x14ac:dyDescent="0.3">
      <c r="A40" s="2" t="s">
        <v>39</v>
      </c>
      <c r="B40" s="68" t="s">
        <v>427</v>
      </c>
      <c r="C40" s="2">
        <v>0.125</v>
      </c>
      <c r="D40" s="3">
        <v>72.34</v>
      </c>
      <c r="E40" s="14">
        <f t="shared" si="10"/>
        <v>19938.712500000001</v>
      </c>
      <c r="F40" s="52">
        <f t="shared" si="11"/>
        <v>19935.27635</v>
      </c>
      <c r="G40" s="47">
        <f t="shared" si="8"/>
        <v>159.48221079999999</v>
      </c>
      <c r="J40" s="50">
        <f>VLOOKUP(B40,'EIS Calculation Mats'!$A$1:$B$664,2,FALSE)</f>
        <v>523</v>
      </c>
      <c r="K40" s="50" t="str">
        <f>VLOOKUP(B40,'EIS Calculation Mats'!$A$1:$B$664,1,FALSE)</f>
        <v>Naphtha</v>
      </c>
      <c r="M40" s="4">
        <v>2.2046199999999998</v>
      </c>
      <c r="O40" s="4">
        <f t="shared" si="9"/>
        <v>159.48221079999999</v>
      </c>
      <c r="V40" s="69" t="str">
        <f t="shared" si="6"/>
        <v>All finished products within the naphtha boiling range that are used as paint thinners, cleaners, or solvents. These products are refined to a specified flash point. Special naphthas include all commercial hexane and cleaning solvents conforming to ASTM Specification D1836 and D484, respectively. Naphthas to be blended or marketed as motor gasoline or aviation gasoline, or that are to be used as petrochemical and synthetic natural gas (SNG) feedstocks are excluded. Assumes Fuel High Heat Content Value of 0.125 mmBtu/gallon</v>
      </c>
      <c r="W40" s="4" t="s">
        <v>911</v>
      </c>
      <c r="X40" s="119" t="str">
        <f t="shared" si="12"/>
        <v>Assumes Fuel High Heat Content Value of 0.125 mmBtu/gallon</v>
      </c>
    </row>
    <row r="41" spans="1:24" x14ac:dyDescent="0.3">
      <c r="A41" s="2" t="s">
        <v>40</v>
      </c>
      <c r="B41" s="68" t="s">
        <v>40</v>
      </c>
      <c r="C41" s="2">
        <v>0.13900000000000001</v>
      </c>
      <c r="D41" s="3">
        <v>74.540000000000006</v>
      </c>
      <c r="E41" s="14">
        <f t="shared" si="10"/>
        <v>22846.137300000006</v>
      </c>
      <c r="F41" s="52">
        <f t="shared" si="11"/>
        <v>22842.200097200002</v>
      </c>
      <c r="G41" s="47">
        <f t="shared" si="8"/>
        <v>164.3323748</v>
      </c>
      <c r="J41" s="50">
        <v>216</v>
      </c>
      <c r="K41" s="50" t="s">
        <v>295</v>
      </c>
      <c r="M41" s="4">
        <v>2.2046199999999998</v>
      </c>
      <c r="O41" s="4">
        <f t="shared" si="9"/>
        <v>164.3323748</v>
      </c>
      <c r="V41" s="69" t="str">
        <f t="shared" si="6"/>
        <v>Assumes Fuel High Heat Content Value of 0.139 mmBtu/gallon</v>
      </c>
      <c r="W41" s="4"/>
      <c r="X41" s="119" t="str">
        <f t="shared" si="12"/>
        <v>Assumes Fuel High Heat Content Value of 0.139 mmBtu/gallon</v>
      </c>
    </row>
    <row r="42" spans="1:24" x14ac:dyDescent="0.3">
      <c r="A42" s="2" t="s">
        <v>41</v>
      </c>
      <c r="B42" s="68" t="s">
        <v>698</v>
      </c>
      <c r="C42" s="2">
        <v>0.14799999999999999</v>
      </c>
      <c r="D42" s="3">
        <v>74.92</v>
      </c>
      <c r="E42" s="14">
        <f t="shared" si="10"/>
        <v>24449.392800000001</v>
      </c>
      <c r="F42" s="52">
        <f t="shared" si="11"/>
        <v>24445.179299200001</v>
      </c>
      <c r="G42" s="47">
        <f t="shared" si="8"/>
        <v>165.17013039999998</v>
      </c>
      <c r="J42" s="50">
        <f>VLOOKUP(B42,'EIS Calculation Mats'!$A$1:$B$664,2,FALSE)</f>
        <v>908</v>
      </c>
      <c r="K42" s="50" t="str">
        <f>VLOOKUP(B42,'EIS Calculation Mats'!$A$1:$B$664,1,FALSE)</f>
        <v>Petroleum Distillate</v>
      </c>
      <c r="M42" s="4">
        <v>2.2046199999999998</v>
      </c>
      <c r="O42" s="4">
        <f t="shared" si="9"/>
        <v>165.17013039999998</v>
      </c>
      <c r="V42" s="69" t="str">
        <f t="shared" si="6"/>
        <v>Assumes Fuel High Heat Content Value of 0.148 mmBtu/gallon</v>
      </c>
      <c r="W42" s="4"/>
      <c r="X42" s="119" t="str">
        <f t="shared" si="12"/>
        <v>Assumes Fuel High Heat Content Value of 0.148 mmBtu/gallon</v>
      </c>
    </row>
    <row r="43" spans="1:24" x14ac:dyDescent="0.3">
      <c r="A43" s="2" t="s">
        <v>42</v>
      </c>
      <c r="B43" s="68" t="s">
        <v>42</v>
      </c>
      <c r="C43" s="2">
        <v>0.14399999999999999</v>
      </c>
      <c r="D43" s="3">
        <v>74.27</v>
      </c>
      <c r="E43" s="14">
        <f t="shared" si="10"/>
        <v>23582.2104</v>
      </c>
      <c r="F43" s="52">
        <f t="shared" si="11"/>
        <v>23578.146345599998</v>
      </c>
      <c r="G43" s="47">
        <f t="shared" si="8"/>
        <v>163.73712739999996</v>
      </c>
      <c r="J43" s="50">
        <f>VLOOKUP(B43,'EIS Calculation Mats'!$A$1:$B$664,2,FALSE)</f>
        <v>182</v>
      </c>
      <c r="K43" s="50" t="str">
        <f>VLOOKUP(B43,'EIS Calculation Mats'!$A$1:$B$664,1,FALSE)</f>
        <v>Lubricants</v>
      </c>
      <c r="M43" s="4">
        <v>2.2046199999999998</v>
      </c>
      <c r="O43" s="4">
        <f t="shared" si="9"/>
        <v>163.73712739999996</v>
      </c>
      <c r="V43" s="69" t="str">
        <f t="shared" si="6"/>
        <v>Assumes Fuel High Heat Content Value of 0.144 mmBtu/gallon</v>
      </c>
      <c r="W43" s="4"/>
      <c r="X43" s="119" t="str">
        <f t="shared" si="12"/>
        <v>Assumes Fuel High Heat Content Value of 0.144 mmBtu/gallon</v>
      </c>
    </row>
    <row r="44" spans="1:24" x14ac:dyDescent="0.3">
      <c r="A44" s="2" t="s">
        <v>43</v>
      </c>
      <c r="B44" s="68" t="s">
        <v>237</v>
      </c>
      <c r="C44" s="2">
        <v>0.125</v>
      </c>
      <c r="D44" s="3">
        <v>70.22</v>
      </c>
      <c r="E44" s="14">
        <f t="shared" si="10"/>
        <v>19354.387500000001</v>
      </c>
      <c r="F44" s="52">
        <f t="shared" si="11"/>
        <v>19351.052049999995</v>
      </c>
      <c r="G44" s="47">
        <f t="shared" si="8"/>
        <v>154.80841639999997</v>
      </c>
      <c r="J44" s="50">
        <f>VLOOKUP(B44,'EIS Calculation Mats'!$A$1:$B$664,2,FALSE)</f>
        <v>127</v>
      </c>
      <c r="K44" s="50" t="str">
        <f>VLOOKUP(B44,'EIS Calculation Mats'!$A$1:$B$664,1,FALSE)</f>
        <v>Gasoline</v>
      </c>
      <c r="M44" s="4">
        <v>2.2046199999999998</v>
      </c>
      <c r="O44" s="4">
        <f t="shared" si="9"/>
        <v>154.80841639999997</v>
      </c>
      <c r="V44" s="69" t="str">
        <f t="shared" si="6"/>
        <v>Motor gasoline. Assumes Fuel High Heat Content Value of 0.125 mmBtu/gallon</v>
      </c>
      <c r="W44" s="4" t="s">
        <v>912</v>
      </c>
      <c r="X44" s="119" t="str">
        <f t="shared" si="12"/>
        <v>Assumes Fuel High Heat Content Value of 0.125 mmBtu/gallon</v>
      </c>
    </row>
    <row r="45" spans="1:24" x14ac:dyDescent="0.3">
      <c r="A45" s="2" t="s">
        <v>44</v>
      </c>
      <c r="B45" s="68" t="s">
        <v>237</v>
      </c>
      <c r="C45" s="2">
        <v>0.12</v>
      </c>
      <c r="D45" s="3">
        <v>69.25</v>
      </c>
      <c r="E45" s="14">
        <f t="shared" si="10"/>
        <v>18323.55</v>
      </c>
      <c r="F45" s="52">
        <f t="shared" si="11"/>
        <v>18320.392200000002</v>
      </c>
      <c r="G45" s="47">
        <f t="shared" si="8"/>
        <v>152.66993499999998</v>
      </c>
      <c r="J45" s="50">
        <f>VLOOKUP(B45,'EIS Calculation Mats'!$A$1:$B$664,2,FALSE)</f>
        <v>127</v>
      </c>
      <c r="K45" s="50" t="str">
        <f>VLOOKUP(B45,'EIS Calculation Mats'!$A$1:$B$664,1,FALSE)</f>
        <v>Gasoline</v>
      </c>
      <c r="M45" s="4">
        <v>2.2046199999999998</v>
      </c>
      <c r="O45" s="4">
        <f t="shared" si="9"/>
        <v>152.66993499999998</v>
      </c>
      <c r="V45" s="69" t="str">
        <f t="shared" si="6"/>
        <v>Aviation gasoline. Assumes Fuel High Heat Content Value of 0.12 mmBtu/gallon</v>
      </c>
      <c r="W45" s="4" t="s">
        <v>913</v>
      </c>
      <c r="X45" s="119" t="str">
        <f t="shared" si="12"/>
        <v>Assumes Fuel High Heat Content Value of 0.12 mmBtu/gallon</v>
      </c>
    </row>
    <row r="46" spans="1:24" x14ac:dyDescent="0.3">
      <c r="A46" s="2" t="s">
        <v>45</v>
      </c>
      <c r="B46" s="68" t="s">
        <v>655</v>
      </c>
      <c r="C46" s="2">
        <v>0.13500000000000001</v>
      </c>
      <c r="D46" s="3">
        <v>72.22</v>
      </c>
      <c r="E46" s="14">
        <f t="shared" si="10"/>
        <v>21498.088500000002</v>
      </c>
      <c r="F46" s="52">
        <f t="shared" si="11"/>
        <v>21494.383613999998</v>
      </c>
      <c r="G46" s="47">
        <f t="shared" si="8"/>
        <v>159.21765639999998</v>
      </c>
      <c r="J46" s="50">
        <f>VLOOKUP(B46,'EIS Calculation Mats'!$A$1:$B$664,2,FALSE)</f>
        <v>865</v>
      </c>
      <c r="K46" s="50" t="str">
        <f>VLOOKUP(B46,'EIS Calculation Mats'!$A$1:$B$664,1,FALSE)</f>
        <v>Jet Kerosene</v>
      </c>
      <c r="M46" s="4">
        <v>2.2046199999999998</v>
      </c>
      <c r="O46" s="4">
        <f t="shared" si="9"/>
        <v>159.21765639999998</v>
      </c>
      <c r="V46" s="69" t="str">
        <f t="shared" si="6"/>
        <v>Assumes Fuel High Heat Content Value of 0.135 mmBtu/gallon</v>
      </c>
      <c r="W46" s="4"/>
      <c r="X46" s="119" t="str">
        <f t="shared" si="12"/>
        <v>Assumes Fuel High Heat Content Value of 0.135 mmBtu/gallon</v>
      </c>
    </row>
    <row r="47" spans="1:24" x14ac:dyDescent="0.3">
      <c r="A47" s="2" t="s">
        <v>46</v>
      </c>
      <c r="B47" s="68" t="s">
        <v>46</v>
      </c>
      <c r="C47" s="2">
        <v>0.158</v>
      </c>
      <c r="D47" s="3">
        <v>75.36</v>
      </c>
      <c r="E47" s="14">
        <f t="shared" si="10"/>
        <v>26254.670399999999</v>
      </c>
      <c r="F47" s="52">
        <f t="shared" si="11"/>
        <v>26250.145785599998</v>
      </c>
      <c r="G47" s="47">
        <f t="shared" si="8"/>
        <v>166.14016319999999</v>
      </c>
      <c r="J47" s="50">
        <v>648</v>
      </c>
      <c r="K47" s="50" t="s">
        <v>893</v>
      </c>
      <c r="M47" s="4">
        <v>2.2046199999999998</v>
      </c>
      <c r="O47" s="4">
        <f t="shared" si="9"/>
        <v>166.14016319999999</v>
      </c>
      <c r="V47" s="69" t="str">
        <f t="shared" si="6"/>
        <v>Assumes Fuel High Heat Content Value of 0.158 mmBtu/gallon</v>
      </c>
      <c r="W47" s="4"/>
      <c r="X47" s="119" t="str">
        <f t="shared" si="12"/>
        <v>Assumes Fuel High Heat Content Value of 0.158 mmBtu/gallon</v>
      </c>
    </row>
    <row r="48" spans="1:24" x14ac:dyDescent="0.3">
      <c r="A48" s="2" t="s">
        <v>47</v>
      </c>
      <c r="B48" s="68" t="s">
        <v>47</v>
      </c>
      <c r="C48" s="2">
        <v>0.13800000000000001</v>
      </c>
      <c r="D48" s="3">
        <v>74.540000000000006</v>
      </c>
      <c r="E48" s="14">
        <f t="shared" si="10"/>
        <v>22681.776600000001</v>
      </c>
      <c r="F48" s="52">
        <f t="shared" si="11"/>
        <v>22677.867722400002</v>
      </c>
      <c r="G48" s="47">
        <f t="shared" si="8"/>
        <v>164.3323748</v>
      </c>
      <c r="J48" s="50">
        <f>VLOOKUP(B48,'EIS Calculation Mats'!$A$1:$B$664,2,FALSE)</f>
        <v>374</v>
      </c>
      <c r="K48" s="50" t="str">
        <f>VLOOKUP(B48,'EIS Calculation Mats'!$A$1:$B$664,1,FALSE)</f>
        <v>Crude Oil</v>
      </c>
      <c r="M48" s="4">
        <v>2.2046199999999998</v>
      </c>
      <c r="O48" s="4">
        <f t="shared" si="9"/>
        <v>164.3323748</v>
      </c>
      <c r="V48" s="69" t="str">
        <f t="shared" si="6"/>
        <v>Assumes Fuel High Heat Content Value of 0.138 mmBtu/gallon</v>
      </c>
      <c r="W48" s="4"/>
      <c r="X48" s="119" t="str">
        <f t="shared" si="12"/>
        <v>Assumes Fuel High Heat Content Value of 0.138 mmBtu/gallon</v>
      </c>
    </row>
    <row r="49" spans="1:24" ht="17" x14ac:dyDescent="0.3">
      <c r="A49" s="5" t="s">
        <v>48</v>
      </c>
      <c r="B49" s="67" t="s">
        <v>48</v>
      </c>
      <c r="C49" s="6" t="s">
        <v>1</v>
      </c>
      <c r="D49" s="7" t="s">
        <v>126</v>
      </c>
      <c r="E49" s="15" t="s">
        <v>68</v>
      </c>
      <c r="F49" s="51" t="s">
        <v>68</v>
      </c>
      <c r="J49" s="51"/>
      <c r="K49" s="52"/>
      <c r="M49" s="4">
        <v>2.2046199999999998</v>
      </c>
      <c r="V49" s="69" t="str">
        <f t="shared" si="6"/>
        <v>XXXX</v>
      </c>
      <c r="W49" s="4" t="s">
        <v>926</v>
      </c>
      <c r="X49" s="119" t="s">
        <v>926</v>
      </c>
    </row>
    <row r="50" spans="1:24" x14ac:dyDescent="0.3">
      <c r="A50" s="2" t="s">
        <v>49</v>
      </c>
      <c r="B50" s="68" t="s">
        <v>545</v>
      </c>
      <c r="C50" s="2">
        <v>9.9529999999999994</v>
      </c>
      <c r="D50" s="3">
        <v>90.7</v>
      </c>
      <c r="E50" s="14">
        <f>D50*C50*2.205</f>
        <v>1990.5353054999998</v>
      </c>
      <c r="F50" s="52">
        <f>C50*D50*2.20462</f>
        <v>1990.1922654019997</v>
      </c>
      <c r="G50" s="47">
        <f t="shared" ref="G50:G53" si="13">D50*2.20462</f>
        <v>199.95903399999997</v>
      </c>
      <c r="J50" s="50">
        <f>VLOOKUP(B50,'EIS Calculation Mats'!$A$1:$B$664,2,FALSE)</f>
        <v>755</v>
      </c>
      <c r="K50" s="50" t="str">
        <f>VLOOKUP(B50,'EIS Calculation Mats'!$A$1:$B$664,1,FALSE)</f>
        <v>Municipal refuse</v>
      </c>
      <c r="M50" s="4">
        <v>2.2046199999999998</v>
      </c>
      <c r="O50" s="4">
        <f>D50*M50</f>
        <v>199.95903399999997</v>
      </c>
      <c r="V50" s="69" t="str">
        <f t="shared" si="6"/>
        <v>Assumes Fuel High Heat Content Value of 9.953 mmBtu/short ton</v>
      </c>
      <c r="W50" s="4"/>
      <c r="X50" s="119" t="str">
        <f>CONCATENATE("Assumes Fuel High Heat Content Value of ",C50," ",$C$49)</f>
        <v>Assumes Fuel High Heat Content Value of 9.953 mmBtu/short ton</v>
      </c>
    </row>
    <row r="51" spans="1:24" x14ac:dyDescent="0.3">
      <c r="A51" s="2" t="s">
        <v>50</v>
      </c>
      <c r="B51" s="68" t="s">
        <v>50</v>
      </c>
      <c r="C51" s="2">
        <v>28</v>
      </c>
      <c r="D51" s="3">
        <v>85.97</v>
      </c>
      <c r="E51" s="14">
        <f t="shared" ref="E51:E53" si="14">D51*C51*2.205</f>
        <v>5307.7878000000001</v>
      </c>
      <c r="F51" s="52">
        <f t="shared" ref="F51:F53" si="15">C51*D51*2.20462</f>
        <v>5306.8730791999988</v>
      </c>
      <c r="G51" s="47">
        <f t="shared" si="13"/>
        <v>189.53118139999998</v>
      </c>
      <c r="J51" s="50">
        <f>VLOOKUP(B51,'EIS Calculation Mats'!$A$1:$B$664,2,FALSE)</f>
        <v>349</v>
      </c>
      <c r="K51" s="50" t="str">
        <f>VLOOKUP(B51,'EIS Calculation Mats'!$A$1:$B$664,1,FALSE)</f>
        <v>Tires</v>
      </c>
      <c r="M51" s="4">
        <v>2.2046199999999998</v>
      </c>
      <c r="O51" s="4">
        <f>D51*M51</f>
        <v>189.53118139999998</v>
      </c>
      <c r="V51" s="69" t="str">
        <f t="shared" si="6"/>
        <v>Assumes Fuel High Heat Content Value of 28 mmBtu/short ton</v>
      </c>
      <c r="W51" s="4"/>
      <c r="X51" s="119" t="str">
        <f t="shared" ref="X51:X53" si="16">CONCATENATE("Assumes Fuel High Heat Content Value of ",C51," ",$C$49)</f>
        <v>Assumes Fuel High Heat Content Value of 28 mmBtu/short ton</v>
      </c>
    </row>
    <row r="52" spans="1:24" x14ac:dyDescent="0.3">
      <c r="A52" s="2" t="s">
        <v>51</v>
      </c>
      <c r="B52" s="68" t="s">
        <v>316</v>
      </c>
      <c r="C52" s="2">
        <v>38</v>
      </c>
      <c r="D52" s="3">
        <v>75</v>
      </c>
      <c r="E52" s="14">
        <f t="shared" si="14"/>
        <v>6284.25</v>
      </c>
      <c r="F52" s="52">
        <f t="shared" si="15"/>
        <v>6283.1669999999995</v>
      </c>
      <c r="G52" s="47">
        <f t="shared" si="13"/>
        <v>165.34649999999999</v>
      </c>
      <c r="J52" s="50">
        <f>VLOOKUP(B52,'EIS Calculation Mats'!$A$1:$B$664,2,FALSE)</f>
        <v>244</v>
      </c>
      <c r="K52" s="50" t="str">
        <f>VLOOKUP(B52,'EIS Calculation Mats'!$A$1:$B$664,1,FALSE)</f>
        <v>Plastic</v>
      </c>
      <c r="M52" s="4">
        <v>2.2046199999999998</v>
      </c>
      <c r="O52" s="4">
        <f>D52*M52</f>
        <v>165.34649999999999</v>
      </c>
      <c r="V52" s="69" t="str">
        <f t="shared" si="6"/>
        <v>Assumes Fuel High Heat Content Value of 38 mmBtu/short ton</v>
      </c>
      <c r="W52" s="4"/>
      <c r="X52" s="119" t="str">
        <f t="shared" si="16"/>
        <v>Assumes Fuel High Heat Content Value of 38 mmBtu/short ton</v>
      </c>
    </row>
    <row r="53" spans="1:24" x14ac:dyDescent="0.3">
      <c r="A53" s="2" t="s">
        <v>38</v>
      </c>
      <c r="B53" s="68" t="s">
        <v>38</v>
      </c>
      <c r="C53" s="2">
        <v>30</v>
      </c>
      <c r="D53" s="3">
        <v>102.41</v>
      </c>
      <c r="E53" s="14">
        <f t="shared" si="14"/>
        <v>6774.4214999999995</v>
      </c>
      <c r="F53" s="52">
        <f t="shared" si="15"/>
        <v>6773.2540259999987</v>
      </c>
      <c r="G53" s="47">
        <f t="shared" si="13"/>
        <v>225.77513419999997</v>
      </c>
      <c r="J53" s="50">
        <f>VLOOKUP(B53,'EIS Calculation Mats'!$A$1:$B$664,2,FALSE)</f>
        <v>240</v>
      </c>
      <c r="K53" s="50" t="str">
        <f>VLOOKUP(B53,'EIS Calculation Mats'!$A$1:$B$664,1,FALSE)</f>
        <v>Petroleum Coke</v>
      </c>
      <c r="M53" s="4">
        <v>2.2046199999999998</v>
      </c>
      <c r="O53" s="4">
        <f>D53*M53</f>
        <v>225.77513419999997</v>
      </c>
      <c r="V53" s="69" t="str">
        <f t="shared" si="6"/>
        <v>Solid petroleum coke. Assumes Fuel High Heat Content Value of 30 mmBtu/short ton</v>
      </c>
      <c r="W53" s="4" t="s">
        <v>914</v>
      </c>
      <c r="X53" s="119" t="str">
        <f t="shared" si="16"/>
        <v>Assumes Fuel High Heat Content Value of 30 mmBtu/short ton</v>
      </c>
    </row>
    <row r="54" spans="1:24" ht="17" x14ac:dyDescent="0.3">
      <c r="A54" s="5" t="s">
        <v>52</v>
      </c>
      <c r="B54" s="67" t="s">
        <v>52</v>
      </c>
      <c r="C54" s="6" t="s">
        <v>896</v>
      </c>
      <c r="D54" s="7" t="s">
        <v>126</v>
      </c>
      <c r="E54" s="15" t="s">
        <v>70</v>
      </c>
      <c r="F54" s="51" t="s">
        <v>70</v>
      </c>
      <c r="J54" s="51"/>
      <c r="K54" s="52"/>
      <c r="M54" s="4">
        <v>2.2046199999999998</v>
      </c>
      <c r="V54" s="69" t="str">
        <f t="shared" si="6"/>
        <v>XXXX</v>
      </c>
      <c r="W54" s="4" t="s">
        <v>926</v>
      </c>
      <c r="X54" s="119" t="s">
        <v>926</v>
      </c>
    </row>
    <row r="55" spans="1:24" x14ac:dyDescent="0.3">
      <c r="A55" s="2" t="s">
        <v>53</v>
      </c>
      <c r="B55" s="68" t="s">
        <v>599</v>
      </c>
      <c r="C55" s="2">
        <v>9.2E-5</v>
      </c>
      <c r="D55" s="3">
        <v>274.32</v>
      </c>
      <c r="E55" s="14">
        <f>D55*C55*2.205*1000000</f>
        <v>55648.555199999995</v>
      </c>
      <c r="F55" s="52">
        <f>C55*D55*2.20462*1000000</f>
        <v>55638.964972799993</v>
      </c>
      <c r="G55" s="47">
        <f t="shared" ref="G55:G65" si="17">D55*2.20462</f>
        <v>604.77135839999994</v>
      </c>
      <c r="J55" s="50">
        <f>VLOOKUP(B55,'EIS Calculation Mats'!$A$1:$B$664,2,FALSE)</f>
        <v>809</v>
      </c>
      <c r="K55" s="50" t="str">
        <f>VLOOKUP(B55,'EIS Calculation Mats'!$A$1:$B$664,1,FALSE)</f>
        <v>Coke Oven or Blast Furnace Gas</v>
      </c>
      <c r="M55" s="4">
        <v>2.2046199999999998</v>
      </c>
      <c r="O55" s="4">
        <f>D55*M55</f>
        <v>604.77135839999994</v>
      </c>
      <c r="V55" s="69" t="str">
        <f t="shared" si="6"/>
        <v>Assumes Fuel High Heat Content Value of 0.000092 mmBtu/dry scf</v>
      </c>
      <c r="W55" s="4"/>
      <c r="X55" s="119" t="str">
        <f>CONCATENATE("Assumes Fuel High Heat Content Value of ",C55," ",$C$54)</f>
        <v>Assumes Fuel High Heat Content Value of 0.000092 mmBtu/dry scf</v>
      </c>
    </row>
    <row r="56" spans="1:24" x14ac:dyDescent="0.3">
      <c r="A56" s="2" t="s">
        <v>54</v>
      </c>
      <c r="B56" s="68" t="s">
        <v>54</v>
      </c>
      <c r="C56" s="2">
        <v>5.9900000000000003E-4</v>
      </c>
      <c r="D56" s="3">
        <v>46.85</v>
      </c>
      <c r="E56" s="14">
        <f t="shared" ref="E56:E58" si="18">D56*C56*2.205*1000000</f>
        <v>61879.245750000009</v>
      </c>
      <c r="F56" s="52">
        <f t="shared" ref="F56:F60" si="19">C56*D56*2.20462*1000000</f>
        <v>61868.581752999999</v>
      </c>
      <c r="G56" s="47">
        <f t="shared" si="17"/>
        <v>103.286447</v>
      </c>
      <c r="J56" s="50">
        <f>VLOOKUP(B56,'EIS Calculation Mats'!$A$1:$B$664,2,FALSE)</f>
        <v>425</v>
      </c>
      <c r="K56" s="50" t="str">
        <f>VLOOKUP(B56,'EIS Calculation Mats'!$A$1:$B$664,1,FALSE)</f>
        <v>Coke Oven Gas</v>
      </c>
      <c r="M56" s="4">
        <v>2.2046199999999998</v>
      </c>
      <c r="O56" s="4">
        <f>D56*M56</f>
        <v>103.286447</v>
      </c>
      <c r="V56" s="69" t="str">
        <f t="shared" si="6"/>
        <v>Assumes Fuel High Heat Content Value of 0.000599 mmBtu/dry scf</v>
      </c>
      <c r="W56" s="4"/>
      <c r="X56" s="119" t="str">
        <f t="shared" ref="X56:X58" si="20">CONCATENATE("Assumes Fuel High Heat Content Value of ",C56," ",$C$54)</f>
        <v>Assumes Fuel High Heat Content Value of 0.000599 mmBtu/dry scf</v>
      </c>
    </row>
    <row r="57" spans="1:24" x14ac:dyDescent="0.3">
      <c r="A57" s="2" t="s">
        <v>55</v>
      </c>
      <c r="B57" s="68" t="s">
        <v>325</v>
      </c>
      <c r="C57" s="2">
        <v>2.516E-3</v>
      </c>
      <c r="D57" s="3">
        <v>61.46</v>
      </c>
      <c r="E57" s="14">
        <f t="shared" si="18"/>
        <v>340966.5588</v>
      </c>
      <c r="F57" s="52">
        <f t="shared" si="19"/>
        <v>340907.79812320002</v>
      </c>
      <c r="G57" s="47">
        <f t="shared" si="17"/>
        <v>135.49594519999999</v>
      </c>
      <c r="H57" s="47" t="s">
        <v>886</v>
      </c>
      <c r="J57" s="50">
        <f>VLOOKUP(B57,'EIS Calculation Mats'!$A$1:$B$664,2,FALSE)</f>
        <v>255</v>
      </c>
      <c r="K57" s="50" t="str">
        <f>VLOOKUP(B57,'EIS Calculation Mats'!$A$1:$B$664,1,FALSE)</f>
        <v>Propane</v>
      </c>
      <c r="M57" s="4">
        <v>2.2046199999999998</v>
      </c>
      <c r="O57" s="4">
        <f>D57*M57</f>
        <v>135.49594519999999</v>
      </c>
      <c r="V57" s="69" t="str">
        <f t="shared" si="6"/>
        <v>Propane gas. Assumes Fuel High Heat Content Value of 0.002516 mmBtu/dry scf</v>
      </c>
      <c r="W57" s="4" t="s">
        <v>915</v>
      </c>
      <c r="X57" s="119" t="str">
        <f t="shared" si="20"/>
        <v>Assumes Fuel High Heat Content Value of 0.002516 mmBtu/dry scf</v>
      </c>
    </row>
    <row r="58" spans="1:24" ht="16.5" x14ac:dyDescent="0.3">
      <c r="A58" s="2" t="s">
        <v>56</v>
      </c>
      <c r="B58" s="68" t="s">
        <v>236</v>
      </c>
      <c r="C58" s="2">
        <v>1.3879999999999999E-3</v>
      </c>
      <c r="D58" s="3">
        <v>59</v>
      </c>
      <c r="E58" s="14">
        <f t="shared" si="18"/>
        <v>180571.86000000002</v>
      </c>
      <c r="F58" s="52">
        <f t="shared" si="19"/>
        <v>180540.74103999999</v>
      </c>
      <c r="G58" s="47">
        <f t="shared" si="17"/>
        <v>130.07257999999999</v>
      </c>
      <c r="H58" s="47" t="s">
        <v>883</v>
      </c>
      <c r="J58" s="50">
        <f>VLOOKUP(B58,'EIS Calculation Mats'!$A$1:$B$664,2,FALSE)</f>
        <v>126</v>
      </c>
      <c r="K58" s="50" t="str">
        <f>VLOOKUP(B58,'EIS Calculation Mats'!$A$1:$B$664,1,FALSE)</f>
        <v>Gas</v>
      </c>
      <c r="M58" s="4">
        <v>2.2046199999999998</v>
      </c>
      <c r="O58" s="4">
        <f>D58*M58</f>
        <v>130.07257999999999</v>
      </c>
      <c r="V58" s="69" t="str">
        <f t="shared" si="6"/>
        <v>Assumes Fuel High Heat Content Value of 0.001388 mmBtu/dry scf</v>
      </c>
      <c r="W58" s="4"/>
      <c r="X58" s="119" t="str">
        <f t="shared" si="20"/>
        <v>Assumes Fuel High Heat Content Value of 0.001388 mmBtu/dry scf</v>
      </c>
    </row>
    <row r="59" spans="1:24" ht="17" x14ac:dyDescent="0.3">
      <c r="A59" s="5" t="s">
        <v>57</v>
      </c>
      <c r="B59" s="67" t="s">
        <v>57</v>
      </c>
      <c r="C59" s="6" t="s">
        <v>1</v>
      </c>
      <c r="D59" s="7" t="s">
        <v>126</v>
      </c>
      <c r="E59" s="15" t="s">
        <v>68</v>
      </c>
      <c r="F59" s="51" t="s">
        <v>68</v>
      </c>
      <c r="H59" s="51"/>
      <c r="I59" s="70" t="s">
        <v>103</v>
      </c>
      <c r="J59" s="52"/>
      <c r="K59" s="52"/>
      <c r="M59" s="4">
        <v>2.2046199999999998</v>
      </c>
      <c r="V59" s="69" t="str">
        <f t="shared" si="6"/>
        <v>XXXX</v>
      </c>
      <c r="W59" s="4" t="s">
        <v>926</v>
      </c>
      <c r="X59" s="119" t="s">
        <v>926</v>
      </c>
    </row>
    <row r="60" spans="1:24" s="88" customFormat="1" ht="16.5" x14ac:dyDescent="0.3">
      <c r="A60" s="85"/>
      <c r="B60" s="88" t="s">
        <v>894</v>
      </c>
      <c r="C60" s="4">
        <v>17.48</v>
      </c>
      <c r="D60" s="117">
        <v>93.8</v>
      </c>
      <c r="E60" s="14">
        <f t="shared" ref="E60:E65" si="21">D60*C60*2.205</f>
        <v>3615.3709200000003</v>
      </c>
      <c r="F60" s="52">
        <f t="shared" si="19"/>
        <v>3614747862.8799996</v>
      </c>
      <c r="G60" s="47">
        <f t="shared" si="17"/>
        <v>206.79335599999999</v>
      </c>
      <c r="H60" s="52">
        <v>17.48</v>
      </c>
      <c r="I60" s="86">
        <v>0</v>
      </c>
      <c r="J60" s="87"/>
      <c r="K60" s="87"/>
      <c r="M60" s="4">
        <v>2.2046199999999998</v>
      </c>
      <c r="O60" s="4">
        <f>D60*M60</f>
        <v>206.79335599999999</v>
      </c>
      <c r="V60" s="69" t="str">
        <f t="shared" si="6"/>
        <v xml:space="preserve"> Assumes Fuel High Heat Content Value of 17.48 mmBtu/short ton</v>
      </c>
      <c r="W60" s="88" t="s">
        <v>882</v>
      </c>
      <c r="X60" s="119" t="str">
        <f t="shared" ref="X60:X68" si="22">CONCATENATE("Assumes Fuel High Heat Content Value of ",C60," ",$C$59)</f>
        <v>Assumes Fuel High Heat Content Value of 17.48 mmBtu/short ton</v>
      </c>
    </row>
    <row r="61" spans="1:24" ht="28" x14ac:dyDescent="0.3">
      <c r="A61" s="130" t="s">
        <v>85</v>
      </c>
      <c r="B61" s="130" t="s">
        <v>150</v>
      </c>
      <c r="C61" s="130">
        <f>((100-I61)/100)*H61</f>
        <v>8.74</v>
      </c>
      <c r="D61" s="131">
        <v>93.8</v>
      </c>
      <c r="E61" s="132">
        <f t="shared" si="21"/>
        <v>1807.6854600000001</v>
      </c>
      <c r="F61" s="133">
        <f>C61*D61*2.20462</f>
        <v>1807.3739314399998</v>
      </c>
      <c r="G61" s="134">
        <f t="shared" si="17"/>
        <v>206.79335599999999</v>
      </c>
      <c r="H61" s="133">
        <v>17.48</v>
      </c>
      <c r="I61" s="133">
        <v>50</v>
      </c>
      <c r="J61" s="132">
        <f>VLOOKUP(B61,'EIS Calculation Mats'!$A$1:$B$664,2,FALSE)</f>
        <v>18</v>
      </c>
      <c r="K61" s="132" t="str">
        <f>VLOOKUP(B61,'EIS Calculation Mats'!$A$1:$B$664,1,FALSE)</f>
        <v>Wood Waste</v>
      </c>
      <c r="L61" s="134"/>
      <c r="M61" s="134">
        <v>2.2046199999999998</v>
      </c>
      <c r="O61" s="4">
        <f t="shared" ref="O61:O76" si="23">D61*M61</f>
        <v>206.79335599999999</v>
      </c>
      <c r="V61" s="69" t="str">
        <f t="shared" si="6"/>
        <v>Wood and Wood Residuals (50% moisture). Assumes Fuel High Heat Content Value of 8.74 mmBtu/short ton</v>
      </c>
      <c r="W61" s="72" t="s">
        <v>921</v>
      </c>
      <c r="X61" s="119" t="str">
        <f t="shared" si="22"/>
        <v>Assumes Fuel High Heat Content Value of 8.74 mmBtu/short ton</v>
      </c>
    </row>
    <row r="62" spans="1:24" ht="28" x14ac:dyDescent="0.3">
      <c r="A62" s="130" t="s">
        <v>105</v>
      </c>
      <c r="B62" s="130" t="s">
        <v>150</v>
      </c>
      <c r="C62" s="130">
        <f>((100-I62)/100)*H62</f>
        <v>10.488</v>
      </c>
      <c r="D62" s="131">
        <v>93.8</v>
      </c>
      <c r="E62" s="132">
        <f t="shared" si="21"/>
        <v>2169.2225519999997</v>
      </c>
      <c r="F62" s="133">
        <f t="shared" ref="F62:F68" si="24">C62*D62*2.20462</f>
        <v>2168.8487177279994</v>
      </c>
      <c r="G62" s="134">
        <f t="shared" si="17"/>
        <v>206.79335599999999</v>
      </c>
      <c r="H62" s="133">
        <v>17.48</v>
      </c>
      <c r="I62" s="133">
        <v>40</v>
      </c>
      <c r="J62" s="132">
        <f>VLOOKUP(B62,'EIS Calculation Mats'!$A$1:$B$664,2,FALSE)</f>
        <v>18</v>
      </c>
      <c r="K62" s="132" t="str">
        <f>VLOOKUP(B62,'EIS Calculation Mats'!$A$1:$B$664,1,FALSE)</f>
        <v>Wood Waste</v>
      </c>
      <c r="L62" s="134"/>
      <c r="M62" s="134">
        <v>2.2046199999999998</v>
      </c>
      <c r="O62" s="4">
        <f t="shared" si="23"/>
        <v>206.79335599999999</v>
      </c>
      <c r="V62" s="69" t="str">
        <f t="shared" si="6"/>
        <v>Wood and Wood Residuals (40% moisture). Assumes Fuel High Heat Content Value of 10.488 mmBtu/short ton</v>
      </c>
      <c r="W62" s="72" t="s">
        <v>922</v>
      </c>
      <c r="X62" s="119" t="str">
        <f t="shared" si="22"/>
        <v>Assumes Fuel High Heat Content Value of 10.488 mmBtu/short ton</v>
      </c>
    </row>
    <row r="63" spans="1:24" ht="28" x14ac:dyDescent="0.3">
      <c r="A63" s="130" t="s">
        <v>127</v>
      </c>
      <c r="B63" s="130" t="s">
        <v>150</v>
      </c>
      <c r="C63" s="130">
        <f>((100-I63)/100)*H63</f>
        <v>13.11</v>
      </c>
      <c r="D63" s="131">
        <v>93.8</v>
      </c>
      <c r="E63" s="132">
        <f t="shared" si="21"/>
        <v>2711.5281899999995</v>
      </c>
      <c r="F63" s="133">
        <f t="shared" si="24"/>
        <v>2711.0608971599995</v>
      </c>
      <c r="G63" s="134">
        <f t="shared" si="17"/>
        <v>206.79335599999999</v>
      </c>
      <c r="H63" s="133">
        <v>17.48</v>
      </c>
      <c r="I63" s="133">
        <v>25</v>
      </c>
      <c r="J63" s="132">
        <f>VLOOKUP(B63,'EIS Calculation Mats'!$A$1:$B$664,2,FALSE)</f>
        <v>18</v>
      </c>
      <c r="K63" s="132" t="str">
        <f>VLOOKUP(B63,'EIS Calculation Mats'!$A$1:$B$664,1,FALSE)</f>
        <v>Wood Waste</v>
      </c>
      <c r="L63" s="134"/>
      <c r="M63" s="134">
        <v>2.2046199999999998</v>
      </c>
      <c r="O63" s="4">
        <f t="shared" si="23"/>
        <v>206.79335599999999</v>
      </c>
      <c r="V63" s="69" t="str">
        <f t="shared" si="6"/>
        <v>Wood and Wood Residuals (25% moisture). Assumes Fuel High Heat Content Value of 13.11 mmBtu/short ton</v>
      </c>
      <c r="W63" s="72" t="s">
        <v>923</v>
      </c>
      <c r="X63" s="119" t="str">
        <f t="shared" si="22"/>
        <v>Assumes Fuel High Heat Content Value of 13.11 mmBtu/short ton</v>
      </c>
    </row>
    <row r="64" spans="1:24" ht="28" x14ac:dyDescent="0.3">
      <c r="A64" s="130" t="s">
        <v>104</v>
      </c>
      <c r="B64" s="130" t="s">
        <v>150</v>
      </c>
      <c r="C64" s="130">
        <f>((100-I64)/100)*H64</f>
        <v>13.984000000000002</v>
      </c>
      <c r="D64" s="131">
        <v>93.8</v>
      </c>
      <c r="E64" s="132">
        <f t="shared" si="21"/>
        <v>2892.2967360000002</v>
      </c>
      <c r="F64" s="133">
        <f t="shared" si="24"/>
        <v>2891.7982903039997</v>
      </c>
      <c r="G64" s="134">
        <f t="shared" si="17"/>
        <v>206.79335599999999</v>
      </c>
      <c r="H64" s="133">
        <v>17.48</v>
      </c>
      <c r="I64" s="133">
        <v>20</v>
      </c>
      <c r="J64" s="132">
        <f>VLOOKUP(B64,'EIS Calculation Mats'!$A$1:$B$664,2,FALSE)</f>
        <v>18</v>
      </c>
      <c r="K64" s="132" t="str">
        <f>VLOOKUP(B64,'EIS Calculation Mats'!$A$1:$B$664,1,FALSE)</f>
        <v>Wood Waste</v>
      </c>
      <c r="L64" s="134"/>
      <c r="M64" s="134">
        <v>2.2046199999999998</v>
      </c>
      <c r="O64" s="4">
        <f t="shared" si="23"/>
        <v>206.79335599999999</v>
      </c>
      <c r="V64" s="69" t="str">
        <f t="shared" si="6"/>
        <v>Wood and Wood Residuals (20% moisture). Assumes Fuel High Heat Content Value of 13.984 mmBtu/short ton</v>
      </c>
      <c r="W64" s="72" t="s">
        <v>924</v>
      </c>
      <c r="X64" s="119" t="str">
        <f t="shared" si="22"/>
        <v>Assumes Fuel High Heat Content Value of 13.984 mmBtu/short ton</v>
      </c>
    </row>
    <row r="65" spans="1:24" ht="28" x14ac:dyDescent="0.3">
      <c r="A65" s="130" t="s">
        <v>106</v>
      </c>
      <c r="B65" s="130" t="s">
        <v>150</v>
      </c>
      <c r="C65" s="130">
        <f>((100-I65)/100)*H65</f>
        <v>14.858000000000001</v>
      </c>
      <c r="D65" s="131">
        <v>93.8</v>
      </c>
      <c r="E65" s="132">
        <f t="shared" si="21"/>
        <v>3073.065282</v>
      </c>
      <c r="F65" s="133">
        <f t="shared" si="24"/>
        <v>3072.5356834479994</v>
      </c>
      <c r="G65" s="134">
        <f t="shared" si="17"/>
        <v>206.79335599999999</v>
      </c>
      <c r="H65" s="133">
        <v>17.48</v>
      </c>
      <c r="I65" s="133">
        <v>15</v>
      </c>
      <c r="J65" s="132">
        <f>VLOOKUP(B65,'EIS Calculation Mats'!$A$1:$B$664,2,FALSE)</f>
        <v>18</v>
      </c>
      <c r="K65" s="132" t="str">
        <f>VLOOKUP(B65,'EIS Calculation Mats'!$A$1:$B$664,1,FALSE)</f>
        <v>Wood Waste</v>
      </c>
      <c r="L65" s="134"/>
      <c r="M65" s="134">
        <v>2.2046199999999998</v>
      </c>
      <c r="O65" s="4">
        <f t="shared" si="23"/>
        <v>206.79335599999999</v>
      </c>
      <c r="V65" s="69" t="str">
        <f t="shared" si="6"/>
        <v>Wood and Wood Residuals (15% moisture). Assumes Fuel High Heat Content Value of 14.858 mmBtu/short ton</v>
      </c>
      <c r="W65" s="72" t="s">
        <v>925</v>
      </c>
      <c r="X65" s="119" t="str">
        <f t="shared" si="22"/>
        <v>Assumes Fuel High Heat Content Value of 14.858 mmBtu/short ton</v>
      </c>
    </row>
    <row r="66" spans="1:24" x14ac:dyDescent="0.3">
      <c r="A66" s="2" t="s">
        <v>58</v>
      </c>
      <c r="B66" s="68" t="s">
        <v>734</v>
      </c>
      <c r="C66" s="2">
        <v>8.25</v>
      </c>
      <c r="D66" s="3">
        <v>118.17</v>
      </c>
      <c r="E66" s="14">
        <f t="shared" ref="E66:E68" si="25">D66*C66*2.205</f>
        <v>2149.6600125</v>
      </c>
      <c r="F66" s="52">
        <f>C66*D66*2.20462</f>
        <v>2149.2895495499997</v>
      </c>
      <c r="G66" s="47">
        <f t="shared" ref="G66:G68" si="26">D66*2.20462</f>
        <v>260.51994539999998</v>
      </c>
      <c r="H66" s="63"/>
      <c r="J66" s="50">
        <f>VLOOKUP(B66,'EIS Calculation Mats'!$A$1:$B$664,2,FALSE)</f>
        <v>944</v>
      </c>
      <c r="K66" s="50" t="str">
        <f>VLOOKUP(B66,'EIS Calculation Mats'!$A$1:$B$664,1,FALSE)</f>
        <v>Wood/Vegetation/Leaves</v>
      </c>
      <c r="M66" s="4">
        <v>2.2046199999999998</v>
      </c>
      <c r="O66" s="4">
        <f t="shared" si="23"/>
        <v>260.51994539999998</v>
      </c>
      <c r="V66" s="69" t="str">
        <f t="shared" si="6"/>
        <v>Agricultural byproducts. Assumes Fuel High Heat Content Value of 8.25 mmBtu/short ton</v>
      </c>
      <c r="W66" s="4" t="s">
        <v>916</v>
      </c>
      <c r="X66" s="119" t="str">
        <f t="shared" si="22"/>
        <v>Assumes Fuel High Heat Content Value of 8.25 mmBtu/short ton</v>
      </c>
    </row>
    <row r="67" spans="1:24" x14ac:dyDescent="0.3">
      <c r="A67" s="2" t="s">
        <v>59</v>
      </c>
      <c r="B67" s="68" t="s">
        <v>59</v>
      </c>
      <c r="C67" s="11">
        <v>8</v>
      </c>
      <c r="D67" s="3">
        <v>111.84</v>
      </c>
      <c r="E67" s="14">
        <f t="shared" si="25"/>
        <v>1972.8576</v>
      </c>
      <c r="F67" s="52">
        <f t="shared" si="24"/>
        <v>1972.5176064</v>
      </c>
      <c r="G67" s="47">
        <f t="shared" si="26"/>
        <v>246.5647008</v>
      </c>
      <c r="H67" s="63"/>
      <c r="J67" s="50">
        <f>VLOOKUP(B67,'EIS Calculation Mats'!$A$1:$B$664,2,FALSE)</f>
        <v>231</v>
      </c>
      <c r="K67" s="50" t="str">
        <f>VLOOKUP(B67,'EIS Calculation Mats'!$A$1:$B$664,1,FALSE)</f>
        <v>Peat</v>
      </c>
      <c r="M67" s="4">
        <v>2.2046199999999998</v>
      </c>
      <c r="O67" s="4">
        <f t="shared" si="23"/>
        <v>246.5647008</v>
      </c>
      <c r="V67" s="69" t="str">
        <f t="shared" si="6"/>
        <v>Assumes Fuel High Heat Content Value of 8 mmBtu/short ton</v>
      </c>
      <c r="W67" s="4"/>
      <c r="X67" s="119" t="str">
        <f t="shared" si="22"/>
        <v>Assumes Fuel High Heat Content Value of 8 mmBtu/short ton</v>
      </c>
    </row>
    <row r="68" spans="1:24" x14ac:dyDescent="0.3">
      <c r="A68" s="2" t="s">
        <v>60</v>
      </c>
      <c r="B68" s="68" t="s">
        <v>434</v>
      </c>
      <c r="C68" s="2">
        <v>10.39</v>
      </c>
      <c r="D68" s="3">
        <v>105.51</v>
      </c>
      <c r="E68" s="14">
        <f t="shared" si="25"/>
        <v>2417.2288245</v>
      </c>
      <c r="F68" s="52">
        <f t="shared" si="24"/>
        <v>2416.8122499179999</v>
      </c>
      <c r="G68" s="47">
        <f t="shared" si="26"/>
        <v>232.60945619999998</v>
      </c>
      <c r="H68" s="63"/>
      <c r="J68" s="50">
        <f>VLOOKUP(B68,'EIS Calculation Mats'!$A$1:$B$664,2,FALSE)</f>
        <v>567</v>
      </c>
      <c r="K68" s="50" t="str">
        <f>VLOOKUP(B68,'EIS Calculation Mats'!$A$1:$B$664,1,FALSE)</f>
        <v>Solid Waste</v>
      </c>
      <c r="M68" s="4">
        <v>2.2046199999999998</v>
      </c>
      <c r="O68" s="4">
        <f t="shared" si="23"/>
        <v>232.60945619999998</v>
      </c>
      <c r="V68" s="69" t="str">
        <f t="shared" si="6"/>
        <v>Solid byproducts. Assumes Fuel High Heat Content Value of 10.39 mmBtu/short ton</v>
      </c>
      <c r="W68" s="4" t="s">
        <v>917</v>
      </c>
      <c r="X68" s="119" t="str">
        <f t="shared" si="22"/>
        <v>Assumes Fuel High Heat Content Value of 10.39 mmBtu/short ton</v>
      </c>
    </row>
    <row r="69" spans="1:24" ht="17" x14ac:dyDescent="0.3">
      <c r="A69" s="5" t="s">
        <v>61</v>
      </c>
      <c r="B69" s="67" t="s">
        <v>61</v>
      </c>
      <c r="C69" s="6" t="s">
        <v>896</v>
      </c>
      <c r="D69" s="7" t="s">
        <v>126</v>
      </c>
      <c r="E69" s="15" t="s">
        <v>70</v>
      </c>
      <c r="F69" s="51" t="s">
        <v>70</v>
      </c>
      <c r="G69" s="62"/>
      <c r="H69" s="62"/>
      <c r="J69" s="50"/>
      <c r="K69" s="50"/>
      <c r="M69" s="4">
        <v>2.2046199999999998</v>
      </c>
      <c r="V69" s="69" t="str">
        <f t="shared" si="6"/>
        <v>XXXX</v>
      </c>
      <c r="W69" s="4" t="s">
        <v>926</v>
      </c>
      <c r="X69" s="119" t="s">
        <v>926</v>
      </c>
    </row>
    <row r="70" spans="1:24" x14ac:dyDescent="0.3">
      <c r="A70" s="2" t="s">
        <v>62</v>
      </c>
      <c r="B70" s="68" t="s">
        <v>62</v>
      </c>
      <c r="C70" s="2">
        <v>4.8500000000000003E-4</v>
      </c>
      <c r="D70" s="3">
        <v>52.07</v>
      </c>
      <c r="E70" s="14">
        <f>D70*C70*2.205*1000000</f>
        <v>55684.959750000009</v>
      </c>
      <c r="F70" s="52">
        <f t="shared" ref="F70:F71" si="27">C70*D70*2.20462*1000000</f>
        <v>55675.363249000002</v>
      </c>
      <c r="G70" s="47">
        <f t="shared" ref="G70:G71" si="28">D70*2.20462</f>
        <v>114.79456339999999</v>
      </c>
      <c r="H70" s="63"/>
      <c r="J70" s="50">
        <f>VLOOKUP(B70,'EIS Calculation Mats'!$A$1:$B$664,2,FALSE)</f>
        <v>502</v>
      </c>
      <c r="K70" s="50" t="str">
        <f>VLOOKUP(B70,'EIS Calculation Mats'!$A$1:$B$664,1,FALSE)</f>
        <v>Landfill Gas</v>
      </c>
      <c r="M70" s="4">
        <v>2.2046199999999998</v>
      </c>
      <c r="O70" s="4">
        <f t="shared" si="23"/>
        <v>114.79456339999999</v>
      </c>
      <c r="V70" s="69" t="str">
        <f t="shared" ref="V70:V76" si="29">CONCATENATE(W70,X70)</f>
        <v>Assumes Fuel High Heat Content Value of 0.000485 mmBtu/dry scf</v>
      </c>
      <c r="W70" s="4"/>
      <c r="X70" s="119" t="str">
        <f>CONCATENATE("Assumes Fuel High Heat Content Value of ",C70," ",$C$69)</f>
        <v>Assumes Fuel High Heat Content Value of 0.000485 mmBtu/dry scf</v>
      </c>
    </row>
    <row r="71" spans="1:24" x14ac:dyDescent="0.3">
      <c r="A71" s="2" t="s">
        <v>63</v>
      </c>
      <c r="B71" s="68" t="s">
        <v>236</v>
      </c>
      <c r="C71" s="2">
        <v>6.5499999999999998E-4</v>
      </c>
      <c r="D71" s="3">
        <v>52.07</v>
      </c>
      <c r="E71" s="14">
        <f>D71*C71*2.205*1000000</f>
        <v>75203.399250000002</v>
      </c>
      <c r="F71" s="53">
        <f t="shared" si="27"/>
        <v>75190.439027</v>
      </c>
      <c r="G71" s="47">
        <f t="shared" si="28"/>
        <v>114.79456339999999</v>
      </c>
      <c r="H71" s="63"/>
      <c r="J71" s="50">
        <f>VLOOKUP(B71,'EIS Calculation Mats'!$A$1:$B$664,2,FALSE)</f>
        <v>126</v>
      </c>
      <c r="K71" s="50" t="str">
        <f>VLOOKUP(B71,'EIS Calculation Mats'!$A$1:$B$664,1,FALSE)</f>
        <v>Gas</v>
      </c>
      <c r="M71" s="4">
        <v>2.2046199999999998</v>
      </c>
      <c r="O71" s="4">
        <f t="shared" si="23"/>
        <v>114.79456339999999</v>
      </c>
      <c r="V71" s="69" t="str">
        <f t="shared" si="29"/>
        <v>Other Biomass Gases. Assumes Fuel High Heat Content Value of 0.000655 mmBtu/dry scf</v>
      </c>
      <c r="W71" s="4" t="s">
        <v>918</v>
      </c>
      <c r="X71" s="119" t="str">
        <f>CONCATENATE("Assumes Fuel High Heat Content Value of ",C71," ",$C$69)</f>
        <v>Assumes Fuel High Heat Content Value of 0.000655 mmBtu/dry scf</v>
      </c>
    </row>
    <row r="72" spans="1:24" ht="17" x14ac:dyDescent="0.3">
      <c r="A72" s="5" t="s">
        <v>64</v>
      </c>
      <c r="B72" s="67" t="s">
        <v>64</v>
      </c>
      <c r="C72" s="6" t="s">
        <v>15</v>
      </c>
      <c r="D72" s="7" t="s">
        <v>126</v>
      </c>
      <c r="E72" s="15" t="s">
        <v>69</v>
      </c>
      <c r="F72" s="51" t="s">
        <v>69</v>
      </c>
      <c r="G72" s="62"/>
      <c r="H72" s="62"/>
      <c r="J72" s="50"/>
      <c r="K72" s="50"/>
      <c r="M72" s="4">
        <v>2.2046199999999998</v>
      </c>
      <c r="V72" s="69" t="str">
        <f t="shared" si="29"/>
        <v>XXXX</v>
      </c>
      <c r="W72" s="4" t="s">
        <v>926</v>
      </c>
      <c r="X72" s="119" t="s">
        <v>926</v>
      </c>
    </row>
    <row r="73" spans="1:24" x14ac:dyDescent="0.3">
      <c r="A73" s="2" t="s">
        <v>27</v>
      </c>
      <c r="B73" s="68" t="s">
        <v>27</v>
      </c>
      <c r="C73" s="2">
        <v>8.4000000000000005E-2</v>
      </c>
      <c r="D73" s="3">
        <v>68.44</v>
      </c>
      <c r="E73" s="14">
        <f>D73*C73*2.205*1000</f>
        <v>12676.4568</v>
      </c>
      <c r="F73" s="54">
        <f>C73*D73*2.20462*1000</f>
        <v>12674.272195200001</v>
      </c>
      <c r="G73" s="47">
        <f t="shared" ref="G73:G76" si="30">D73*2.20462</f>
        <v>150.88419279999999</v>
      </c>
      <c r="H73" s="64"/>
      <c r="J73" s="50">
        <f>VLOOKUP(B73,'EIS Calculation Mats'!$A$1:$B$664,2,FALSE)</f>
        <v>79</v>
      </c>
      <c r="K73" s="50" t="str">
        <f>VLOOKUP(B73,'EIS Calculation Mats'!$A$1:$B$664,1,FALSE)</f>
        <v>Ethanol</v>
      </c>
      <c r="M73" s="4">
        <v>2.2046199999999998</v>
      </c>
      <c r="O73" s="4">
        <f t="shared" si="23"/>
        <v>150.88419279999999</v>
      </c>
      <c r="P73" s="61"/>
      <c r="Q73" s="61"/>
      <c r="V73" s="69" t="str">
        <f t="shared" si="29"/>
        <v>Assumes Fuel High Heat Content Value of 0.084 mmBtu/gallon</v>
      </c>
      <c r="W73" s="4"/>
      <c r="X73" s="119" t="str">
        <f>CONCATENATE("Assumes Fuel High Heat Content Value of ",C73," ",$C$72)</f>
        <v>Assumes Fuel High Heat Content Value of 0.084 mmBtu/gallon</v>
      </c>
    </row>
    <row r="74" spans="1:24" x14ac:dyDescent="0.3">
      <c r="A74" s="2" t="s">
        <v>65</v>
      </c>
      <c r="B74" s="68" t="s">
        <v>171</v>
      </c>
      <c r="C74" s="2">
        <v>0.128</v>
      </c>
      <c r="D74" s="3">
        <v>73.84</v>
      </c>
      <c r="E74" s="14">
        <f t="shared" ref="E74:E76" si="31">D74*C74*2.205*1000</f>
        <v>20840.601600000002</v>
      </c>
      <c r="F74" s="54">
        <f t="shared" ref="F74:F76" si="32">C74*D74*2.20462*1000</f>
        <v>20837.010022399998</v>
      </c>
      <c r="G74" s="47">
        <f t="shared" si="30"/>
        <v>162.78914079999998</v>
      </c>
      <c r="H74" s="64"/>
      <c r="J74" s="50">
        <f>VLOOKUP(B74,'EIS Calculation Mats'!$A$1:$B$664,2,FALSE)</f>
        <v>44</v>
      </c>
      <c r="K74" s="50" t="str">
        <f>VLOOKUP(B74,'EIS Calculation Mats'!$A$1:$B$664,1,FALSE)</f>
        <v>Diesel</v>
      </c>
      <c r="M74" s="4">
        <v>2.2046199999999998</v>
      </c>
      <c r="O74" s="4">
        <f t="shared" si="23"/>
        <v>162.78914079999998</v>
      </c>
      <c r="P74" s="61"/>
      <c r="Q74" s="61"/>
      <c r="V74" s="69" t="str">
        <f t="shared" si="29"/>
        <v>100% biodiesel. Assumes Fuel High Heat Content Value of 0.128 mmBtu/gallon</v>
      </c>
      <c r="W74" s="4" t="s">
        <v>919</v>
      </c>
      <c r="X74" s="119" t="str">
        <f t="shared" ref="X74:X76" si="33">CONCATENATE("Assumes Fuel High Heat Content Value of ",C74," ",$C$72)</f>
        <v>Assumes Fuel High Heat Content Value of 0.128 mmBtu/gallon</v>
      </c>
    </row>
    <row r="75" spans="1:24" x14ac:dyDescent="0.3">
      <c r="A75" s="2" t="s">
        <v>66</v>
      </c>
      <c r="B75" s="68" t="s">
        <v>66</v>
      </c>
      <c r="C75" s="2">
        <v>0.125</v>
      </c>
      <c r="D75" s="3">
        <v>71.06</v>
      </c>
      <c r="E75" s="14">
        <f t="shared" si="31"/>
        <v>19585.912500000002</v>
      </c>
      <c r="F75" s="54">
        <f t="shared" si="32"/>
        <v>19582.53715</v>
      </c>
      <c r="G75" s="47">
        <f t="shared" si="30"/>
        <v>156.6602972</v>
      </c>
      <c r="H75" s="64"/>
      <c r="J75" s="50">
        <f>VLOOKUP(B75,'EIS Calculation Mats'!$A$1:$B$664,2,FALSE)</f>
        <v>283</v>
      </c>
      <c r="K75" s="50" t="str">
        <f>VLOOKUP(B75,'EIS Calculation Mats'!$A$1:$B$664,1,FALSE)</f>
        <v>Rendered Animal Fat</v>
      </c>
      <c r="M75" s="4">
        <v>2.2046199999999998</v>
      </c>
      <c r="O75" s="4">
        <f t="shared" si="23"/>
        <v>156.6602972</v>
      </c>
      <c r="P75" s="61"/>
      <c r="Q75" s="61"/>
      <c r="V75" s="69" t="str">
        <f t="shared" si="29"/>
        <v>Assumes Fuel High Heat Content Value of 0.125 mmBtu/gallon</v>
      </c>
      <c r="W75" s="4"/>
      <c r="X75" s="119" t="str">
        <f t="shared" si="33"/>
        <v>Assumes Fuel High Heat Content Value of 0.125 mmBtu/gallon</v>
      </c>
    </row>
    <row r="76" spans="1:24" x14ac:dyDescent="0.3">
      <c r="A76" s="2" t="s">
        <v>67</v>
      </c>
      <c r="B76" s="68" t="s">
        <v>67</v>
      </c>
      <c r="C76" s="2">
        <v>0.12</v>
      </c>
      <c r="D76" s="3">
        <v>81.55</v>
      </c>
      <c r="E76" s="14">
        <f t="shared" si="31"/>
        <v>21578.129999999997</v>
      </c>
      <c r="F76" s="54">
        <f t="shared" si="32"/>
        <v>21574.411319999996</v>
      </c>
      <c r="G76" s="47">
        <f t="shared" si="30"/>
        <v>179.78676099999998</v>
      </c>
      <c r="H76" s="64"/>
      <c r="J76" s="50">
        <f>VLOOKUP(B76,'EIS Calculation Mats'!$A$1:$B$665,2,FALSE)</f>
        <v>993</v>
      </c>
      <c r="K76" s="50" t="str">
        <f>VLOOKUP(B76,'EIS Calculation Mats'!$A$1:$B$665,1,FALSE)</f>
        <v>Vegetable Oil</v>
      </c>
      <c r="M76" s="4">
        <v>2.2046199999999998</v>
      </c>
      <c r="O76" s="4">
        <f t="shared" si="23"/>
        <v>179.78676099999998</v>
      </c>
      <c r="P76" s="61"/>
      <c r="Q76" s="61"/>
      <c r="V76" s="69" t="str">
        <f t="shared" si="29"/>
        <v>Vegetable oil. Assumes Fuel High Heat Content Value of 0.12 mmBtu/gallon</v>
      </c>
      <c r="W76" s="4" t="s">
        <v>920</v>
      </c>
      <c r="X76" s="119" t="str">
        <f t="shared" si="33"/>
        <v>Assumes Fuel High Heat Content Value of 0.12 mmBtu/gallon</v>
      </c>
    </row>
  </sheetData>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6"/>
  <sheetViews>
    <sheetView workbookViewId="0">
      <selection activeCell="I4" sqref="I4:M76"/>
    </sheetView>
  </sheetViews>
  <sheetFormatPr defaultColWidth="9.08984375" defaultRowHeight="14" x14ac:dyDescent="0.3"/>
  <cols>
    <col min="1" max="1" width="42.54296875" style="4" bestFit="1" customWidth="1"/>
    <col min="2" max="2" width="42.54296875" style="47" customWidth="1"/>
    <col min="3" max="3" width="18" style="4" bestFit="1" customWidth="1"/>
    <col min="4" max="4" width="16.54296875" style="4" bestFit="1" customWidth="1"/>
    <col min="5" max="5" width="17.6328125" style="55" bestFit="1" customWidth="1"/>
    <col min="6" max="6" width="17.6328125" style="55" customWidth="1"/>
    <col min="7" max="7" width="15.453125" style="4" bestFit="1" customWidth="1"/>
    <col min="8" max="8" width="10.36328125" style="4" bestFit="1" customWidth="1"/>
    <col min="9" max="10" width="9.08984375" style="4"/>
    <col min="11" max="11" width="17.1796875" style="4" customWidth="1"/>
    <col min="12" max="12" width="9.08984375" style="4"/>
    <col min="13" max="13" width="15.6328125" style="4" customWidth="1"/>
    <col min="14" max="16384" width="9.08984375" style="4"/>
  </cols>
  <sheetData>
    <row r="1" spans="1:13" x14ac:dyDescent="0.3">
      <c r="A1" s="145" t="s">
        <v>134</v>
      </c>
      <c r="B1" s="145"/>
      <c r="C1" s="145"/>
      <c r="E1" s="139"/>
      <c r="F1" s="139"/>
      <c r="G1" s="4" t="s">
        <v>817</v>
      </c>
    </row>
    <row r="2" spans="1:13" x14ac:dyDescent="0.3">
      <c r="B2" s="73"/>
      <c r="E2" s="139"/>
      <c r="F2" s="139"/>
    </row>
    <row r="3" spans="1:13" ht="28" x14ac:dyDescent="0.3">
      <c r="A3" s="1"/>
      <c r="B3" s="66"/>
      <c r="C3" s="1" t="s">
        <v>72</v>
      </c>
      <c r="D3" s="1" t="s">
        <v>77</v>
      </c>
      <c r="E3" s="56" t="s">
        <v>73</v>
      </c>
      <c r="F3" s="94" t="s">
        <v>885</v>
      </c>
    </row>
    <row r="4" spans="1:13" ht="34.5" customHeight="1" x14ac:dyDescent="0.3">
      <c r="A4" s="5" t="s">
        <v>0</v>
      </c>
      <c r="B4" s="67" t="s">
        <v>815</v>
      </c>
      <c r="C4" s="6" t="s">
        <v>1</v>
      </c>
      <c r="D4" s="7" t="s">
        <v>75</v>
      </c>
      <c r="E4" s="57" t="s">
        <v>76</v>
      </c>
      <c r="F4" s="94" t="s">
        <v>132</v>
      </c>
      <c r="I4" s="140" t="s">
        <v>130</v>
      </c>
      <c r="J4" s="94" t="s">
        <v>131</v>
      </c>
      <c r="K4" s="57" t="s">
        <v>76</v>
      </c>
      <c r="L4" s="47"/>
      <c r="M4" s="94" t="s">
        <v>132</v>
      </c>
    </row>
    <row r="5" spans="1:13" x14ac:dyDescent="0.3">
      <c r="A5" s="2" t="s">
        <v>2</v>
      </c>
      <c r="B5" s="68" t="s">
        <v>2</v>
      </c>
      <c r="C5" s="2">
        <v>25.09</v>
      </c>
      <c r="D5" s="99">
        <v>1.0999999999999999E-2</v>
      </c>
      <c r="E5" s="91">
        <f>D5*C5*2.205</f>
        <v>0.6085579499999999</v>
      </c>
      <c r="F5" s="47">
        <f>D5*2.20462</f>
        <v>2.4250819999999996E-2</v>
      </c>
      <c r="I5" s="47">
        <f t="shared" ref="I5:I13" si="0">D5*C5</f>
        <v>0.27598999999999996</v>
      </c>
      <c r="J5" s="47">
        <v>2.2046199999999998</v>
      </c>
      <c r="K5" s="47">
        <f>I5*J5</f>
        <v>0.6084530737999998</v>
      </c>
      <c r="L5" s="47"/>
      <c r="M5" s="47">
        <f t="shared" ref="M5:M13" si="1">D5*J5</f>
        <v>2.4250819999999996E-2</v>
      </c>
    </row>
    <row r="6" spans="1:13" x14ac:dyDescent="0.3">
      <c r="A6" s="2" t="s">
        <v>3</v>
      </c>
      <c r="B6" s="68" t="s">
        <v>477</v>
      </c>
      <c r="C6" s="2">
        <v>24.93</v>
      </c>
      <c r="D6" s="99">
        <v>1.0999999999999999E-2</v>
      </c>
      <c r="E6" s="91">
        <f t="shared" ref="E6:E13" si="2">D6*C6*2.205</f>
        <v>0.60467715</v>
      </c>
      <c r="F6" s="47">
        <f t="shared" ref="F6:F13" si="3">D6*2.20462</f>
        <v>2.4250819999999996E-2</v>
      </c>
      <c r="I6" s="47">
        <f t="shared" si="0"/>
        <v>0.27422999999999997</v>
      </c>
      <c r="J6" s="47">
        <v>2.2046199999999998</v>
      </c>
      <c r="K6" s="47">
        <f t="shared" ref="K6:K13" si="4">I6*J6</f>
        <v>0.60457294259999994</v>
      </c>
      <c r="L6" s="47"/>
      <c r="M6" s="47">
        <f t="shared" si="1"/>
        <v>2.4250819999999996E-2</v>
      </c>
    </row>
    <row r="7" spans="1:13" x14ac:dyDescent="0.3">
      <c r="A7" s="2" t="s">
        <v>4</v>
      </c>
      <c r="B7" s="68" t="s">
        <v>379</v>
      </c>
      <c r="C7" s="2">
        <v>17.25</v>
      </c>
      <c r="D7" s="99">
        <v>1.0999999999999999E-2</v>
      </c>
      <c r="E7" s="91">
        <f t="shared" si="2"/>
        <v>0.41839875000000004</v>
      </c>
      <c r="F7" s="47">
        <f t="shared" si="3"/>
        <v>2.4250819999999996E-2</v>
      </c>
      <c r="I7" s="47">
        <f t="shared" si="0"/>
        <v>0.18975</v>
      </c>
      <c r="J7" s="47">
        <v>2.2046199999999998</v>
      </c>
      <c r="K7" s="47">
        <f t="shared" si="4"/>
        <v>0.41832664499999994</v>
      </c>
      <c r="L7" s="47"/>
      <c r="M7" s="47">
        <f t="shared" si="1"/>
        <v>2.4250819999999996E-2</v>
      </c>
    </row>
    <row r="8" spans="1:13" x14ac:dyDescent="0.3">
      <c r="A8" s="2" t="s">
        <v>5</v>
      </c>
      <c r="B8" s="68" t="s">
        <v>5</v>
      </c>
      <c r="C8" s="2">
        <v>14.21</v>
      </c>
      <c r="D8" s="99">
        <v>1.0999999999999999E-2</v>
      </c>
      <c r="E8" s="91">
        <f t="shared" si="2"/>
        <v>0.34466355000000004</v>
      </c>
      <c r="F8" s="47">
        <f t="shared" si="3"/>
        <v>2.4250819999999996E-2</v>
      </c>
      <c r="I8" s="47">
        <f t="shared" si="0"/>
        <v>0.15631</v>
      </c>
      <c r="J8" s="47">
        <v>2.2046199999999998</v>
      </c>
      <c r="K8" s="47">
        <f t="shared" si="4"/>
        <v>0.34460415219999996</v>
      </c>
      <c r="L8" s="47"/>
      <c r="M8" s="47">
        <f t="shared" si="1"/>
        <v>2.4250819999999996E-2</v>
      </c>
    </row>
    <row r="9" spans="1:13" x14ac:dyDescent="0.3">
      <c r="A9" s="2" t="s">
        <v>6</v>
      </c>
      <c r="B9" s="68" t="s">
        <v>516</v>
      </c>
      <c r="C9" s="2">
        <v>24.8</v>
      </c>
      <c r="D9" s="99">
        <v>1.0999999999999999E-2</v>
      </c>
      <c r="E9" s="91">
        <f t="shared" si="2"/>
        <v>0.60152399999999995</v>
      </c>
      <c r="F9" s="47">
        <f t="shared" si="3"/>
        <v>2.4250819999999996E-2</v>
      </c>
      <c r="I9" s="47">
        <f t="shared" si="0"/>
        <v>0.27279999999999999</v>
      </c>
      <c r="J9" s="47">
        <v>2.2046199999999998</v>
      </c>
      <c r="K9" s="47">
        <f t="shared" si="4"/>
        <v>0.60142033599999989</v>
      </c>
      <c r="L9" s="47"/>
      <c r="M9" s="47">
        <f t="shared" si="1"/>
        <v>2.4250819999999996E-2</v>
      </c>
    </row>
    <row r="10" spans="1:13" x14ac:dyDescent="0.3">
      <c r="A10" s="2" t="s">
        <v>7</v>
      </c>
      <c r="B10" s="68" t="s">
        <v>510</v>
      </c>
      <c r="C10" s="2">
        <v>21.39</v>
      </c>
      <c r="D10" s="99">
        <v>1.0999999999999999E-2</v>
      </c>
      <c r="E10" s="91">
        <f t="shared" si="2"/>
        <v>0.51881445000000004</v>
      </c>
      <c r="F10" s="47">
        <f t="shared" si="3"/>
        <v>2.4250819999999996E-2</v>
      </c>
      <c r="I10" s="47">
        <f t="shared" si="0"/>
        <v>0.23529</v>
      </c>
      <c r="J10" s="47">
        <v>2.2046199999999998</v>
      </c>
      <c r="K10" s="47">
        <f t="shared" si="4"/>
        <v>0.51872503979999995</v>
      </c>
      <c r="L10" s="47"/>
      <c r="M10" s="47">
        <f t="shared" si="1"/>
        <v>2.4250819999999996E-2</v>
      </c>
    </row>
    <row r="11" spans="1:13" x14ac:dyDescent="0.3">
      <c r="A11" s="2" t="s">
        <v>8</v>
      </c>
      <c r="B11" s="68" t="s">
        <v>510</v>
      </c>
      <c r="C11" s="2">
        <v>26.28</v>
      </c>
      <c r="D11" s="99">
        <v>1.0999999999999999E-2</v>
      </c>
      <c r="E11" s="91">
        <f t="shared" si="2"/>
        <v>0.63742140000000003</v>
      </c>
      <c r="F11" s="47">
        <f t="shared" si="3"/>
        <v>2.4250819999999996E-2</v>
      </c>
      <c r="I11" s="47">
        <f t="shared" si="0"/>
        <v>0.28908</v>
      </c>
      <c r="J11" s="47">
        <v>2.2046199999999998</v>
      </c>
      <c r="K11" s="47">
        <f t="shared" si="4"/>
        <v>0.63731154959999992</v>
      </c>
      <c r="L11" s="47"/>
      <c r="M11" s="47">
        <f t="shared" si="1"/>
        <v>2.4250819999999996E-2</v>
      </c>
    </row>
    <row r="12" spans="1:13" x14ac:dyDescent="0.3">
      <c r="A12" s="2" t="s">
        <v>9</v>
      </c>
      <c r="B12" s="68" t="s">
        <v>510</v>
      </c>
      <c r="C12" s="2">
        <v>22.35</v>
      </c>
      <c r="D12" s="99">
        <v>1.0999999999999999E-2</v>
      </c>
      <c r="E12" s="91">
        <f t="shared" si="2"/>
        <v>0.54209925000000003</v>
      </c>
      <c r="F12" s="47">
        <f t="shared" si="3"/>
        <v>2.4250819999999996E-2</v>
      </c>
      <c r="I12" s="47">
        <f t="shared" si="0"/>
        <v>0.24585000000000001</v>
      </c>
      <c r="J12" s="47">
        <v>2.2046199999999998</v>
      </c>
      <c r="K12" s="47">
        <f t="shared" si="4"/>
        <v>0.542005827</v>
      </c>
      <c r="L12" s="47"/>
      <c r="M12" s="47">
        <f t="shared" si="1"/>
        <v>2.4250819999999996E-2</v>
      </c>
    </row>
    <row r="13" spans="1:13" x14ac:dyDescent="0.3">
      <c r="A13" s="2" t="s">
        <v>10</v>
      </c>
      <c r="B13" s="68" t="s">
        <v>510</v>
      </c>
      <c r="C13" s="2">
        <v>19.73</v>
      </c>
      <c r="D13" s="99">
        <v>1.0999999999999999E-2</v>
      </c>
      <c r="E13" s="91">
        <f t="shared" si="2"/>
        <v>0.47855115000000004</v>
      </c>
      <c r="F13" s="47">
        <f t="shared" si="3"/>
        <v>2.4250819999999996E-2</v>
      </c>
      <c r="I13" s="47">
        <f t="shared" si="0"/>
        <v>0.21703</v>
      </c>
      <c r="J13" s="47">
        <v>2.2046199999999998</v>
      </c>
      <c r="K13" s="47">
        <f t="shared" si="4"/>
        <v>0.47846867859999997</v>
      </c>
      <c r="L13" s="47"/>
      <c r="M13" s="47">
        <f t="shared" si="1"/>
        <v>2.4250819999999996E-2</v>
      </c>
    </row>
    <row r="14" spans="1:13" x14ac:dyDescent="0.3">
      <c r="A14" s="5" t="s">
        <v>11</v>
      </c>
      <c r="B14" s="67" t="s">
        <v>11</v>
      </c>
      <c r="C14" s="6" t="s">
        <v>12</v>
      </c>
      <c r="D14" s="7" t="s">
        <v>75</v>
      </c>
      <c r="E14" s="56" t="s">
        <v>74</v>
      </c>
      <c r="F14" s="95"/>
      <c r="I14" s="47"/>
      <c r="J14" s="47">
        <v>2.2046199999999998</v>
      </c>
      <c r="K14" s="47"/>
      <c r="L14" s="47"/>
      <c r="M14" s="47"/>
    </row>
    <row r="15" spans="1:13" x14ac:dyDescent="0.3">
      <c r="A15" s="2" t="s">
        <v>13</v>
      </c>
      <c r="B15" s="68" t="s">
        <v>291</v>
      </c>
      <c r="C15" s="2">
        <v>1.026E-3</v>
      </c>
      <c r="D15" s="100">
        <v>1E-3</v>
      </c>
      <c r="E15" s="101">
        <f>D15*C15*2.205*1000000</f>
        <v>2.26233</v>
      </c>
      <c r="F15" s="47">
        <f>D15*2.20462</f>
        <v>2.20462E-3</v>
      </c>
      <c r="I15" s="47"/>
      <c r="J15" s="47">
        <v>2.2046199999999998</v>
      </c>
      <c r="K15" s="47"/>
      <c r="L15" s="47"/>
      <c r="M15" s="141">
        <f>D15*J15</f>
        <v>2.20462E-3</v>
      </c>
    </row>
    <row r="16" spans="1:13" x14ac:dyDescent="0.3">
      <c r="A16" s="5" t="s">
        <v>14</v>
      </c>
      <c r="B16" s="67" t="s">
        <v>14</v>
      </c>
      <c r="C16" s="6" t="s">
        <v>15</v>
      </c>
      <c r="D16" s="7" t="s">
        <v>75</v>
      </c>
      <c r="E16" s="56" t="s">
        <v>78</v>
      </c>
      <c r="F16" s="95"/>
      <c r="I16" s="47"/>
      <c r="J16" s="47">
        <v>2.2046199999999998</v>
      </c>
      <c r="K16" s="47"/>
      <c r="L16" s="47"/>
      <c r="M16" s="47"/>
    </row>
    <row r="17" spans="1:13" ht="14.5" x14ac:dyDescent="0.35">
      <c r="A17" s="2" t="s">
        <v>16</v>
      </c>
      <c r="B17" t="s">
        <v>614</v>
      </c>
      <c r="C17" s="2">
        <v>0.13900000000000001</v>
      </c>
      <c r="D17" s="100">
        <v>3.0000000000000001E-3</v>
      </c>
      <c r="E17" s="101">
        <f>D17*C17*2.205*1000</f>
        <v>0.91948500000000011</v>
      </c>
      <c r="F17" s="47">
        <f t="shared" ref="F17:F48" si="5">D17*2.20462</f>
        <v>6.6138599999999992E-3</v>
      </c>
      <c r="I17" s="47"/>
      <c r="J17" s="47">
        <v>2.2046199999999998</v>
      </c>
      <c r="K17" s="47"/>
      <c r="L17" s="47"/>
      <c r="M17" s="47">
        <f t="shared" ref="M17:M48" si="6">D17*J17</f>
        <v>6.6138599999999992E-3</v>
      </c>
    </row>
    <row r="18" spans="1:13" ht="14.5" x14ac:dyDescent="0.35">
      <c r="A18" s="2" t="s">
        <v>17</v>
      </c>
      <c r="B18" t="s">
        <v>178</v>
      </c>
      <c r="C18" s="2">
        <v>0.13800000000000001</v>
      </c>
      <c r="D18" s="100">
        <v>3.0000000000000001E-3</v>
      </c>
      <c r="E18" s="101">
        <f t="shared" ref="E18:E48" si="7">D18*C18*2.205*1000</f>
        <v>0.91287000000000007</v>
      </c>
      <c r="F18" s="47">
        <f t="shared" si="5"/>
        <v>6.6138599999999992E-3</v>
      </c>
      <c r="I18" s="47"/>
      <c r="J18" s="47">
        <v>2.2046199999999998</v>
      </c>
      <c r="K18" s="47"/>
      <c r="L18" s="47"/>
      <c r="M18" s="47">
        <f t="shared" si="6"/>
        <v>6.6138599999999992E-3</v>
      </c>
    </row>
    <row r="19" spans="1:13" ht="14.5" x14ac:dyDescent="0.35">
      <c r="A19" s="2" t="s">
        <v>18</v>
      </c>
      <c r="B19" t="s">
        <v>615</v>
      </c>
      <c r="C19" s="2">
        <v>0.14599999999999999</v>
      </c>
      <c r="D19" s="100">
        <v>3.0000000000000001E-3</v>
      </c>
      <c r="E19" s="101">
        <f t="shared" si="7"/>
        <v>0.96579000000000004</v>
      </c>
      <c r="F19" s="47">
        <f t="shared" si="5"/>
        <v>6.6138599999999992E-3</v>
      </c>
      <c r="I19" s="47"/>
      <c r="J19" s="47">
        <v>2.2046199999999998</v>
      </c>
      <c r="K19" s="47"/>
      <c r="L19" s="47"/>
      <c r="M19" s="47">
        <f t="shared" si="6"/>
        <v>6.6138599999999992E-3</v>
      </c>
    </row>
    <row r="20" spans="1:13" ht="14.5" x14ac:dyDescent="0.35">
      <c r="A20" s="2" t="s">
        <v>19</v>
      </c>
      <c r="B20" t="s">
        <v>712</v>
      </c>
      <c r="C20" s="2">
        <v>0.14000000000000001</v>
      </c>
      <c r="D20" s="100">
        <v>3.0000000000000001E-3</v>
      </c>
      <c r="E20" s="101">
        <f t="shared" si="7"/>
        <v>0.92610000000000026</v>
      </c>
      <c r="F20" s="47">
        <f t="shared" si="5"/>
        <v>6.6138599999999992E-3</v>
      </c>
      <c r="I20" s="47"/>
      <c r="J20" s="47">
        <v>2.2046199999999998</v>
      </c>
      <c r="K20" s="47"/>
      <c r="L20" s="47"/>
      <c r="M20" s="47">
        <f t="shared" si="6"/>
        <v>6.6138599999999992E-3</v>
      </c>
    </row>
    <row r="21" spans="1:13" ht="14.5" x14ac:dyDescent="0.35">
      <c r="A21" s="2" t="s">
        <v>20</v>
      </c>
      <c r="B21" t="s">
        <v>713</v>
      </c>
      <c r="C21" s="2">
        <v>0.15</v>
      </c>
      <c r="D21" s="100">
        <v>3.0000000000000001E-3</v>
      </c>
      <c r="E21" s="101">
        <f t="shared" si="7"/>
        <v>0.99225000000000008</v>
      </c>
      <c r="F21" s="47">
        <f t="shared" si="5"/>
        <v>6.6138599999999992E-3</v>
      </c>
      <c r="I21" s="47"/>
      <c r="J21" s="47">
        <v>2.2046199999999998</v>
      </c>
      <c r="K21" s="47"/>
      <c r="L21" s="47"/>
      <c r="M21" s="47">
        <f t="shared" si="6"/>
        <v>6.6138599999999992E-3</v>
      </c>
    </row>
    <row r="22" spans="1:13" x14ac:dyDescent="0.3">
      <c r="A22" s="2" t="s">
        <v>21</v>
      </c>
      <c r="B22" s="68" t="s">
        <v>295</v>
      </c>
      <c r="C22" s="2">
        <v>0.13800000000000001</v>
      </c>
      <c r="D22" s="100">
        <v>3.0000000000000001E-3</v>
      </c>
      <c r="E22" s="101">
        <f t="shared" si="7"/>
        <v>0.91287000000000007</v>
      </c>
      <c r="F22" s="47">
        <f t="shared" si="5"/>
        <v>6.6138599999999992E-3</v>
      </c>
      <c r="I22" s="47"/>
      <c r="J22" s="47">
        <v>2.2046199999999998</v>
      </c>
      <c r="K22" s="47"/>
      <c r="L22" s="47"/>
      <c r="M22" s="47">
        <f t="shared" si="6"/>
        <v>6.6138599999999992E-3</v>
      </c>
    </row>
    <row r="23" spans="1:13" x14ac:dyDescent="0.3">
      <c r="A23" s="2" t="s">
        <v>22</v>
      </c>
      <c r="B23" s="68" t="s">
        <v>22</v>
      </c>
      <c r="C23" s="2">
        <v>0.13500000000000001</v>
      </c>
      <c r="D23" s="100">
        <v>3.0000000000000001E-3</v>
      </c>
      <c r="E23" s="101">
        <f t="shared" si="7"/>
        <v>0.89302500000000007</v>
      </c>
      <c r="F23" s="47">
        <f t="shared" si="5"/>
        <v>6.6138599999999992E-3</v>
      </c>
      <c r="I23" s="47"/>
      <c r="J23" s="47">
        <v>2.2046199999999998</v>
      </c>
      <c r="K23" s="47"/>
      <c r="L23" s="47"/>
      <c r="M23" s="47">
        <f t="shared" si="6"/>
        <v>6.6138599999999992E-3</v>
      </c>
    </row>
    <row r="24" spans="1:13" ht="16.5" x14ac:dyDescent="0.3">
      <c r="A24" s="2" t="s">
        <v>23</v>
      </c>
      <c r="B24" s="68" t="s">
        <v>272</v>
      </c>
      <c r="C24" s="2">
        <v>9.1999999999999998E-2</v>
      </c>
      <c r="D24" s="100">
        <v>3.0000000000000001E-3</v>
      </c>
      <c r="E24" s="101">
        <f t="shared" si="7"/>
        <v>0.6085799999999999</v>
      </c>
      <c r="F24" s="47">
        <f t="shared" si="5"/>
        <v>6.6138599999999992E-3</v>
      </c>
      <c r="I24" s="47"/>
      <c r="J24" s="47">
        <v>2.2046199999999998</v>
      </c>
      <c r="K24" s="47"/>
      <c r="L24" s="47"/>
      <c r="M24" s="47">
        <f t="shared" si="6"/>
        <v>6.6138599999999992E-3</v>
      </c>
    </row>
    <row r="25" spans="1:13" ht="16.5" x14ac:dyDescent="0.3">
      <c r="A25" s="2" t="s">
        <v>24</v>
      </c>
      <c r="B25" s="68" t="s">
        <v>325</v>
      </c>
      <c r="C25" s="2">
        <v>9.0999999999999998E-2</v>
      </c>
      <c r="D25" s="100">
        <v>3.0000000000000001E-3</v>
      </c>
      <c r="E25" s="101">
        <f t="shared" si="7"/>
        <v>0.60196500000000008</v>
      </c>
      <c r="F25" s="47">
        <f t="shared" si="5"/>
        <v>6.6138599999999992E-3</v>
      </c>
      <c r="I25" s="47"/>
      <c r="J25" s="47">
        <v>2.2046199999999998</v>
      </c>
      <c r="K25" s="47"/>
      <c r="L25" s="47"/>
      <c r="M25" s="47">
        <f t="shared" si="6"/>
        <v>6.6138599999999992E-3</v>
      </c>
    </row>
    <row r="26" spans="1:13" ht="16.5" x14ac:dyDescent="0.3">
      <c r="A26" s="2" t="s">
        <v>25</v>
      </c>
      <c r="B26" s="68" t="s">
        <v>327</v>
      </c>
      <c r="C26" s="2">
        <v>9.0999999999999998E-2</v>
      </c>
      <c r="D26" s="100">
        <v>3.0000000000000001E-3</v>
      </c>
      <c r="E26" s="101">
        <f t="shared" si="7"/>
        <v>0.60196500000000008</v>
      </c>
      <c r="F26" s="47">
        <f t="shared" si="5"/>
        <v>6.6138599999999992E-3</v>
      </c>
      <c r="I26" s="47"/>
      <c r="J26" s="47">
        <v>2.2046199999999998</v>
      </c>
      <c r="K26" s="47"/>
      <c r="L26" s="47"/>
      <c r="M26" s="47">
        <f t="shared" si="6"/>
        <v>6.6138599999999992E-3</v>
      </c>
    </row>
    <row r="27" spans="1:13" ht="16.5" x14ac:dyDescent="0.3">
      <c r="A27" s="2" t="s">
        <v>26</v>
      </c>
      <c r="B27" s="68" t="s">
        <v>622</v>
      </c>
      <c r="C27" s="2">
        <v>6.8000000000000005E-2</v>
      </c>
      <c r="D27" s="100">
        <v>3.0000000000000001E-3</v>
      </c>
      <c r="E27" s="101">
        <f t="shared" si="7"/>
        <v>0.44982000000000011</v>
      </c>
      <c r="F27" s="47">
        <f t="shared" si="5"/>
        <v>6.6138599999999992E-3</v>
      </c>
      <c r="I27" s="47"/>
      <c r="J27" s="47">
        <v>2.2046199999999998</v>
      </c>
      <c r="K27" s="47"/>
      <c r="L27" s="47"/>
      <c r="M27" s="47">
        <f t="shared" si="6"/>
        <v>6.6138599999999992E-3</v>
      </c>
    </row>
    <row r="28" spans="1:13" x14ac:dyDescent="0.3">
      <c r="A28" s="2" t="s">
        <v>27</v>
      </c>
      <c r="B28" s="68" t="s">
        <v>27</v>
      </c>
      <c r="C28" s="2">
        <v>8.4000000000000005E-2</v>
      </c>
      <c r="D28" s="100">
        <v>3.0000000000000001E-3</v>
      </c>
      <c r="E28" s="101">
        <f t="shared" si="7"/>
        <v>0.55566000000000004</v>
      </c>
      <c r="F28" s="47">
        <f t="shared" si="5"/>
        <v>6.6138599999999992E-3</v>
      </c>
      <c r="I28" s="47"/>
      <c r="J28" s="47">
        <v>2.2046199999999998</v>
      </c>
      <c r="K28" s="47"/>
      <c r="L28" s="47"/>
      <c r="M28" s="47">
        <f t="shared" si="6"/>
        <v>6.6138599999999992E-3</v>
      </c>
    </row>
    <row r="29" spans="1:13" ht="16.5" x14ac:dyDescent="0.3">
      <c r="A29" s="2" t="s">
        <v>28</v>
      </c>
      <c r="B29" s="68" t="s">
        <v>204</v>
      </c>
      <c r="C29" s="2">
        <v>5.8000000000000003E-2</v>
      </c>
      <c r="D29" s="100">
        <v>3.0000000000000001E-3</v>
      </c>
      <c r="E29" s="101">
        <f t="shared" si="7"/>
        <v>0.38367000000000001</v>
      </c>
      <c r="F29" s="47">
        <f t="shared" si="5"/>
        <v>6.6138599999999992E-3</v>
      </c>
      <c r="I29" s="47"/>
      <c r="J29" s="47">
        <v>2.2046199999999998</v>
      </c>
      <c r="K29" s="47"/>
      <c r="L29" s="47"/>
      <c r="M29" s="47">
        <f t="shared" si="6"/>
        <v>6.6138599999999992E-3</v>
      </c>
    </row>
    <row r="30" spans="1:13" ht="16.5" x14ac:dyDescent="0.3">
      <c r="A30" s="2" t="s">
        <v>29</v>
      </c>
      <c r="B30" s="68" t="s">
        <v>800</v>
      </c>
      <c r="C30" s="2">
        <v>9.9000000000000005E-2</v>
      </c>
      <c r="D30" s="100">
        <v>3.0000000000000001E-3</v>
      </c>
      <c r="E30" s="101">
        <f t="shared" si="7"/>
        <v>0.65488500000000005</v>
      </c>
      <c r="F30" s="47">
        <f t="shared" si="5"/>
        <v>6.6138599999999992E-3</v>
      </c>
      <c r="I30" s="47"/>
      <c r="J30" s="47">
        <v>2.2046199999999998</v>
      </c>
      <c r="K30" s="47"/>
      <c r="L30" s="47"/>
      <c r="M30" s="47">
        <f t="shared" si="6"/>
        <v>6.6138599999999992E-3</v>
      </c>
    </row>
    <row r="31" spans="1:13" ht="16.5" x14ac:dyDescent="0.3">
      <c r="A31" s="2" t="s">
        <v>30</v>
      </c>
      <c r="B31" s="68" t="s">
        <v>647</v>
      </c>
      <c r="C31" s="2">
        <v>0.10299999999999999</v>
      </c>
      <c r="D31" s="100">
        <v>3.0000000000000001E-3</v>
      </c>
      <c r="E31" s="101">
        <f t="shared" si="7"/>
        <v>0.68134499999999998</v>
      </c>
      <c r="F31" s="47">
        <f t="shared" si="5"/>
        <v>6.6138599999999992E-3</v>
      </c>
      <c r="I31" s="47"/>
      <c r="J31" s="47">
        <v>2.2046199999999998</v>
      </c>
      <c r="K31" s="47"/>
      <c r="L31" s="47"/>
      <c r="M31" s="47">
        <f t="shared" si="6"/>
        <v>6.6138599999999992E-3</v>
      </c>
    </row>
    <row r="32" spans="1:13" ht="16.5" x14ac:dyDescent="0.3">
      <c r="A32" s="2" t="s">
        <v>31</v>
      </c>
      <c r="B32" s="68" t="s">
        <v>487</v>
      </c>
      <c r="C32" s="2">
        <v>0.10299999999999999</v>
      </c>
      <c r="D32" s="100">
        <v>3.0000000000000001E-3</v>
      </c>
      <c r="E32" s="101">
        <f t="shared" si="7"/>
        <v>0.68134499999999998</v>
      </c>
      <c r="F32" s="47">
        <f t="shared" si="5"/>
        <v>6.6138599999999992E-3</v>
      </c>
      <c r="I32" s="47"/>
      <c r="J32" s="47">
        <v>2.2046199999999998</v>
      </c>
      <c r="K32" s="47"/>
      <c r="L32" s="47"/>
      <c r="M32" s="47">
        <f t="shared" si="6"/>
        <v>6.6138599999999992E-3</v>
      </c>
    </row>
    <row r="33" spans="1:13" ht="16.5" x14ac:dyDescent="0.3">
      <c r="A33" s="2" t="s">
        <v>32</v>
      </c>
      <c r="B33" s="68" t="s">
        <v>801</v>
      </c>
      <c r="C33" s="2">
        <v>0.105</v>
      </c>
      <c r="D33" s="100">
        <v>3.0000000000000001E-3</v>
      </c>
      <c r="E33" s="101">
        <f t="shared" si="7"/>
        <v>0.69457500000000005</v>
      </c>
      <c r="F33" s="47">
        <f t="shared" si="5"/>
        <v>6.6138599999999992E-3</v>
      </c>
      <c r="I33" s="47"/>
      <c r="J33" s="47">
        <v>2.2046199999999998</v>
      </c>
      <c r="K33" s="47"/>
      <c r="L33" s="47"/>
      <c r="M33" s="47">
        <f t="shared" si="6"/>
        <v>6.6138599999999992E-3</v>
      </c>
    </row>
    <row r="34" spans="1:13" x14ac:dyDescent="0.3">
      <c r="A34" s="2" t="s">
        <v>33</v>
      </c>
      <c r="B34" s="68" t="s">
        <v>427</v>
      </c>
      <c r="C34" s="2">
        <v>0.125</v>
      </c>
      <c r="D34" s="100">
        <v>3.0000000000000001E-3</v>
      </c>
      <c r="E34" s="101">
        <f t="shared" si="7"/>
        <v>0.82687500000000003</v>
      </c>
      <c r="F34" s="47">
        <f t="shared" si="5"/>
        <v>6.6138599999999992E-3</v>
      </c>
      <c r="I34" s="47"/>
      <c r="J34" s="47">
        <v>2.2046199999999998</v>
      </c>
      <c r="K34" s="47"/>
      <c r="L34" s="47"/>
      <c r="M34" s="47">
        <f t="shared" si="6"/>
        <v>6.6138599999999992E-3</v>
      </c>
    </row>
    <row r="35" spans="1:13" x14ac:dyDescent="0.3">
      <c r="A35" s="2" t="s">
        <v>34</v>
      </c>
      <c r="B35" s="68" t="s">
        <v>237</v>
      </c>
      <c r="C35" s="2">
        <v>0.11</v>
      </c>
      <c r="D35" s="100">
        <v>3.0000000000000001E-3</v>
      </c>
      <c r="E35" s="101">
        <f t="shared" si="7"/>
        <v>0.72765000000000002</v>
      </c>
      <c r="F35" s="47">
        <f t="shared" si="5"/>
        <v>6.6138599999999992E-3</v>
      </c>
      <c r="I35" s="47"/>
      <c r="J35" s="47">
        <v>2.2046199999999998</v>
      </c>
      <c r="K35" s="47"/>
      <c r="L35" s="47"/>
      <c r="M35" s="47">
        <f t="shared" si="6"/>
        <v>6.6138599999999992E-3</v>
      </c>
    </row>
    <row r="36" spans="1:13" x14ac:dyDescent="0.3">
      <c r="A36" s="2" t="s">
        <v>35</v>
      </c>
      <c r="B36" s="68" t="s">
        <v>295</v>
      </c>
      <c r="C36" s="2">
        <v>0.13900000000000001</v>
      </c>
      <c r="D36" s="100">
        <v>3.0000000000000001E-3</v>
      </c>
      <c r="E36" s="101">
        <f t="shared" si="7"/>
        <v>0.91948500000000011</v>
      </c>
      <c r="F36" s="47">
        <f t="shared" si="5"/>
        <v>6.6138599999999992E-3</v>
      </c>
      <c r="I36" s="47"/>
      <c r="J36" s="47">
        <v>2.2046199999999998</v>
      </c>
      <c r="K36" s="47"/>
      <c r="L36" s="47"/>
      <c r="M36" s="47">
        <f t="shared" si="6"/>
        <v>6.6138599999999992E-3</v>
      </c>
    </row>
    <row r="37" spans="1:13" x14ac:dyDescent="0.3">
      <c r="A37" s="2" t="s">
        <v>36</v>
      </c>
      <c r="B37" s="68" t="s">
        <v>36</v>
      </c>
      <c r="C37" s="2">
        <v>0.11</v>
      </c>
      <c r="D37" s="100">
        <v>3.0000000000000001E-3</v>
      </c>
      <c r="E37" s="101">
        <f t="shared" si="7"/>
        <v>0.72765000000000002</v>
      </c>
      <c r="F37" s="47">
        <f t="shared" si="5"/>
        <v>6.6138599999999992E-3</v>
      </c>
      <c r="I37" s="47"/>
      <c r="J37" s="47">
        <v>2.2046199999999998</v>
      </c>
      <c r="K37" s="47"/>
      <c r="L37" s="47"/>
      <c r="M37" s="47">
        <f t="shared" si="6"/>
        <v>6.6138599999999992E-3</v>
      </c>
    </row>
    <row r="38" spans="1:13" x14ac:dyDescent="0.3">
      <c r="A38" s="2" t="s">
        <v>37</v>
      </c>
      <c r="B38" s="68" t="s">
        <v>37</v>
      </c>
      <c r="C38" s="2">
        <v>0.125</v>
      </c>
      <c r="D38" s="100">
        <v>3.0000000000000001E-3</v>
      </c>
      <c r="E38" s="101">
        <f t="shared" si="7"/>
        <v>0.82687500000000003</v>
      </c>
      <c r="F38" s="47">
        <f t="shared" si="5"/>
        <v>6.6138599999999992E-3</v>
      </c>
      <c r="I38" s="47"/>
      <c r="J38" s="47">
        <v>2.2046199999999998</v>
      </c>
      <c r="K38" s="47"/>
      <c r="L38" s="47"/>
      <c r="M38" s="47">
        <f t="shared" si="6"/>
        <v>6.6138599999999992E-3</v>
      </c>
    </row>
    <row r="39" spans="1:13" x14ac:dyDescent="0.3">
      <c r="A39" s="2" t="s">
        <v>38</v>
      </c>
      <c r="B39" s="68" t="s">
        <v>38</v>
      </c>
      <c r="C39" s="2">
        <v>0.14299999999999999</v>
      </c>
      <c r="D39" s="100">
        <v>3.0000000000000001E-3</v>
      </c>
      <c r="E39" s="101">
        <f t="shared" si="7"/>
        <v>0.94594499999999992</v>
      </c>
      <c r="F39" s="47">
        <f t="shared" si="5"/>
        <v>6.6138599999999992E-3</v>
      </c>
      <c r="I39" s="47"/>
      <c r="J39" s="47">
        <v>2.2046199999999998</v>
      </c>
      <c r="K39" s="47"/>
      <c r="L39" s="47"/>
      <c r="M39" s="47">
        <f t="shared" si="6"/>
        <v>6.6138599999999992E-3</v>
      </c>
    </row>
    <row r="40" spans="1:13" x14ac:dyDescent="0.3">
      <c r="A40" s="2" t="s">
        <v>39</v>
      </c>
      <c r="B40" s="68" t="s">
        <v>427</v>
      </c>
      <c r="C40" s="2">
        <v>0.125</v>
      </c>
      <c r="D40" s="100">
        <v>3.0000000000000001E-3</v>
      </c>
      <c r="E40" s="101">
        <f t="shared" si="7"/>
        <v>0.82687500000000003</v>
      </c>
      <c r="F40" s="47">
        <f t="shared" si="5"/>
        <v>6.6138599999999992E-3</v>
      </c>
      <c r="I40" s="47"/>
      <c r="J40" s="47">
        <v>2.2046199999999998</v>
      </c>
      <c r="K40" s="47"/>
      <c r="L40" s="47"/>
      <c r="M40" s="47">
        <f t="shared" si="6"/>
        <v>6.6138599999999992E-3</v>
      </c>
    </row>
    <row r="41" spans="1:13" x14ac:dyDescent="0.3">
      <c r="A41" s="2" t="s">
        <v>40</v>
      </c>
      <c r="B41" s="68" t="s">
        <v>40</v>
      </c>
      <c r="C41" s="2">
        <v>0.13900000000000001</v>
      </c>
      <c r="D41" s="100">
        <v>3.0000000000000001E-3</v>
      </c>
      <c r="E41" s="101">
        <f t="shared" si="7"/>
        <v>0.91948500000000011</v>
      </c>
      <c r="F41" s="47">
        <f t="shared" si="5"/>
        <v>6.6138599999999992E-3</v>
      </c>
      <c r="I41" s="47"/>
      <c r="J41" s="47">
        <v>2.2046199999999998</v>
      </c>
      <c r="K41" s="47"/>
      <c r="L41" s="47"/>
      <c r="M41" s="47">
        <f t="shared" si="6"/>
        <v>6.6138599999999992E-3</v>
      </c>
    </row>
    <row r="42" spans="1:13" x14ac:dyDescent="0.3">
      <c r="A42" s="2" t="s">
        <v>41</v>
      </c>
      <c r="B42" s="68" t="s">
        <v>41</v>
      </c>
      <c r="C42" s="2">
        <v>0.14799999999999999</v>
      </c>
      <c r="D42" s="100">
        <v>3.0000000000000001E-3</v>
      </c>
      <c r="E42" s="101">
        <f t="shared" si="7"/>
        <v>0.97901999999999989</v>
      </c>
      <c r="F42" s="47">
        <f t="shared" si="5"/>
        <v>6.6138599999999992E-3</v>
      </c>
      <c r="I42" s="47"/>
      <c r="J42" s="47">
        <v>2.2046199999999998</v>
      </c>
      <c r="K42" s="47"/>
      <c r="L42" s="47"/>
      <c r="M42" s="47">
        <f t="shared" si="6"/>
        <v>6.6138599999999992E-3</v>
      </c>
    </row>
    <row r="43" spans="1:13" x14ac:dyDescent="0.3">
      <c r="A43" s="2" t="s">
        <v>42</v>
      </c>
      <c r="B43" s="68" t="s">
        <v>42</v>
      </c>
      <c r="C43" s="2">
        <v>0.14399999999999999</v>
      </c>
      <c r="D43" s="100">
        <v>3.0000000000000001E-3</v>
      </c>
      <c r="E43" s="101">
        <f t="shared" si="7"/>
        <v>0.95255999999999996</v>
      </c>
      <c r="F43" s="47">
        <f t="shared" si="5"/>
        <v>6.6138599999999992E-3</v>
      </c>
      <c r="I43" s="47"/>
      <c r="J43" s="47">
        <v>2.2046199999999998</v>
      </c>
      <c r="K43" s="47"/>
      <c r="L43" s="47"/>
      <c r="M43" s="47">
        <f t="shared" si="6"/>
        <v>6.6138599999999992E-3</v>
      </c>
    </row>
    <row r="44" spans="1:13" x14ac:dyDescent="0.3">
      <c r="A44" s="2" t="s">
        <v>43</v>
      </c>
      <c r="B44" s="68" t="s">
        <v>237</v>
      </c>
      <c r="C44" s="2">
        <v>0.125</v>
      </c>
      <c r="D44" s="100">
        <v>3.0000000000000001E-3</v>
      </c>
      <c r="E44" s="101">
        <f t="shared" si="7"/>
        <v>0.82687500000000003</v>
      </c>
      <c r="F44" s="47">
        <f t="shared" si="5"/>
        <v>6.6138599999999992E-3</v>
      </c>
      <c r="I44" s="47"/>
      <c r="J44" s="47">
        <v>2.2046199999999998</v>
      </c>
      <c r="K44" s="47"/>
      <c r="L44" s="47"/>
      <c r="M44" s="47">
        <f t="shared" si="6"/>
        <v>6.6138599999999992E-3</v>
      </c>
    </row>
    <row r="45" spans="1:13" x14ac:dyDescent="0.3">
      <c r="A45" s="2" t="s">
        <v>44</v>
      </c>
      <c r="B45" s="68" t="s">
        <v>237</v>
      </c>
      <c r="C45" s="2">
        <v>0.12</v>
      </c>
      <c r="D45" s="100">
        <v>3.0000000000000001E-3</v>
      </c>
      <c r="E45" s="101">
        <f t="shared" si="7"/>
        <v>0.79379999999999995</v>
      </c>
      <c r="F45" s="47">
        <f t="shared" si="5"/>
        <v>6.6138599999999992E-3</v>
      </c>
      <c r="I45" s="47"/>
      <c r="J45" s="47">
        <v>2.2046199999999998</v>
      </c>
      <c r="K45" s="47"/>
      <c r="L45" s="47"/>
      <c r="M45" s="47">
        <f t="shared" si="6"/>
        <v>6.6138599999999992E-3</v>
      </c>
    </row>
    <row r="46" spans="1:13" x14ac:dyDescent="0.3">
      <c r="A46" s="2" t="s">
        <v>45</v>
      </c>
      <c r="B46" s="68" t="s">
        <v>655</v>
      </c>
      <c r="C46" s="2">
        <v>0.13500000000000001</v>
      </c>
      <c r="D46" s="100">
        <v>3.0000000000000001E-3</v>
      </c>
      <c r="E46" s="101">
        <f t="shared" si="7"/>
        <v>0.89302500000000007</v>
      </c>
      <c r="F46" s="47">
        <f t="shared" si="5"/>
        <v>6.6138599999999992E-3</v>
      </c>
      <c r="I46" s="47"/>
      <c r="J46" s="47">
        <v>2.2046199999999998</v>
      </c>
      <c r="K46" s="47"/>
      <c r="L46" s="47"/>
      <c r="M46" s="47">
        <f t="shared" si="6"/>
        <v>6.6138599999999992E-3</v>
      </c>
    </row>
    <row r="47" spans="1:13" x14ac:dyDescent="0.3">
      <c r="A47" s="2" t="s">
        <v>46</v>
      </c>
      <c r="B47" s="68" t="s">
        <v>46</v>
      </c>
      <c r="C47" s="2">
        <v>0.158</v>
      </c>
      <c r="D47" s="100">
        <v>3.0000000000000001E-3</v>
      </c>
      <c r="E47" s="101">
        <f t="shared" si="7"/>
        <v>1.0451699999999999</v>
      </c>
      <c r="F47" s="47">
        <f t="shared" si="5"/>
        <v>6.6138599999999992E-3</v>
      </c>
      <c r="I47" s="47"/>
      <c r="J47" s="47">
        <v>2.2046199999999998</v>
      </c>
      <c r="K47" s="47"/>
      <c r="L47" s="47"/>
      <c r="M47" s="47">
        <f t="shared" si="6"/>
        <v>6.6138599999999992E-3</v>
      </c>
    </row>
    <row r="48" spans="1:13" x14ac:dyDescent="0.3">
      <c r="A48" s="2" t="s">
        <v>47</v>
      </c>
      <c r="B48" s="68" t="s">
        <v>47</v>
      </c>
      <c r="C48" s="2">
        <v>0.13800000000000001</v>
      </c>
      <c r="D48" s="100">
        <v>3.0000000000000001E-3</v>
      </c>
      <c r="E48" s="101">
        <f t="shared" si="7"/>
        <v>0.91287000000000007</v>
      </c>
      <c r="F48" s="47">
        <f t="shared" si="5"/>
        <v>6.6138599999999992E-3</v>
      </c>
      <c r="I48" s="47"/>
      <c r="J48" s="47">
        <v>2.2046199999999998</v>
      </c>
      <c r="K48" s="47"/>
      <c r="L48" s="47"/>
      <c r="M48" s="47">
        <f t="shared" si="6"/>
        <v>6.6138599999999992E-3</v>
      </c>
    </row>
    <row r="49" spans="1:13" x14ac:dyDescent="0.3">
      <c r="A49" s="5" t="s">
        <v>48</v>
      </c>
      <c r="B49" s="67" t="s">
        <v>48</v>
      </c>
      <c r="C49" s="6" t="s">
        <v>1</v>
      </c>
      <c r="D49" s="7" t="s">
        <v>75</v>
      </c>
      <c r="E49" s="56" t="s">
        <v>76</v>
      </c>
      <c r="F49" s="47"/>
      <c r="I49" s="47"/>
      <c r="J49" s="47">
        <v>2.2046199999999998</v>
      </c>
      <c r="K49" s="47"/>
      <c r="L49" s="47"/>
      <c r="M49" s="47"/>
    </row>
    <row r="50" spans="1:13" x14ac:dyDescent="0.3">
      <c r="A50" s="2" t="s">
        <v>49</v>
      </c>
      <c r="B50" s="68" t="s">
        <v>545</v>
      </c>
      <c r="C50" s="2">
        <v>9.9529999999999994</v>
      </c>
      <c r="D50" s="100">
        <v>3.2000000000000001E-2</v>
      </c>
      <c r="E50" s="101">
        <f>D50*C50*2.205</f>
        <v>0.70228368000000008</v>
      </c>
      <c r="F50" s="47">
        <f t="shared" ref="F50:F53" si="8">D50*2.20462</f>
        <v>7.0547840000000001E-2</v>
      </c>
      <c r="I50" s="47"/>
      <c r="J50" s="47">
        <v>2.2046199999999998</v>
      </c>
      <c r="K50" s="47"/>
      <c r="L50" s="47"/>
      <c r="M50" s="47">
        <f>D50*J50</f>
        <v>7.0547840000000001E-2</v>
      </c>
    </row>
    <row r="51" spans="1:13" x14ac:dyDescent="0.3">
      <c r="A51" s="2" t="s">
        <v>50</v>
      </c>
      <c r="B51" s="68" t="s">
        <v>50</v>
      </c>
      <c r="C51" s="2">
        <v>28</v>
      </c>
      <c r="D51" s="100">
        <v>3.2000000000000001E-2</v>
      </c>
      <c r="E51" s="101">
        <f t="shared" ref="E51:E53" si="9">D51*C51*2.205</f>
        <v>1.9756800000000001</v>
      </c>
      <c r="F51" s="47">
        <f t="shared" si="8"/>
        <v>7.0547840000000001E-2</v>
      </c>
      <c r="I51" s="47"/>
      <c r="J51" s="47">
        <v>2.2046199999999998</v>
      </c>
      <c r="K51" s="47"/>
      <c r="L51" s="47"/>
      <c r="M51" s="47">
        <f>D51*J51</f>
        <v>7.0547840000000001E-2</v>
      </c>
    </row>
    <row r="52" spans="1:13" x14ac:dyDescent="0.3">
      <c r="A52" s="2" t="s">
        <v>51</v>
      </c>
      <c r="B52" s="68" t="s">
        <v>316</v>
      </c>
      <c r="C52" s="2">
        <v>38</v>
      </c>
      <c r="D52" s="100"/>
      <c r="E52" s="101">
        <f t="shared" si="9"/>
        <v>0</v>
      </c>
      <c r="F52" s="105">
        <f t="shared" si="8"/>
        <v>0</v>
      </c>
      <c r="I52" s="47"/>
      <c r="J52" s="47">
        <v>2.2046199999999998</v>
      </c>
      <c r="K52" s="47"/>
      <c r="L52" s="47"/>
      <c r="M52" s="47">
        <f>D52*J52</f>
        <v>0</v>
      </c>
    </row>
    <row r="53" spans="1:13" x14ac:dyDescent="0.3">
      <c r="A53" s="2" t="s">
        <v>38</v>
      </c>
      <c r="B53" s="68" t="s">
        <v>38</v>
      </c>
      <c r="C53" s="2">
        <v>30</v>
      </c>
      <c r="D53" s="100">
        <v>3.0000000000000001E-3</v>
      </c>
      <c r="E53" s="101">
        <f t="shared" si="9"/>
        <v>0.19844999999999999</v>
      </c>
      <c r="F53" s="47">
        <f t="shared" si="8"/>
        <v>6.6138599999999992E-3</v>
      </c>
      <c r="I53" s="47"/>
      <c r="J53" s="47">
        <v>2.2046199999999998</v>
      </c>
      <c r="K53" s="47"/>
      <c r="L53" s="47"/>
      <c r="M53" s="47">
        <f>D53*J53</f>
        <v>6.6138599999999992E-3</v>
      </c>
    </row>
    <row r="54" spans="1:13" x14ac:dyDescent="0.3">
      <c r="A54" s="5" t="s">
        <v>52</v>
      </c>
      <c r="B54" s="67" t="s">
        <v>52</v>
      </c>
      <c r="C54" s="6" t="s">
        <v>12</v>
      </c>
      <c r="D54" s="7" t="s">
        <v>75</v>
      </c>
      <c r="E54" s="56" t="s">
        <v>74</v>
      </c>
      <c r="F54" s="47"/>
      <c r="I54" s="47"/>
      <c r="J54" s="47">
        <v>2.2046199999999998</v>
      </c>
      <c r="K54" s="47"/>
      <c r="L54" s="47"/>
      <c r="M54" s="47"/>
    </row>
    <row r="55" spans="1:13" x14ac:dyDescent="0.3">
      <c r="A55" s="2" t="s">
        <v>53</v>
      </c>
      <c r="B55" s="68" t="s">
        <v>599</v>
      </c>
      <c r="C55" s="2">
        <v>9.2E-5</v>
      </c>
      <c r="D55" s="102">
        <v>2.1999999999999999E-5</v>
      </c>
      <c r="E55" s="103">
        <f>D55*C55*2.205*1000000</f>
        <v>4.4629200000000004E-3</v>
      </c>
      <c r="F55" s="47">
        <f t="shared" ref="F55:F58" si="10">D55*2.20462</f>
        <v>4.8501639999999993E-5</v>
      </c>
      <c r="I55" s="47"/>
      <c r="J55" s="47">
        <v>2.2046199999999998</v>
      </c>
      <c r="K55" s="47"/>
      <c r="L55" s="47"/>
      <c r="M55" s="47">
        <f>D55*J55</f>
        <v>4.8501639999999993E-5</v>
      </c>
    </row>
    <row r="56" spans="1:13" x14ac:dyDescent="0.3">
      <c r="A56" s="2" t="s">
        <v>54</v>
      </c>
      <c r="B56" s="68" t="s">
        <v>54</v>
      </c>
      <c r="C56" s="2">
        <v>5.9900000000000003E-4</v>
      </c>
      <c r="D56" s="102">
        <v>4.8000000000000001E-4</v>
      </c>
      <c r="E56" s="103">
        <f t="shared" ref="E56:E58" si="11">D56*C56*2.205*1000000</f>
        <v>0.63398160000000003</v>
      </c>
      <c r="F56" s="47">
        <f t="shared" si="10"/>
        <v>1.0582176E-3</v>
      </c>
      <c r="I56" s="47"/>
      <c r="J56" s="47">
        <v>2.2046199999999998</v>
      </c>
      <c r="K56" s="47"/>
      <c r="L56" s="47"/>
      <c r="M56" s="47">
        <f>D56*J56</f>
        <v>1.0582176E-3</v>
      </c>
    </row>
    <row r="57" spans="1:13" x14ac:dyDescent="0.3">
      <c r="A57" s="2" t="s">
        <v>55</v>
      </c>
      <c r="B57" s="68" t="s">
        <v>325</v>
      </c>
      <c r="C57" s="2">
        <v>2.516E-3</v>
      </c>
      <c r="D57" s="102">
        <v>3.0000000000000001E-3</v>
      </c>
      <c r="E57" s="103">
        <f t="shared" si="11"/>
        <v>16.643339999999998</v>
      </c>
      <c r="F57" s="47">
        <f t="shared" si="10"/>
        <v>6.6138599999999992E-3</v>
      </c>
      <c r="G57" s="4" t="s">
        <v>886</v>
      </c>
      <c r="I57" s="47"/>
      <c r="J57" s="47">
        <v>2.2046199999999998</v>
      </c>
      <c r="K57" s="47"/>
      <c r="L57" s="47"/>
      <c r="M57" s="47">
        <f>D57*J57</f>
        <v>6.6138599999999992E-3</v>
      </c>
    </row>
    <row r="58" spans="1:13" ht="16.5" x14ac:dyDescent="0.3">
      <c r="A58" s="2" t="s">
        <v>56</v>
      </c>
      <c r="B58" s="68" t="s">
        <v>236</v>
      </c>
      <c r="C58" s="2">
        <v>1.3879999999999999E-3</v>
      </c>
      <c r="D58" s="102">
        <v>3.0000000000000001E-3</v>
      </c>
      <c r="E58" s="103">
        <f t="shared" si="11"/>
        <v>9.1816199999999988</v>
      </c>
      <c r="F58" s="47">
        <f t="shared" si="10"/>
        <v>6.6138599999999992E-3</v>
      </c>
      <c r="G58" s="47" t="s">
        <v>888</v>
      </c>
      <c r="I58" s="47"/>
      <c r="J58" s="47">
        <v>2.2046199999999998</v>
      </c>
      <c r="K58" s="47"/>
      <c r="L58" s="47"/>
      <c r="M58" s="47">
        <f>D58*J58</f>
        <v>6.6138599999999992E-3</v>
      </c>
    </row>
    <row r="59" spans="1:13" x14ac:dyDescent="0.3">
      <c r="A59" s="5" t="s">
        <v>57</v>
      </c>
      <c r="B59" s="67" t="s">
        <v>57</v>
      </c>
      <c r="C59" s="6" t="s">
        <v>1</v>
      </c>
      <c r="D59" s="7" t="s">
        <v>75</v>
      </c>
      <c r="E59" s="56" t="s">
        <v>76</v>
      </c>
      <c r="F59" s="56"/>
      <c r="G59" s="8" t="s">
        <v>103</v>
      </c>
      <c r="H59" s="8" t="s">
        <v>102</v>
      </c>
      <c r="I59" s="47"/>
      <c r="J59" s="47">
        <v>2.2046199999999998</v>
      </c>
      <c r="K59" s="47"/>
      <c r="L59" s="47"/>
      <c r="M59" s="47"/>
    </row>
    <row r="60" spans="1:13" s="88" customFormat="1" ht="14.5" x14ac:dyDescent="0.35">
      <c r="A60" s="85"/>
      <c r="B60" t="s">
        <v>881</v>
      </c>
      <c r="C60" s="92">
        <f t="shared" ref="C60:C65" si="12">((100-G60)/100)*H60</f>
        <v>17.48</v>
      </c>
      <c r="D60" s="104">
        <v>7.1999999999999998E-3</v>
      </c>
      <c r="E60" s="101">
        <f t="shared" ref="E60:E65" si="13">D60*C60*2.205</f>
        <v>0.27751248000000001</v>
      </c>
      <c r="F60" s="47">
        <f t="shared" ref="F60:F68" si="14">D60*2.20462</f>
        <v>1.5873263999999998E-2</v>
      </c>
      <c r="G60" s="90">
        <v>0</v>
      </c>
      <c r="H60" s="89">
        <v>17.48</v>
      </c>
      <c r="I60" s="47"/>
      <c r="J60" s="47"/>
      <c r="K60" s="47"/>
      <c r="L60" s="47"/>
      <c r="M60" s="47"/>
    </row>
    <row r="61" spans="1:13" x14ac:dyDescent="0.3">
      <c r="A61" s="130" t="s">
        <v>85</v>
      </c>
      <c r="B61" s="130" t="s">
        <v>150</v>
      </c>
      <c r="C61" s="130">
        <f t="shared" si="12"/>
        <v>8.74</v>
      </c>
      <c r="D61" s="135">
        <v>7.1999999999999998E-3</v>
      </c>
      <c r="E61" s="136">
        <f t="shared" si="13"/>
        <v>0.13875624</v>
      </c>
      <c r="F61" s="134">
        <f t="shared" si="14"/>
        <v>1.5873263999999998E-2</v>
      </c>
      <c r="G61" s="137">
        <v>50</v>
      </c>
      <c r="H61" s="133">
        <v>17.48</v>
      </c>
      <c r="I61" s="47"/>
      <c r="J61" s="47">
        <v>2.2046199999999998</v>
      </c>
      <c r="K61" s="47"/>
      <c r="L61" s="47"/>
      <c r="M61" s="47">
        <f>D61*H61</f>
        <v>0.125856</v>
      </c>
    </row>
    <row r="62" spans="1:13" x14ac:dyDescent="0.3">
      <c r="A62" s="130" t="s">
        <v>105</v>
      </c>
      <c r="B62" s="130" t="s">
        <v>150</v>
      </c>
      <c r="C62" s="130">
        <f t="shared" si="12"/>
        <v>10.488</v>
      </c>
      <c r="D62" s="135">
        <v>7.1999999999999998E-3</v>
      </c>
      <c r="E62" s="136">
        <f t="shared" si="13"/>
        <v>0.16650748800000001</v>
      </c>
      <c r="F62" s="134">
        <f t="shared" si="14"/>
        <v>1.5873263999999998E-2</v>
      </c>
      <c r="G62" s="137">
        <v>40</v>
      </c>
      <c r="H62" s="133">
        <v>17.48</v>
      </c>
      <c r="I62" s="47"/>
      <c r="J62" s="47">
        <v>2.2046199999999998</v>
      </c>
      <c r="K62" s="47"/>
      <c r="L62" s="47"/>
      <c r="M62" s="47">
        <f>D62*H62</f>
        <v>0.125856</v>
      </c>
    </row>
    <row r="63" spans="1:13" x14ac:dyDescent="0.3">
      <c r="A63" s="130" t="s">
        <v>127</v>
      </c>
      <c r="B63" s="130" t="s">
        <v>150</v>
      </c>
      <c r="C63" s="130">
        <f t="shared" si="12"/>
        <v>13.11</v>
      </c>
      <c r="D63" s="135">
        <v>7.1999999999999998E-3</v>
      </c>
      <c r="E63" s="136">
        <f t="shared" si="13"/>
        <v>0.20813435999999999</v>
      </c>
      <c r="F63" s="134">
        <f t="shared" si="14"/>
        <v>1.5873263999999998E-2</v>
      </c>
      <c r="G63" s="137">
        <v>25</v>
      </c>
      <c r="H63" s="133">
        <v>17.48</v>
      </c>
      <c r="I63" s="47"/>
      <c r="J63" s="47">
        <v>2.2046199999999998</v>
      </c>
      <c r="K63" s="47"/>
      <c r="L63" s="47"/>
      <c r="M63" s="47">
        <f>D63*H63</f>
        <v>0.125856</v>
      </c>
    </row>
    <row r="64" spans="1:13" x14ac:dyDescent="0.3">
      <c r="A64" s="130" t="s">
        <v>104</v>
      </c>
      <c r="B64" s="130" t="s">
        <v>150</v>
      </c>
      <c r="C64" s="130">
        <f t="shared" si="12"/>
        <v>13.984000000000002</v>
      </c>
      <c r="D64" s="135">
        <v>7.1999999999999998E-3</v>
      </c>
      <c r="E64" s="136">
        <f t="shared" si="13"/>
        <v>0.22200998400000002</v>
      </c>
      <c r="F64" s="134">
        <f t="shared" si="14"/>
        <v>1.5873263999999998E-2</v>
      </c>
      <c r="G64" s="137">
        <v>20</v>
      </c>
      <c r="H64" s="133">
        <v>17.48</v>
      </c>
      <c r="I64" s="47"/>
      <c r="J64" s="47">
        <v>2.2046199999999998</v>
      </c>
      <c r="K64" s="47"/>
      <c r="L64" s="47"/>
      <c r="M64" s="47">
        <f>D64*H64</f>
        <v>0.125856</v>
      </c>
    </row>
    <row r="65" spans="1:13" x14ac:dyDescent="0.3">
      <c r="A65" s="130" t="s">
        <v>106</v>
      </c>
      <c r="B65" s="130" t="s">
        <v>150</v>
      </c>
      <c r="C65" s="130">
        <f t="shared" si="12"/>
        <v>14.858000000000001</v>
      </c>
      <c r="D65" s="135">
        <v>7.1999999999999998E-3</v>
      </c>
      <c r="E65" s="136">
        <f t="shared" si="13"/>
        <v>0.23588560800000002</v>
      </c>
      <c r="F65" s="134">
        <f t="shared" si="14"/>
        <v>1.5873263999999998E-2</v>
      </c>
      <c r="G65" s="137">
        <v>15</v>
      </c>
      <c r="H65" s="133">
        <v>17.48</v>
      </c>
      <c r="I65" s="47"/>
      <c r="J65" s="47">
        <v>2.2046199999999998</v>
      </c>
      <c r="K65" s="47"/>
      <c r="L65" s="47"/>
      <c r="M65" s="47">
        <f>D65*H65</f>
        <v>0.125856</v>
      </c>
    </row>
    <row r="66" spans="1:13" x14ac:dyDescent="0.3">
      <c r="A66" s="2" t="s">
        <v>58</v>
      </c>
      <c r="B66" s="68" t="s">
        <v>734</v>
      </c>
      <c r="C66" s="2">
        <v>8.25</v>
      </c>
      <c r="D66" s="100">
        <v>3.2000000000000001E-2</v>
      </c>
      <c r="E66" s="101">
        <f t="shared" ref="E66:E68" si="15">D66*C66*2.205</f>
        <v>0.58212000000000008</v>
      </c>
      <c r="F66" s="47">
        <f t="shared" si="14"/>
        <v>7.0547840000000001E-2</v>
      </c>
      <c r="I66" s="47"/>
      <c r="J66" s="47">
        <v>2.2046199999999998</v>
      </c>
      <c r="K66" s="47"/>
      <c r="L66" s="47"/>
      <c r="M66" s="47"/>
    </row>
    <row r="67" spans="1:13" x14ac:dyDescent="0.3">
      <c r="A67" s="2" t="s">
        <v>59</v>
      </c>
      <c r="B67" s="68" t="s">
        <v>59</v>
      </c>
      <c r="C67" s="11">
        <v>8</v>
      </c>
      <c r="D67" s="100">
        <v>3.2000000000000001E-2</v>
      </c>
      <c r="E67" s="101">
        <f t="shared" si="15"/>
        <v>0.56447999999999998</v>
      </c>
      <c r="F67" s="47">
        <f t="shared" si="14"/>
        <v>7.0547840000000001E-2</v>
      </c>
      <c r="I67" s="47"/>
      <c r="J67" s="47">
        <v>2.2046199999999998</v>
      </c>
      <c r="K67" s="47"/>
      <c r="L67" s="47"/>
      <c r="M67" s="47"/>
    </row>
    <row r="68" spans="1:13" x14ac:dyDescent="0.3">
      <c r="A68" s="2" t="s">
        <v>60</v>
      </c>
      <c r="B68" s="68" t="s">
        <v>434</v>
      </c>
      <c r="C68" s="2">
        <v>10.39</v>
      </c>
      <c r="D68" s="100">
        <v>3.2000000000000001E-2</v>
      </c>
      <c r="E68" s="101">
        <f t="shared" si="15"/>
        <v>0.73311840000000006</v>
      </c>
      <c r="F68" s="47">
        <f t="shared" si="14"/>
        <v>7.0547840000000001E-2</v>
      </c>
      <c r="I68" s="47"/>
      <c r="J68" s="47">
        <v>2.2046199999999998</v>
      </c>
      <c r="K68" s="47"/>
      <c r="L68" s="47"/>
      <c r="M68" s="47"/>
    </row>
    <row r="69" spans="1:13" x14ac:dyDescent="0.3">
      <c r="A69" s="5" t="s">
        <v>61</v>
      </c>
      <c r="B69" s="67" t="s">
        <v>61</v>
      </c>
      <c r="C69" s="6" t="s">
        <v>12</v>
      </c>
      <c r="D69" s="7" t="s">
        <v>75</v>
      </c>
      <c r="E69" s="56" t="s">
        <v>74</v>
      </c>
      <c r="F69" s="95"/>
      <c r="I69" s="47"/>
      <c r="J69" s="47">
        <v>2.2046199999999998</v>
      </c>
      <c r="K69" s="47"/>
      <c r="L69" s="47"/>
      <c r="M69" s="47"/>
    </row>
    <row r="70" spans="1:13" x14ac:dyDescent="0.3">
      <c r="A70" s="2" t="s">
        <v>62</v>
      </c>
      <c r="B70" s="68" t="s">
        <v>62</v>
      </c>
      <c r="C70" s="2">
        <v>4.8500000000000003E-4</v>
      </c>
      <c r="D70" s="100">
        <v>3.2000000000000002E-3</v>
      </c>
      <c r="E70" s="101">
        <f>D70*C70*2.205*1000000</f>
        <v>3.4221600000000003</v>
      </c>
      <c r="F70" s="47">
        <f t="shared" ref="F70:F71" si="16">D70*2.20462</f>
        <v>7.0547839999999997E-3</v>
      </c>
      <c r="I70" s="47"/>
      <c r="J70" s="47">
        <v>2.2046199999999998</v>
      </c>
      <c r="K70" s="47"/>
      <c r="L70" s="47"/>
      <c r="M70" s="47">
        <f>D70*H70</f>
        <v>0</v>
      </c>
    </row>
    <row r="71" spans="1:13" x14ac:dyDescent="0.3">
      <c r="A71" s="2" t="s">
        <v>63</v>
      </c>
      <c r="B71" s="68" t="s">
        <v>236</v>
      </c>
      <c r="C71" s="2">
        <v>6.5499999999999998E-4</v>
      </c>
      <c r="D71" s="100">
        <v>3.2000000000000002E-3</v>
      </c>
      <c r="E71" s="101">
        <f>D71*C71*2.205*1000000</f>
        <v>4.6216799999999996</v>
      </c>
      <c r="F71" s="47">
        <f t="shared" si="16"/>
        <v>7.0547839999999997E-3</v>
      </c>
      <c r="I71" s="47"/>
      <c r="J71" s="47">
        <v>2.2046199999999998</v>
      </c>
      <c r="K71" s="47"/>
      <c r="L71" s="47"/>
      <c r="M71" s="47">
        <f>D71*H71</f>
        <v>0</v>
      </c>
    </row>
    <row r="72" spans="1:13" x14ac:dyDescent="0.3">
      <c r="A72" s="5" t="s">
        <v>64</v>
      </c>
      <c r="B72" s="67" t="s">
        <v>64</v>
      </c>
      <c r="C72" s="6" t="s">
        <v>15</v>
      </c>
      <c r="D72" s="7" t="s">
        <v>75</v>
      </c>
      <c r="E72" s="56" t="s">
        <v>78</v>
      </c>
      <c r="F72" s="95"/>
      <c r="I72" s="47"/>
      <c r="J72" s="47">
        <v>2.2046199999999998</v>
      </c>
      <c r="K72" s="47"/>
      <c r="L72" s="47"/>
      <c r="M72" s="47"/>
    </row>
    <row r="73" spans="1:13" x14ac:dyDescent="0.3">
      <c r="A73" s="2" t="s">
        <v>27</v>
      </c>
      <c r="B73" s="68" t="s">
        <v>27</v>
      </c>
      <c r="C73" s="2">
        <v>8.4000000000000005E-2</v>
      </c>
      <c r="D73" s="100">
        <v>1.1000000000000001E-3</v>
      </c>
      <c r="E73" s="101">
        <f>D73*C73*2.205*1000</f>
        <v>0.20374200000000003</v>
      </c>
      <c r="F73" s="47">
        <f t="shared" ref="F73:F76" si="17">D73*2.20462</f>
        <v>2.4250819999999998E-3</v>
      </c>
      <c r="I73" s="47"/>
      <c r="J73" s="47">
        <v>2.2046199999999998</v>
      </c>
      <c r="K73" s="47"/>
      <c r="L73" s="47"/>
      <c r="M73" s="141">
        <f>D73*H73</f>
        <v>0</v>
      </c>
    </row>
    <row r="74" spans="1:13" x14ac:dyDescent="0.3">
      <c r="A74" s="2" t="s">
        <v>65</v>
      </c>
      <c r="B74" s="68" t="s">
        <v>171</v>
      </c>
      <c r="C74" s="2">
        <v>0.128</v>
      </c>
      <c r="D74" s="100">
        <v>1.1000000000000001E-3</v>
      </c>
      <c r="E74" s="101">
        <f t="shared" ref="E74:E76" si="18">D74*C74*2.205*1000</f>
        <v>0.31046400000000002</v>
      </c>
      <c r="F74" s="47">
        <f t="shared" si="17"/>
        <v>2.4250819999999998E-3</v>
      </c>
      <c r="I74" s="47"/>
      <c r="J74" s="47">
        <v>2.2046199999999998</v>
      </c>
      <c r="K74" s="47"/>
      <c r="L74" s="47"/>
      <c r="M74" s="141">
        <f>D74*H74</f>
        <v>0</v>
      </c>
    </row>
    <row r="75" spans="1:13" x14ac:dyDescent="0.3">
      <c r="A75" s="2" t="s">
        <v>66</v>
      </c>
      <c r="B75" s="68" t="s">
        <v>66</v>
      </c>
      <c r="C75" s="2">
        <v>0.125</v>
      </c>
      <c r="D75" s="100">
        <v>1.1000000000000001E-3</v>
      </c>
      <c r="E75" s="101">
        <f t="shared" si="18"/>
        <v>0.3031875</v>
      </c>
      <c r="F75" s="47">
        <f t="shared" si="17"/>
        <v>2.4250819999999998E-3</v>
      </c>
      <c r="I75" s="47"/>
      <c r="J75" s="47">
        <v>2.2046199999999998</v>
      </c>
      <c r="K75" s="47"/>
      <c r="L75" s="47"/>
      <c r="M75" s="141">
        <f>D75*H75</f>
        <v>0</v>
      </c>
    </row>
    <row r="76" spans="1:13" x14ac:dyDescent="0.3">
      <c r="A76" s="2" t="s">
        <v>67</v>
      </c>
      <c r="B76" s="68" t="s">
        <v>295</v>
      </c>
      <c r="C76" s="2">
        <v>0.12</v>
      </c>
      <c r="D76" s="100">
        <v>1.1000000000000001E-3</v>
      </c>
      <c r="E76" s="101">
        <f t="shared" si="18"/>
        <v>0.29106000000000004</v>
      </c>
      <c r="F76" s="47">
        <f t="shared" si="17"/>
        <v>2.4250819999999998E-3</v>
      </c>
      <c r="I76" s="47"/>
      <c r="J76" s="47">
        <v>2.2046199999999998</v>
      </c>
      <c r="K76" s="47"/>
      <c r="L76" s="47"/>
      <c r="M76" s="141">
        <f>D76*H76</f>
        <v>0</v>
      </c>
    </row>
  </sheetData>
  <mergeCells count="1">
    <mergeCell ref="A1:C1"/>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6"/>
  <sheetViews>
    <sheetView workbookViewId="0">
      <selection activeCell="H4" sqref="H4:L76"/>
    </sheetView>
  </sheetViews>
  <sheetFormatPr defaultColWidth="9.08984375" defaultRowHeight="14" x14ac:dyDescent="0.3"/>
  <cols>
    <col min="1" max="1" width="42.54296875" style="4" bestFit="1" customWidth="1"/>
    <col min="2" max="2" width="18" style="4" bestFit="1" customWidth="1"/>
    <col min="3" max="3" width="16.54296875" style="4" bestFit="1" customWidth="1"/>
    <col min="4" max="4" width="18.453125" style="55" bestFit="1" customWidth="1"/>
    <col min="5" max="5" width="18.453125" style="55" customWidth="1"/>
    <col min="6" max="6" width="12.36328125" style="4" bestFit="1" customWidth="1"/>
    <col min="7" max="7" width="10.36328125" style="4" bestFit="1" customWidth="1"/>
    <col min="8" max="11" width="9.08984375" style="4"/>
    <col min="12" max="12" width="17" style="4" customWidth="1"/>
    <col min="13" max="16384" width="9.08984375" style="4"/>
  </cols>
  <sheetData>
    <row r="1" spans="1:12" x14ac:dyDescent="0.3">
      <c r="A1" s="145" t="s">
        <v>79</v>
      </c>
      <c r="B1" s="145"/>
      <c r="D1" s="139"/>
      <c r="E1" s="139"/>
    </row>
    <row r="2" spans="1:12" x14ac:dyDescent="0.3">
      <c r="D2" s="139"/>
      <c r="E2" s="139"/>
    </row>
    <row r="3" spans="1:12" ht="28" x14ac:dyDescent="0.3">
      <c r="A3" s="1"/>
      <c r="B3" s="1" t="s">
        <v>72</v>
      </c>
      <c r="C3" s="1" t="s">
        <v>80</v>
      </c>
      <c r="D3" s="56" t="s">
        <v>73</v>
      </c>
      <c r="E3" s="94" t="s">
        <v>885</v>
      </c>
    </row>
    <row r="4" spans="1:12" ht="34.5" customHeight="1" x14ac:dyDescent="0.3">
      <c r="A4" s="5" t="s">
        <v>0</v>
      </c>
      <c r="B4" s="6" t="s">
        <v>1</v>
      </c>
      <c r="C4" s="7" t="s">
        <v>81</v>
      </c>
      <c r="D4" s="57" t="s">
        <v>82</v>
      </c>
      <c r="E4" s="94" t="s">
        <v>132</v>
      </c>
      <c r="F4" s="42"/>
      <c r="H4" s="140" t="s">
        <v>130</v>
      </c>
      <c r="I4" s="94" t="s">
        <v>131</v>
      </c>
      <c r="J4" s="142" t="s">
        <v>76</v>
      </c>
      <c r="K4" s="47"/>
      <c r="L4" s="94" t="s">
        <v>132</v>
      </c>
    </row>
    <row r="5" spans="1:12" x14ac:dyDescent="0.3">
      <c r="A5" s="2" t="s">
        <v>2</v>
      </c>
      <c r="B5" s="2">
        <v>25.09</v>
      </c>
      <c r="C5" s="3">
        <v>1.6000000000000001E-3</v>
      </c>
      <c r="D5" s="91">
        <f>C5*B5*2.205</f>
        <v>8.8517520000000002E-2</v>
      </c>
      <c r="E5" s="47">
        <f>C5*2.20462</f>
        <v>3.5273919999999999E-3</v>
      </c>
      <c r="F5" s="43"/>
      <c r="H5" s="47">
        <f t="shared" ref="H5:H13" si="0">C5*B5</f>
        <v>4.0143999999999999E-2</v>
      </c>
      <c r="I5" s="47">
        <v>2.2046199999999998</v>
      </c>
      <c r="J5" s="47">
        <f>H5*I5</f>
        <v>8.8502265279999992E-2</v>
      </c>
      <c r="K5" s="47"/>
      <c r="L5" s="47">
        <f t="shared" ref="L5:L13" si="1">C5*I5</f>
        <v>3.5273919999999999E-3</v>
      </c>
    </row>
    <row r="6" spans="1:12" x14ac:dyDescent="0.3">
      <c r="A6" s="2" t="s">
        <v>3</v>
      </c>
      <c r="B6" s="2">
        <v>24.93</v>
      </c>
      <c r="C6" s="3">
        <v>1.6000000000000001E-3</v>
      </c>
      <c r="D6" s="91">
        <f t="shared" ref="D6:D13" si="2">C6*B6*2.205</f>
        <v>8.7953039999999996E-2</v>
      </c>
      <c r="E6" s="47">
        <f t="shared" ref="E6:E13" si="3">C6*2.20462</f>
        <v>3.5273919999999999E-3</v>
      </c>
      <c r="F6" s="43"/>
      <c r="H6" s="47">
        <f t="shared" si="0"/>
        <v>3.9888E-2</v>
      </c>
      <c r="I6" s="47">
        <v>2.2046199999999998</v>
      </c>
      <c r="J6" s="47">
        <f t="shared" ref="J6:J13" si="4">H6*I6</f>
        <v>8.7937882559999986E-2</v>
      </c>
      <c r="K6" s="47"/>
      <c r="L6" s="47">
        <f t="shared" si="1"/>
        <v>3.5273919999999999E-3</v>
      </c>
    </row>
    <row r="7" spans="1:12" x14ac:dyDescent="0.3">
      <c r="A7" s="2" t="s">
        <v>4</v>
      </c>
      <c r="B7" s="2">
        <v>17.25</v>
      </c>
      <c r="C7" s="3">
        <v>1.6000000000000001E-3</v>
      </c>
      <c r="D7" s="91">
        <f t="shared" si="2"/>
        <v>6.0858000000000009E-2</v>
      </c>
      <c r="E7" s="47">
        <f t="shared" si="3"/>
        <v>3.5273919999999999E-3</v>
      </c>
      <c r="F7" s="43"/>
      <c r="H7" s="47">
        <f t="shared" si="0"/>
        <v>2.7600000000000003E-2</v>
      </c>
      <c r="I7" s="47">
        <v>2.2046199999999998</v>
      </c>
      <c r="J7" s="47">
        <f t="shared" si="4"/>
        <v>6.0847511999999999E-2</v>
      </c>
      <c r="K7" s="47"/>
      <c r="L7" s="47">
        <f t="shared" si="1"/>
        <v>3.5273919999999999E-3</v>
      </c>
    </row>
    <row r="8" spans="1:12" x14ac:dyDescent="0.3">
      <c r="A8" s="2" t="s">
        <v>5</v>
      </c>
      <c r="B8" s="2">
        <v>14.21</v>
      </c>
      <c r="C8" s="3">
        <v>1.6000000000000001E-3</v>
      </c>
      <c r="D8" s="91">
        <f t="shared" si="2"/>
        <v>5.0132880000000005E-2</v>
      </c>
      <c r="E8" s="47">
        <f t="shared" si="3"/>
        <v>3.5273919999999999E-3</v>
      </c>
      <c r="F8" s="43"/>
      <c r="H8" s="47">
        <f t="shared" si="0"/>
        <v>2.2736000000000003E-2</v>
      </c>
      <c r="I8" s="47">
        <v>2.2046199999999998</v>
      </c>
      <c r="J8" s="47">
        <f t="shared" si="4"/>
        <v>5.0124240319999999E-2</v>
      </c>
      <c r="K8" s="47"/>
      <c r="L8" s="47">
        <f t="shared" si="1"/>
        <v>3.5273919999999999E-3</v>
      </c>
    </row>
    <row r="9" spans="1:12" x14ac:dyDescent="0.3">
      <c r="A9" s="2" t="s">
        <v>6</v>
      </c>
      <c r="B9" s="2">
        <v>24.8</v>
      </c>
      <c r="C9" s="3">
        <v>1.6000000000000001E-3</v>
      </c>
      <c r="D9" s="91">
        <f t="shared" si="2"/>
        <v>8.74944E-2</v>
      </c>
      <c r="E9" s="47">
        <f t="shared" si="3"/>
        <v>3.5273919999999999E-3</v>
      </c>
      <c r="F9" s="43"/>
      <c r="H9" s="47">
        <f t="shared" si="0"/>
        <v>3.968E-2</v>
      </c>
      <c r="I9" s="47">
        <v>2.2046199999999998</v>
      </c>
      <c r="J9" s="47">
        <f t="shared" si="4"/>
        <v>8.7479321599999993E-2</v>
      </c>
      <c r="K9" s="47"/>
      <c r="L9" s="47">
        <f t="shared" si="1"/>
        <v>3.5273919999999999E-3</v>
      </c>
    </row>
    <row r="10" spans="1:12" x14ac:dyDescent="0.3">
      <c r="A10" s="2" t="s">
        <v>7</v>
      </c>
      <c r="B10" s="2">
        <v>21.39</v>
      </c>
      <c r="C10" s="3">
        <v>1.6000000000000001E-3</v>
      </c>
      <c r="D10" s="91">
        <f t="shared" si="2"/>
        <v>7.5463920000000018E-2</v>
      </c>
      <c r="E10" s="47">
        <f t="shared" si="3"/>
        <v>3.5273919999999999E-3</v>
      </c>
      <c r="F10" s="43"/>
      <c r="H10" s="47">
        <f t="shared" si="0"/>
        <v>3.4224000000000004E-2</v>
      </c>
      <c r="I10" s="47">
        <v>2.2046199999999998</v>
      </c>
      <c r="J10" s="47">
        <f t="shared" si="4"/>
        <v>7.5450914879999997E-2</v>
      </c>
      <c r="K10" s="47"/>
      <c r="L10" s="47">
        <f t="shared" si="1"/>
        <v>3.5273919999999999E-3</v>
      </c>
    </row>
    <row r="11" spans="1:12" x14ac:dyDescent="0.3">
      <c r="A11" s="2" t="s">
        <v>8</v>
      </c>
      <c r="B11" s="2">
        <v>26.28</v>
      </c>
      <c r="C11" s="3">
        <v>1.6000000000000001E-3</v>
      </c>
      <c r="D11" s="91">
        <f t="shared" si="2"/>
        <v>9.2715840000000008E-2</v>
      </c>
      <c r="E11" s="47">
        <f t="shared" si="3"/>
        <v>3.5273919999999999E-3</v>
      </c>
      <c r="F11" s="43"/>
      <c r="H11" s="47">
        <f t="shared" si="0"/>
        <v>4.2048000000000002E-2</v>
      </c>
      <c r="I11" s="47">
        <v>2.2046199999999998</v>
      </c>
      <c r="J11" s="47">
        <f t="shared" si="4"/>
        <v>9.2699861760000002E-2</v>
      </c>
      <c r="K11" s="47"/>
      <c r="L11" s="47">
        <f t="shared" si="1"/>
        <v>3.5273919999999999E-3</v>
      </c>
    </row>
    <row r="12" spans="1:12" x14ac:dyDescent="0.3">
      <c r="A12" s="2" t="s">
        <v>9</v>
      </c>
      <c r="B12" s="2">
        <v>22.35</v>
      </c>
      <c r="C12" s="3">
        <v>1.6000000000000001E-3</v>
      </c>
      <c r="D12" s="91">
        <f t="shared" si="2"/>
        <v>7.8850800000000013E-2</v>
      </c>
      <c r="E12" s="47">
        <f t="shared" si="3"/>
        <v>3.5273919999999999E-3</v>
      </c>
      <c r="F12" s="43"/>
      <c r="H12" s="47">
        <f t="shared" si="0"/>
        <v>3.5760000000000007E-2</v>
      </c>
      <c r="I12" s="47">
        <v>2.2046199999999998</v>
      </c>
      <c r="J12" s="47">
        <f t="shared" si="4"/>
        <v>7.8837211200000007E-2</v>
      </c>
      <c r="K12" s="47"/>
      <c r="L12" s="47">
        <f t="shared" si="1"/>
        <v>3.5273919999999999E-3</v>
      </c>
    </row>
    <row r="13" spans="1:12" x14ac:dyDescent="0.3">
      <c r="A13" s="2" t="s">
        <v>10</v>
      </c>
      <c r="B13" s="2">
        <v>19.73</v>
      </c>
      <c r="C13" s="3">
        <v>1.6000000000000001E-3</v>
      </c>
      <c r="D13" s="91">
        <f t="shared" si="2"/>
        <v>6.9607440000000007E-2</v>
      </c>
      <c r="E13" s="47">
        <f t="shared" si="3"/>
        <v>3.5273919999999999E-3</v>
      </c>
      <c r="F13" s="43"/>
      <c r="H13" s="47">
        <f t="shared" si="0"/>
        <v>3.1567999999999999E-2</v>
      </c>
      <c r="I13" s="47">
        <v>2.2046199999999998</v>
      </c>
      <c r="J13" s="47">
        <f t="shared" si="4"/>
        <v>6.9595444159999992E-2</v>
      </c>
      <c r="K13" s="47"/>
      <c r="L13" s="47">
        <f t="shared" si="1"/>
        <v>3.5273919999999999E-3</v>
      </c>
    </row>
    <row r="14" spans="1:12" x14ac:dyDescent="0.3">
      <c r="A14" s="5" t="s">
        <v>11</v>
      </c>
      <c r="B14" s="6" t="s">
        <v>12</v>
      </c>
      <c r="C14" s="7" t="s">
        <v>81</v>
      </c>
      <c r="D14" s="56" t="s">
        <v>83</v>
      </c>
      <c r="E14" s="96"/>
      <c r="F14" s="44"/>
      <c r="H14" s="47"/>
      <c r="I14" s="47">
        <v>2.2046199999999998</v>
      </c>
      <c r="J14" s="47"/>
      <c r="K14" s="47"/>
      <c r="L14" s="47"/>
    </row>
    <row r="15" spans="1:12" x14ac:dyDescent="0.3">
      <c r="A15" s="2" t="s">
        <v>13</v>
      </c>
      <c r="B15" s="2">
        <v>1.026E-3</v>
      </c>
      <c r="C15" s="3">
        <v>1E-4</v>
      </c>
      <c r="D15" s="91">
        <f>C15*B15*2.205*1000000</f>
        <v>0.22623300000000002</v>
      </c>
      <c r="E15" s="47">
        <f>C15*2.20462</f>
        <v>2.2046199999999999E-4</v>
      </c>
      <c r="F15" s="42"/>
      <c r="H15" s="47"/>
      <c r="I15" s="47">
        <v>2.2046199999999998</v>
      </c>
      <c r="J15" s="47"/>
      <c r="K15" s="47"/>
      <c r="L15" s="141">
        <f>C15*I15</f>
        <v>2.2046199999999999E-4</v>
      </c>
    </row>
    <row r="16" spans="1:12" x14ac:dyDescent="0.3">
      <c r="A16" s="5" t="s">
        <v>14</v>
      </c>
      <c r="B16" s="6" t="s">
        <v>15</v>
      </c>
      <c r="C16" s="7" t="s">
        <v>81</v>
      </c>
      <c r="D16" s="56" t="s">
        <v>84</v>
      </c>
      <c r="E16" s="96"/>
      <c r="F16" s="44"/>
      <c r="H16" s="47"/>
      <c r="I16" s="47">
        <v>2.2046199999999998</v>
      </c>
      <c r="J16" s="47"/>
      <c r="K16" s="47"/>
      <c r="L16" s="47"/>
    </row>
    <row r="17" spans="1:12" x14ac:dyDescent="0.3">
      <c r="A17" s="2" t="s">
        <v>16</v>
      </c>
      <c r="B17" s="2">
        <v>0.13900000000000001</v>
      </c>
      <c r="C17" s="3">
        <v>5.9999999999999995E-4</v>
      </c>
      <c r="D17" s="91">
        <f>C17*B17*2.205*1000</f>
        <v>0.183897</v>
      </c>
      <c r="E17" s="47">
        <f t="shared" ref="E17:E48" si="5">C17*2.20462</f>
        <v>1.3227719999999998E-3</v>
      </c>
      <c r="F17" s="45"/>
      <c r="H17" s="47"/>
      <c r="I17" s="47">
        <v>2.2046199999999998</v>
      </c>
      <c r="J17" s="47"/>
      <c r="K17" s="47"/>
      <c r="L17" s="47">
        <f t="shared" ref="L17:L48" si="6">C17*I17</f>
        <v>1.3227719999999998E-3</v>
      </c>
    </row>
    <row r="18" spans="1:12" x14ac:dyDescent="0.3">
      <c r="A18" s="2" t="s">
        <v>17</v>
      </c>
      <c r="B18" s="2">
        <v>0.13800000000000001</v>
      </c>
      <c r="C18" s="3">
        <v>5.9999999999999995E-4</v>
      </c>
      <c r="D18" s="91">
        <f t="shared" ref="D18:D48" si="7">C18*B18*2.205*1000</f>
        <v>0.18257399999999999</v>
      </c>
      <c r="E18" s="47">
        <f t="shared" si="5"/>
        <v>1.3227719999999998E-3</v>
      </c>
      <c r="F18" s="45"/>
      <c r="H18" s="47"/>
      <c r="I18" s="47">
        <v>2.2046199999999998</v>
      </c>
      <c r="J18" s="47"/>
      <c r="K18" s="47"/>
      <c r="L18" s="47">
        <f t="shared" si="6"/>
        <v>1.3227719999999998E-3</v>
      </c>
    </row>
    <row r="19" spans="1:12" x14ac:dyDescent="0.3">
      <c r="A19" s="2" t="s">
        <v>18</v>
      </c>
      <c r="B19" s="2">
        <v>0.14599999999999999</v>
      </c>
      <c r="C19" s="3">
        <v>5.9999999999999995E-4</v>
      </c>
      <c r="D19" s="91">
        <f t="shared" si="7"/>
        <v>0.19315799999999997</v>
      </c>
      <c r="E19" s="47">
        <f t="shared" si="5"/>
        <v>1.3227719999999998E-3</v>
      </c>
      <c r="F19" s="45"/>
      <c r="H19" s="47"/>
      <c r="I19" s="47">
        <v>2.2046199999999998</v>
      </c>
      <c r="J19" s="47"/>
      <c r="K19" s="47"/>
      <c r="L19" s="47">
        <f t="shared" si="6"/>
        <v>1.3227719999999998E-3</v>
      </c>
    </row>
    <row r="20" spans="1:12" x14ac:dyDescent="0.3">
      <c r="A20" s="2" t="s">
        <v>19</v>
      </c>
      <c r="B20" s="2">
        <v>0.14000000000000001</v>
      </c>
      <c r="C20" s="3">
        <v>5.9999999999999995E-4</v>
      </c>
      <c r="D20" s="91">
        <f t="shared" si="7"/>
        <v>0.18522</v>
      </c>
      <c r="E20" s="47">
        <f t="shared" si="5"/>
        <v>1.3227719999999998E-3</v>
      </c>
      <c r="F20" s="45"/>
      <c r="H20" s="47"/>
      <c r="I20" s="47">
        <v>2.2046199999999998</v>
      </c>
      <c r="J20" s="47"/>
      <c r="K20" s="47"/>
      <c r="L20" s="47">
        <f t="shared" si="6"/>
        <v>1.3227719999999998E-3</v>
      </c>
    </row>
    <row r="21" spans="1:12" x14ac:dyDescent="0.3">
      <c r="A21" s="2" t="s">
        <v>20</v>
      </c>
      <c r="B21" s="2">
        <v>0.15</v>
      </c>
      <c r="C21" s="3">
        <v>5.9999999999999995E-4</v>
      </c>
      <c r="D21" s="91">
        <f t="shared" si="7"/>
        <v>0.19844999999999999</v>
      </c>
      <c r="E21" s="47">
        <f t="shared" si="5"/>
        <v>1.3227719999999998E-3</v>
      </c>
      <c r="F21" s="45"/>
      <c r="H21" s="47"/>
      <c r="I21" s="47">
        <v>2.2046199999999998</v>
      </c>
      <c r="J21" s="47"/>
      <c r="K21" s="47"/>
      <c r="L21" s="47">
        <f t="shared" si="6"/>
        <v>1.3227719999999998E-3</v>
      </c>
    </row>
    <row r="22" spans="1:12" x14ac:dyDescent="0.3">
      <c r="A22" s="2" t="s">
        <v>21</v>
      </c>
      <c r="B22" s="2">
        <v>0.13800000000000001</v>
      </c>
      <c r="C22" s="3">
        <v>5.9999999999999995E-4</v>
      </c>
      <c r="D22" s="91">
        <f t="shared" si="7"/>
        <v>0.18257399999999999</v>
      </c>
      <c r="E22" s="47">
        <f t="shared" si="5"/>
        <v>1.3227719999999998E-3</v>
      </c>
      <c r="F22" s="45"/>
      <c r="H22" s="47"/>
      <c r="I22" s="47">
        <v>2.2046199999999998</v>
      </c>
      <c r="J22" s="47"/>
      <c r="K22" s="47"/>
      <c r="L22" s="47">
        <f t="shared" si="6"/>
        <v>1.3227719999999998E-3</v>
      </c>
    </row>
    <row r="23" spans="1:12" x14ac:dyDescent="0.3">
      <c r="A23" s="2" t="s">
        <v>22</v>
      </c>
      <c r="B23" s="2">
        <v>0.13500000000000001</v>
      </c>
      <c r="C23" s="3">
        <v>5.9999999999999995E-4</v>
      </c>
      <c r="D23" s="91">
        <f t="shared" si="7"/>
        <v>0.17860500000000001</v>
      </c>
      <c r="E23" s="47">
        <f t="shared" si="5"/>
        <v>1.3227719999999998E-3</v>
      </c>
      <c r="F23" s="45"/>
      <c r="H23" s="47"/>
      <c r="I23" s="47">
        <v>2.2046199999999998</v>
      </c>
      <c r="J23" s="47"/>
      <c r="K23" s="47"/>
      <c r="L23" s="47">
        <f t="shared" si="6"/>
        <v>1.3227719999999998E-3</v>
      </c>
    </row>
    <row r="24" spans="1:12" ht="16.5" x14ac:dyDescent="0.3">
      <c r="A24" s="2" t="s">
        <v>23</v>
      </c>
      <c r="B24" s="2">
        <v>9.1999999999999998E-2</v>
      </c>
      <c r="C24" s="3">
        <v>5.9999999999999995E-4</v>
      </c>
      <c r="D24" s="91">
        <f t="shared" si="7"/>
        <v>0.12171599999999999</v>
      </c>
      <c r="E24" s="47">
        <f t="shared" si="5"/>
        <v>1.3227719999999998E-3</v>
      </c>
      <c r="F24" s="45"/>
      <c r="H24" s="47"/>
      <c r="I24" s="47">
        <v>2.2046199999999998</v>
      </c>
      <c r="J24" s="47"/>
      <c r="K24" s="47"/>
      <c r="L24" s="47">
        <f t="shared" si="6"/>
        <v>1.3227719999999998E-3</v>
      </c>
    </row>
    <row r="25" spans="1:12" ht="16.5" x14ac:dyDescent="0.3">
      <c r="A25" s="2" t="s">
        <v>24</v>
      </c>
      <c r="B25" s="2">
        <v>9.0999999999999998E-2</v>
      </c>
      <c r="C25" s="3">
        <v>5.9999999999999995E-4</v>
      </c>
      <c r="D25" s="91">
        <f t="shared" si="7"/>
        <v>0.12039299999999999</v>
      </c>
      <c r="E25" s="47">
        <f t="shared" si="5"/>
        <v>1.3227719999999998E-3</v>
      </c>
      <c r="F25" s="45"/>
      <c r="H25" s="47"/>
      <c r="I25" s="47">
        <v>2.2046199999999998</v>
      </c>
      <c r="J25" s="47"/>
      <c r="K25" s="47"/>
      <c r="L25" s="47">
        <f t="shared" si="6"/>
        <v>1.3227719999999998E-3</v>
      </c>
    </row>
    <row r="26" spans="1:12" ht="16.5" x14ac:dyDescent="0.3">
      <c r="A26" s="2" t="s">
        <v>25</v>
      </c>
      <c r="B26" s="2">
        <v>9.0999999999999998E-2</v>
      </c>
      <c r="C26" s="3">
        <v>5.9999999999999995E-4</v>
      </c>
      <c r="D26" s="91">
        <f t="shared" si="7"/>
        <v>0.12039299999999999</v>
      </c>
      <c r="E26" s="47">
        <f t="shared" si="5"/>
        <v>1.3227719999999998E-3</v>
      </c>
      <c r="F26" s="45"/>
      <c r="H26" s="47"/>
      <c r="I26" s="47">
        <v>2.2046199999999998</v>
      </c>
      <c r="J26" s="47"/>
      <c r="K26" s="47"/>
      <c r="L26" s="47">
        <f t="shared" si="6"/>
        <v>1.3227719999999998E-3</v>
      </c>
    </row>
    <row r="27" spans="1:12" ht="16.5" x14ac:dyDescent="0.3">
      <c r="A27" s="2" t="s">
        <v>26</v>
      </c>
      <c r="B27" s="2">
        <v>6.8000000000000005E-2</v>
      </c>
      <c r="C27" s="3">
        <v>5.9999999999999995E-4</v>
      </c>
      <c r="D27" s="91">
        <f t="shared" si="7"/>
        <v>8.9964000000000002E-2</v>
      </c>
      <c r="E27" s="47">
        <f t="shared" si="5"/>
        <v>1.3227719999999998E-3</v>
      </c>
      <c r="F27" s="45"/>
      <c r="H27" s="47"/>
      <c r="I27" s="47">
        <v>2.2046199999999998</v>
      </c>
      <c r="J27" s="47"/>
      <c r="K27" s="47"/>
      <c r="L27" s="47">
        <f t="shared" si="6"/>
        <v>1.3227719999999998E-3</v>
      </c>
    </row>
    <row r="28" spans="1:12" x14ac:dyDescent="0.3">
      <c r="A28" s="2" t="s">
        <v>27</v>
      </c>
      <c r="B28" s="2">
        <v>8.4000000000000005E-2</v>
      </c>
      <c r="C28" s="3">
        <v>5.9999999999999995E-4</v>
      </c>
      <c r="D28" s="91">
        <f t="shared" si="7"/>
        <v>0.11113200000000001</v>
      </c>
      <c r="E28" s="47">
        <f t="shared" si="5"/>
        <v>1.3227719999999998E-3</v>
      </c>
      <c r="F28" s="45"/>
      <c r="H28" s="47"/>
      <c r="I28" s="47">
        <v>2.2046199999999998</v>
      </c>
      <c r="J28" s="47"/>
      <c r="K28" s="47"/>
      <c r="L28" s="47">
        <f t="shared" si="6"/>
        <v>1.3227719999999998E-3</v>
      </c>
    </row>
    <row r="29" spans="1:12" ht="16.5" x14ac:dyDescent="0.3">
      <c r="A29" s="2" t="s">
        <v>28</v>
      </c>
      <c r="B29" s="2">
        <v>5.8000000000000003E-2</v>
      </c>
      <c r="C29" s="3">
        <v>5.9999999999999995E-4</v>
      </c>
      <c r="D29" s="91">
        <f t="shared" si="7"/>
        <v>7.6733999999999997E-2</v>
      </c>
      <c r="E29" s="47">
        <f t="shared" si="5"/>
        <v>1.3227719999999998E-3</v>
      </c>
      <c r="F29" s="45"/>
      <c r="H29" s="47"/>
      <c r="I29" s="47">
        <v>2.2046199999999998</v>
      </c>
      <c r="J29" s="47"/>
      <c r="K29" s="47"/>
      <c r="L29" s="47">
        <f t="shared" si="6"/>
        <v>1.3227719999999998E-3</v>
      </c>
    </row>
    <row r="30" spans="1:12" ht="16.5" x14ac:dyDescent="0.3">
      <c r="A30" s="2" t="s">
        <v>29</v>
      </c>
      <c r="B30" s="2">
        <v>9.9000000000000005E-2</v>
      </c>
      <c r="C30" s="3">
        <v>5.9999999999999995E-4</v>
      </c>
      <c r="D30" s="91">
        <f t="shared" si="7"/>
        <v>0.13097700000000001</v>
      </c>
      <c r="E30" s="47">
        <f t="shared" si="5"/>
        <v>1.3227719999999998E-3</v>
      </c>
      <c r="F30" s="45"/>
      <c r="H30" s="47"/>
      <c r="I30" s="47">
        <v>2.2046199999999998</v>
      </c>
      <c r="J30" s="47"/>
      <c r="K30" s="47"/>
      <c r="L30" s="47">
        <f t="shared" si="6"/>
        <v>1.3227719999999998E-3</v>
      </c>
    </row>
    <row r="31" spans="1:12" ht="16.5" x14ac:dyDescent="0.3">
      <c r="A31" s="2" t="s">
        <v>30</v>
      </c>
      <c r="B31" s="2">
        <v>0.10299999999999999</v>
      </c>
      <c r="C31" s="3">
        <v>5.9999999999999995E-4</v>
      </c>
      <c r="D31" s="91">
        <f t="shared" si="7"/>
        <v>0.136269</v>
      </c>
      <c r="E31" s="47">
        <f t="shared" si="5"/>
        <v>1.3227719999999998E-3</v>
      </c>
      <c r="F31" s="45"/>
      <c r="H31" s="47"/>
      <c r="I31" s="47">
        <v>2.2046199999999998</v>
      </c>
      <c r="J31" s="47"/>
      <c r="K31" s="47"/>
      <c r="L31" s="47">
        <f t="shared" si="6"/>
        <v>1.3227719999999998E-3</v>
      </c>
    </row>
    <row r="32" spans="1:12" ht="16.5" x14ac:dyDescent="0.3">
      <c r="A32" s="2" t="s">
        <v>31</v>
      </c>
      <c r="B32" s="2">
        <v>0.10299999999999999</v>
      </c>
      <c r="C32" s="3">
        <v>5.9999999999999995E-4</v>
      </c>
      <c r="D32" s="91">
        <f t="shared" si="7"/>
        <v>0.136269</v>
      </c>
      <c r="E32" s="47">
        <f t="shared" si="5"/>
        <v>1.3227719999999998E-3</v>
      </c>
      <c r="F32" s="45"/>
      <c r="H32" s="47"/>
      <c r="I32" s="47">
        <v>2.2046199999999998</v>
      </c>
      <c r="J32" s="47"/>
      <c r="K32" s="47"/>
      <c r="L32" s="47">
        <f t="shared" si="6"/>
        <v>1.3227719999999998E-3</v>
      </c>
    </row>
    <row r="33" spans="1:12" ht="16.5" x14ac:dyDescent="0.3">
      <c r="A33" s="2" t="s">
        <v>32</v>
      </c>
      <c r="B33" s="2">
        <v>0.105</v>
      </c>
      <c r="C33" s="3">
        <v>5.9999999999999995E-4</v>
      </c>
      <c r="D33" s="91">
        <f t="shared" si="7"/>
        <v>0.13891499999999998</v>
      </c>
      <c r="E33" s="47">
        <f t="shared" si="5"/>
        <v>1.3227719999999998E-3</v>
      </c>
      <c r="F33" s="45"/>
      <c r="H33" s="47"/>
      <c r="I33" s="47">
        <v>2.2046199999999998</v>
      </c>
      <c r="J33" s="47"/>
      <c r="K33" s="47"/>
      <c r="L33" s="47">
        <f t="shared" si="6"/>
        <v>1.3227719999999998E-3</v>
      </c>
    </row>
    <row r="34" spans="1:12" x14ac:dyDescent="0.3">
      <c r="A34" s="2" t="s">
        <v>33</v>
      </c>
      <c r="B34" s="2">
        <v>0.125</v>
      </c>
      <c r="C34" s="3">
        <v>5.9999999999999995E-4</v>
      </c>
      <c r="D34" s="91">
        <f t="shared" si="7"/>
        <v>0.16537499999999999</v>
      </c>
      <c r="E34" s="47">
        <f t="shared" si="5"/>
        <v>1.3227719999999998E-3</v>
      </c>
      <c r="F34" s="45"/>
      <c r="H34" s="47"/>
      <c r="I34" s="47">
        <v>2.2046199999999998</v>
      </c>
      <c r="J34" s="47"/>
      <c r="K34" s="47"/>
      <c r="L34" s="47">
        <f t="shared" si="6"/>
        <v>1.3227719999999998E-3</v>
      </c>
    </row>
    <row r="35" spans="1:12" x14ac:dyDescent="0.3">
      <c r="A35" s="2" t="s">
        <v>34</v>
      </c>
      <c r="B35" s="2">
        <v>0.11</v>
      </c>
      <c r="C35" s="3">
        <v>5.9999999999999995E-4</v>
      </c>
      <c r="D35" s="91">
        <f t="shared" si="7"/>
        <v>0.14552999999999999</v>
      </c>
      <c r="E35" s="47">
        <f t="shared" si="5"/>
        <v>1.3227719999999998E-3</v>
      </c>
      <c r="F35" s="45"/>
      <c r="H35" s="47"/>
      <c r="I35" s="47">
        <v>2.2046199999999998</v>
      </c>
      <c r="J35" s="47"/>
      <c r="K35" s="47"/>
      <c r="L35" s="47">
        <f t="shared" si="6"/>
        <v>1.3227719999999998E-3</v>
      </c>
    </row>
    <row r="36" spans="1:12" x14ac:dyDescent="0.3">
      <c r="A36" s="2" t="s">
        <v>35</v>
      </c>
      <c r="B36" s="2">
        <v>0.13900000000000001</v>
      </c>
      <c r="C36" s="3">
        <v>5.9999999999999995E-4</v>
      </c>
      <c r="D36" s="91">
        <f t="shared" si="7"/>
        <v>0.183897</v>
      </c>
      <c r="E36" s="47">
        <f t="shared" si="5"/>
        <v>1.3227719999999998E-3</v>
      </c>
      <c r="F36" s="45"/>
      <c r="H36" s="47"/>
      <c r="I36" s="47">
        <v>2.2046199999999998</v>
      </c>
      <c r="J36" s="47"/>
      <c r="K36" s="47"/>
      <c r="L36" s="47">
        <f t="shared" si="6"/>
        <v>1.3227719999999998E-3</v>
      </c>
    </row>
    <row r="37" spans="1:12" x14ac:dyDescent="0.3">
      <c r="A37" s="2" t="s">
        <v>36</v>
      </c>
      <c r="B37" s="2">
        <v>0.11</v>
      </c>
      <c r="C37" s="3">
        <v>5.9999999999999995E-4</v>
      </c>
      <c r="D37" s="91">
        <f t="shared" si="7"/>
        <v>0.14552999999999999</v>
      </c>
      <c r="E37" s="47">
        <f t="shared" si="5"/>
        <v>1.3227719999999998E-3</v>
      </c>
      <c r="F37" s="45"/>
      <c r="H37" s="47"/>
      <c r="I37" s="47">
        <v>2.2046199999999998</v>
      </c>
      <c r="J37" s="47"/>
      <c r="K37" s="47"/>
      <c r="L37" s="47">
        <f t="shared" si="6"/>
        <v>1.3227719999999998E-3</v>
      </c>
    </row>
    <row r="38" spans="1:12" x14ac:dyDescent="0.3">
      <c r="A38" s="2" t="s">
        <v>37</v>
      </c>
      <c r="B38" s="2">
        <v>0.125</v>
      </c>
      <c r="C38" s="3">
        <v>5.9999999999999995E-4</v>
      </c>
      <c r="D38" s="91">
        <f t="shared" si="7"/>
        <v>0.16537499999999999</v>
      </c>
      <c r="E38" s="47">
        <f t="shared" si="5"/>
        <v>1.3227719999999998E-3</v>
      </c>
      <c r="F38" s="45"/>
      <c r="H38" s="47"/>
      <c r="I38" s="47">
        <v>2.2046199999999998</v>
      </c>
      <c r="J38" s="47"/>
      <c r="K38" s="47"/>
      <c r="L38" s="47">
        <f t="shared" si="6"/>
        <v>1.3227719999999998E-3</v>
      </c>
    </row>
    <row r="39" spans="1:12" x14ac:dyDescent="0.3">
      <c r="A39" s="2" t="s">
        <v>38</v>
      </c>
      <c r="B39" s="2">
        <v>0.14299999999999999</v>
      </c>
      <c r="C39" s="3">
        <v>5.9999999999999995E-4</v>
      </c>
      <c r="D39" s="91">
        <f t="shared" si="7"/>
        <v>0.18918899999999997</v>
      </c>
      <c r="E39" s="47">
        <f t="shared" si="5"/>
        <v>1.3227719999999998E-3</v>
      </c>
      <c r="F39" s="45"/>
      <c r="H39" s="47"/>
      <c r="I39" s="47">
        <v>2.2046199999999998</v>
      </c>
      <c r="J39" s="47"/>
      <c r="K39" s="47"/>
      <c r="L39" s="47">
        <f t="shared" si="6"/>
        <v>1.3227719999999998E-3</v>
      </c>
    </row>
    <row r="40" spans="1:12" x14ac:dyDescent="0.3">
      <c r="A40" s="2" t="s">
        <v>39</v>
      </c>
      <c r="B40" s="2">
        <v>0.125</v>
      </c>
      <c r="C40" s="3">
        <v>5.9999999999999995E-4</v>
      </c>
      <c r="D40" s="91">
        <f t="shared" si="7"/>
        <v>0.16537499999999999</v>
      </c>
      <c r="E40" s="47">
        <f t="shared" si="5"/>
        <v>1.3227719999999998E-3</v>
      </c>
      <c r="F40" s="45"/>
      <c r="H40" s="47"/>
      <c r="I40" s="47">
        <v>2.2046199999999998</v>
      </c>
      <c r="J40" s="47"/>
      <c r="K40" s="47"/>
      <c r="L40" s="47">
        <f t="shared" si="6"/>
        <v>1.3227719999999998E-3</v>
      </c>
    </row>
    <row r="41" spans="1:12" x14ac:dyDescent="0.3">
      <c r="A41" s="2" t="s">
        <v>40</v>
      </c>
      <c r="B41" s="2">
        <v>0.13900000000000001</v>
      </c>
      <c r="C41" s="3">
        <v>5.9999999999999995E-4</v>
      </c>
      <c r="D41" s="91">
        <f t="shared" si="7"/>
        <v>0.183897</v>
      </c>
      <c r="E41" s="47">
        <f t="shared" si="5"/>
        <v>1.3227719999999998E-3</v>
      </c>
      <c r="F41" s="45"/>
      <c r="H41" s="47"/>
      <c r="I41" s="47">
        <v>2.2046199999999998</v>
      </c>
      <c r="J41" s="47"/>
      <c r="K41" s="47"/>
      <c r="L41" s="47">
        <f t="shared" si="6"/>
        <v>1.3227719999999998E-3</v>
      </c>
    </row>
    <row r="42" spans="1:12" x14ac:dyDescent="0.3">
      <c r="A42" s="2" t="s">
        <v>41</v>
      </c>
      <c r="B42" s="2">
        <v>0.14799999999999999</v>
      </c>
      <c r="C42" s="3">
        <v>5.9999999999999995E-4</v>
      </c>
      <c r="D42" s="91">
        <f t="shared" si="7"/>
        <v>0.19580400000000001</v>
      </c>
      <c r="E42" s="47">
        <f t="shared" si="5"/>
        <v>1.3227719999999998E-3</v>
      </c>
      <c r="F42" s="45"/>
      <c r="H42" s="47"/>
      <c r="I42" s="47">
        <v>2.2046199999999998</v>
      </c>
      <c r="J42" s="47"/>
      <c r="K42" s="47"/>
      <c r="L42" s="47">
        <f t="shared" si="6"/>
        <v>1.3227719999999998E-3</v>
      </c>
    </row>
    <row r="43" spans="1:12" x14ac:dyDescent="0.3">
      <c r="A43" s="2" t="s">
        <v>42</v>
      </c>
      <c r="B43" s="2">
        <v>0.14399999999999999</v>
      </c>
      <c r="C43" s="3">
        <v>5.9999999999999995E-4</v>
      </c>
      <c r="D43" s="91">
        <f t="shared" si="7"/>
        <v>0.19051199999999996</v>
      </c>
      <c r="E43" s="47">
        <f t="shared" si="5"/>
        <v>1.3227719999999998E-3</v>
      </c>
      <c r="F43" s="45"/>
      <c r="H43" s="47"/>
      <c r="I43" s="47">
        <v>2.2046199999999998</v>
      </c>
      <c r="J43" s="47"/>
      <c r="K43" s="47"/>
      <c r="L43" s="47">
        <f t="shared" si="6"/>
        <v>1.3227719999999998E-3</v>
      </c>
    </row>
    <row r="44" spans="1:12" x14ac:dyDescent="0.3">
      <c r="A44" s="2" t="s">
        <v>43</v>
      </c>
      <c r="B44" s="2">
        <v>0.125</v>
      </c>
      <c r="C44" s="3">
        <v>5.9999999999999995E-4</v>
      </c>
      <c r="D44" s="91">
        <f t="shared" si="7"/>
        <v>0.16537499999999999</v>
      </c>
      <c r="E44" s="47">
        <f t="shared" si="5"/>
        <v>1.3227719999999998E-3</v>
      </c>
      <c r="F44" s="45"/>
      <c r="H44" s="47"/>
      <c r="I44" s="47">
        <v>2.2046199999999998</v>
      </c>
      <c r="J44" s="47"/>
      <c r="K44" s="47"/>
      <c r="L44" s="47">
        <f t="shared" si="6"/>
        <v>1.3227719999999998E-3</v>
      </c>
    </row>
    <row r="45" spans="1:12" x14ac:dyDescent="0.3">
      <c r="A45" s="2" t="s">
        <v>44</v>
      </c>
      <c r="B45" s="2">
        <v>0.12</v>
      </c>
      <c r="C45" s="3">
        <v>5.9999999999999995E-4</v>
      </c>
      <c r="D45" s="91">
        <f t="shared" si="7"/>
        <v>0.15875999999999998</v>
      </c>
      <c r="E45" s="47">
        <f t="shared" si="5"/>
        <v>1.3227719999999998E-3</v>
      </c>
      <c r="F45" s="45"/>
      <c r="H45" s="47"/>
      <c r="I45" s="47">
        <v>2.2046199999999998</v>
      </c>
      <c r="J45" s="47"/>
      <c r="K45" s="47"/>
      <c r="L45" s="47">
        <f t="shared" si="6"/>
        <v>1.3227719999999998E-3</v>
      </c>
    </row>
    <row r="46" spans="1:12" x14ac:dyDescent="0.3">
      <c r="A46" s="2" t="s">
        <v>45</v>
      </c>
      <c r="B46" s="2">
        <v>0.13500000000000001</v>
      </c>
      <c r="C46" s="3">
        <v>5.9999999999999995E-4</v>
      </c>
      <c r="D46" s="91">
        <f t="shared" si="7"/>
        <v>0.17860500000000001</v>
      </c>
      <c r="E46" s="47">
        <f t="shared" si="5"/>
        <v>1.3227719999999998E-3</v>
      </c>
      <c r="F46" s="45"/>
      <c r="H46" s="47"/>
      <c r="I46" s="47">
        <v>2.2046199999999998</v>
      </c>
      <c r="J46" s="47"/>
      <c r="K46" s="47"/>
      <c r="L46" s="47">
        <f t="shared" si="6"/>
        <v>1.3227719999999998E-3</v>
      </c>
    </row>
    <row r="47" spans="1:12" x14ac:dyDescent="0.3">
      <c r="A47" s="2" t="s">
        <v>46</v>
      </c>
      <c r="B47" s="2">
        <v>0.158</v>
      </c>
      <c r="C47" s="3">
        <v>5.9999999999999995E-4</v>
      </c>
      <c r="D47" s="91">
        <f t="shared" si="7"/>
        <v>0.20903399999999997</v>
      </c>
      <c r="E47" s="47">
        <f t="shared" si="5"/>
        <v>1.3227719999999998E-3</v>
      </c>
      <c r="F47" s="45"/>
      <c r="H47" s="47"/>
      <c r="I47" s="47">
        <v>2.2046199999999998</v>
      </c>
      <c r="J47" s="47"/>
      <c r="K47" s="47"/>
      <c r="L47" s="47">
        <f t="shared" si="6"/>
        <v>1.3227719999999998E-3</v>
      </c>
    </row>
    <row r="48" spans="1:12" x14ac:dyDescent="0.3">
      <c r="A48" s="2" t="s">
        <v>47</v>
      </c>
      <c r="B48" s="2">
        <v>0.13800000000000001</v>
      </c>
      <c r="C48" s="3">
        <v>5.9999999999999995E-4</v>
      </c>
      <c r="D48" s="91">
        <f t="shared" si="7"/>
        <v>0.18257399999999999</v>
      </c>
      <c r="E48" s="47">
        <f t="shared" si="5"/>
        <v>1.3227719999999998E-3</v>
      </c>
      <c r="F48" s="45"/>
      <c r="H48" s="47"/>
      <c r="I48" s="47">
        <v>2.2046199999999998</v>
      </c>
      <c r="J48" s="47"/>
      <c r="K48" s="47"/>
      <c r="L48" s="47">
        <f t="shared" si="6"/>
        <v>1.3227719999999998E-3</v>
      </c>
    </row>
    <row r="49" spans="1:12" x14ac:dyDescent="0.3">
      <c r="A49" s="5" t="s">
        <v>48</v>
      </c>
      <c r="B49" s="6" t="s">
        <v>1</v>
      </c>
      <c r="C49" s="7" t="s">
        <v>81</v>
      </c>
      <c r="D49" s="57" t="s">
        <v>82</v>
      </c>
      <c r="E49" s="97"/>
      <c r="F49" s="44"/>
      <c r="H49" s="47"/>
      <c r="I49" s="47">
        <v>2.2046199999999998</v>
      </c>
      <c r="J49" s="47"/>
      <c r="K49" s="47"/>
      <c r="L49" s="47"/>
    </row>
    <row r="50" spans="1:12" x14ac:dyDescent="0.3">
      <c r="A50" s="2" t="s">
        <v>49</v>
      </c>
      <c r="B50" s="2">
        <v>9.9529999999999994</v>
      </c>
      <c r="C50" s="3">
        <v>4.1999999999999997E-3</v>
      </c>
      <c r="D50" s="91">
        <f>C50*B50*2.205</f>
        <v>9.2174732999999995E-2</v>
      </c>
      <c r="E50" s="47">
        <f t="shared" ref="E50:E53" si="8">C50*2.20462</f>
        <v>9.2594039999999989E-3</v>
      </c>
      <c r="F50" s="43"/>
      <c r="H50" s="47"/>
      <c r="I50" s="47">
        <v>2.2046199999999998</v>
      </c>
      <c r="J50" s="47"/>
      <c r="K50" s="47"/>
      <c r="L50" s="47">
        <f>C50*I50</f>
        <v>9.2594039999999989E-3</v>
      </c>
    </row>
    <row r="51" spans="1:12" x14ac:dyDescent="0.3">
      <c r="A51" s="2" t="s">
        <v>50</v>
      </c>
      <c r="B51" s="2">
        <v>28</v>
      </c>
      <c r="C51" s="3">
        <v>4.1999999999999997E-3</v>
      </c>
      <c r="D51" s="91">
        <f t="shared" ref="D51:D53" si="9">C51*B51*2.205</f>
        <v>0.25930799999999998</v>
      </c>
      <c r="E51" s="47">
        <f t="shared" si="8"/>
        <v>9.2594039999999989E-3</v>
      </c>
      <c r="F51" s="43"/>
      <c r="H51" s="47"/>
      <c r="I51" s="47">
        <v>2.2046199999999998</v>
      </c>
      <c r="J51" s="47"/>
      <c r="K51" s="47"/>
      <c r="L51" s="47">
        <f>C51*I51</f>
        <v>9.2594039999999989E-3</v>
      </c>
    </row>
    <row r="52" spans="1:12" x14ac:dyDescent="0.3">
      <c r="A52" s="2" t="s">
        <v>51</v>
      </c>
      <c r="B52" s="2">
        <v>38</v>
      </c>
      <c r="C52" s="3"/>
      <c r="D52" s="91">
        <f t="shared" si="9"/>
        <v>0</v>
      </c>
      <c r="E52" s="47">
        <f t="shared" si="8"/>
        <v>0</v>
      </c>
      <c r="F52" s="42"/>
      <c r="H52" s="47"/>
      <c r="I52" s="47">
        <v>2.2046199999999998</v>
      </c>
      <c r="J52" s="47"/>
      <c r="K52" s="47"/>
      <c r="L52" s="47">
        <f>C52*I52</f>
        <v>0</v>
      </c>
    </row>
    <row r="53" spans="1:12" x14ac:dyDescent="0.3">
      <c r="A53" s="2" t="s">
        <v>38</v>
      </c>
      <c r="B53" s="2">
        <v>30</v>
      </c>
      <c r="C53" s="3">
        <v>5.9999999999999995E-4</v>
      </c>
      <c r="D53" s="91">
        <f t="shared" si="9"/>
        <v>3.9689999999999996E-2</v>
      </c>
      <c r="E53" s="47">
        <f t="shared" si="8"/>
        <v>1.3227719999999998E-3</v>
      </c>
      <c r="F53" s="42"/>
      <c r="H53" s="47"/>
      <c r="I53" s="47">
        <v>2.2046199999999998</v>
      </c>
      <c r="J53" s="47"/>
      <c r="K53" s="47"/>
      <c r="L53" s="47">
        <f>C53*I53</f>
        <v>1.3227719999999998E-3</v>
      </c>
    </row>
    <row r="54" spans="1:12" x14ac:dyDescent="0.3">
      <c r="A54" s="5" t="s">
        <v>52</v>
      </c>
      <c r="B54" s="6" t="s">
        <v>12</v>
      </c>
      <c r="C54" s="7" t="s">
        <v>81</v>
      </c>
      <c r="D54" s="56" t="s">
        <v>83</v>
      </c>
      <c r="E54" s="96"/>
      <c r="F54" s="44"/>
      <c r="H54" s="47"/>
      <c r="I54" s="47">
        <v>2.2046199999999998</v>
      </c>
      <c r="J54" s="47"/>
      <c r="K54" s="47"/>
      <c r="L54" s="47"/>
    </row>
    <row r="55" spans="1:12" x14ac:dyDescent="0.3">
      <c r="A55" s="2" t="s">
        <v>53</v>
      </c>
      <c r="B55" s="2">
        <v>9.2E-5</v>
      </c>
      <c r="C55" s="3">
        <v>1E-4</v>
      </c>
      <c r="D55" s="91">
        <f>C55*B55*2.205*1000000</f>
        <v>2.0286000000000002E-2</v>
      </c>
      <c r="E55" s="47">
        <f t="shared" ref="E55:E58" si="10">C55*2.20462</f>
        <v>2.2046199999999999E-4</v>
      </c>
      <c r="F55" s="43"/>
      <c r="H55" s="47"/>
      <c r="I55" s="47">
        <v>2.2046199999999998</v>
      </c>
      <c r="J55" s="47"/>
      <c r="K55" s="47"/>
      <c r="L55" s="47">
        <f>C55*I55</f>
        <v>2.2046199999999999E-4</v>
      </c>
    </row>
    <row r="56" spans="1:12" x14ac:dyDescent="0.3">
      <c r="A56" s="2" t="s">
        <v>54</v>
      </c>
      <c r="B56" s="2">
        <v>5.9900000000000003E-4</v>
      </c>
      <c r="C56" s="3">
        <v>1E-4</v>
      </c>
      <c r="D56" s="91">
        <f t="shared" ref="D56:D58" si="11">C56*B56*2.205*1000000</f>
        <v>0.13207950000000002</v>
      </c>
      <c r="E56" s="47">
        <f t="shared" si="10"/>
        <v>2.2046199999999999E-4</v>
      </c>
      <c r="F56" s="43"/>
      <c r="H56" s="47"/>
      <c r="I56" s="47">
        <v>2.2046199999999998</v>
      </c>
      <c r="J56" s="47"/>
      <c r="K56" s="47"/>
      <c r="L56" s="47">
        <f>C56*I56</f>
        <v>2.2046199999999999E-4</v>
      </c>
    </row>
    <row r="57" spans="1:12" x14ac:dyDescent="0.3">
      <c r="A57" s="2" t="s">
        <v>55</v>
      </c>
      <c r="B57" s="2">
        <v>2.516E-3</v>
      </c>
      <c r="C57" s="3">
        <v>5.9999999999999995E-4</v>
      </c>
      <c r="D57" s="91">
        <f t="shared" si="11"/>
        <v>3.328668</v>
      </c>
      <c r="E57" s="47">
        <f t="shared" si="10"/>
        <v>1.3227719999999998E-3</v>
      </c>
      <c r="F57" s="43" t="s">
        <v>886</v>
      </c>
      <c r="H57" s="47"/>
      <c r="I57" s="47">
        <v>2.2046199999999998</v>
      </c>
      <c r="J57" s="47"/>
      <c r="K57" s="47"/>
      <c r="L57" s="47">
        <f>C57*I57</f>
        <v>1.3227719999999998E-3</v>
      </c>
    </row>
    <row r="58" spans="1:12" ht="16.5" x14ac:dyDescent="0.3">
      <c r="A58" s="2" t="s">
        <v>56</v>
      </c>
      <c r="B58" s="2">
        <v>1.3879999999999999E-3</v>
      </c>
      <c r="C58" s="3">
        <v>5.9999999999999995E-4</v>
      </c>
      <c r="D58" s="91">
        <f t="shared" si="11"/>
        <v>1.8363239999999996</v>
      </c>
      <c r="E58" s="47">
        <f t="shared" si="10"/>
        <v>1.3227719999999998E-3</v>
      </c>
      <c r="F58" s="47" t="s">
        <v>884</v>
      </c>
      <c r="H58" s="47"/>
      <c r="I58" s="47">
        <v>2.2046199999999998</v>
      </c>
      <c r="J58" s="47"/>
      <c r="K58" s="47"/>
      <c r="L58" s="47">
        <f>C58*I58</f>
        <v>1.3227719999999998E-3</v>
      </c>
    </row>
    <row r="59" spans="1:12" x14ac:dyDescent="0.3">
      <c r="A59" s="5" t="s">
        <v>57</v>
      </c>
      <c r="B59" s="6" t="s">
        <v>1</v>
      </c>
      <c r="C59" s="7" t="s">
        <v>81</v>
      </c>
      <c r="D59" s="57" t="s">
        <v>82</v>
      </c>
      <c r="E59" s="98"/>
      <c r="F59" s="8" t="s">
        <v>103</v>
      </c>
      <c r="G59" s="8" t="s">
        <v>102</v>
      </c>
      <c r="H59" s="47"/>
      <c r="I59" s="47">
        <v>2.2046199999999998</v>
      </c>
      <c r="J59" s="47"/>
      <c r="K59" s="47"/>
      <c r="L59" s="47"/>
    </row>
    <row r="60" spans="1:12" s="88" customFormat="1" ht="14.5" x14ac:dyDescent="0.35">
      <c r="A60" t="s">
        <v>881</v>
      </c>
      <c r="B60" s="2">
        <f t="shared" ref="B60:B65" si="12">((100-F60)/100)*G60</f>
        <v>17.48</v>
      </c>
      <c r="C60" s="93">
        <v>3.5999999999999999E-3</v>
      </c>
      <c r="D60" s="91">
        <f t="shared" ref="D60:D65" si="13">C60*B60*2.205</f>
        <v>0.13875624</v>
      </c>
      <c r="E60" s="47">
        <f t="shared" ref="E60:E68" si="14">C60*2.20462</f>
        <v>7.936631999999999E-3</v>
      </c>
      <c r="F60" s="90">
        <v>0</v>
      </c>
      <c r="G60" s="89">
        <v>17.48</v>
      </c>
      <c r="H60" s="47"/>
      <c r="I60" s="47"/>
      <c r="J60" s="47"/>
      <c r="K60" s="47"/>
      <c r="L60" s="47"/>
    </row>
    <row r="61" spans="1:12" x14ac:dyDescent="0.3">
      <c r="A61" s="130" t="s">
        <v>85</v>
      </c>
      <c r="B61" s="130">
        <f t="shared" si="12"/>
        <v>8.74</v>
      </c>
      <c r="C61" s="131">
        <v>3.5999999999999999E-3</v>
      </c>
      <c r="D61" s="138">
        <f t="shared" si="13"/>
        <v>6.9378120000000001E-2</v>
      </c>
      <c r="E61" s="134">
        <f t="shared" si="14"/>
        <v>7.936631999999999E-3</v>
      </c>
      <c r="F61" s="137">
        <v>50</v>
      </c>
      <c r="G61" s="133">
        <v>17.48</v>
      </c>
      <c r="H61" s="47"/>
      <c r="I61" s="47">
        <v>2.2046199999999998</v>
      </c>
      <c r="J61" s="47"/>
      <c r="K61" s="47"/>
      <c r="L61" s="47">
        <f>C61*G61</f>
        <v>6.2927999999999998E-2</v>
      </c>
    </row>
    <row r="62" spans="1:12" x14ac:dyDescent="0.3">
      <c r="A62" s="130" t="s">
        <v>105</v>
      </c>
      <c r="B62" s="130">
        <f t="shared" si="12"/>
        <v>10.488</v>
      </c>
      <c r="C62" s="131">
        <v>3.5999999999999999E-3</v>
      </c>
      <c r="D62" s="138">
        <f t="shared" si="13"/>
        <v>8.3253744000000005E-2</v>
      </c>
      <c r="E62" s="134">
        <f t="shared" si="14"/>
        <v>7.936631999999999E-3</v>
      </c>
      <c r="F62" s="137">
        <v>40</v>
      </c>
      <c r="G62" s="133">
        <v>17.48</v>
      </c>
      <c r="H62" s="47"/>
      <c r="I62" s="47">
        <v>2.2046199999999998</v>
      </c>
      <c r="J62" s="47"/>
      <c r="K62" s="47"/>
      <c r="L62" s="47">
        <f>C62*G62</f>
        <v>6.2927999999999998E-2</v>
      </c>
    </row>
    <row r="63" spans="1:12" x14ac:dyDescent="0.3">
      <c r="A63" s="130" t="s">
        <v>127</v>
      </c>
      <c r="B63" s="130">
        <f t="shared" si="12"/>
        <v>13.11</v>
      </c>
      <c r="C63" s="131">
        <v>3.5999999999999999E-3</v>
      </c>
      <c r="D63" s="138">
        <f t="shared" si="13"/>
        <v>0.10406718</v>
      </c>
      <c r="E63" s="134">
        <f t="shared" si="14"/>
        <v>7.936631999999999E-3</v>
      </c>
      <c r="F63" s="137">
        <v>25</v>
      </c>
      <c r="G63" s="133">
        <v>17.48</v>
      </c>
      <c r="H63" s="47"/>
      <c r="I63" s="47">
        <v>2.2046199999999998</v>
      </c>
      <c r="J63" s="47"/>
      <c r="K63" s="47"/>
      <c r="L63" s="47">
        <f>C63*G63</f>
        <v>6.2927999999999998E-2</v>
      </c>
    </row>
    <row r="64" spans="1:12" x14ac:dyDescent="0.3">
      <c r="A64" s="130" t="s">
        <v>104</v>
      </c>
      <c r="B64" s="130">
        <f t="shared" si="12"/>
        <v>13.984000000000002</v>
      </c>
      <c r="C64" s="131">
        <v>3.5999999999999999E-3</v>
      </c>
      <c r="D64" s="138">
        <f t="shared" si="13"/>
        <v>0.11100499200000001</v>
      </c>
      <c r="E64" s="134">
        <f t="shared" si="14"/>
        <v>7.936631999999999E-3</v>
      </c>
      <c r="F64" s="137">
        <v>20</v>
      </c>
      <c r="G64" s="133">
        <v>17.48</v>
      </c>
      <c r="H64" s="47"/>
      <c r="I64" s="47">
        <v>2.2046199999999998</v>
      </c>
      <c r="J64" s="47"/>
      <c r="K64" s="47"/>
      <c r="L64" s="47">
        <f>C64*G64</f>
        <v>6.2927999999999998E-2</v>
      </c>
    </row>
    <row r="65" spans="1:12" x14ac:dyDescent="0.3">
      <c r="A65" s="130" t="s">
        <v>106</v>
      </c>
      <c r="B65" s="130">
        <f t="shared" si="12"/>
        <v>14.858000000000001</v>
      </c>
      <c r="C65" s="131">
        <v>3.5999999999999999E-3</v>
      </c>
      <c r="D65" s="138">
        <f t="shared" si="13"/>
        <v>0.11794280400000001</v>
      </c>
      <c r="E65" s="134">
        <f t="shared" si="14"/>
        <v>7.936631999999999E-3</v>
      </c>
      <c r="F65" s="137">
        <v>15</v>
      </c>
      <c r="G65" s="133">
        <v>17.48</v>
      </c>
      <c r="H65" s="47"/>
      <c r="I65" s="47">
        <v>2.2046199999999998</v>
      </c>
      <c r="J65" s="47"/>
      <c r="K65" s="47"/>
      <c r="L65" s="47">
        <f>C65*G65</f>
        <v>6.2927999999999998E-2</v>
      </c>
    </row>
    <row r="66" spans="1:12" x14ac:dyDescent="0.3">
      <c r="A66" s="2" t="s">
        <v>58</v>
      </c>
      <c r="B66" s="2">
        <v>8.25</v>
      </c>
      <c r="C66" s="3">
        <v>4.1999999999999997E-3</v>
      </c>
      <c r="D66" s="91">
        <f t="shared" ref="D66:D68" si="15">C66*B66*2.205</f>
        <v>7.6403250000000006E-2</v>
      </c>
      <c r="E66" s="47">
        <f t="shared" si="14"/>
        <v>9.2594039999999989E-3</v>
      </c>
      <c r="F66" s="41">
        <f t="shared" ref="F66:F68" si="16">B66*C66*2.20462</f>
        <v>7.6390082999999998E-2</v>
      </c>
      <c r="H66" s="47"/>
      <c r="I66" s="47">
        <v>2.2046199999999998</v>
      </c>
      <c r="J66" s="47"/>
      <c r="K66" s="47"/>
      <c r="L66" s="47"/>
    </row>
    <row r="67" spans="1:12" x14ac:dyDescent="0.3">
      <c r="A67" s="2" t="s">
        <v>59</v>
      </c>
      <c r="B67" s="11">
        <v>8</v>
      </c>
      <c r="C67" s="3">
        <v>4.1999999999999997E-3</v>
      </c>
      <c r="D67" s="91">
        <f t="shared" si="15"/>
        <v>7.4088000000000001E-2</v>
      </c>
      <c r="E67" s="47">
        <f t="shared" si="14"/>
        <v>9.2594039999999989E-3</v>
      </c>
      <c r="F67" s="41">
        <f t="shared" si="16"/>
        <v>7.4075231999999991E-2</v>
      </c>
      <c r="H67" s="47"/>
      <c r="I67" s="47">
        <v>2.2046199999999998</v>
      </c>
      <c r="J67" s="47"/>
      <c r="K67" s="47"/>
      <c r="L67" s="47"/>
    </row>
    <row r="68" spans="1:12" x14ac:dyDescent="0.3">
      <c r="A68" s="2" t="s">
        <v>60</v>
      </c>
      <c r="B68" s="2">
        <v>10.39</v>
      </c>
      <c r="C68" s="3">
        <v>4.1999999999999997E-3</v>
      </c>
      <c r="D68" s="91">
        <f t="shared" si="15"/>
        <v>9.6221790000000001E-2</v>
      </c>
      <c r="E68" s="47">
        <f t="shared" si="14"/>
        <v>9.2594039999999989E-3</v>
      </c>
      <c r="F68" s="46">
        <f t="shared" si="16"/>
        <v>9.6205207559999978E-2</v>
      </c>
      <c r="H68" s="47"/>
      <c r="I68" s="47">
        <v>2.2046199999999998</v>
      </c>
      <c r="J68" s="47"/>
      <c r="K68" s="47"/>
      <c r="L68" s="47"/>
    </row>
    <row r="69" spans="1:12" x14ac:dyDescent="0.3">
      <c r="A69" s="5" t="s">
        <v>61</v>
      </c>
      <c r="B69" s="6" t="s">
        <v>12</v>
      </c>
      <c r="C69" s="7" t="s">
        <v>81</v>
      </c>
      <c r="D69" s="56" t="s">
        <v>83</v>
      </c>
      <c r="E69" s="96"/>
      <c r="F69" s="44"/>
      <c r="H69" s="47"/>
      <c r="I69" s="47">
        <v>2.2046199999999998</v>
      </c>
      <c r="J69" s="47"/>
      <c r="K69" s="47"/>
      <c r="L69" s="47"/>
    </row>
    <row r="70" spans="1:12" x14ac:dyDescent="0.3">
      <c r="A70" s="2" t="s">
        <v>62</v>
      </c>
      <c r="B70" s="2">
        <v>4.8500000000000003E-4</v>
      </c>
      <c r="C70" s="3">
        <v>6.3000000000000003E-4</v>
      </c>
      <c r="D70" s="91">
        <f>C70*B70*2.205*1000000</f>
        <v>0.67373775000000014</v>
      </c>
      <c r="E70" s="47">
        <f t="shared" ref="E70:E71" si="17">C70*2.20462</f>
        <v>1.3889105999999999E-3</v>
      </c>
      <c r="F70" s="43"/>
      <c r="H70" s="47"/>
      <c r="I70" s="47">
        <v>2.2046199999999998</v>
      </c>
      <c r="J70" s="47"/>
      <c r="K70" s="47"/>
      <c r="L70" s="47">
        <f>C70*G70</f>
        <v>0</v>
      </c>
    </row>
    <row r="71" spans="1:12" x14ac:dyDescent="0.3">
      <c r="A71" s="2" t="s">
        <v>63</v>
      </c>
      <c r="B71" s="2">
        <v>6.5499999999999998E-4</v>
      </c>
      <c r="C71" s="3">
        <v>6.3000000000000003E-4</v>
      </c>
      <c r="D71" s="91">
        <f>C71*B71*2.205*1000000</f>
        <v>0.9098932500000001</v>
      </c>
      <c r="E71" s="47">
        <f t="shared" si="17"/>
        <v>1.3889105999999999E-3</v>
      </c>
      <c r="F71" s="43"/>
      <c r="H71" s="47"/>
      <c r="I71" s="47">
        <v>2.2046199999999998</v>
      </c>
      <c r="J71" s="47"/>
      <c r="K71" s="47"/>
      <c r="L71" s="47">
        <f>C71*G71</f>
        <v>0</v>
      </c>
    </row>
    <row r="72" spans="1:12" x14ac:dyDescent="0.3">
      <c r="A72" s="5" t="s">
        <v>64</v>
      </c>
      <c r="B72" s="6" t="s">
        <v>15</v>
      </c>
      <c r="C72" s="7" t="s">
        <v>81</v>
      </c>
      <c r="D72" s="56" t="s">
        <v>84</v>
      </c>
      <c r="E72" s="96"/>
      <c r="F72" s="44"/>
      <c r="H72" s="47"/>
      <c r="I72" s="47">
        <v>2.2046199999999998</v>
      </c>
      <c r="J72" s="47"/>
      <c r="K72" s="47"/>
      <c r="L72" s="47"/>
    </row>
    <row r="73" spans="1:12" x14ac:dyDescent="0.3">
      <c r="A73" s="2" t="s">
        <v>27</v>
      </c>
      <c r="B73" s="2">
        <v>8.4000000000000005E-2</v>
      </c>
      <c r="C73" s="3">
        <v>1.1E-4</v>
      </c>
      <c r="D73" s="91">
        <f>C73*B73*2.205*1000</f>
        <v>2.0374200000000002E-2</v>
      </c>
      <c r="E73" s="47">
        <f t="shared" ref="E73:E76" si="18">C73*2.20462</f>
        <v>2.4250819999999999E-4</v>
      </c>
      <c r="F73" s="45"/>
      <c r="H73" s="47"/>
      <c r="I73" s="47">
        <v>2.2046199999999998</v>
      </c>
      <c r="J73" s="47"/>
      <c r="K73" s="47"/>
      <c r="L73" s="141">
        <f>C73*G73</f>
        <v>0</v>
      </c>
    </row>
    <row r="74" spans="1:12" x14ac:dyDescent="0.3">
      <c r="A74" s="2" t="s">
        <v>65</v>
      </c>
      <c r="B74" s="2">
        <v>0.128</v>
      </c>
      <c r="C74" s="3">
        <v>1.1E-4</v>
      </c>
      <c r="D74" s="91">
        <f t="shared" ref="D74:D76" si="19">C74*B74*2.205*1000</f>
        <v>3.1046400000000002E-2</v>
      </c>
      <c r="E74" s="47">
        <f t="shared" si="18"/>
        <v>2.4250819999999999E-4</v>
      </c>
      <c r="F74" s="45"/>
      <c r="H74" s="47"/>
      <c r="I74" s="47">
        <v>2.2046199999999998</v>
      </c>
      <c r="J74" s="47"/>
      <c r="K74" s="47"/>
      <c r="L74" s="141">
        <f>C74*G74</f>
        <v>0</v>
      </c>
    </row>
    <row r="75" spans="1:12" x14ac:dyDescent="0.3">
      <c r="A75" s="2" t="s">
        <v>66</v>
      </c>
      <c r="B75" s="2">
        <v>0.125</v>
      </c>
      <c r="C75" s="3">
        <v>1.1E-4</v>
      </c>
      <c r="D75" s="91">
        <f t="shared" si="19"/>
        <v>3.0318750000000002E-2</v>
      </c>
      <c r="E75" s="47">
        <f t="shared" si="18"/>
        <v>2.4250819999999999E-4</v>
      </c>
      <c r="F75" s="45"/>
      <c r="H75" s="47"/>
      <c r="I75" s="47">
        <v>2.2046199999999998</v>
      </c>
      <c r="J75" s="47"/>
      <c r="K75" s="47"/>
      <c r="L75" s="141">
        <f>C75*G75</f>
        <v>0</v>
      </c>
    </row>
    <row r="76" spans="1:12" x14ac:dyDescent="0.3">
      <c r="A76" s="2" t="s">
        <v>67</v>
      </c>
      <c r="B76" s="2">
        <v>0.12</v>
      </c>
      <c r="C76" s="3">
        <v>1.1E-4</v>
      </c>
      <c r="D76" s="91">
        <f t="shared" si="19"/>
        <v>2.9106000000000003E-2</v>
      </c>
      <c r="E76" s="47">
        <f t="shared" si="18"/>
        <v>2.4250819999999999E-4</v>
      </c>
      <c r="F76" s="45"/>
      <c r="H76" s="47"/>
      <c r="I76" s="47">
        <v>2.2046199999999998</v>
      </c>
      <c r="J76" s="47"/>
      <c r="K76" s="47"/>
      <c r="L76" s="141">
        <f>C76*G76</f>
        <v>0</v>
      </c>
    </row>
  </sheetData>
  <mergeCells count="1">
    <mergeCell ref="A1:B1"/>
  </mergeCell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workbookViewId="0">
      <selection activeCell="A3" sqref="A3:E3"/>
    </sheetView>
  </sheetViews>
  <sheetFormatPr defaultRowHeight="14.5" x14ac:dyDescent="0.35"/>
  <cols>
    <col min="2" max="2" width="35" customWidth="1"/>
    <col min="3" max="3" width="32.36328125" customWidth="1"/>
    <col min="4" max="4" width="27.36328125" customWidth="1"/>
  </cols>
  <sheetData>
    <row r="1" spans="1:5" x14ac:dyDescent="0.35">
      <c r="A1" s="156" t="s">
        <v>121</v>
      </c>
      <c r="B1" s="156"/>
      <c r="C1" s="156"/>
      <c r="D1" s="156"/>
      <c r="E1" s="156"/>
    </row>
    <row r="3" spans="1:5" x14ac:dyDescent="0.35">
      <c r="A3" s="157" t="s">
        <v>107</v>
      </c>
      <c r="B3" s="157"/>
      <c r="C3" s="157"/>
      <c r="D3" s="157"/>
      <c r="E3" s="157"/>
    </row>
    <row r="5" spans="1:5" ht="15" thickBot="1" x14ac:dyDescent="0.4">
      <c r="B5" s="155" t="s">
        <v>108</v>
      </c>
      <c r="C5" s="155"/>
      <c r="D5" s="155"/>
    </row>
    <row r="6" spans="1:5" ht="15.5" thickTop="1" thickBot="1" x14ac:dyDescent="0.4">
      <c r="B6" s="16"/>
    </row>
    <row r="7" spans="1:5" ht="15" thickTop="1" x14ac:dyDescent="0.35">
      <c r="B7" s="146" t="s">
        <v>109</v>
      </c>
      <c r="C7" s="149" t="s">
        <v>110</v>
      </c>
      <c r="D7" s="18" t="s">
        <v>111</v>
      </c>
    </row>
    <row r="8" spans="1:5" x14ac:dyDescent="0.35">
      <c r="B8" s="147"/>
      <c r="C8" s="150"/>
      <c r="D8" s="19" t="s">
        <v>112</v>
      </c>
    </row>
    <row r="9" spans="1:5" ht="15" thickBot="1" x14ac:dyDescent="0.4">
      <c r="B9" s="148"/>
      <c r="C9" s="151"/>
      <c r="D9" s="20" t="s">
        <v>113</v>
      </c>
    </row>
    <row r="10" spans="1:5" ht="15" thickBot="1" x14ac:dyDescent="0.4">
      <c r="B10" s="21" t="s">
        <v>114</v>
      </c>
      <c r="C10" s="17"/>
      <c r="D10" s="22"/>
    </row>
    <row r="11" spans="1:5" ht="15" thickBot="1" x14ac:dyDescent="0.4">
      <c r="B11" s="152" t="s">
        <v>115</v>
      </c>
      <c r="C11" s="153"/>
      <c r="D11" s="154"/>
    </row>
    <row r="12" spans="1:5" ht="15" thickBot="1" x14ac:dyDescent="0.4">
      <c r="B12" s="21" t="s">
        <v>116</v>
      </c>
      <c r="C12" s="17" t="s">
        <v>1</v>
      </c>
      <c r="D12" s="22" t="s">
        <v>117</v>
      </c>
    </row>
    <row r="13" spans="1:5" ht="15" thickBot="1" x14ac:dyDescent="0.4">
      <c r="B13" s="21" t="s">
        <v>38</v>
      </c>
      <c r="C13" s="17">
        <v>30</v>
      </c>
      <c r="D13" s="22">
        <v>102.41</v>
      </c>
    </row>
    <row r="14" spans="1:5" ht="15" thickBot="1" x14ac:dyDescent="0.4">
      <c r="B14" s="21" t="s">
        <v>118</v>
      </c>
      <c r="C14" s="17" t="s">
        <v>12</v>
      </c>
      <c r="D14" s="22" t="s">
        <v>117</v>
      </c>
    </row>
    <row r="15" spans="1:5" ht="15" thickBot="1" x14ac:dyDescent="0.4">
      <c r="B15" s="21" t="s">
        <v>119</v>
      </c>
      <c r="C15" s="17" t="s">
        <v>15</v>
      </c>
      <c r="D15" s="22" t="s">
        <v>117</v>
      </c>
    </row>
    <row r="16" spans="1:5" ht="15" thickBot="1" x14ac:dyDescent="0.4">
      <c r="B16" s="21" t="s">
        <v>55</v>
      </c>
      <c r="C16" s="17" t="s">
        <v>120</v>
      </c>
      <c r="D16" s="22">
        <v>61.46</v>
      </c>
    </row>
    <row r="17" spans="2:4" x14ac:dyDescent="0.35">
      <c r="B17" s="23" t="s">
        <v>114</v>
      </c>
      <c r="C17" s="24"/>
      <c r="D17" s="25"/>
    </row>
  </sheetData>
  <mergeCells count="6">
    <mergeCell ref="B7:B9"/>
    <mergeCell ref="C7:C9"/>
    <mergeCell ref="B11:D11"/>
    <mergeCell ref="B5:D5"/>
    <mergeCell ref="A1:E1"/>
    <mergeCell ref="A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8E31-9723-4288-BEAA-A91621D43419}">
  <dimension ref="A1:C668"/>
  <sheetViews>
    <sheetView workbookViewId="0">
      <pane xSplit="1" ySplit="1" topLeftCell="B624" activePane="bottomRight" state="frozen"/>
      <selection pane="topRight" activeCell="B1" sqref="B1"/>
      <selection pane="bottomLeft" activeCell="A2" sqref="A2"/>
      <selection pane="bottomRight" activeCell="A651" sqref="A651"/>
    </sheetView>
  </sheetViews>
  <sheetFormatPr defaultRowHeight="14.5" x14ac:dyDescent="0.35"/>
  <cols>
    <col min="1" max="1" width="18.1796875" customWidth="1"/>
    <col min="3" max="3" width="12.7265625" customWidth="1"/>
  </cols>
  <sheetData>
    <row r="1" spans="1:3" x14ac:dyDescent="0.35">
      <c r="A1" t="s">
        <v>136</v>
      </c>
      <c r="B1" t="s">
        <v>135</v>
      </c>
      <c r="C1" t="s">
        <v>137</v>
      </c>
    </row>
    <row r="2" spans="1:3" x14ac:dyDescent="0.35">
      <c r="A2" t="s">
        <v>414</v>
      </c>
      <c r="B2">
        <v>376</v>
      </c>
      <c r="C2" s="65">
        <v>39723</v>
      </c>
    </row>
    <row r="3" spans="1:3" x14ac:dyDescent="0.35">
      <c r="A3" t="s">
        <v>441</v>
      </c>
      <c r="B3">
        <v>608</v>
      </c>
      <c r="C3" s="65">
        <v>39723</v>
      </c>
    </row>
    <row r="4" spans="1:3" x14ac:dyDescent="0.35">
      <c r="A4" t="s">
        <v>554</v>
      </c>
      <c r="B4">
        <v>764</v>
      </c>
      <c r="C4" s="65">
        <v>39723</v>
      </c>
    </row>
    <row r="5" spans="1:3" x14ac:dyDescent="0.35">
      <c r="A5" t="s">
        <v>555</v>
      </c>
      <c r="B5">
        <v>765</v>
      </c>
      <c r="C5" s="65">
        <v>39723</v>
      </c>
    </row>
    <row r="6" spans="1:3" x14ac:dyDescent="0.35">
      <c r="A6" t="s">
        <v>534</v>
      </c>
      <c r="B6">
        <v>744</v>
      </c>
      <c r="C6" s="65">
        <v>44546</v>
      </c>
    </row>
    <row r="7" spans="1:3" x14ac:dyDescent="0.35">
      <c r="A7" t="s">
        <v>535</v>
      </c>
      <c r="B7">
        <v>745</v>
      </c>
      <c r="C7" s="65">
        <v>44546</v>
      </c>
    </row>
    <row r="8" spans="1:3" x14ac:dyDescent="0.35">
      <c r="A8" t="s">
        <v>442</v>
      </c>
      <c r="B8">
        <v>611</v>
      </c>
      <c r="C8" s="65">
        <v>39723</v>
      </c>
    </row>
    <row r="9" spans="1:3" x14ac:dyDescent="0.35">
      <c r="A9" t="s">
        <v>443</v>
      </c>
      <c r="B9">
        <v>612</v>
      </c>
      <c r="C9" s="65">
        <v>39723</v>
      </c>
    </row>
    <row r="10" spans="1:3" x14ac:dyDescent="0.35">
      <c r="A10" t="s">
        <v>556</v>
      </c>
      <c r="B10">
        <v>766</v>
      </c>
      <c r="C10" s="65">
        <v>39723</v>
      </c>
    </row>
    <row r="11" spans="1:3" x14ac:dyDescent="0.35">
      <c r="A11" t="s">
        <v>557</v>
      </c>
      <c r="B11">
        <v>767</v>
      </c>
      <c r="C11" s="65">
        <v>39723</v>
      </c>
    </row>
    <row r="12" spans="1:3" x14ac:dyDescent="0.35">
      <c r="A12" t="s">
        <v>558</v>
      </c>
      <c r="B12">
        <v>768</v>
      </c>
      <c r="C12" s="65">
        <v>39723</v>
      </c>
    </row>
    <row r="13" spans="1:3" x14ac:dyDescent="0.35">
      <c r="A13" t="s">
        <v>559</v>
      </c>
      <c r="B13">
        <v>769</v>
      </c>
      <c r="C13" s="65">
        <v>39723</v>
      </c>
    </row>
    <row r="14" spans="1:3" x14ac:dyDescent="0.35">
      <c r="A14" t="s">
        <v>665</v>
      </c>
      <c r="B14">
        <v>875</v>
      </c>
      <c r="C14" s="65">
        <v>39723</v>
      </c>
    </row>
    <row r="15" spans="1:3" x14ac:dyDescent="0.35">
      <c r="A15" t="s">
        <v>561</v>
      </c>
      <c r="B15">
        <v>771</v>
      </c>
      <c r="C15" s="65">
        <v>39723</v>
      </c>
    </row>
    <row r="16" spans="1:3" x14ac:dyDescent="0.35">
      <c r="A16" t="s">
        <v>536</v>
      </c>
      <c r="B16">
        <v>746</v>
      </c>
      <c r="C16" s="65">
        <v>44546</v>
      </c>
    </row>
    <row r="17" spans="1:3" x14ac:dyDescent="0.35">
      <c r="A17" t="s">
        <v>560</v>
      </c>
      <c r="B17">
        <v>770</v>
      </c>
      <c r="C17" s="65">
        <v>39723</v>
      </c>
    </row>
    <row r="18" spans="1:3" x14ac:dyDescent="0.35">
      <c r="A18" t="s">
        <v>444</v>
      </c>
      <c r="B18">
        <v>614</v>
      </c>
      <c r="C18" s="65">
        <v>39723</v>
      </c>
    </row>
    <row r="19" spans="1:3" x14ac:dyDescent="0.35">
      <c r="A19" t="s">
        <v>537</v>
      </c>
      <c r="B19">
        <v>747</v>
      </c>
      <c r="C19" s="65">
        <v>44546</v>
      </c>
    </row>
    <row r="20" spans="1:3" x14ac:dyDescent="0.35">
      <c r="A20" t="s">
        <v>538</v>
      </c>
      <c r="B20">
        <v>748</v>
      </c>
      <c r="C20" s="65">
        <v>44546</v>
      </c>
    </row>
    <row r="21" spans="1:3" x14ac:dyDescent="0.35">
      <c r="A21" t="s">
        <v>562</v>
      </c>
      <c r="B21">
        <v>772</v>
      </c>
      <c r="C21" s="65">
        <v>39723</v>
      </c>
    </row>
    <row r="22" spans="1:3" x14ac:dyDescent="0.35">
      <c r="A22" t="s">
        <v>445</v>
      </c>
      <c r="B22">
        <v>615</v>
      </c>
      <c r="C22" s="65">
        <v>39723</v>
      </c>
    </row>
    <row r="23" spans="1:3" x14ac:dyDescent="0.35">
      <c r="A23" t="s">
        <v>763</v>
      </c>
      <c r="B23">
        <v>973</v>
      </c>
      <c r="C23" s="65">
        <v>39723</v>
      </c>
    </row>
    <row r="24" spans="1:3" x14ac:dyDescent="0.35">
      <c r="A24" t="s">
        <v>563</v>
      </c>
      <c r="B24">
        <v>773</v>
      </c>
      <c r="C24" s="65">
        <v>39723</v>
      </c>
    </row>
    <row r="25" spans="1:3" x14ac:dyDescent="0.35">
      <c r="A25" t="s">
        <v>564</v>
      </c>
      <c r="B25">
        <v>774</v>
      </c>
      <c r="C25" s="65">
        <v>39723</v>
      </c>
    </row>
    <row r="26" spans="1:3" x14ac:dyDescent="0.35">
      <c r="A26" t="s">
        <v>565</v>
      </c>
      <c r="B26">
        <v>775</v>
      </c>
      <c r="C26" s="65">
        <v>39723</v>
      </c>
    </row>
    <row r="27" spans="1:3" x14ac:dyDescent="0.35">
      <c r="A27" t="s">
        <v>446</v>
      </c>
      <c r="B27">
        <v>616</v>
      </c>
      <c r="C27" s="65">
        <v>39723</v>
      </c>
    </row>
    <row r="28" spans="1:3" x14ac:dyDescent="0.35">
      <c r="A28" t="s">
        <v>447</v>
      </c>
      <c r="B28">
        <v>617</v>
      </c>
      <c r="C28" s="65">
        <v>39723</v>
      </c>
    </row>
    <row r="29" spans="1:3" x14ac:dyDescent="0.35">
      <c r="A29" t="s">
        <v>566</v>
      </c>
      <c r="B29">
        <v>776</v>
      </c>
      <c r="C29" s="65">
        <v>39723</v>
      </c>
    </row>
    <row r="30" spans="1:3" x14ac:dyDescent="0.35">
      <c r="A30" t="s">
        <v>448</v>
      </c>
      <c r="B30">
        <v>618</v>
      </c>
      <c r="C30" s="65">
        <v>39723</v>
      </c>
    </row>
    <row r="31" spans="1:3" x14ac:dyDescent="0.35">
      <c r="A31" t="s">
        <v>449</v>
      </c>
      <c r="B31">
        <v>619</v>
      </c>
      <c r="C31" s="65">
        <v>39723</v>
      </c>
    </row>
    <row r="32" spans="1:3" x14ac:dyDescent="0.35">
      <c r="A32" t="s">
        <v>567</v>
      </c>
      <c r="B32">
        <v>777</v>
      </c>
      <c r="C32" s="65">
        <v>39723</v>
      </c>
    </row>
    <row r="33" spans="1:3" x14ac:dyDescent="0.35">
      <c r="A33" t="s">
        <v>568</v>
      </c>
      <c r="B33">
        <v>778</v>
      </c>
      <c r="C33" s="65">
        <v>39723</v>
      </c>
    </row>
    <row r="34" spans="1:3" x14ac:dyDescent="0.35">
      <c r="A34" t="s">
        <v>450</v>
      </c>
      <c r="B34">
        <v>621</v>
      </c>
      <c r="C34" s="65">
        <v>39723</v>
      </c>
    </row>
    <row r="35" spans="1:3" x14ac:dyDescent="0.35">
      <c r="A35" t="s">
        <v>451</v>
      </c>
      <c r="B35">
        <v>622</v>
      </c>
      <c r="C35" s="65">
        <v>39723</v>
      </c>
    </row>
    <row r="36" spans="1:3" x14ac:dyDescent="0.35">
      <c r="A36" t="s">
        <v>452</v>
      </c>
      <c r="B36">
        <v>623</v>
      </c>
      <c r="C36" s="65">
        <v>39723</v>
      </c>
    </row>
    <row r="37" spans="1:3" x14ac:dyDescent="0.35">
      <c r="A37" t="s">
        <v>569</v>
      </c>
      <c r="B37">
        <v>779</v>
      </c>
      <c r="C37" s="65">
        <v>39723</v>
      </c>
    </row>
    <row r="38" spans="1:3" x14ac:dyDescent="0.35">
      <c r="A38" t="s">
        <v>762</v>
      </c>
      <c r="B38">
        <v>972</v>
      </c>
      <c r="C38" s="65">
        <v>39723</v>
      </c>
    </row>
    <row r="39" spans="1:3" x14ac:dyDescent="0.35">
      <c r="A39" t="s">
        <v>453</v>
      </c>
      <c r="B39">
        <v>624</v>
      </c>
      <c r="C39" s="65">
        <v>39723</v>
      </c>
    </row>
    <row r="40" spans="1:3" x14ac:dyDescent="0.35">
      <c r="A40" t="s">
        <v>454</v>
      </c>
      <c r="B40">
        <v>625</v>
      </c>
      <c r="C40" s="65">
        <v>39723</v>
      </c>
    </row>
    <row r="41" spans="1:3" x14ac:dyDescent="0.35">
      <c r="A41" t="s">
        <v>539</v>
      </c>
      <c r="B41">
        <v>749</v>
      </c>
      <c r="C41" s="65">
        <v>44546</v>
      </c>
    </row>
    <row r="42" spans="1:3" x14ac:dyDescent="0.35">
      <c r="A42" t="s">
        <v>761</v>
      </c>
      <c r="B42">
        <v>971</v>
      </c>
      <c r="C42" s="65">
        <v>39723</v>
      </c>
    </row>
    <row r="43" spans="1:3" x14ac:dyDescent="0.35">
      <c r="A43" t="s">
        <v>455</v>
      </c>
      <c r="B43">
        <v>627</v>
      </c>
      <c r="C43" s="65">
        <v>39723</v>
      </c>
    </row>
    <row r="44" spans="1:3" x14ac:dyDescent="0.35">
      <c r="A44" t="s">
        <v>456</v>
      </c>
      <c r="B44">
        <v>628</v>
      </c>
      <c r="C44" s="65">
        <v>39723</v>
      </c>
    </row>
    <row r="45" spans="1:3" x14ac:dyDescent="0.35">
      <c r="A45" t="s">
        <v>570</v>
      </c>
      <c r="B45">
        <v>780</v>
      </c>
      <c r="C45" s="65">
        <v>39723</v>
      </c>
    </row>
    <row r="46" spans="1:3" x14ac:dyDescent="0.35">
      <c r="A46" t="s">
        <v>571</v>
      </c>
      <c r="B46">
        <v>781</v>
      </c>
      <c r="C46" s="65">
        <v>39723</v>
      </c>
    </row>
    <row r="47" spans="1:3" x14ac:dyDescent="0.35">
      <c r="A47" t="s">
        <v>572</v>
      </c>
      <c r="B47">
        <v>782</v>
      </c>
      <c r="C47" s="65">
        <v>39723</v>
      </c>
    </row>
    <row r="48" spans="1:3" x14ac:dyDescent="0.35">
      <c r="A48" t="s">
        <v>573</v>
      </c>
      <c r="B48">
        <v>783</v>
      </c>
      <c r="C48" s="65">
        <v>39723</v>
      </c>
    </row>
    <row r="49" spans="1:3" x14ac:dyDescent="0.35">
      <c r="A49" t="s">
        <v>760</v>
      </c>
      <c r="B49">
        <v>970</v>
      </c>
      <c r="C49" s="65">
        <v>39723</v>
      </c>
    </row>
    <row r="50" spans="1:3" x14ac:dyDescent="0.35">
      <c r="A50" t="s">
        <v>574</v>
      </c>
      <c r="B50">
        <v>784</v>
      </c>
      <c r="C50" s="65">
        <v>39723</v>
      </c>
    </row>
    <row r="51" spans="1:3" x14ac:dyDescent="0.35">
      <c r="A51" t="s">
        <v>575</v>
      </c>
      <c r="B51">
        <v>785</v>
      </c>
      <c r="C51" s="65">
        <v>39723</v>
      </c>
    </row>
    <row r="52" spans="1:3" x14ac:dyDescent="0.35">
      <c r="A52" t="s">
        <v>457</v>
      </c>
      <c r="B52">
        <v>631</v>
      </c>
      <c r="C52" s="65">
        <v>39723</v>
      </c>
    </row>
    <row r="53" spans="1:3" x14ac:dyDescent="0.35">
      <c r="A53" t="s">
        <v>458</v>
      </c>
      <c r="B53">
        <v>632</v>
      </c>
      <c r="C53" s="65">
        <v>39723</v>
      </c>
    </row>
    <row r="54" spans="1:3" x14ac:dyDescent="0.35">
      <c r="A54" t="s">
        <v>576</v>
      </c>
      <c r="B54">
        <v>786</v>
      </c>
      <c r="C54" s="65">
        <v>39723</v>
      </c>
    </row>
    <row r="55" spans="1:3" x14ac:dyDescent="0.35">
      <c r="A55" t="s">
        <v>459</v>
      </c>
      <c r="B55">
        <v>635</v>
      </c>
      <c r="C55" s="65">
        <v>39723</v>
      </c>
    </row>
    <row r="56" spans="1:3" x14ac:dyDescent="0.35">
      <c r="A56" t="s">
        <v>577</v>
      </c>
      <c r="B56">
        <v>787</v>
      </c>
      <c r="C56" s="65">
        <v>39723</v>
      </c>
    </row>
    <row r="57" spans="1:3" x14ac:dyDescent="0.35">
      <c r="A57" t="s">
        <v>578</v>
      </c>
      <c r="B57">
        <v>788</v>
      </c>
      <c r="C57" s="65">
        <v>39723</v>
      </c>
    </row>
    <row r="58" spans="1:3" x14ac:dyDescent="0.35">
      <c r="A58" t="s">
        <v>460</v>
      </c>
      <c r="B58">
        <v>636</v>
      </c>
      <c r="C58" s="65">
        <v>39723</v>
      </c>
    </row>
    <row r="59" spans="1:3" x14ac:dyDescent="0.35">
      <c r="A59" t="s">
        <v>579</v>
      </c>
      <c r="B59">
        <v>789</v>
      </c>
      <c r="C59" s="65">
        <v>39723</v>
      </c>
    </row>
    <row r="60" spans="1:3" x14ac:dyDescent="0.35">
      <c r="A60" t="s">
        <v>580</v>
      </c>
      <c r="B60">
        <v>790</v>
      </c>
      <c r="C60" s="65">
        <v>39723</v>
      </c>
    </row>
    <row r="61" spans="1:3" x14ac:dyDescent="0.35">
      <c r="A61" t="s">
        <v>581</v>
      </c>
      <c r="B61">
        <v>791</v>
      </c>
      <c r="C61" s="65">
        <v>39723</v>
      </c>
    </row>
    <row r="62" spans="1:3" x14ac:dyDescent="0.35">
      <c r="A62" t="s">
        <v>461</v>
      </c>
      <c r="B62">
        <v>638</v>
      </c>
      <c r="C62" s="65">
        <v>39723</v>
      </c>
    </row>
    <row r="63" spans="1:3" x14ac:dyDescent="0.35">
      <c r="A63" t="s">
        <v>2</v>
      </c>
      <c r="B63">
        <v>640</v>
      </c>
      <c r="C63" s="65">
        <v>39723</v>
      </c>
    </row>
    <row r="64" spans="1:3" x14ac:dyDescent="0.35">
      <c r="A64" t="s">
        <v>462</v>
      </c>
      <c r="B64">
        <v>639</v>
      </c>
      <c r="C64" s="65">
        <v>39723</v>
      </c>
    </row>
    <row r="65" spans="1:3" x14ac:dyDescent="0.35">
      <c r="A65" t="s">
        <v>463</v>
      </c>
      <c r="B65">
        <v>642</v>
      </c>
      <c r="C65" s="65">
        <v>39723</v>
      </c>
    </row>
    <row r="66" spans="1:3" x14ac:dyDescent="0.35">
      <c r="A66" t="s">
        <v>582</v>
      </c>
      <c r="B66">
        <v>792</v>
      </c>
      <c r="C66" s="65">
        <v>39723</v>
      </c>
    </row>
    <row r="67" spans="1:3" x14ac:dyDescent="0.35">
      <c r="A67" t="s">
        <v>464</v>
      </c>
      <c r="B67">
        <v>644</v>
      </c>
      <c r="C67" s="65">
        <v>39723</v>
      </c>
    </row>
    <row r="68" spans="1:3" x14ac:dyDescent="0.35">
      <c r="A68" t="s">
        <v>759</v>
      </c>
      <c r="B68">
        <v>969</v>
      </c>
      <c r="C68" s="65">
        <v>39723</v>
      </c>
    </row>
    <row r="69" spans="1:3" x14ac:dyDescent="0.35">
      <c r="A69" t="s">
        <v>758</v>
      </c>
      <c r="B69">
        <v>968</v>
      </c>
      <c r="C69" s="65">
        <v>39723</v>
      </c>
    </row>
    <row r="70" spans="1:3" x14ac:dyDescent="0.35">
      <c r="A70" t="s">
        <v>583</v>
      </c>
      <c r="B70">
        <v>793</v>
      </c>
      <c r="C70" s="65">
        <v>39723</v>
      </c>
    </row>
    <row r="71" spans="1:3" x14ac:dyDescent="0.35">
      <c r="A71" t="s">
        <v>757</v>
      </c>
      <c r="B71">
        <v>967</v>
      </c>
      <c r="C71" s="65">
        <v>39723</v>
      </c>
    </row>
    <row r="72" spans="1:3" x14ac:dyDescent="0.35">
      <c r="A72" t="s">
        <v>465</v>
      </c>
      <c r="B72">
        <v>645</v>
      </c>
      <c r="C72" s="65">
        <v>39723</v>
      </c>
    </row>
    <row r="73" spans="1:3" x14ac:dyDescent="0.35">
      <c r="A73" t="s">
        <v>466</v>
      </c>
      <c r="B73">
        <v>647</v>
      </c>
      <c r="C73" s="65">
        <v>39723</v>
      </c>
    </row>
    <row r="74" spans="1:3" x14ac:dyDescent="0.35">
      <c r="A74" s="107" t="s">
        <v>880</v>
      </c>
      <c r="B74" s="84">
        <v>648</v>
      </c>
      <c r="C74" s="106">
        <v>45250</v>
      </c>
    </row>
    <row r="75" spans="1:3" x14ac:dyDescent="0.35">
      <c r="A75" t="s">
        <v>467</v>
      </c>
      <c r="B75">
        <v>649</v>
      </c>
      <c r="C75" s="65">
        <v>39723</v>
      </c>
    </row>
    <row r="76" spans="1:3" x14ac:dyDescent="0.35">
      <c r="A76" t="s">
        <v>468</v>
      </c>
      <c r="B76">
        <v>650</v>
      </c>
      <c r="C76" s="65">
        <v>39723</v>
      </c>
    </row>
    <row r="77" spans="1:3" x14ac:dyDescent="0.35">
      <c r="A77" t="s">
        <v>540</v>
      </c>
      <c r="B77">
        <v>750</v>
      </c>
      <c r="C77" s="65">
        <v>44546</v>
      </c>
    </row>
    <row r="78" spans="1:3" x14ac:dyDescent="0.35">
      <c r="A78" t="s">
        <v>469</v>
      </c>
      <c r="B78">
        <v>651</v>
      </c>
      <c r="C78" s="65">
        <v>39723</v>
      </c>
    </row>
    <row r="79" spans="1:3" x14ac:dyDescent="0.35">
      <c r="A79" t="s">
        <v>584</v>
      </c>
      <c r="B79">
        <v>794</v>
      </c>
      <c r="C79" s="65">
        <v>39723</v>
      </c>
    </row>
    <row r="80" spans="1:3" x14ac:dyDescent="0.35">
      <c r="A80" t="s">
        <v>585</v>
      </c>
      <c r="B80">
        <v>795</v>
      </c>
      <c r="C80" s="65">
        <v>39723</v>
      </c>
    </row>
    <row r="81" spans="1:3" x14ac:dyDescent="0.35">
      <c r="A81" t="s">
        <v>756</v>
      </c>
      <c r="B81">
        <v>966</v>
      </c>
      <c r="C81" s="65">
        <v>39723</v>
      </c>
    </row>
    <row r="82" spans="1:3" x14ac:dyDescent="0.35">
      <c r="A82" t="s">
        <v>470</v>
      </c>
      <c r="B82">
        <v>654</v>
      </c>
      <c r="C82" s="65">
        <v>39723</v>
      </c>
    </row>
    <row r="83" spans="1:3" x14ac:dyDescent="0.35">
      <c r="A83" t="s">
        <v>471</v>
      </c>
      <c r="B83">
        <v>655</v>
      </c>
      <c r="C83" s="65">
        <v>39723</v>
      </c>
    </row>
    <row r="84" spans="1:3" x14ac:dyDescent="0.35">
      <c r="A84" t="s">
        <v>472</v>
      </c>
      <c r="B84">
        <v>656</v>
      </c>
      <c r="C84" s="65">
        <v>39723</v>
      </c>
    </row>
    <row r="85" spans="1:3" x14ac:dyDescent="0.35">
      <c r="A85" t="s">
        <v>473</v>
      </c>
      <c r="B85">
        <v>658</v>
      </c>
      <c r="C85" s="65">
        <v>39723</v>
      </c>
    </row>
    <row r="86" spans="1:3" x14ac:dyDescent="0.35">
      <c r="A86" t="s">
        <v>474</v>
      </c>
      <c r="B86">
        <v>659</v>
      </c>
      <c r="C86" s="65">
        <v>39723</v>
      </c>
    </row>
    <row r="87" spans="1:3" x14ac:dyDescent="0.35">
      <c r="A87" t="s">
        <v>475</v>
      </c>
      <c r="B87">
        <v>660</v>
      </c>
      <c r="C87" s="65">
        <v>39723</v>
      </c>
    </row>
    <row r="88" spans="1:3" x14ac:dyDescent="0.35">
      <c r="A88" t="s">
        <v>476</v>
      </c>
      <c r="B88">
        <v>661</v>
      </c>
      <c r="C88" s="65">
        <v>39723</v>
      </c>
    </row>
    <row r="89" spans="1:3" x14ac:dyDescent="0.35">
      <c r="A89" t="s">
        <v>586</v>
      </c>
      <c r="B89">
        <v>796</v>
      </c>
      <c r="C89" s="65">
        <v>39723</v>
      </c>
    </row>
    <row r="90" spans="1:3" x14ac:dyDescent="0.35">
      <c r="A90" t="s">
        <v>477</v>
      </c>
      <c r="B90">
        <v>663</v>
      </c>
      <c r="C90" s="65">
        <v>39723</v>
      </c>
    </row>
    <row r="91" spans="1:3" x14ac:dyDescent="0.35">
      <c r="A91" t="s">
        <v>478</v>
      </c>
      <c r="B91">
        <v>664</v>
      </c>
      <c r="C91" s="65">
        <v>39723</v>
      </c>
    </row>
    <row r="92" spans="1:3" x14ac:dyDescent="0.35">
      <c r="A92" t="s">
        <v>415</v>
      </c>
      <c r="B92">
        <v>395</v>
      </c>
      <c r="C92" s="65">
        <v>39723</v>
      </c>
    </row>
    <row r="93" spans="1:3" x14ac:dyDescent="0.35">
      <c r="A93" t="s">
        <v>479</v>
      </c>
      <c r="B93">
        <v>667</v>
      </c>
      <c r="C93" s="65">
        <v>39723</v>
      </c>
    </row>
    <row r="94" spans="1:3" x14ac:dyDescent="0.35">
      <c r="A94" t="s">
        <v>480</v>
      </c>
      <c r="B94">
        <v>668</v>
      </c>
      <c r="C94" s="65">
        <v>39723</v>
      </c>
    </row>
    <row r="95" spans="1:3" x14ac:dyDescent="0.35">
      <c r="A95" t="s">
        <v>481</v>
      </c>
      <c r="B95">
        <v>669</v>
      </c>
      <c r="C95" s="65">
        <v>39723</v>
      </c>
    </row>
    <row r="96" spans="1:3" x14ac:dyDescent="0.35">
      <c r="A96" t="s">
        <v>482</v>
      </c>
      <c r="B96">
        <v>670</v>
      </c>
      <c r="C96" s="65">
        <v>39723</v>
      </c>
    </row>
    <row r="97" spans="1:3" x14ac:dyDescent="0.35">
      <c r="A97" t="s">
        <v>483</v>
      </c>
      <c r="B97">
        <v>671</v>
      </c>
      <c r="C97" s="65">
        <v>39723</v>
      </c>
    </row>
    <row r="98" spans="1:3" x14ac:dyDescent="0.35">
      <c r="A98" t="s">
        <v>484</v>
      </c>
      <c r="B98">
        <v>672</v>
      </c>
      <c r="C98" s="65">
        <v>39723</v>
      </c>
    </row>
    <row r="99" spans="1:3" x14ac:dyDescent="0.35">
      <c r="A99" t="s">
        <v>485</v>
      </c>
      <c r="B99">
        <v>673</v>
      </c>
      <c r="C99" s="65">
        <v>39723</v>
      </c>
    </row>
    <row r="100" spans="1:3" x14ac:dyDescent="0.35">
      <c r="A100" t="s">
        <v>486</v>
      </c>
      <c r="B100">
        <v>674</v>
      </c>
      <c r="C100" s="65">
        <v>39723</v>
      </c>
    </row>
    <row r="101" spans="1:3" x14ac:dyDescent="0.35">
      <c r="A101" t="s">
        <v>744</v>
      </c>
      <c r="B101">
        <v>954</v>
      </c>
      <c r="C101" s="65">
        <v>39723</v>
      </c>
    </row>
    <row r="102" spans="1:3" x14ac:dyDescent="0.35">
      <c r="A102" t="s">
        <v>416</v>
      </c>
      <c r="B102">
        <v>407</v>
      </c>
      <c r="C102" s="65">
        <v>39723</v>
      </c>
    </row>
    <row r="103" spans="1:3" x14ac:dyDescent="0.35">
      <c r="A103" t="s">
        <v>487</v>
      </c>
      <c r="B103">
        <v>675</v>
      </c>
      <c r="C103" s="65">
        <v>39723</v>
      </c>
    </row>
    <row r="104" spans="1:3" x14ac:dyDescent="0.35">
      <c r="A104" t="s">
        <v>488</v>
      </c>
      <c r="B104">
        <v>676</v>
      </c>
      <c r="C104" s="65">
        <v>39723</v>
      </c>
    </row>
    <row r="105" spans="1:3" x14ac:dyDescent="0.35">
      <c r="A105" t="s">
        <v>489</v>
      </c>
      <c r="B105">
        <v>677</v>
      </c>
      <c r="C105" s="65">
        <v>39723</v>
      </c>
    </row>
    <row r="106" spans="1:3" x14ac:dyDescent="0.35">
      <c r="A106" t="s">
        <v>587</v>
      </c>
      <c r="B106">
        <v>797</v>
      </c>
      <c r="C106" s="65">
        <v>39723</v>
      </c>
    </row>
    <row r="107" spans="1:3" x14ac:dyDescent="0.35">
      <c r="A107" t="s">
        <v>588</v>
      </c>
      <c r="B107">
        <v>798</v>
      </c>
      <c r="C107" s="65">
        <v>39723</v>
      </c>
    </row>
    <row r="108" spans="1:3" x14ac:dyDescent="0.35">
      <c r="A108" t="s">
        <v>801</v>
      </c>
      <c r="B108">
        <v>678</v>
      </c>
      <c r="C108" s="106">
        <v>45250</v>
      </c>
    </row>
    <row r="109" spans="1:3" x14ac:dyDescent="0.35">
      <c r="A109" t="s">
        <v>541</v>
      </c>
      <c r="B109">
        <v>751</v>
      </c>
      <c r="C109" s="65">
        <v>44546</v>
      </c>
    </row>
    <row r="110" spans="1:3" x14ac:dyDescent="0.35">
      <c r="A110" t="s">
        <v>490</v>
      </c>
      <c r="B110">
        <v>684</v>
      </c>
      <c r="C110" s="65">
        <v>39723</v>
      </c>
    </row>
    <row r="111" spans="1:3" x14ac:dyDescent="0.35">
      <c r="A111" t="s">
        <v>589</v>
      </c>
      <c r="B111">
        <v>799</v>
      </c>
      <c r="C111" s="65">
        <v>39723</v>
      </c>
    </row>
    <row r="112" spans="1:3" x14ac:dyDescent="0.35">
      <c r="A112" t="s">
        <v>590</v>
      </c>
      <c r="B112">
        <v>800</v>
      </c>
      <c r="C112" s="65">
        <v>39723</v>
      </c>
    </row>
    <row r="113" spans="1:3" x14ac:dyDescent="0.35">
      <c r="A113" t="s">
        <v>491</v>
      </c>
      <c r="B113">
        <v>687</v>
      </c>
      <c r="C113" s="65">
        <v>39723</v>
      </c>
    </row>
    <row r="114" spans="1:3" x14ac:dyDescent="0.35">
      <c r="A114" t="s">
        <v>418</v>
      </c>
      <c r="B114">
        <v>423</v>
      </c>
      <c r="C114" s="65">
        <v>39723</v>
      </c>
    </row>
    <row r="115" spans="1:3" x14ac:dyDescent="0.35">
      <c r="A115" t="s">
        <v>492</v>
      </c>
      <c r="B115">
        <v>688</v>
      </c>
      <c r="C115" s="65">
        <v>39723</v>
      </c>
    </row>
    <row r="116" spans="1:3" x14ac:dyDescent="0.35">
      <c r="A116" t="s">
        <v>591</v>
      </c>
      <c r="B116">
        <v>801</v>
      </c>
      <c r="C116" s="65">
        <v>39723</v>
      </c>
    </row>
    <row r="117" spans="1:3" x14ac:dyDescent="0.35">
      <c r="A117" t="s">
        <v>592</v>
      </c>
      <c r="B117">
        <v>802</v>
      </c>
      <c r="C117" s="65">
        <v>39723</v>
      </c>
    </row>
    <row r="118" spans="1:3" x14ac:dyDescent="0.35">
      <c r="A118" t="s">
        <v>593</v>
      </c>
      <c r="B118">
        <v>803</v>
      </c>
      <c r="C118" s="65">
        <v>39723</v>
      </c>
    </row>
    <row r="119" spans="1:3" x14ac:dyDescent="0.35">
      <c r="A119" t="s">
        <v>493</v>
      </c>
      <c r="B119">
        <v>689</v>
      </c>
      <c r="C119" s="65">
        <v>39723</v>
      </c>
    </row>
    <row r="120" spans="1:3" x14ac:dyDescent="0.35">
      <c r="A120" t="s">
        <v>494</v>
      </c>
      <c r="B120">
        <v>690</v>
      </c>
      <c r="C120" s="65">
        <v>39723</v>
      </c>
    </row>
    <row r="121" spans="1:3" x14ac:dyDescent="0.35">
      <c r="A121" t="s">
        <v>754</v>
      </c>
      <c r="B121">
        <v>964</v>
      </c>
      <c r="C121" s="65">
        <v>39723</v>
      </c>
    </row>
    <row r="122" spans="1:3" x14ac:dyDescent="0.35">
      <c r="A122" t="s">
        <v>495</v>
      </c>
      <c r="B122">
        <v>691</v>
      </c>
      <c r="C122" s="65">
        <v>39723</v>
      </c>
    </row>
    <row r="123" spans="1:3" x14ac:dyDescent="0.35">
      <c r="A123" t="s">
        <v>496</v>
      </c>
      <c r="B123">
        <v>693</v>
      </c>
      <c r="C123" s="65">
        <v>39723</v>
      </c>
    </row>
    <row r="124" spans="1:3" x14ac:dyDescent="0.35">
      <c r="A124" t="s">
        <v>594</v>
      </c>
      <c r="B124">
        <v>804</v>
      </c>
      <c r="C124" s="65">
        <v>39723</v>
      </c>
    </row>
    <row r="125" spans="1:3" x14ac:dyDescent="0.35">
      <c r="A125" t="s">
        <v>497</v>
      </c>
      <c r="B125">
        <v>696</v>
      </c>
      <c r="C125" s="65">
        <v>39723</v>
      </c>
    </row>
    <row r="126" spans="1:3" x14ac:dyDescent="0.35">
      <c r="A126" t="s">
        <v>542</v>
      </c>
      <c r="B126">
        <v>752</v>
      </c>
      <c r="C126" s="65">
        <v>44546</v>
      </c>
    </row>
    <row r="127" spans="1:3" x14ac:dyDescent="0.35">
      <c r="A127" t="s">
        <v>498</v>
      </c>
      <c r="B127">
        <v>697</v>
      </c>
      <c r="C127" s="65">
        <v>39723</v>
      </c>
    </row>
    <row r="128" spans="1:3" x14ac:dyDescent="0.35">
      <c r="A128" t="s">
        <v>499</v>
      </c>
      <c r="B128">
        <v>698</v>
      </c>
      <c r="C128" s="65">
        <v>39723</v>
      </c>
    </row>
    <row r="129" spans="1:3" x14ac:dyDescent="0.35">
      <c r="A129" t="s">
        <v>500</v>
      </c>
      <c r="B129">
        <v>699</v>
      </c>
      <c r="C129" s="65">
        <v>39723</v>
      </c>
    </row>
    <row r="130" spans="1:3" x14ac:dyDescent="0.35">
      <c r="A130" t="s">
        <v>501</v>
      </c>
      <c r="B130">
        <v>701</v>
      </c>
      <c r="C130" s="65">
        <v>39723</v>
      </c>
    </row>
    <row r="131" spans="1:3" x14ac:dyDescent="0.35">
      <c r="A131" t="s">
        <v>764</v>
      </c>
      <c r="B131">
        <v>974</v>
      </c>
      <c r="C131" s="65">
        <v>39723</v>
      </c>
    </row>
    <row r="132" spans="1:3" x14ac:dyDescent="0.35">
      <c r="A132" t="s">
        <v>502</v>
      </c>
      <c r="B132">
        <v>702</v>
      </c>
      <c r="C132" s="65">
        <v>39723</v>
      </c>
    </row>
    <row r="133" spans="1:3" x14ac:dyDescent="0.35">
      <c r="A133" t="s">
        <v>595</v>
      </c>
      <c r="B133">
        <v>805</v>
      </c>
      <c r="C133" s="65">
        <v>39723</v>
      </c>
    </row>
    <row r="134" spans="1:3" x14ac:dyDescent="0.35">
      <c r="A134" t="s">
        <v>503</v>
      </c>
      <c r="B134">
        <v>704</v>
      </c>
      <c r="C134" s="65">
        <v>39723</v>
      </c>
    </row>
    <row r="135" spans="1:3" x14ac:dyDescent="0.35">
      <c r="A135" t="s">
        <v>504</v>
      </c>
      <c r="B135">
        <v>706</v>
      </c>
      <c r="C135" s="65">
        <v>39723</v>
      </c>
    </row>
    <row r="136" spans="1:3" x14ac:dyDescent="0.35">
      <c r="A136" t="s">
        <v>505</v>
      </c>
      <c r="B136">
        <v>709</v>
      </c>
      <c r="C136" s="65">
        <v>39723</v>
      </c>
    </row>
    <row r="137" spans="1:3" x14ac:dyDescent="0.35">
      <c r="A137" t="s">
        <v>417</v>
      </c>
      <c r="B137">
        <v>416</v>
      </c>
      <c r="C137" s="65">
        <v>39723</v>
      </c>
    </row>
    <row r="138" spans="1:3" x14ac:dyDescent="0.35">
      <c r="A138" t="s">
        <v>596</v>
      </c>
      <c r="B138">
        <v>806</v>
      </c>
      <c r="C138" s="65">
        <v>39723</v>
      </c>
    </row>
    <row r="139" spans="1:3" x14ac:dyDescent="0.35">
      <c r="A139" t="s">
        <v>597</v>
      </c>
      <c r="B139">
        <v>807</v>
      </c>
      <c r="C139" s="65">
        <v>39723</v>
      </c>
    </row>
    <row r="140" spans="1:3" x14ac:dyDescent="0.35">
      <c r="A140" t="s">
        <v>506</v>
      </c>
      <c r="B140">
        <v>712</v>
      </c>
      <c r="C140" s="65">
        <v>39723</v>
      </c>
    </row>
    <row r="141" spans="1:3" x14ac:dyDescent="0.35">
      <c r="A141" t="s">
        <v>507</v>
      </c>
      <c r="B141">
        <v>714</v>
      </c>
      <c r="C141" s="65">
        <v>39723</v>
      </c>
    </row>
    <row r="142" spans="1:3" x14ac:dyDescent="0.35">
      <c r="A142" t="s">
        <v>508</v>
      </c>
      <c r="B142">
        <v>715</v>
      </c>
      <c r="C142" s="65">
        <v>39723</v>
      </c>
    </row>
    <row r="143" spans="1:3" x14ac:dyDescent="0.35">
      <c r="A143" t="s">
        <v>509</v>
      </c>
      <c r="B143">
        <v>716</v>
      </c>
      <c r="C143" s="65">
        <v>39723</v>
      </c>
    </row>
    <row r="144" spans="1:3" x14ac:dyDescent="0.35">
      <c r="A144" t="s">
        <v>510</v>
      </c>
      <c r="B144">
        <v>717</v>
      </c>
      <c r="C144" s="65">
        <v>39723</v>
      </c>
    </row>
    <row r="145" spans="1:3" x14ac:dyDescent="0.35">
      <c r="A145" t="s">
        <v>511</v>
      </c>
      <c r="B145">
        <v>719</v>
      </c>
      <c r="C145" s="65">
        <v>39723</v>
      </c>
    </row>
    <row r="146" spans="1:3" x14ac:dyDescent="0.35">
      <c r="A146" t="s">
        <v>598</v>
      </c>
      <c r="B146">
        <v>808</v>
      </c>
      <c r="C146" s="65">
        <v>39723</v>
      </c>
    </row>
    <row r="147" spans="1:3" x14ac:dyDescent="0.35">
      <c r="A147" t="s">
        <v>512</v>
      </c>
      <c r="B147">
        <v>720</v>
      </c>
      <c r="C147" s="65">
        <v>39723</v>
      </c>
    </row>
    <row r="148" spans="1:3" x14ac:dyDescent="0.35">
      <c r="A148" t="s">
        <v>513</v>
      </c>
      <c r="B148">
        <v>721</v>
      </c>
      <c r="C148" s="65">
        <v>39723</v>
      </c>
    </row>
    <row r="149" spans="1:3" x14ac:dyDescent="0.35">
      <c r="A149" t="s">
        <v>514</v>
      </c>
      <c r="B149">
        <v>722</v>
      </c>
      <c r="C149" s="65">
        <v>39723</v>
      </c>
    </row>
    <row r="150" spans="1:3" x14ac:dyDescent="0.35">
      <c r="A150" t="s">
        <v>515</v>
      </c>
      <c r="B150">
        <v>723</v>
      </c>
      <c r="C150" s="65">
        <v>39723</v>
      </c>
    </row>
    <row r="151" spans="1:3" x14ac:dyDescent="0.35">
      <c r="A151" t="s">
        <v>516</v>
      </c>
      <c r="B151">
        <v>724</v>
      </c>
      <c r="C151" s="65">
        <v>39723</v>
      </c>
    </row>
    <row r="152" spans="1:3" x14ac:dyDescent="0.35">
      <c r="A152" t="s">
        <v>54</v>
      </c>
      <c r="B152">
        <v>425</v>
      </c>
      <c r="C152" s="65">
        <v>39723</v>
      </c>
    </row>
    <row r="153" spans="1:3" x14ac:dyDescent="0.35">
      <c r="A153" t="s">
        <v>599</v>
      </c>
      <c r="B153">
        <v>809</v>
      </c>
      <c r="C153" s="65">
        <v>39723</v>
      </c>
    </row>
    <row r="154" spans="1:3" x14ac:dyDescent="0.35">
      <c r="A154" t="s">
        <v>517</v>
      </c>
      <c r="B154">
        <v>725</v>
      </c>
      <c r="C154" s="65">
        <v>39723</v>
      </c>
    </row>
    <row r="155" spans="1:3" x14ac:dyDescent="0.35">
      <c r="A155" t="s">
        <v>518</v>
      </c>
      <c r="B155">
        <v>726</v>
      </c>
      <c r="C155" s="65">
        <v>39723</v>
      </c>
    </row>
    <row r="156" spans="1:3" x14ac:dyDescent="0.35">
      <c r="A156" t="s">
        <v>519</v>
      </c>
      <c r="B156">
        <v>727</v>
      </c>
      <c r="C156" s="65">
        <v>39723</v>
      </c>
    </row>
    <row r="157" spans="1:3" x14ac:dyDescent="0.35">
      <c r="A157" t="s">
        <v>520</v>
      </c>
      <c r="B157">
        <v>728</v>
      </c>
      <c r="C157" s="65">
        <v>39723</v>
      </c>
    </row>
    <row r="158" spans="1:3" x14ac:dyDescent="0.35">
      <c r="A158" t="s">
        <v>521</v>
      </c>
      <c r="B158">
        <v>729</v>
      </c>
      <c r="C158" s="65">
        <v>39723</v>
      </c>
    </row>
    <row r="159" spans="1:3" x14ac:dyDescent="0.35">
      <c r="A159" t="s">
        <v>600</v>
      </c>
      <c r="B159">
        <v>810</v>
      </c>
      <c r="C159" s="65">
        <v>39723</v>
      </c>
    </row>
    <row r="160" spans="1:3" x14ac:dyDescent="0.35">
      <c r="A160" t="s">
        <v>522</v>
      </c>
      <c r="B160">
        <v>730</v>
      </c>
      <c r="C160" s="65">
        <v>39723</v>
      </c>
    </row>
    <row r="161" spans="1:3" x14ac:dyDescent="0.35">
      <c r="A161" t="s">
        <v>523</v>
      </c>
      <c r="B161">
        <v>731</v>
      </c>
      <c r="C161" s="65">
        <v>39723</v>
      </c>
    </row>
    <row r="162" spans="1:3" x14ac:dyDescent="0.35">
      <c r="A162" t="s">
        <v>524</v>
      </c>
      <c r="B162">
        <v>732</v>
      </c>
      <c r="C162" s="65">
        <v>39723</v>
      </c>
    </row>
    <row r="163" spans="1:3" x14ac:dyDescent="0.35">
      <c r="A163" t="s">
        <v>525</v>
      </c>
      <c r="B163">
        <v>733</v>
      </c>
      <c r="C163" s="65">
        <v>39723</v>
      </c>
    </row>
    <row r="164" spans="1:3" x14ac:dyDescent="0.35">
      <c r="A164" t="s">
        <v>601</v>
      </c>
      <c r="B164">
        <v>811</v>
      </c>
      <c r="C164" s="65">
        <v>39723</v>
      </c>
    </row>
    <row r="165" spans="1:3" x14ac:dyDescent="0.35">
      <c r="A165" t="s">
        <v>526</v>
      </c>
      <c r="B165">
        <v>735</v>
      </c>
      <c r="C165" s="65">
        <v>39723</v>
      </c>
    </row>
    <row r="166" spans="1:3" x14ac:dyDescent="0.35">
      <c r="A166" t="s">
        <v>527</v>
      </c>
      <c r="B166">
        <v>736</v>
      </c>
      <c r="C166" s="65">
        <v>39723</v>
      </c>
    </row>
    <row r="167" spans="1:3" x14ac:dyDescent="0.35">
      <c r="A167" t="s">
        <v>528</v>
      </c>
      <c r="B167">
        <v>737</v>
      </c>
      <c r="C167" s="65">
        <v>39723</v>
      </c>
    </row>
    <row r="168" spans="1:3" x14ac:dyDescent="0.35">
      <c r="A168" t="s">
        <v>529</v>
      </c>
      <c r="B168">
        <v>738</v>
      </c>
      <c r="C168" s="65">
        <v>39723</v>
      </c>
    </row>
    <row r="169" spans="1:3" x14ac:dyDescent="0.35">
      <c r="A169" t="s">
        <v>530</v>
      </c>
      <c r="B169">
        <v>739</v>
      </c>
      <c r="C169" s="65">
        <v>39723</v>
      </c>
    </row>
    <row r="170" spans="1:3" x14ac:dyDescent="0.35">
      <c r="A170" t="s">
        <v>531</v>
      </c>
      <c r="B170">
        <v>740</v>
      </c>
      <c r="C170" s="65">
        <v>39723</v>
      </c>
    </row>
    <row r="171" spans="1:3" x14ac:dyDescent="0.35">
      <c r="A171" t="s">
        <v>532</v>
      </c>
      <c r="B171">
        <v>741</v>
      </c>
      <c r="C171" s="65">
        <v>39723</v>
      </c>
    </row>
    <row r="172" spans="1:3" x14ac:dyDescent="0.35">
      <c r="A172" t="s">
        <v>602</v>
      </c>
      <c r="B172">
        <v>812</v>
      </c>
      <c r="C172" s="65">
        <v>39723</v>
      </c>
    </row>
    <row r="173" spans="1:3" x14ac:dyDescent="0.35">
      <c r="A173" t="s">
        <v>533</v>
      </c>
      <c r="B173">
        <v>743</v>
      </c>
      <c r="C173" s="65">
        <v>39723</v>
      </c>
    </row>
    <row r="174" spans="1:3" x14ac:dyDescent="0.35">
      <c r="A174" t="s">
        <v>737</v>
      </c>
      <c r="B174">
        <v>947</v>
      </c>
      <c r="C174" s="65">
        <v>39723</v>
      </c>
    </row>
    <row r="175" spans="1:3" x14ac:dyDescent="0.35">
      <c r="A175" t="s">
        <v>419</v>
      </c>
      <c r="B175">
        <v>434</v>
      </c>
      <c r="C175" s="65">
        <v>39723</v>
      </c>
    </row>
    <row r="176" spans="1:3" x14ac:dyDescent="0.35">
      <c r="A176" t="s">
        <v>47</v>
      </c>
      <c r="B176">
        <v>374</v>
      </c>
      <c r="C176" s="65">
        <v>39723</v>
      </c>
    </row>
    <row r="177" spans="1:3" x14ac:dyDescent="0.35">
      <c r="A177" t="s">
        <v>163</v>
      </c>
      <c r="B177">
        <v>31</v>
      </c>
      <c r="C177" s="65">
        <v>39723</v>
      </c>
    </row>
    <row r="178" spans="1:3" x14ac:dyDescent="0.35">
      <c r="A178" t="s">
        <v>752</v>
      </c>
      <c r="B178">
        <v>962</v>
      </c>
      <c r="C178" s="65">
        <v>39723</v>
      </c>
    </row>
    <row r="179" spans="1:3" x14ac:dyDescent="0.35">
      <c r="A179" t="s">
        <v>164</v>
      </c>
      <c r="B179">
        <v>32</v>
      </c>
      <c r="C179" s="65">
        <v>39723</v>
      </c>
    </row>
    <row r="180" spans="1:3" x14ac:dyDescent="0.35">
      <c r="A180" t="s">
        <v>165</v>
      </c>
      <c r="B180">
        <v>34</v>
      </c>
      <c r="C180" s="65">
        <v>39723</v>
      </c>
    </row>
    <row r="181" spans="1:3" x14ac:dyDescent="0.35">
      <c r="A181" t="s">
        <v>603</v>
      </c>
      <c r="B181">
        <v>813</v>
      </c>
      <c r="C181" s="65">
        <v>39723</v>
      </c>
    </row>
    <row r="182" spans="1:3" x14ac:dyDescent="0.35">
      <c r="A182" t="s">
        <v>166</v>
      </c>
      <c r="B182">
        <v>35</v>
      </c>
      <c r="C182" s="65">
        <v>39723</v>
      </c>
    </row>
    <row r="183" spans="1:3" x14ac:dyDescent="0.35">
      <c r="A183" t="s">
        <v>604</v>
      </c>
      <c r="B183">
        <v>814</v>
      </c>
      <c r="C183" s="65">
        <v>39723</v>
      </c>
    </row>
    <row r="184" spans="1:3" x14ac:dyDescent="0.35">
      <c r="A184" t="s">
        <v>605</v>
      </c>
      <c r="B184">
        <v>815</v>
      </c>
      <c r="C184" s="65">
        <v>39723</v>
      </c>
    </row>
    <row r="185" spans="1:3" x14ac:dyDescent="0.35">
      <c r="A185" t="s">
        <v>167</v>
      </c>
      <c r="B185">
        <v>36</v>
      </c>
      <c r="C185" s="65">
        <v>39723</v>
      </c>
    </row>
    <row r="186" spans="1:3" x14ac:dyDescent="0.35">
      <c r="A186" t="s">
        <v>606</v>
      </c>
      <c r="B186">
        <v>816</v>
      </c>
      <c r="C186" s="65">
        <v>39723</v>
      </c>
    </row>
    <row r="187" spans="1:3" x14ac:dyDescent="0.35">
      <c r="A187" t="s">
        <v>607</v>
      </c>
      <c r="B187">
        <v>817</v>
      </c>
      <c r="C187" s="65">
        <v>39723</v>
      </c>
    </row>
    <row r="188" spans="1:3" x14ac:dyDescent="0.35">
      <c r="A188" t="s">
        <v>168</v>
      </c>
      <c r="B188">
        <v>38</v>
      </c>
      <c r="C188" s="65">
        <v>39723</v>
      </c>
    </row>
    <row r="189" spans="1:3" x14ac:dyDescent="0.35">
      <c r="A189" t="s">
        <v>169</v>
      </c>
      <c r="B189">
        <v>40</v>
      </c>
      <c r="C189" s="65">
        <v>39723</v>
      </c>
    </row>
    <row r="190" spans="1:3" x14ac:dyDescent="0.35">
      <c r="A190" t="s">
        <v>170</v>
      </c>
      <c r="B190">
        <v>42</v>
      </c>
      <c r="C190" s="65">
        <v>39723</v>
      </c>
    </row>
    <row r="191" spans="1:3" x14ac:dyDescent="0.35">
      <c r="A191" t="s">
        <v>751</v>
      </c>
      <c r="B191">
        <v>961</v>
      </c>
      <c r="C191" s="65">
        <v>39723</v>
      </c>
    </row>
    <row r="192" spans="1:3" x14ac:dyDescent="0.35">
      <c r="A192" t="s">
        <v>171</v>
      </c>
      <c r="B192">
        <v>44</v>
      </c>
      <c r="C192" s="65">
        <v>39723</v>
      </c>
    </row>
    <row r="193" spans="1:3" x14ac:dyDescent="0.35">
      <c r="A193" t="s">
        <v>608</v>
      </c>
      <c r="B193">
        <v>818</v>
      </c>
      <c r="C193" s="65">
        <v>39723</v>
      </c>
    </row>
    <row r="194" spans="1:3" x14ac:dyDescent="0.35">
      <c r="A194" t="s">
        <v>172</v>
      </c>
      <c r="B194">
        <v>47</v>
      </c>
      <c r="C194" s="65">
        <v>39723</v>
      </c>
    </row>
    <row r="195" spans="1:3" x14ac:dyDescent="0.35">
      <c r="A195" t="s">
        <v>609</v>
      </c>
      <c r="B195">
        <v>819</v>
      </c>
      <c r="C195" s="65">
        <v>39723</v>
      </c>
    </row>
    <row r="196" spans="1:3" x14ac:dyDescent="0.35">
      <c r="A196" t="s">
        <v>610</v>
      </c>
      <c r="B196">
        <v>820</v>
      </c>
      <c r="C196" s="65">
        <v>39723</v>
      </c>
    </row>
    <row r="197" spans="1:3" x14ac:dyDescent="0.35">
      <c r="A197" t="s">
        <v>611</v>
      </c>
      <c r="B197">
        <v>821</v>
      </c>
      <c r="C197" s="65">
        <v>39723</v>
      </c>
    </row>
    <row r="198" spans="1:3" x14ac:dyDescent="0.35">
      <c r="A198" t="s">
        <v>173</v>
      </c>
      <c r="B198">
        <v>52</v>
      </c>
      <c r="C198" s="65">
        <v>39723</v>
      </c>
    </row>
    <row r="199" spans="1:3" x14ac:dyDescent="0.35">
      <c r="A199" t="s">
        <v>174</v>
      </c>
      <c r="B199">
        <v>53</v>
      </c>
      <c r="C199" s="65">
        <v>39723</v>
      </c>
    </row>
    <row r="200" spans="1:3" x14ac:dyDescent="0.35">
      <c r="A200" t="s">
        <v>175</v>
      </c>
      <c r="B200">
        <v>54</v>
      </c>
      <c r="C200" s="65">
        <v>39723</v>
      </c>
    </row>
    <row r="201" spans="1:3" x14ac:dyDescent="0.35">
      <c r="A201" t="s">
        <v>612</v>
      </c>
      <c r="B201">
        <v>822</v>
      </c>
      <c r="C201" s="65">
        <v>39723</v>
      </c>
    </row>
    <row r="202" spans="1:3" x14ac:dyDescent="0.35">
      <c r="A202" t="s">
        <v>176</v>
      </c>
      <c r="B202">
        <v>56</v>
      </c>
      <c r="C202" s="65">
        <v>39723</v>
      </c>
    </row>
    <row r="203" spans="1:3" x14ac:dyDescent="0.35">
      <c r="A203" t="s">
        <v>177</v>
      </c>
      <c r="B203">
        <v>57</v>
      </c>
      <c r="C203" s="65">
        <v>39723</v>
      </c>
    </row>
    <row r="204" spans="1:3" x14ac:dyDescent="0.35">
      <c r="A204" t="s">
        <v>613</v>
      </c>
      <c r="B204">
        <v>823</v>
      </c>
      <c r="C204" s="65">
        <v>39723</v>
      </c>
    </row>
    <row r="205" spans="1:3" x14ac:dyDescent="0.35">
      <c r="A205" t="s">
        <v>614</v>
      </c>
      <c r="B205">
        <v>824</v>
      </c>
      <c r="C205" s="65">
        <v>39723</v>
      </c>
    </row>
    <row r="206" spans="1:3" x14ac:dyDescent="0.35">
      <c r="A206" t="s">
        <v>178</v>
      </c>
      <c r="B206">
        <v>58</v>
      </c>
      <c r="C206" s="65">
        <v>39723</v>
      </c>
    </row>
    <row r="207" spans="1:3" x14ac:dyDescent="0.35">
      <c r="A207" t="s">
        <v>615</v>
      </c>
      <c r="B207">
        <v>825</v>
      </c>
      <c r="C207" s="65">
        <v>39723</v>
      </c>
    </row>
    <row r="208" spans="1:3" x14ac:dyDescent="0.35">
      <c r="A208" t="s">
        <v>616</v>
      </c>
      <c r="B208">
        <v>826</v>
      </c>
      <c r="C208" s="65">
        <v>39723</v>
      </c>
    </row>
    <row r="209" spans="1:3" x14ac:dyDescent="0.35">
      <c r="A209" t="s">
        <v>179</v>
      </c>
      <c r="B209">
        <v>59</v>
      </c>
      <c r="C209" s="65">
        <v>39723</v>
      </c>
    </row>
    <row r="210" spans="1:3" x14ac:dyDescent="0.35">
      <c r="A210" t="s">
        <v>180</v>
      </c>
      <c r="B210">
        <v>60</v>
      </c>
      <c r="C210" s="65">
        <v>39723</v>
      </c>
    </row>
    <row r="211" spans="1:3" x14ac:dyDescent="0.35">
      <c r="A211" t="s">
        <v>181</v>
      </c>
      <c r="B211">
        <v>61</v>
      </c>
      <c r="C211" s="65">
        <v>39723</v>
      </c>
    </row>
    <row r="212" spans="1:3" x14ac:dyDescent="0.35">
      <c r="A212" t="s">
        <v>182</v>
      </c>
      <c r="B212">
        <v>62</v>
      </c>
      <c r="C212" s="65">
        <v>39723</v>
      </c>
    </row>
    <row r="213" spans="1:3" x14ac:dyDescent="0.35">
      <c r="A213" t="s">
        <v>768</v>
      </c>
      <c r="B213">
        <v>978</v>
      </c>
      <c r="C213" s="65">
        <v>39723</v>
      </c>
    </row>
    <row r="214" spans="1:3" x14ac:dyDescent="0.35">
      <c r="A214" t="s">
        <v>183</v>
      </c>
      <c r="B214">
        <v>63</v>
      </c>
      <c r="C214" s="65">
        <v>39723</v>
      </c>
    </row>
    <row r="215" spans="1:3" x14ac:dyDescent="0.35">
      <c r="A215" t="s">
        <v>770</v>
      </c>
      <c r="B215">
        <v>980</v>
      </c>
      <c r="C215" s="65">
        <v>39723</v>
      </c>
    </row>
    <row r="216" spans="1:3" x14ac:dyDescent="0.35">
      <c r="A216" t="s">
        <v>184</v>
      </c>
      <c r="B216">
        <v>64</v>
      </c>
      <c r="C216" s="65">
        <v>39723</v>
      </c>
    </row>
    <row r="217" spans="1:3" x14ac:dyDescent="0.35">
      <c r="A217" t="s">
        <v>185</v>
      </c>
      <c r="B217">
        <v>65</v>
      </c>
      <c r="C217" s="65">
        <v>39723</v>
      </c>
    </row>
    <row r="218" spans="1:3" x14ac:dyDescent="0.35">
      <c r="A218" t="s">
        <v>186</v>
      </c>
      <c r="B218">
        <v>66</v>
      </c>
      <c r="C218" s="65">
        <v>39723</v>
      </c>
    </row>
    <row r="219" spans="1:3" x14ac:dyDescent="0.35">
      <c r="A219" t="s">
        <v>187</v>
      </c>
      <c r="B219">
        <v>67</v>
      </c>
      <c r="C219" s="65">
        <v>39723</v>
      </c>
    </row>
    <row r="220" spans="1:3" x14ac:dyDescent="0.35">
      <c r="A220" t="s">
        <v>188</v>
      </c>
      <c r="B220">
        <v>68</v>
      </c>
      <c r="C220" s="65">
        <v>39723</v>
      </c>
    </row>
    <row r="221" spans="1:3" x14ac:dyDescent="0.35">
      <c r="A221" t="s">
        <v>189</v>
      </c>
      <c r="B221">
        <v>70</v>
      </c>
      <c r="C221" s="65">
        <v>39723</v>
      </c>
    </row>
    <row r="222" spans="1:3" x14ac:dyDescent="0.35">
      <c r="A222" t="s">
        <v>190</v>
      </c>
      <c r="B222">
        <v>71</v>
      </c>
      <c r="C222" s="65">
        <v>39723</v>
      </c>
    </row>
    <row r="223" spans="1:3" x14ac:dyDescent="0.35">
      <c r="A223" t="s">
        <v>191</v>
      </c>
      <c r="B223">
        <v>72</v>
      </c>
      <c r="C223" s="65">
        <v>39723</v>
      </c>
    </row>
    <row r="224" spans="1:3" x14ac:dyDescent="0.35">
      <c r="A224" t="s">
        <v>192</v>
      </c>
      <c r="B224">
        <v>73</v>
      </c>
      <c r="C224" s="65">
        <v>39723</v>
      </c>
    </row>
    <row r="225" spans="1:3" x14ac:dyDescent="0.35">
      <c r="A225" t="s">
        <v>543</v>
      </c>
      <c r="B225">
        <v>753</v>
      </c>
      <c r="C225" s="65">
        <v>44546</v>
      </c>
    </row>
    <row r="226" spans="1:3" x14ac:dyDescent="0.35">
      <c r="A226" t="s">
        <v>193</v>
      </c>
      <c r="B226">
        <v>74</v>
      </c>
      <c r="C226" s="65">
        <v>39723</v>
      </c>
    </row>
    <row r="227" spans="1:3" x14ac:dyDescent="0.35">
      <c r="A227" t="s">
        <v>617</v>
      </c>
      <c r="B227">
        <v>827</v>
      </c>
      <c r="C227" s="65">
        <v>39723</v>
      </c>
    </row>
    <row r="228" spans="1:3" x14ac:dyDescent="0.35">
      <c r="A228" t="s">
        <v>194</v>
      </c>
      <c r="B228">
        <v>75</v>
      </c>
      <c r="C228" s="65">
        <v>39723</v>
      </c>
    </row>
    <row r="229" spans="1:3" x14ac:dyDescent="0.35">
      <c r="A229" t="s">
        <v>195</v>
      </c>
      <c r="B229">
        <v>76</v>
      </c>
      <c r="C229" s="65">
        <v>39723</v>
      </c>
    </row>
    <row r="230" spans="1:3" x14ac:dyDescent="0.35">
      <c r="A230" t="s">
        <v>750</v>
      </c>
      <c r="B230">
        <v>960</v>
      </c>
      <c r="C230" s="65">
        <v>39723</v>
      </c>
    </row>
    <row r="231" spans="1:3" x14ac:dyDescent="0.35">
      <c r="A231" t="s">
        <v>618</v>
      </c>
      <c r="B231">
        <v>828</v>
      </c>
      <c r="C231" s="65">
        <v>39723</v>
      </c>
    </row>
    <row r="232" spans="1:3" x14ac:dyDescent="0.35">
      <c r="A232" t="s">
        <v>196</v>
      </c>
      <c r="B232">
        <v>77</v>
      </c>
      <c r="C232" s="65">
        <v>39723</v>
      </c>
    </row>
    <row r="233" spans="1:3" x14ac:dyDescent="0.35">
      <c r="A233" t="s">
        <v>782</v>
      </c>
      <c r="B233">
        <v>992</v>
      </c>
      <c r="C233" s="65">
        <v>39723</v>
      </c>
    </row>
    <row r="234" spans="1:3" x14ac:dyDescent="0.35">
      <c r="A234" t="s">
        <v>749</v>
      </c>
      <c r="B234">
        <v>959</v>
      </c>
      <c r="C234" s="65">
        <v>39723</v>
      </c>
    </row>
    <row r="235" spans="1:3" x14ac:dyDescent="0.35">
      <c r="A235" t="s">
        <v>619</v>
      </c>
      <c r="B235">
        <v>829</v>
      </c>
      <c r="C235" s="65">
        <v>39723</v>
      </c>
    </row>
    <row r="236" spans="1:3" x14ac:dyDescent="0.35">
      <c r="A236" t="s">
        <v>620</v>
      </c>
      <c r="B236">
        <v>830</v>
      </c>
      <c r="C236" s="65">
        <v>39723</v>
      </c>
    </row>
    <row r="237" spans="1:3" x14ac:dyDescent="0.35">
      <c r="A237" t="s">
        <v>621</v>
      </c>
      <c r="B237">
        <v>831</v>
      </c>
      <c r="C237" s="65">
        <v>39723</v>
      </c>
    </row>
    <row r="238" spans="1:3" x14ac:dyDescent="0.35">
      <c r="A238" t="s">
        <v>197</v>
      </c>
      <c r="B238">
        <v>78</v>
      </c>
      <c r="C238" s="65">
        <v>39723</v>
      </c>
    </row>
    <row r="239" spans="1:3" x14ac:dyDescent="0.35">
      <c r="A239" t="s">
        <v>622</v>
      </c>
      <c r="B239">
        <v>832</v>
      </c>
      <c r="C239" s="65">
        <v>39723</v>
      </c>
    </row>
    <row r="240" spans="1:3" x14ac:dyDescent="0.35">
      <c r="A240" t="s">
        <v>27</v>
      </c>
      <c r="B240">
        <v>79</v>
      </c>
      <c r="C240" s="65">
        <v>39723</v>
      </c>
    </row>
    <row r="241" spans="1:3" x14ac:dyDescent="0.35">
      <c r="A241" t="s">
        <v>198</v>
      </c>
      <c r="B241">
        <v>80</v>
      </c>
      <c r="C241" s="65">
        <v>39723</v>
      </c>
    </row>
    <row r="242" spans="1:3" x14ac:dyDescent="0.35">
      <c r="A242" t="s">
        <v>623</v>
      </c>
      <c r="B242">
        <v>833</v>
      </c>
      <c r="C242" s="65">
        <v>39723</v>
      </c>
    </row>
    <row r="243" spans="1:3" x14ac:dyDescent="0.35">
      <c r="A243" t="s">
        <v>624</v>
      </c>
      <c r="B243">
        <v>834</v>
      </c>
      <c r="C243" s="65">
        <v>39723</v>
      </c>
    </row>
    <row r="244" spans="1:3" x14ac:dyDescent="0.35">
      <c r="A244" t="s">
        <v>199</v>
      </c>
      <c r="B244">
        <v>81</v>
      </c>
      <c r="C244" s="65">
        <v>39723</v>
      </c>
    </row>
    <row r="245" spans="1:3" x14ac:dyDescent="0.35">
      <c r="A245" t="s">
        <v>200</v>
      </c>
      <c r="B245">
        <v>82</v>
      </c>
      <c r="C245" s="65">
        <v>39723</v>
      </c>
    </row>
    <row r="246" spans="1:3" x14ac:dyDescent="0.35">
      <c r="A246" t="s">
        <v>203</v>
      </c>
      <c r="B246">
        <v>85</v>
      </c>
      <c r="C246" s="65">
        <v>39723</v>
      </c>
    </row>
    <row r="247" spans="1:3" x14ac:dyDescent="0.35">
      <c r="A247" t="s">
        <v>201</v>
      </c>
      <c r="B247">
        <v>83</v>
      </c>
      <c r="C247" s="65">
        <v>39723</v>
      </c>
    </row>
    <row r="248" spans="1:3" x14ac:dyDescent="0.35">
      <c r="A248" t="s">
        <v>202</v>
      </c>
      <c r="B248">
        <v>84</v>
      </c>
      <c r="C248" s="65">
        <v>39723</v>
      </c>
    </row>
    <row r="249" spans="1:3" x14ac:dyDescent="0.35">
      <c r="A249" t="s">
        <v>625</v>
      </c>
      <c r="B249">
        <v>835</v>
      </c>
      <c r="C249" s="65">
        <v>39723</v>
      </c>
    </row>
    <row r="250" spans="1:3" x14ac:dyDescent="0.35">
      <c r="A250" t="s">
        <v>748</v>
      </c>
      <c r="B250">
        <v>958</v>
      </c>
      <c r="C250" s="65">
        <v>39723</v>
      </c>
    </row>
    <row r="251" spans="1:3" x14ac:dyDescent="0.35">
      <c r="A251" t="s">
        <v>204</v>
      </c>
      <c r="B251">
        <v>86</v>
      </c>
      <c r="C251" s="65">
        <v>39723</v>
      </c>
    </row>
    <row r="252" spans="1:3" x14ac:dyDescent="0.35">
      <c r="A252" t="s">
        <v>205</v>
      </c>
      <c r="B252">
        <v>87</v>
      </c>
      <c r="C252" s="65">
        <v>39723</v>
      </c>
    </row>
    <row r="253" spans="1:3" x14ac:dyDescent="0.35">
      <c r="A253" t="s">
        <v>626</v>
      </c>
      <c r="B253">
        <v>836</v>
      </c>
      <c r="C253" s="65">
        <v>39723</v>
      </c>
    </row>
    <row r="254" spans="1:3" x14ac:dyDescent="0.35">
      <c r="A254" t="s">
        <v>747</v>
      </c>
      <c r="B254">
        <v>957</v>
      </c>
      <c r="C254" s="65">
        <v>39723</v>
      </c>
    </row>
    <row r="255" spans="1:3" x14ac:dyDescent="0.35">
      <c r="A255" t="s">
        <v>206</v>
      </c>
      <c r="B255">
        <v>88</v>
      </c>
      <c r="C255" s="65">
        <v>39723</v>
      </c>
    </row>
    <row r="256" spans="1:3" x14ac:dyDescent="0.35">
      <c r="A256" t="s">
        <v>207</v>
      </c>
      <c r="B256">
        <v>93</v>
      </c>
      <c r="C256" s="65">
        <v>39723</v>
      </c>
    </row>
    <row r="257" spans="1:3" x14ac:dyDescent="0.35">
      <c r="A257" t="s">
        <v>627</v>
      </c>
      <c r="B257">
        <v>837</v>
      </c>
      <c r="C257" s="65">
        <v>39723</v>
      </c>
    </row>
    <row r="258" spans="1:3" x14ac:dyDescent="0.35">
      <c r="A258" t="s">
        <v>208</v>
      </c>
      <c r="B258">
        <v>94</v>
      </c>
      <c r="C258" s="65">
        <v>39723</v>
      </c>
    </row>
    <row r="259" spans="1:3" x14ac:dyDescent="0.35">
      <c r="A259" t="s">
        <v>746</v>
      </c>
      <c r="B259">
        <v>956</v>
      </c>
      <c r="C259" s="65">
        <v>39723</v>
      </c>
    </row>
    <row r="260" spans="1:3" x14ac:dyDescent="0.35">
      <c r="A260" t="s">
        <v>209</v>
      </c>
      <c r="B260">
        <v>96</v>
      </c>
      <c r="C260" s="65">
        <v>39723</v>
      </c>
    </row>
    <row r="261" spans="1:3" x14ac:dyDescent="0.35">
      <c r="A261" t="s">
        <v>210</v>
      </c>
      <c r="B261">
        <v>97</v>
      </c>
      <c r="C261" s="65">
        <v>39723</v>
      </c>
    </row>
    <row r="262" spans="1:3" x14ac:dyDescent="0.35">
      <c r="A262" t="s">
        <v>211</v>
      </c>
      <c r="B262">
        <v>98</v>
      </c>
      <c r="C262" s="65">
        <v>39723</v>
      </c>
    </row>
    <row r="263" spans="1:3" x14ac:dyDescent="0.35">
      <c r="A263" t="s">
        <v>212</v>
      </c>
      <c r="B263">
        <v>99</v>
      </c>
      <c r="C263" s="65">
        <v>39723</v>
      </c>
    </row>
    <row r="264" spans="1:3" x14ac:dyDescent="0.35">
      <c r="A264" t="s">
        <v>213</v>
      </c>
      <c r="B264">
        <v>100</v>
      </c>
      <c r="C264" s="65">
        <v>39723</v>
      </c>
    </row>
    <row r="265" spans="1:3" x14ac:dyDescent="0.35">
      <c r="A265" t="s">
        <v>214</v>
      </c>
      <c r="B265">
        <v>101</v>
      </c>
      <c r="C265" s="65">
        <v>39723</v>
      </c>
    </row>
    <row r="266" spans="1:3" x14ac:dyDescent="0.35">
      <c r="A266" t="s">
        <v>215</v>
      </c>
      <c r="B266">
        <v>102</v>
      </c>
      <c r="C266" s="65">
        <v>39723</v>
      </c>
    </row>
    <row r="267" spans="1:3" x14ac:dyDescent="0.35">
      <c r="A267" t="s">
        <v>216</v>
      </c>
      <c r="B267">
        <v>103</v>
      </c>
      <c r="C267" s="65">
        <v>39723</v>
      </c>
    </row>
    <row r="268" spans="1:3" x14ac:dyDescent="0.35">
      <c r="A268" t="s">
        <v>217</v>
      </c>
      <c r="B268">
        <v>104</v>
      </c>
      <c r="C268" s="65">
        <v>39723</v>
      </c>
    </row>
    <row r="269" spans="1:3" x14ac:dyDescent="0.35">
      <c r="A269" t="s">
        <v>628</v>
      </c>
      <c r="B269">
        <v>838</v>
      </c>
      <c r="C269" s="65">
        <v>39723</v>
      </c>
    </row>
    <row r="270" spans="1:3" x14ac:dyDescent="0.35">
      <c r="A270" t="s">
        <v>218</v>
      </c>
      <c r="B270">
        <v>105</v>
      </c>
      <c r="C270" s="65">
        <v>39723</v>
      </c>
    </row>
    <row r="271" spans="1:3" x14ac:dyDescent="0.35">
      <c r="A271" t="s">
        <v>219</v>
      </c>
      <c r="B271">
        <v>107</v>
      </c>
      <c r="C271" s="65">
        <v>39723</v>
      </c>
    </row>
    <row r="272" spans="1:3" x14ac:dyDescent="0.35">
      <c r="A272" t="s">
        <v>220</v>
      </c>
      <c r="B272">
        <v>109</v>
      </c>
      <c r="C272" s="65">
        <v>39723</v>
      </c>
    </row>
    <row r="273" spans="1:3" x14ac:dyDescent="0.35">
      <c r="A273" t="s">
        <v>221</v>
      </c>
      <c r="B273">
        <v>110</v>
      </c>
      <c r="C273" s="65">
        <v>39723</v>
      </c>
    </row>
    <row r="274" spans="1:3" x14ac:dyDescent="0.35">
      <c r="A274" t="s">
        <v>222</v>
      </c>
      <c r="B274">
        <v>111</v>
      </c>
      <c r="C274" s="65">
        <v>39723</v>
      </c>
    </row>
    <row r="275" spans="1:3" x14ac:dyDescent="0.35">
      <c r="A275" t="s">
        <v>223</v>
      </c>
      <c r="B275">
        <v>112</v>
      </c>
      <c r="C275" s="65">
        <v>39723</v>
      </c>
    </row>
    <row r="276" spans="1:3" x14ac:dyDescent="0.35">
      <c r="A276" t="s">
        <v>224</v>
      </c>
      <c r="B276">
        <v>113</v>
      </c>
      <c r="C276" s="65">
        <v>39723</v>
      </c>
    </row>
    <row r="277" spans="1:3" x14ac:dyDescent="0.35">
      <c r="A277" t="s">
        <v>225</v>
      </c>
      <c r="B277">
        <v>114</v>
      </c>
      <c r="C277" s="65">
        <v>39723</v>
      </c>
    </row>
    <row r="278" spans="1:3" x14ac:dyDescent="0.35">
      <c r="A278" t="s">
        <v>226</v>
      </c>
      <c r="B278">
        <v>115</v>
      </c>
      <c r="C278" s="65">
        <v>39723</v>
      </c>
    </row>
    <row r="279" spans="1:3" x14ac:dyDescent="0.35">
      <c r="A279" t="s">
        <v>227</v>
      </c>
      <c r="B279">
        <v>116</v>
      </c>
      <c r="C279" s="65">
        <v>39723</v>
      </c>
    </row>
    <row r="280" spans="1:3" x14ac:dyDescent="0.35">
      <c r="A280" t="s">
        <v>629</v>
      </c>
      <c r="B280">
        <v>839</v>
      </c>
      <c r="C280" s="65">
        <v>39723</v>
      </c>
    </row>
    <row r="281" spans="1:3" x14ac:dyDescent="0.35">
      <c r="A281" t="s">
        <v>228</v>
      </c>
      <c r="B281">
        <v>117</v>
      </c>
      <c r="C281" s="65">
        <v>39723</v>
      </c>
    </row>
    <row r="282" spans="1:3" x14ac:dyDescent="0.35">
      <c r="A282" t="s">
        <v>630</v>
      </c>
      <c r="B282">
        <v>840</v>
      </c>
      <c r="C282" s="65">
        <v>39723</v>
      </c>
    </row>
    <row r="283" spans="1:3" x14ac:dyDescent="0.35">
      <c r="A283" t="s">
        <v>229</v>
      </c>
      <c r="B283">
        <v>118</v>
      </c>
      <c r="C283" s="65">
        <v>39723</v>
      </c>
    </row>
    <row r="284" spans="1:3" x14ac:dyDescent="0.35">
      <c r="A284" t="s">
        <v>631</v>
      </c>
      <c r="B284">
        <v>841</v>
      </c>
      <c r="C284" s="65">
        <v>39723</v>
      </c>
    </row>
    <row r="285" spans="1:3" x14ac:dyDescent="0.35">
      <c r="A285" t="s">
        <v>632</v>
      </c>
      <c r="B285">
        <v>842</v>
      </c>
      <c r="C285" s="65">
        <v>39723</v>
      </c>
    </row>
    <row r="286" spans="1:3" x14ac:dyDescent="0.35">
      <c r="A286" t="s">
        <v>738</v>
      </c>
      <c r="B286">
        <v>948</v>
      </c>
      <c r="C286" s="65">
        <v>39723</v>
      </c>
    </row>
    <row r="287" spans="1:3" x14ac:dyDescent="0.35">
      <c r="A287" t="s">
        <v>230</v>
      </c>
      <c r="B287">
        <v>119</v>
      </c>
      <c r="C287" s="65">
        <v>39723</v>
      </c>
    </row>
    <row r="288" spans="1:3" x14ac:dyDescent="0.35">
      <c r="A288" t="s">
        <v>231</v>
      </c>
      <c r="B288">
        <v>120</v>
      </c>
      <c r="C288" s="65">
        <v>39723</v>
      </c>
    </row>
    <row r="289" spans="1:3" x14ac:dyDescent="0.35">
      <c r="A289" t="s">
        <v>232</v>
      </c>
      <c r="B289">
        <v>121</v>
      </c>
      <c r="C289" s="65">
        <v>39723</v>
      </c>
    </row>
    <row r="290" spans="1:3" x14ac:dyDescent="0.35">
      <c r="A290" t="s">
        <v>233</v>
      </c>
      <c r="B290">
        <v>122</v>
      </c>
      <c r="C290" s="65">
        <v>39723</v>
      </c>
    </row>
    <row r="291" spans="1:3" x14ac:dyDescent="0.35">
      <c r="A291" t="s">
        <v>234</v>
      </c>
      <c r="B291">
        <v>123</v>
      </c>
      <c r="C291" s="65">
        <v>39723</v>
      </c>
    </row>
    <row r="292" spans="1:3" x14ac:dyDescent="0.35">
      <c r="A292" t="s">
        <v>235</v>
      </c>
      <c r="B292">
        <v>124</v>
      </c>
      <c r="C292" s="65">
        <v>39723</v>
      </c>
    </row>
    <row r="293" spans="1:3" x14ac:dyDescent="0.35">
      <c r="A293" t="s">
        <v>236</v>
      </c>
      <c r="B293">
        <v>126</v>
      </c>
      <c r="C293" s="65">
        <v>39723</v>
      </c>
    </row>
    <row r="294" spans="1:3" x14ac:dyDescent="0.35">
      <c r="A294" t="s">
        <v>237</v>
      </c>
      <c r="B294">
        <v>127</v>
      </c>
      <c r="C294" s="65">
        <v>39723</v>
      </c>
    </row>
    <row r="295" spans="1:3" x14ac:dyDescent="0.35">
      <c r="A295" t="s">
        <v>238</v>
      </c>
      <c r="B295">
        <v>128</v>
      </c>
      <c r="C295" s="65">
        <v>39723</v>
      </c>
    </row>
    <row r="296" spans="1:3" x14ac:dyDescent="0.35">
      <c r="A296" t="s">
        <v>239</v>
      </c>
      <c r="B296">
        <v>129</v>
      </c>
      <c r="C296" s="65">
        <v>39723</v>
      </c>
    </row>
    <row r="297" spans="1:3" x14ac:dyDescent="0.35">
      <c r="A297" t="s">
        <v>633</v>
      </c>
      <c r="B297">
        <v>843</v>
      </c>
      <c r="C297" s="65">
        <v>39723</v>
      </c>
    </row>
    <row r="298" spans="1:3" x14ac:dyDescent="0.35">
      <c r="A298" t="s">
        <v>240</v>
      </c>
      <c r="B298">
        <v>130</v>
      </c>
      <c r="C298" s="65">
        <v>39723</v>
      </c>
    </row>
    <row r="299" spans="1:3" x14ac:dyDescent="0.35">
      <c r="A299" t="s">
        <v>241</v>
      </c>
      <c r="B299">
        <v>131</v>
      </c>
      <c r="C299" s="65">
        <v>39723</v>
      </c>
    </row>
    <row r="300" spans="1:3" x14ac:dyDescent="0.35">
      <c r="A300" t="s">
        <v>242</v>
      </c>
      <c r="B300">
        <v>132</v>
      </c>
      <c r="C300" s="65">
        <v>39723</v>
      </c>
    </row>
    <row r="301" spans="1:3" x14ac:dyDescent="0.35">
      <c r="A301" t="s">
        <v>243</v>
      </c>
      <c r="B301">
        <v>133</v>
      </c>
      <c r="C301" s="65">
        <v>39723</v>
      </c>
    </row>
    <row r="302" spans="1:3" x14ac:dyDescent="0.35">
      <c r="A302" t="s">
        <v>244</v>
      </c>
      <c r="B302">
        <v>135</v>
      </c>
      <c r="C302" s="65">
        <v>39723</v>
      </c>
    </row>
    <row r="303" spans="1:3" x14ac:dyDescent="0.35">
      <c r="A303" t="s">
        <v>245</v>
      </c>
      <c r="B303">
        <v>136</v>
      </c>
      <c r="C303" s="65">
        <v>39723</v>
      </c>
    </row>
    <row r="304" spans="1:3" x14ac:dyDescent="0.35">
      <c r="A304" t="s">
        <v>246</v>
      </c>
      <c r="B304">
        <v>137</v>
      </c>
      <c r="C304" s="65">
        <v>39723</v>
      </c>
    </row>
    <row r="305" spans="1:3" x14ac:dyDescent="0.35">
      <c r="A305" t="s">
        <v>420</v>
      </c>
      <c r="B305">
        <v>484</v>
      </c>
      <c r="C305" s="65">
        <v>39723</v>
      </c>
    </row>
    <row r="306" spans="1:3" x14ac:dyDescent="0.35">
      <c r="A306" t="s">
        <v>247</v>
      </c>
      <c r="B306">
        <v>138</v>
      </c>
      <c r="C306" s="65">
        <v>39723</v>
      </c>
    </row>
    <row r="307" spans="1:3" x14ac:dyDescent="0.35">
      <c r="A307" t="s">
        <v>634</v>
      </c>
      <c r="B307">
        <v>844</v>
      </c>
      <c r="C307" s="65">
        <v>39723</v>
      </c>
    </row>
    <row r="308" spans="1:3" x14ac:dyDescent="0.35">
      <c r="A308" t="s">
        <v>755</v>
      </c>
      <c r="B308">
        <v>965</v>
      </c>
      <c r="C308" s="65">
        <v>39723</v>
      </c>
    </row>
    <row r="309" spans="1:3" x14ac:dyDescent="0.35">
      <c r="A309" t="s">
        <v>248</v>
      </c>
      <c r="B309">
        <v>141</v>
      </c>
      <c r="C309" s="65">
        <v>39723</v>
      </c>
    </row>
    <row r="310" spans="1:3" x14ac:dyDescent="0.35">
      <c r="A310" t="s">
        <v>551</v>
      </c>
      <c r="B310">
        <v>761</v>
      </c>
      <c r="C310" s="65">
        <v>39723</v>
      </c>
    </row>
    <row r="311" spans="1:3" x14ac:dyDescent="0.35">
      <c r="A311" t="s">
        <v>249</v>
      </c>
      <c r="B311">
        <v>142</v>
      </c>
      <c r="C311" s="65">
        <v>39723</v>
      </c>
    </row>
    <row r="312" spans="1:3" x14ac:dyDescent="0.35">
      <c r="A312" t="s">
        <v>635</v>
      </c>
      <c r="B312">
        <v>845</v>
      </c>
      <c r="C312" s="65">
        <v>39723</v>
      </c>
    </row>
    <row r="313" spans="1:3" x14ac:dyDescent="0.35">
      <c r="A313" t="s">
        <v>636</v>
      </c>
      <c r="B313">
        <v>846</v>
      </c>
      <c r="C313" s="65">
        <v>39723</v>
      </c>
    </row>
    <row r="314" spans="1:3" x14ac:dyDescent="0.35">
      <c r="A314" t="s">
        <v>637</v>
      </c>
      <c r="B314">
        <v>847</v>
      </c>
      <c r="C314" s="65">
        <v>39723</v>
      </c>
    </row>
    <row r="315" spans="1:3" x14ac:dyDescent="0.35">
      <c r="A315" t="s">
        <v>638</v>
      </c>
      <c r="B315">
        <v>848</v>
      </c>
      <c r="C315" s="65">
        <v>39723</v>
      </c>
    </row>
    <row r="316" spans="1:3" x14ac:dyDescent="0.35">
      <c r="A316" t="s">
        <v>250</v>
      </c>
      <c r="B316">
        <v>145</v>
      </c>
      <c r="C316" s="65">
        <v>39723</v>
      </c>
    </row>
    <row r="317" spans="1:3" x14ac:dyDescent="0.35">
      <c r="A317" t="s">
        <v>745</v>
      </c>
      <c r="B317">
        <v>955</v>
      </c>
      <c r="C317" s="65">
        <v>39723</v>
      </c>
    </row>
    <row r="318" spans="1:3" x14ac:dyDescent="0.35">
      <c r="A318" t="s">
        <v>639</v>
      </c>
      <c r="B318">
        <v>849</v>
      </c>
      <c r="C318" s="65">
        <v>39723</v>
      </c>
    </row>
    <row r="319" spans="1:3" x14ac:dyDescent="0.35">
      <c r="A319" t="s">
        <v>251</v>
      </c>
      <c r="B319">
        <v>147</v>
      </c>
      <c r="C319" s="65">
        <v>39723</v>
      </c>
    </row>
    <row r="320" spans="1:3" x14ac:dyDescent="0.35">
      <c r="A320" t="s">
        <v>640</v>
      </c>
      <c r="B320">
        <v>850</v>
      </c>
      <c r="C320" s="65">
        <v>39723</v>
      </c>
    </row>
    <row r="321" spans="1:3" x14ac:dyDescent="0.35">
      <c r="A321" t="s">
        <v>252</v>
      </c>
      <c r="B321">
        <v>148</v>
      </c>
      <c r="C321" s="65">
        <v>39723</v>
      </c>
    </row>
    <row r="322" spans="1:3" x14ac:dyDescent="0.35">
      <c r="A322" t="s">
        <v>421</v>
      </c>
      <c r="B322">
        <v>491</v>
      </c>
      <c r="C322" s="65">
        <v>39723</v>
      </c>
    </row>
    <row r="323" spans="1:3" x14ac:dyDescent="0.35">
      <c r="A323" t="s">
        <v>641</v>
      </c>
      <c r="B323">
        <v>851</v>
      </c>
      <c r="C323" s="65">
        <v>39723</v>
      </c>
    </row>
    <row r="324" spans="1:3" x14ac:dyDescent="0.35">
      <c r="A324" t="s">
        <v>642</v>
      </c>
      <c r="B324">
        <v>852</v>
      </c>
      <c r="C324" s="65">
        <v>39723</v>
      </c>
    </row>
    <row r="325" spans="1:3" x14ac:dyDescent="0.35">
      <c r="A325" t="s">
        <v>643</v>
      </c>
      <c r="B325">
        <v>853</v>
      </c>
      <c r="C325" s="65">
        <v>39723</v>
      </c>
    </row>
    <row r="326" spans="1:3" x14ac:dyDescent="0.35">
      <c r="A326" t="s">
        <v>644</v>
      </c>
      <c r="B326">
        <v>854</v>
      </c>
      <c r="C326" s="65">
        <v>39723</v>
      </c>
    </row>
    <row r="327" spans="1:3" x14ac:dyDescent="0.35">
      <c r="A327" t="s">
        <v>253</v>
      </c>
      <c r="B327">
        <v>149</v>
      </c>
      <c r="C327" s="65">
        <v>39723</v>
      </c>
    </row>
    <row r="328" spans="1:3" x14ac:dyDescent="0.35">
      <c r="A328" t="s">
        <v>254</v>
      </c>
      <c r="B328">
        <v>151</v>
      </c>
      <c r="C328" s="65">
        <v>39723</v>
      </c>
    </row>
    <row r="329" spans="1:3" x14ac:dyDescent="0.35">
      <c r="A329" t="s">
        <v>255</v>
      </c>
      <c r="B329">
        <v>153</v>
      </c>
      <c r="C329" s="65">
        <v>39723</v>
      </c>
    </row>
    <row r="330" spans="1:3" x14ac:dyDescent="0.35">
      <c r="A330" t="s">
        <v>422</v>
      </c>
      <c r="B330">
        <v>495</v>
      </c>
      <c r="C330" s="65">
        <v>39723</v>
      </c>
    </row>
    <row r="331" spans="1:3" x14ac:dyDescent="0.35">
      <c r="A331" t="s">
        <v>800</v>
      </c>
      <c r="B331">
        <v>154</v>
      </c>
      <c r="C331" s="106">
        <v>45250</v>
      </c>
    </row>
    <row r="332" spans="1:3" x14ac:dyDescent="0.35">
      <c r="A332" t="s">
        <v>645</v>
      </c>
      <c r="B332">
        <v>855</v>
      </c>
      <c r="C332" s="65">
        <v>39723</v>
      </c>
    </row>
    <row r="333" spans="1:3" x14ac:dyDescent="0.35">
      <c r="A333" t="s">
        <v>256</v>
      </c>
      <c r="B333">
        <v>155</v>
      </c>
      <c r="C333" s="65">
        <v>39723</v>
      </c>
    </row>
    <row r="334" spans="1:3" x14ac:dyDescent="0.35">
      <c r="A334" t="s">
        <v>647</v>
      </c>
      <c r="B334">
        <v>857</v>
      </c>
      <c r="C334" s="65">
        <v>39723</v>
      </c>
    </row>
    <row r="335" spans="1:3" x14ac:dyDescent="0.35">
      <c r="A335" t="s">
        <v>646</v>
      </c>
      <c r="B335">
        <v>856</v>
      </c>
      <c r="C335" s="65">
        <v>39723</v>
      </c>
    </row>
    <row r="336" spans="1:3" x14ac:dyDescent="0.35">
      <c r="A336" t="s">
        <v>648</v>
      </c>
      <c r="B336">
        <v>858</v>
      </c>
      <c r="C336" s="65">
        <v>39723</v>
      </c>
    </row>
    <row r="337" spans="1:3" x14ac:dyDescent="0.35">
      <c r="A337" t="s">
        <v>649</v>
      </c>
      <c r="B337">
        <v>859</v>
      </c>
      <c r="C337" s="65">
        <v>39723</v>
      </c>
    </row>
    <row r="338" spans="1:3" x14ac:dyDescent="0.35">
      <c r="A338" t="s">
        <v>650</v>
      </c>
      <c r="B338">
        <v>860</v>
      </c>
      <c r="C338" s="65">
        <v>39723</v>
      </c>
    </row>
    <row r="339" spans="1:3" x14ac:dyDescent="0.35">
      <c r="A339" t="s">
        <v>651</v>
      </c>
      <c r="B339">
        <v>861</v>
      </c>
      <c r="C339" s="65">
        <v>39723</v>
      </c>
    </row>
    <row r="340" spans="1:3" x14ac:dyDescent="0.35">
      <c r="A340" t="s">
        <v>652</v>
      </c>
      <c r="B340">
        <v>862</v>
      </c>
      <c r="C340" s="65">
        <v>39723</v>
      </c>
    </row>
    <row r="341" spans="1:3" x14ac:dyDescent="0.35">
      <c r="A341" t="s">
        <v>257</v>
      </c>
      <c r="B341">
        <v>156</v>
      </c>
      <c r="C341" s="65">
        <v>39723</v>
      </c>
    </row>
    <row r="342" spans="1:3" x14ac:dyDescent="0.35">
      <c r="A342" t="s">
        <v>653</v>
      </c>
      <c r="B342">
        <v>863</v>
      </c>
      <c r="C342" s="65">
        <v>39723</v>
      </c>
    </row>
    <row r="343" spans="1:3" x14ac:dyDescent="0.35">
      <c r="A343" t="s">
        <v>258</v>
      </c>
      <c r="B343">
        <v>158</v>
      </c>
      <c r="C343" s="65">
        <v>39723</v>
      </c>
    </row>
    <row r="344" spans="1:3" x14ac:dyDescent="0.35">
      <c r="A344" t="s">
        <v>654</v>
      </c>
      <c r="B344">
        <v>864</v>
      </c>
      <c r="C344" s="65">
        <v>39723</v>
      </c>
    </row>
    <row r="345" spans="1:3" x14ac:dyDescent="0.35">
      <c r="A345" t="s">
        <v>259</v>
      </c>
      <c r="B345">
        <v>159</v>
      </c>
      <c r="C345" s="65">
        <v>39723</v>
      </c>
    </row>
    <row r="346" spans="1:3" x14ac:dyDescent="0.35">
      <c r="A346" t="s">
        <v>655</v>
      </c>
      <c r="B346">
        <v>865</v>
      </c>
      <c r="C346" s="65">
        <v>39723</v>
      </c>
    </row>
    <row r="347" spans="1:3" x14ac:dyDescent="0.35">
      <c r="A347" t="s">
        <v>260</v>
      </c>
      <c r="B347">
        <v>160</v>
      </c>
      <c r="C347" s="65">
        <v>39723</v>
      </c>
    </row>
    <row r="348" spans="1:3" x14ac:dyDescent="0.35">
      <c r="A348" t="s">
        <v>22</v>
      </c>
      <c r="B348">
        <v>162</v>
      </c>
      <c r="C348" s="65">
        <v>39723</v>
      </c>
    </row>
    <row r="349" spans="1:3" x14ac:dyDescent="0.35">
      <c r="A349" t="s">
        <v>261</v>
      </c>
      <c r="B349">
        <v>163</v>
      </c>
      <c r="C349" s="65">
        <v>39723</v>
      </c>
    </row>
    <row r="350" spans="1:3" x14ac:dyDescent="0.35">
      <c r="A350" t="s">
        <v>656</v>
      </c>
      <c r="B350">
        <v>866</v>
      </c>
      <c r="C350" s="65">
        <v>39723</v>
      </c>
    </row>
    <row r="351" spans="1:3" x14ac:dyDescent="0.35">
      <c r="A351" t="s">
        <v>739</v>
      </c>
      <c r="B351">
        <v>949</v>
      </c>
      <c r="C351" s="65">
        <v>39723</v>
      </c>
    </row>
    <row r="352" spans="1:3" x14ac:dyDescent="0.35">
      <c r="A352" t="s">
        <v>262</v>
      </c>
      <c r="B352">
        <v>164</v>
      </c>
      <c r="C352" s="65">
        <v>39723</v>
      </c>
    </row>
    <row r="353" spans="1:3" x14ac:dyDescent="0.35">
      <c r="A353" t="s">
        <v>62</v>
      </c>
      <c r="B353">
        <v>502</v>
      </c>
      <c r="C353" s="65">
        <v>39723</v>
      </c>
    </row>
    <row r="354" spans="1:3" x14ac:dyDescent="0.35">
      <c r="A354" t="s">
        <v>263</v>
      </c>
      <c r="B354">
        <v>165</v>
      </c>
      <c r="C354" s="65">
        <v>39723</v>
      </c>
    </row>
    <row r="355" spans="1:3" x14ac:dyDescent="0.35">
      <c r="A355" t="s">
        <v>265</v>
      </c>
      <c r="B355">
        <v>167</v>
      </c>
      <c r="C355" s="65">
        <v>39955</v>
      </c>
    </row>
    <row r="356" spans="1:3" x14ac:dyDescent="0.35">
      <c r="A356" t="s">
        <v>264</v>
      </c>
      <c r="B356">
        <v>166</v>
      </c>
      <c r="C356" s="65">
        <v>39723</v>
      </c>
    </row>
    <row r="357" spans="1:3" x14ac:dyDescent="0.35">
      <c r="A357" t="s">
        <v>753</v>
      </c>
      <c r="B357">
        <v>963</v>
      </c>
      <c r="C357" s="65">
        <v>39723</v>
      </c>
    </row>
    <row r="358" spans="1:3" x14ac:dyDescent="0.35">
      <c r="A358" t="s">
        <v>266</v>
      </c>
      <c r="B358">
        <v>169</v>
      </c>
      <c r="C358" s="65">
        <v>39723</v>
      </c>
    </row>
    <row r="359" spans="1:3" x14ac:dyDescent="0.35">
      <c r="A359" t="s">
        <v>267</v>
      </c>
      <c r="B359">
        <v>170</v>
      </c>
      <c r="C359" s="65">
        <v>39723</v>
      </c>
    </row>
    <row r="360" spans="1:3" x14ac:dyDescent="0.35">
      <c r="A360" t="s">
        <v>740</v>
      </c>
      <c r="B360">
        <v>950</v>
      </c>
      <c r="C360" s="65">
        <v>39723</v>
      </c>
    </row>
    <row r="361" spans="1:3" x14ac:dyDescent="0.35">
      <c r="A361" t="s">
        <v>268</v>
      </c>
      <c r="B361">
        <v>172</v>
      </c>
      <c r="C361" s="65">
        <v>39723</v>
      </c>
    </row>
    <row r="362" spans="1:3" x14ac:dyDescent="0.35">
      <c r="A362" t="s">
        <v>5</v>
      </c>
      <c r="B362">
        <v>173</v>
      </c>
      <c r="C362" s="65">
        <v>39723</v>
      </c>
    </row>
    <row r="363" spans="1:3" x14ac:dyDescent="0.35">
      <c r="A363" t="s">
        <v>269</v>
      </c>
      <c r="B363">
        <v>174</v>
      </c>
      <c r="C363" s="65">
        <v>39723</v>
      </c>
    </row>
    <row r="364" spans="1:3" x14ac:dyDescent="0.35">
      <c r="A364" t="s">
        <v>270</v>
      </c>
      <c r="B364">
        <v>175</v>
      </c>
      <c r="C364" s="65">
        <v>39723</v>
      </c>
    </row>
    <row r="365" spans="1:3" x14ac:dyDescent="0.35">
      <c r="A365" t="s">
        <v>657</v>
      </c>
      <c r="B365">
        <v>867</v>
      </c>
      <c r="C365" s="65">
        <v>39723</v>
      </c>
    </row>
    <row r="366" spans="1:3" x14ac:dyDescent="0.35">
      <c r="A366" t="s">
        <v>658</v>
      </c>
      <c r="B366">
        <v>868</v>
      </c>
      <c r="C366" s="65">
        <v>39723</v>
      </c>
    </row>
    <row r="367" spans="1:3" x14ac:dyDescent="0.35">
      <c r="A367" t="s">
        <v>659</v>
      </c>
      <c r="B367">
        <v>869</v>
      </c>
      <c r="C367" s="65">
        <v>39723</v>
      </c>
    </row>
    <row r="368" spans="1:3" x14ac:dyDescent="0.35">
      <c r="A368" t="s">
        <v>660</v>
      </c>
      <c r="B368">
        <v>870</v>
      </c>
      <c r="C368" s="65">
        <v>39723</v>
      </c>
    </row>
    <row r="369" spans="1:3" x14ac:dyDescent="0.35">
      <c r="A369" t="s">
        <v>271</v>
      </c>
      <c r="B369">
        <v>177</v>
      </c>
      <c r="C369" s="65">
        <v>39723</v>
      </c>
    </row>
    <row r="370" spans="1:3" x14ac:dyDescent="0.35">
      <c r="A370" t="s">
        <v>272</v>
      </c>
      <c r="B370">
        <v>178</v>
      </c>
      <c r="C370" s="65">
        <v>39723</v>
      </c>
    </row>
    <row r="371" spans="1:3" x14ac:dyDescent="0.35">
      <c r="A371" t="s">
        <v>273</v>
      </c>
      <c r="B371">
        <v>179</v>
      </c>
      <c r="C371" s="65">
        <v>39723</v>
      </c>
    </row>
    <row r="372" spans="1:3" x14ac:dyDescent="0.35">
      <c r="A372" t="s">
        <v>274</v>
      </c>
      <c r="B372">
        <v>180</v>
      </c>
      <c r="C372" s="65">
        <v>39723</v>
      </c>
    </row>
    <row r="373" spans="1:3" x14ac:dyDescent="0.35">
      <c r="A373" t="s">
        <v>275</v>
      </c>
      <c r="B373">
        <v>181</v>
      </c>
      <c r="C373" s="65">
        <v>39723</v>
      </c>
    </row>
    <row r="374" spans="1:3" x14ac:dyDescent="0.35">
      <c r="A374" t="s">
        <v>42</v>
      </c>
      <c r="B374">
        <v>182</v>
      </c>
      <c r="C374" s="65">
        <v>39723</v>
      </c>
    </row>
    <row r="375" spans="1:3" x14ac:dyDescent="0.35">
      <c r="A375" t="s">
        <v>277</v>
      </c>
      <c r="B375">
        <v>186</v>
      </c>
      <c r="C375" s="65">
        <v>39723</v>
      </c>
    </row>
    <row r="376" spans="1:3" x14ac:dyDescent="0.35">
      <c r="A376" t="s">
        <v>276</v>
      </c>
      <c r="B376">
        <v>185</v>
      </c>
      <c r="C376" s="65">
        <v>39723</v>
      </c>
    </row>
    <row r="377" spans="1:3" x14ac:dyDescent="0.35">
      <c r="A377" t="s">
        <v>662</v>
      </c>
      <c r="B377">
        <v>872</v>
      </c>
      <c r="C377" s="65">
        <v>39723</v>
      </c>
    </row>
    <row r="378" spans="1:3" x14ac:dyDescent="0.35">
      <c r="A378" t="s">
        <v>278</v>
      </c>
      <c r="B378">
        <v>187</v>
      </c>
      <c r="C378" s="65">
        <v>39723</v>
      </c>
    </row>
    <row r="379" spans="1:3" x14ac:dyDescent="0.35">
      <c r="A379" t="s">
        <v>279</v>
      </c>
      <c r="B379">
        <v>188</v>
      </c>
      <c r="C379" s="65">
        <v>39723</v>
      </c>
    </row>
    <row r="380" spans="1:3" x14ac:dyDescent="0.35">
      <c r="A380" t="s">
        <v>133</v>
      </c>
      <c r="B380">
        <v>189</v>
      </c>
      <c r="C380" s="65">
        <v>39723</v>
      </c>
    </row>
    <row r="381" spans="1:3" x14ac:dyDescent="0.35">
      <c r="A381" t="s">
        <v>544</v>
      </c>
      <c r="B381">
        <v>754</v>
      </c>
      <c r="C381" s="65">
        <v>44546</v>
      </c>
    </row>
    <row r="382" spans="1:3" x14ac:dyDescent="0.35">
      <c r="A382" t="s">
        <v>663</v>
      </c>
      <c r="B382">
        <v>873</v>
      </c>
      <c r="C382" s="65">
        <v>39723</v>
      </c>
    </row>
    <row r="383" spans="1:3" x14ac:dyDescent="0.35">
      <c r="A383" t="s">
        <v>280</v>
      </c>
      <c r="B383">
        <v>190</v>
      </c>
      <c r="C383" s="65">
        <v>39723</v>
      </c>
    </row>
    <row r="384" spans="1:3" x14ac:dyDescent="0.35">
      <c r="A384" t="s">
        <v>423</v>
      </c>
      <c r="B384">
        <v>513</v>
      </c>
      <c r="C384" s="65">
        <v>39723</v>
      </c>
    </row>
    <row r="385" spans="1:3" x14ac:dyDescent="0.35">
      <c r="A385" t="s">
        <v>664</v>
      </c>
      <c r="B385">
        <v>874</v>
      </c>
      <c r="C385" s="65">
        <v>39723</v>
      </c>
    </row>
    <row r="386" spans="1:3" x14ac:dyDescent="0.35">
      <c r="A386" t="s">
        <v>666</v>
      </c>
      <c r="B386">
        <v>876</v>
      </c>
      <c r="C386" s="65">
        <v>39723</v>
      </c>
    </row>
    <row r="387" spans="1:3" x14ac:dyDescent="0.35">
      <c r="A387" t="s">
        <v>424</v>
      </c>
      <c r="B387">
        <v>515</v>
      </c>
      <c r="C387" s="65">
        <v>39723</v>
      </c>
    </row>
    <row r="388" spans="1:3" x14ac:dyDescent="0.35">
      <c r="A388" t="s">
        <v>425</v>
      </c>
      <c r="B388">
        <v>516</v>
      </c>
      <c r="C388" s="65">
        <v>39723</v>
      </c>
    </row>
    <row r="389" spans="1:3" x14ac:dyDescent="0.35">
      <c r="A389" t="s">
        <v>426</v>
      </c>
      <c r="B389">
        <v>518</v>
      </c>
      <c r="C389" s="65">
        <v>39723</v>
      </c>
    </row>
    <row r="390" spans="1:3" x14ac:dyDescent="0.35">
      <c r="A390" t="s">
        <v>281</v>
      </c>
      <c r="B390">
        <v>192</v>
      </c>
      <c r="C390" s="65">
        <v>39723</v>
      </c>
    </row>
    <row r="391" spans="1:3" x14ac:dyDescent="0.35">
      <c r="A391" t="s">
        <v>667</v>
      </c>
      <c r="B391">
        <v>877</v>
      </c>
      <c r="C391" s="65">
        <v>39723</v>
      </c>
    </row>
    <row r="392" spans="1:3" x14ac:dyDescent="0.35">
      <c r="A392" t="s">
        <v>668</v>
      </c>
      <c r="B392">
        <v>878</v>
      </c>
      <c r="C392" s="65">
        <v>39723</v>
      </c>
    </row>
    <row r="393" spans="1:3" x14ac:dyDescent="0.35">
      <c r="A393" t="s">
        <v>669</v>
      </c>
      <c r="B393">
        <v>879</v>
      </c>
      <c r="C393" s="65">
        <v>39723</v>
      </c>
    </row>
    <row r="394" spans="1:3" x14ac:dyDescent="0.35">
      <c r="A394" t="s">
        <v>670</v>
      </c>
      <c r="B394">
        <v>880</v>
      </c>
      <c r="C394" s="65">
        <v>39723</v>
      </c>
    </row>
    <row r="395" spans="1:3" x14ac:dyDescent="0.35">
      <c r="A395" t="s">
        <v>671</v>
      </c>
      <c r="B395">
        <v>881</v>
      </c>
      <c r="C395" s="65">
        <v>39723</v>
      </c>
    </row>
    <row r="396" spans="1:3" x14ac:dyDescent="0.35">
      <c r="A396" t="s">
        <v>282</v>
      </c>
      <c r="B396">
        <v>193</v>
      </c>
      <c r="C396" s="65">
        <v>39723</v>
      </c>
    </row>
    <row r="397" spans="1:3" x14ac:dyDescent="0.35">
      <c r="A397" t="s">
        <v>283</v>
      </c>
      <c r="B397">
        <v>195</v>
      </c>
      <c r="C397" s="65">
        <v>39723</v>
      </c>
    </row>
    <row r="398" spans="1:3" x14ac:dyDescent="0.35">
      <c r="A398" t="s">
        <v>284</v>
      </c>
      <c r="B398">
        <v>197</v>
      </c>
      <c r="C398" s="65">
        <v>39723</v>
      </c>
    </row>
    <row r="399" spans="1:3" x14ac:dyDescent="0.35">
      <c r="A399" t="s">
        <v>672</v>
      </c>
      <c r="B399">
        <v>882</v>
      </c>
      <c r="C399" s="65">
        <v>39723</v>
      </c>
    </row>
    <row r="400" spans="1:3" x14ac:dyDescent="0.35">
      <c r="A400" t="s">
        <v>673</v>
      </c>
      <c r="B400">
        <v>883</v>
      </c>
      <c r="C400" s="65">
        <v>39723</v>
      </c>
    </row>
    <row r="401" spans="1:3" x14ac:dyDescent="0.35">
      <c r="A401" t="s">
        <v>674</v>
      </c>
      <c r="B401">
        <v>884</v>
      </c>
      <c r="C401" s="65">
        <v>39723</v>
      </c>
    </row>
    <row r="402" spans="1:3" x14ac:dyDescent="0.35">
      <c r="A402" t="s">
        <v>675</v>
      </c>
      <c r="B402">
        <v>885</v>
      </c>
      <c r="C402" s="65">
        <v>39723</v>
      </c>
    </row>
    <row r="403" spans="1:3" x14ac:dyDescent="0.35">
      <c r="A403" t="s">
        <v>677</v>
      </c>
      <c r="B403">
        <v>887</v>
      </c>
      <c r="C403" s="65">
        <v>39723</v>
      </c>
    </row>
    <row r="404" spans="1:3" x14ac:dyDescent="0.35">
      <c r="A404" t="s">
        <v>285</v>
      </c>
      <c r="B404">
        <v>198</v>
      </c>
      <c r="C404" s="65">
        <v>39723</v>
      </c>
    </row>
    <row r="405" spans="1:3" x14ac:dyDescent="0.35">
      <c r="A405" t="s">
        <v>286</v>
      </c>
      <c r="B405">
        <v>199</v>
      </c>
      <c r="C405" s="65">
        <v>39723</v>
      </c>
    </row>
    <row r="406" spans="1:3" x14ac:dyDescent="0.35">
      <c r="A406" t="s">
        <v>676</v>
      </c>
      <c r="B406">
        <v>886</v>
      </c>
      <c r="C406" s="65">
        <v>39723</v>
      </c>
    </row>
    <row r="407" spans="1:3" x14ac:dyDescent="0.35">
      <c r="A407" t="s">
        <v>287</v>
      </c>
      <c r="B407">
        <v>200</v>
      </c>
      <c r="C407" s="65">
        <v>39723</v>
      </c>
    </row>
    <row r="408" spans="1:3" x14ac:dyDescent="0.35">
      <c r="A408" t="s">
        <v>288</v>
      </c>
      <c r="B408">
        <v>202</v>
      </c>
      <c r="C408" s="65">
        <v>39723</v>
      </c>
    </row>
    <row r="409" spans="1:3" x14ac:dyDescent="0.35">
      <c r="A409" t="s">
        <v>678</v>
      </c>
      <c r="B409">
        <v>888</v>
      </c>
      <c r="C409" s="65">
        <v>39723</v>
      </c>
    </row>
    <row r="410" spans="1:3" x14ac:dyDescent="0.35">
      <c r="A410" t="s">
        <v>679</v>
      </c>
      <c r="B410">
        <v>889</v>
      </c>
      <c r="C410" s="65">
        <v>39723</v>
      </c>
    </row>
    <row r="411" spans="1:3" x14ac:dyDescent="0.35">
      <c r="A411" t="s">
        <v>545</v>
      </c>
      <c r="B411">
        <v>755</v>
      </c>
      <c r="C411" s="65">
        <v>44546</v>
      </c>
    </row>
    <row r="412" spans="1:3" x14ac:dyDescent="0.35">
      <c r="A412" t="s">
        <v>661</v>
      </c>
      <c r="B412">
        <v>871</v>
      </c>
      <c r="C412" s="65">
        <v>39723</v>
      </c>
    </row>
    <row r="413" spans="1:3" x14ac:dyDescent="0.35">
      <c r="A413" t="s">
        <v>427</v>
      </c>
      <c r="B413">
        <v>523</v>
      </c>
      <c r="C413" s="65">
        <v>39723</v>
      </c>
    </row>
    <row r="414" spans="1:3" x14ac:dyDescent="0.35">
      <c r="A414" t="s">
        <v>773</v>
      </c>
      <c r="B414">
        <v>983</v>
      </c>
      <c r="C414" s="65">
        <v>39723</v>
      </c>
    </row>
    <row r="415" spans="1:3" x14ac:dyDescent="0.35">
      <c r="A415" t="s">
        <v>291</v>
      </c>
      <c r="B415">
        <v>209</v>
      </c>
      <c r="C415" s="65">
        <v>39723</v>
      </c>
    </row>
    <row r="416" spans="1:3" x14ac:dyDescent="0.35">
      <c r="A416" t="s">
        <v>741</v>
      </c>
      <c r="B416">
        <v>951</v>
      </c>
      <c r="C416" s="65">
        <v>39723</v>
      </c>
    </row>
    <row r="417" spans="1:3" x14ac:dyDescent="0.35">
      <c r="A417" t="s">
        <v>289</v>
      </c>
      <c r="B417">
        <v>205</v>
      </c>
      <c r="C417" s="65">
        <v>39723</v>
      </c>
    </row>
    <row r="418" spans="1:3" x14ac:dyDescent="0.35">
      <c r="A418" t="s">
        <v>680</v>
      </c>
      <c r="B418">
        <v>890</v>
      </c>
      <c r="C418" s="65">
        <v>39723</v>
      </c>
    </row>
    <row r="419" spans="1:3" x14ac:dyDescent="0.35">
      <c r="A419" t="s">
        <v>681</v>
      </c>
      <c r="B419">
        <v>891</v>
      </c>
      <c r="C419" s="65">
        <v>39723</v>
      </c>
    </row>
    <row r="420" spans="1:3" x14ac:dyDescent="0.35">
      <c r="A420" t="s">
        <v>682</v>
      </c>
      <c r="B420">
        <v>892</v>
      </c>
      <c r="C420" s="65">
        <v>39723</v>
      </c>
    </row>
    <row r="421" spans="1:3" x14ac:dyDescent="0.35">
      <c r="A421" t="s">
        <v>775</v>
      </c>
      <c r="B421">
        <v>985</v>
      </c>
      <c r="C421" s="65">
        <v>39723</v>
      </c>
    </row>
    <row r="422" spans="1:3" x14ac:dyDescent="0.35">
      <c r="A422" t="s">
        <v>683</v>
      </c>
      <c r="B422">
        <v>893</v>
      </c>
      <c r="C422" s="65">
        <v>39723</v>
      </c>
    </row>
    <row r="423" spans="1:3" x14ac:dyDescent="0.35">
      <c r="A423" t="s">
        <v>684</v>
      </c>
      <c r="B423">
        <v>894</v>
      </c>
      <c r="C423" s="65">
        <v>39723</v>
      </c>
    </row>
    <row r="424" spans="1:3" x14ac:dyDescent="0.35">
      <c r="A424" t="s">
        <v>292</v>
      </c>
      <c r="B424">
        <v>212</v>
      </c>
      <c r="C424" s="65">
        <v>39723</v>
      </c>
    </row>
    <row r="425" spans="1:3" x14ac:dyDescent="0.35">
      <c r="A425" t="s">
        <v>428</v>
      </c>
      <c r="B425">
        <v>524</v>
      </c>
      <c r="C425" s="65">
        <v>39723</v>
      </c>
    </row>
    <row r="426" spans="1:3" x14ac:dyDescent="0.35">
      <c r="A426" t="s">
        <v>293</v>
      </c>
      <c r="B426">
        <v>213</v>
      </c>
      <c r="C426" s="65">
        <v>39723</v>
      </c>
    </row>
    <row r="427" spans="1:3" x14ac:dyDescent="0.35">
      <c r="A427" t="s">
        <v>687</v>
      </c>
      <c r="B427">
        <v>897</v>
      </c>
      <c r="C427" s="65">
        <v>39723</v>
      </c>
    </row>
    <row r="428" spans="1:3" x14ac:dyDescent="0.35">
      <c r="A428" t="s">
        <v>688</v>
      </c>
      <c r="B428">
        <v>898</v>
      </c>
      <c r="C428" s="65">
        <v>39723</v>
      </c>
    </row>
    <row r="429" spans="1:3" x14ac:dyDescent="0.35">
      <c r="A429" t="s">
        <v>689</v>
      </c>
      <c r="B429">
        <v>899</v>
      </c>
      <c r="C429" s="65">
        <v>39723</v>
      </c>
    </row>
    <row r="430" spans="1:3" x14ac:dyDescent="0.35">
      <c r="A430" t="s">
        <v>690</v>
      </c>
      <c r="B430">
        <v>900</v>
      </c>
      <c r="C430" s="65">
        <v>39723</v>
      </c>
    </row>
    <row r="431" spans="1:3" x14ac:dyDescent="0.35">
      <c r="A431" t="s">
        <v>685</v>
      </c>
      <c r="B431">
        <v>895</v>
      </c>
      <c r="C431" s="65">
        <v>39723</v>
      </c>
    </row>
    <row r="432" spans="1:3" x14ac:dyDescent="0.35">
      <c r="A432" t="s">
        <v>686</v>
      </c>
      <c r="B432">
        <v>896</v>
      </c>
      <c r="C432" s="65">
        <v>39723</v>
      </c>
    </row>
    <row r="433" spans="1:3" x14ac:dyDescent="0.35">
      <c r="A433" t="s">
        <v>290</v>
      </c>
      <c r="B433">
        <v>207</v>
      </c>
      <c r="C433" s="65">
        <v>39723</v>
      </c>
    </row>
    <row r="434" spans="1:3" x14ac:dyDescent="0.35">
      <c r="A434" t="s">
        <v>778</v>
      </c>
      <c r="B434">
        <v>988</v>
      </c>
      <c r="C434" s="65">
        <v>39723</v>
      </c>
    </row>
    <row r="435" spans="1:3" x14ac:dyDescent="0.35">
      <c r="A435" t="s">
        <v>294</v>
      </c>
      <c r="B435">
        <v>214</v>
      </c>
      <c r="C435" s="65">
        <v>39723</v>
      </c>
    </row>
    <row r="436" spans="1:3" x14ac:dyDescent="0.35">
      <c r="A436" t="s">
        <v>295</v>
      </c>
      <c r="B436">
        <v>216</v>
      </c>
      <c r="C436" s="65">
        <v>39723</v>
      </c>
    </row>
    <row r="437" spans="1:3" x14ac:dyDescent="0.35">
      <c r="A437" t="s">
        <v>692</v>
      </c>
      <c r="B437">
        <v>902</v>
      </c>
      <c r="C437" s="65">
        <v>39723</v>
      </c>
    </row>
    <row r="438" spans="1:3" x14ac:dyDescent="0.35">
      <c r="A438" t="s">
        <v>693</v>
      </c>
      <c r="B438">
        <v>903</v>
      </c>
      <c r="C438" s="65">
        <v>39723</v>
      </c>
    </row>
    <row r="439" spans="1:3" x14ac:dyDescent="0.35">
      <c r="A439" t="s">
        <v>296</v>
      </c>
      <c r="B439">
        <v>218</v>
      </c>
      <c r="C439" s="65">
        <v>39723</v>
      </c>
    </row>
    <row r="440" spans="1:3" x14ac:dyDescent="0.35">
      <c r="A440" t="s">
        <v>297</v>
      </c>
      <c r="B440">
        <v>219</v>
      </c>
      <c r="C440" s="65">
        <v>39723</v>
      </c>
    </row>
    <row r="441" spans="1:3" x14ac:dyDescent="0.35">
      <c r="A441" t="s">
        <v>694</v>
      </c>
      <c r="B441">
        <v>904</v>
      </c>
      <c r="C441" s="65">
        <v>39723</v>
      </c>
    </row>
    <row r="442" spans="1:3" x14ac:dyDescent="0.35">
      <c r="A442" t="s">
        <v>546</v>
      </c>
      <c r="B442">
        <v>756</v>
      </c>
      <c r="C442" s="65">
        <v>44546</v>
      </c>
    </row>
    <row r="443" spans="1:3" x14ac:dyDescent="0.35">
      <c r="A443" t="s">
        <v>298</v>
      </c>
      <c r="B443">
        <v>220</v>
      </c>
      <c r="C443" s="65">
        <v>39723</v>
      </c>
    </row>
    <row r="444" spans="1:3" x14ac:dyDescent="0.35">
      <c r="A444" t="s">
        <v>691</v>
      </c>
      <c r="B444">
        <v>901</v>
      </c>
      <c r="C444" s="65">
        <v>39723</v>
      </c>
    </row>
    <row r="445" spans="1:3" x14ac:dyDescent="0.35">
      <c r="A445" t="s">
        <v>301</v>
      </c>
      <c r="B445">
        <v>224</v>
      </c>
      <c r="C445" s="65">
        <v>39723</v>
      </c>
    </row>
    <row r="446" spans="1:3" x14ac:dyDescent="0.35">
      <c r="A446" t="s">
        <v>302</v>
      </c>
      <c r="B446">
        <v>225</v>
      </c>
      <c r="C446" s="65">
        <v>39723</v>
      </c>
    </row>
    <row r="447" spans="1:3" x14ac:dyDescent="0.35">
      <c r="A447" t="s">
        <v>547</v>
      </c>
      <c r="B447">
        <v>757</v>
      </c>
      <c r="C447" s="65">
        <v>44546</v>
      </c>
    </row>
    <row r="448" spans="1:3" x14ac:dyDescent="0.35">
      <c r="A448" t="s">
        <v>303</v>
      </c>
      <c r="B448">
        <v>226</v>
      </c>
      <c r="C448" s="65">
        <v>39723</v>
      </c>
    </row>
    <row r="449" spans="1:3" x14ac:dyDescent="0.35">
      <c r="A449" t="s">
        <v>695</v>
      </c>
      <c r="B449">
        <v>905</v>
      </c>
      <c r="C449" s="65">
        <v>39723</v>
      </c>
    </row>
    <row r="450" spans="1:3" x14ac:dyDescent="0.35">
      <c r="A450" t="s">
        <v>304</v>
      </c>
      <c r="B450">
        <v>227</v>
      </c>
      <c r="C450" s="65">
        <v>39723</v>
      </c>
    </row>
    <row r="451" spans="1:3" x14ac:dyDescent="0.35">
      <c r="A451" t="s">
        <v>779</v>
      </c>
      <c r="B451">
        <v>989</v>
      </c>
      <c r="C451" s="65">
        <v>39723</v>
      </c>
    </row>
    <row r="452" spans="1:3" x14ac:dyDescent="0.35">
      <c r="A452" t="s">
        <v>299</v>
      </c>
      <c r="B452">
        <v>222</v>
      </c>
      <c r="C452" s="65">
        <v>39723</v>
      </c>
    </row>
    <row r="453" spans="1:3" x14ac:dyDescent="0.35">
      <c r="A453" t="s">
        <v>305</v>
      </c>
      <c r="B453">
        <v>230</v>
      </c>
      <c r="C453" s="65">
        <v>39723</v>
      </c>
    </row>
    <row r="454" spans="1:3" x14ac:dyDescent="0.35">
      <c r="A454" s="107" t="s">
        <v>59</v>
      </c>
      <c r="B454" s="84">
        <v>231</v>
      </c>
      <c r="C454" s="106">
        <v>45250</v>
      </c>
    </row>
    <row r="455" spans="1:3" x14ac:dyDescent="0.35">
      <c r="A455" t="s">
        <v>306</v>
      </c>
      <c r="B455">
        <v>232</v>
      </c>
      <c r="C455" s="65">
        <v>39723</v>
      </c>
    </row>
    <row r="456" spans="1:3" x14ac:dyDescent="0.35">
      <c r="A456" t="s">
        <v>780</v>
      </c>
      <c r="B456">
        <v>990</v>
      </c>
      <c r="C456" s="65">
        <v>39723</v>
      </c>
    </row>
    <row r="457" spans="1:3" x14ac:dyDescent="0.35">
      <c r="A457" t="s">
        <v>696</v>
      </c>
      <c r="B457">
        <v>906</v>
      </c>
      <c r="C457" s="65">
        <v>39723</v>
      </c>
    </row>
    <row r="458" spans="1:3" x14ac:dyDescent="0.35">
      <c r="A458" t="s">
        <v>777</v>
      </c>
      <c r="B458">
        <v>987</v>
      </c>
      <c r="C458" s="65">
        <v>39723</v>
      </c>
    </row>
    <row r="459" spans="1:3" x14ac:dyDescent="0.35">
      <c r="A459" t="s">
        <v>776</v>
      </c>
      <c r="B459">
        <v>986</v>
      </c>
      <c r="C459" s="65">
        <v>39723</v>
      </c>
    </row>
    <row r="460" spans="1:3" x14ac:dyDescent="0.35">
      <c r="A460" t="s">
        <v>307</v>
      </c>
      <c r="B460">
        <v>233</v>
      </c>
      <c r="C460" s="65">
        <v>39723</v>
      </c>
    </row>
    <row r="461" spans="1:3" x14ac:dyDescent="0.35">
      <c r="A461" t="s">
        <v>697</v>
      </c>
      <c r="B461">
        <v>907</v>
      </c>
      <c r="C461" s="65">
        <v>39723</v>
      </c>
    </row>
    <row r="462" spans="1:3" x14ac:dyDescent="0.35">
      <c r="A462" t="s">
        <v>552</v>
      </c>
      <c r="B462">
        <v>762</v>
      </c>
      <c r="C462" s="65">
        <v>39723</v>
      </c>
    </row>
    <row r="463" spans="1:3" x14ac:dyDescent="0.35">
      <c r="A463" t="s">
        <v>548</v>
      </c>
      <c r="B463">
        <v>758</v>
      </c>
      <c r="C463" s="65">
        <v>44546</v>
      </c>
    </row>
    <row r="464" spans="1:3" ht="29" x14ac:dyDescent="0.35">
      <c r="A464" s="107" t="s">
        <v>37</v>
      </c>
      <c r="B464" s="84">
        <v>241</v>
      </c>
      <c r="C464" s="106">
        <v>45250</v>
      </c>
    </row>
    <row r="465" spans="1:3" x14ac:dyDescent="0.35">
      <c r="A465" s="107" t="s">
        <v>38</v>
      </c>
      <c r="B465" s="84">
        <v>240</v>
      </c>
      <c r="C465" s="106">
        <v>45250</v>
      </c>
    </row>
    <row r="466" spans="1:3" x14ac:dyDescent="0.35">
      <c r="A466" t="s">
        <v>698</v>
      </c>
      <c r="B466">
        <v>908</v>
      </c>
      <c r="C466" s="65">
        <v>39723</v>
      </c>
    </row>
    <row r="467" spans="1:3" x14ac:dyDescent="0.35">
      <c r="A467" t="s">
        <v>699</v>
      </c>
      <c r="B467">
        <v>909</v>
      </c>
      <c r="C467" s="65">
        <v>39723</v>
      </c>
    </row>
    <row r="468" spans="1:3" x14ac:dyDescent="0.35">
      <c r="A468" t="s">
        <v>700</v>
      </c>
      <c r="B468">
        <v>910</v>
      </c>
      <c r="C468" s="65">
        <v>39723</v>
      </c>
    </row>
    <row r="469" spans="1:3" x14ac:dyDescent="0.35">
      <c r="A469" t="s">
        <v>701</v>
      </c>
      <c r="B469">
        <v>911</v>
      </c>
      <c r="C469" s="65">
        <v>39723</v>
      </c>
    </row>
    <row r="470" spans="1:3" x14ac:dyDescent="0.35">
      <c r="A470" t="s">
        <v>308</v>
      </c>
      <c r="B470">
        <v>234</v>
      </c>
      <c r="C470" s="65">
        <v>39723</v>
      </c>
    </row>
    <row r="471" spans="1:3" x14ac:dyDescent="0.35">
      <c r="A471" t="s">
        <v>309</v>
      </c>
      <c r="B471">
        <v>235</v>
      </c>
      <c r="C471" s="65">
        <v>39723</v>
      </c>
    </row>
    <row r="472" spans="1:3" x14ac:dyDescent="0.35">
      <c r="A472" t="s">
        <v>702</v>
      </c>
      <c r="B472">
        <v>912</v>
      </c>
      <c r="C472" s="65">
        <v>39723</v>
      </c>
    </row>
    <row r="473" spans="1:3" x14ac:dyDescent="0.35">
      <c r="A473" t="s">
        <v>310</v>
      </c>
      <c r="B473">
        <v>236</v>
      </c>
      <c r="C473" s="65">
        <v>39723</v>
      </c>
    </row>
    <row r="474" spans="1:3" x14ac:dyDescent="0.35">
      <c r="A474" t="s">
        <v>311</v>
      </c>
      <c r="B474">
        <v>237</v>
      </c>
      <c r="C474" s="65">
        <v>39723</v>
      </c>
    </row>
    <row r="475" spans="1:3" x14ac:dyDescent="0.35">
      <c r="A475" t="s">
        <v>703</v>
      </c>
      <c r="B475">
        <v>913</v>
      </c>
      <c r="C475" s="65">
        <v>39723</v>
      </c>
    </row>
    <row r="476" spans="1:3" x14ac:dyDescent="0.35">
      <c r="A476" t="s">
        <v>312</v>
      </c>
      <c r="B476">
        <v>238</v>
      </c>
      <c r="C476" s="65">
        <v>39723</v>
      </c>
    </row>
    <row r="477" spans="1:3" x14ac:dyDescent="0.35">
      <c r="A477" t="s">
        <v>781</v>
      </c>
      <c r="B477">
        <v>991</v>
      </c>
      <c r="C477" s="65">
        <v>39723</v>
      </c>
    </row>
    <row r="478" spans="1:3" x14ac:dyDescent="0.35">
      <c r="A478" t="s">
        <v>313</v>
      </c>
      <c r="B478">
        <v>239</v>
      </c>
      <c r="C478" s="65">
        <v>39723</v>
      </c>
    </row>
    <row r="479" spans="1:3" x14ac:dyDescent="0.35">
      <c r="A479" t="s">
        <v>314</v>
      </c>
      <c r="B479">
        <v>242</v>
      </c>
      <c r="C479" s="65">
        <v>39723</v>
      </c>
    </row>
    <row r="480" spans="1:3" x14ac:dyDescent="0.35">
      <c r="A480" t="s">
        <v>315</v>
      </c>
      <c r="B480">
        <v>243</v>
      </c>
      <c r="C480" s="65">
        <v>39723</v>
      </c>
    </row>
    <row r="481" spans="1:3" x14ac:dyDescent="0.35">
      <c r="A481" t="s">
        <v>704</v>
      </c>
      <c r="B481">
        <v>914</v>
      </c>
      <c r="C481" s="65">
        <v>39723</v>
      </c>
    </row>
    <row r="482" spans="1:3" x14ac:dyDescent="0.35">
      <c r="A482" t="s">
        <v>316</v>
      </c>
      <c r="B482">
        <v>244</v>
      </c>
      <c r="C482" s="65">
        <v>39723</v>
      </c>
    </row>
    <row r="483" spans="1:3" x14ac:dyDescent="0.35">
      <c r="A483" t="s">
        <v>774</v>
      </c>
      <c r="B483">
        <v>984</v>
      </c>
      <c r="C483" s="65">
        <v>39723</v>
      </c>
    </row>
    <row r="484" spans="1:3" x14ac:dyDescent="0.35">
      <c r="A484" t="s">
        <v>765</v>
      </c>
      <c r="B484">
        <v>975</v>
      </c>
      <c r="C484" s="65">
        <v>39723</v>
      </c>
    </row>
    <row r="485" spans="1:3" x14ac:dyDescent="0.35">
      <c r="A485" t="s">
        <v>317</v>
      </c>
      <c r="B485">
        <v>246</v>
      </c>
      <c r="C485" s="65">
        <v>39723</v>
      </c>
    </row>
    <row r="486" spans="1:3" x14ac:dyDescent="0.35">
      <c r="A486" t="s">
        <v>705</v>
      </c>
      <c r="B486">
        <v>915</v>
      </c>
      <c r="C486" s="65">
        <v>39723</v>
      </c>
    </row>
    <row r="487" spans="1:3" x14ac:dyDescent="0.35">
      <c r="A487" t="s">
        <v>772</v>
      </c>
      <c r="B487">
        <v>982</v>
      </c>
      <c r="C487" s="65">
        <v>39723</v>
      </c>
    </row>
    <row r="488" spans="1:3" x14ac:dyDescent="0.35">
      <c r="A488" t="s">
        <v>706</v>
      </c>
      <c r="B488">
        <v>916</v>
      </c>
      <c r="C488" s="65">
        <v>39723</v>
      </c>
    </row>
    <row r="489" spans="1:3" x14ac:dyDescent="0.35">
      <c r="A489" t="s">
        <v>318</v>
      </c>
      <c r="B489">
        <v>248</v>
      </c>
      <c r="C489" s="65">
        <v>39723</v>
      </c>
    </row>
    <row r="490" spans="1:3" x14ac:dyDescent="0.35">
      <c r="A490" t="s">
        <v>319</v>
      </c>
      <c r="B490">
        <v>249</v>
      </c>
      <c r="C490" s="65">
        <v>39723</v>
      </c>
    </row>
    <row r="491" spans="1:3" x14ac:dyDescent="0.35">
      <c r="A491" t="s">
        <v>320</v>
      </c>
      <c r="B491">
        <v>250</v>
      </c>
      <c r="C491" s="65">
        <v>39723</v>
      </c>
    </row>
    <row r="492" spans="1:3" x14ac:dyDescent="0.35">
      <c r="A492" t="s">
        <v>321</v>
      </c>
      <c r="B492">
        <v>251</v>
      </c>
      <c r="C492" s="65">
        <v>39723</v>
      </c>
    </row>
    <row r="493" spans="1:3" x14ac:dyDescent="0.35">
      <c r="A493" t="s">
        <v>322</v>
      </c>
      <c r="B493">
        <v>252</v>
      </c>
      <c r="C493" s="65">
        <v>39723</v>
      </c>
    </row>
    <row r="494" spans="1:3" x14ac:dyDescent="0.35">
      <c r="A494" t="s">
        <v>707</v>
      </c>
      <c r="B494">
        <v>917</v>
      </c>
      <c r="C494" s="65">
        <v>39723</v>
      </c>
    </row>
    <row r="495" spans="1:3" x14ac:dyDescent="0.35">
      <c r="A495" t="s">
        <v>323</v>
      </c>
      <c r="B495">
        <v>253</v>
      </c>
      <c r="C495" s="65">
        <v>39723</v>
      </c>
    </row>
    <row r="496" spans="1:3" x14ac:dyDescent="0.35">
      <c r="A496" t="s">
        <v>324</v>
      </c>
      <c r="B496">
        <v>254</v>
      </c>
      <c r="C496" s="65">
        <v>39723</v>
      </c>
    </row>
    <row r="497" spans="1:3" x14ac:dyDescent="0.35">
      <c r="A497" t="s">
        <v>325</v>
      </c>
      <c r="B497">
        <v>255</v>
      </c>
      <c r="C497" s="65">
        <v>39723</v>
      </c>
    </row>
    <row r="498" spans="1:3" x14ac:dyDescent="0.35">
      <c r="A498" t="s">
        <v>326</v>
      </c>
      <c r="B498">
        <v>256</v>
      </c>
      <c r="C498" s="65">
        <v>39723</v>
      </c>
    </row>
    <row r="499" spans="1:3" x14ac:dyDescent="0.35">
      <c r="A499" t="s">
        <v>708</v>
      </c>
      <c r="B499">
        <v>918</v>
      </c>
      <c r="C499" s="65">
        <v>39723</v>
      </c>
    </row>
    <row r="500" spans="1:3" x14ac:dyDescent="0.35">
      <c r="A500" t="s">
        <v>709</v>
      </c>
      <c r="B500">
        <v>919</v>
      </c>
      <c r="C500" s="65">
        <v>39723</v>
      </c>
    </row>
    <row r="501" spans="1:3" x14ac:dyDescent="0.35">
      <c r="A501" t="s">
        <v>327</v>
      </c>
      <c r="B501">
        <v>257</v>
      </c>
      <c r="C501" s="65">
        <v>39723</v>
      </c>
    </row>
    <row r="502" spans="1:3" x14ac:dyDescent="0.35">
      <c r="A502" t="s">
        <v>328</v>
      </c>
      <c r="B502">
        <v>258</v>
      </c>
      <c r="C502" s="65">
        <v>39723</v>
      </c>
    </row>
    <row r="503" spans="1:3" x14ac:dyDescent="0.35">
      <c r="A503" t="s">
        <v>710</v>
      </c>
      <c r="B503">
        <v>920</v>
      </c>
      <c r="C503" s="65">
        <v>39723</v>
      </c>
    </row>
    <row r="504" spans="1:3" x14ac:dyDescent="0.35">
      <c r="A504" t="s">
        <v>429</v>
      </c>
      <c r="B504">
        <v>549</v>
      </c>
      <c r="C504" s="65">
        <v>39723</v>
      </c>
    </row>
    <row r="505" spans="1:3" x14ac:dyDescent="0.35">
      <c r="A505" t="s">
        <v>329</v>
      </c>
      <c r="B505">
        <v>262</v>
      </c>
      <c r="C505" s="65">
        <v>39723</v>
      </c>
    </row>
    <row r="506" spans="1:3" x14ac:dyDescent="0.35">
      <c r="A506" t="s">
        <v>330</v>
      </c>
      <c r="B506">
        <v>263</v>
      </c>
      <c r="C506" s="65">
        <v>39723</v>
      </c>
    </row>
    <row r="507" spans="1:3" x14ac:dyDescent="0.35">
      <c r="A507" t="s">
        <v>300</v>
      </c>
      <c r="B507">
        <v>223</v>
      </c>
      <c r="C507" s="65">
        <v>39723</v>
      </c>
    </row>
    <row r="508" spans="1:3" x14ac:dyDescent="0.35">
      <c r="A508" t="s">
        <v>331</v>
      </c>
      <c r="B508">
        <v>265</v>
      </c>
      <c r="C508" s="65">
        <v>39723</v>
      </c>
    </row>
    <row r="509" spans="1:3" x14ac:dyDescent="0.35">
      <c r="A509" t="s">
        <v>332</v>
      </c>
      <c r="B509">
        <v>266</v>
      </c>
      <c r="C509" s="65">
        <v>39723</v>
      </c>
    </row>
    <row r="510" spans="1:3" x14ac:dyDescent="0.35">
      <c r="A510" t="s">
        <v>771</v>
      </c>
      <c r="B510">
        <v>981</v>
      </c>
      <c r="C510" s="65">
        <v>39723</v>
      </c>
    </row>
    <row r="511" spans="1:3" x14ac:dyDescent="0.35">
      <c r="A511" t="s">
        <v>333</v>
      </c>
      <c r="B511">
        <v>267</v>
      </c>
      <c r="C511" s="65">
        <v>39723</v>
      </c>
    </row>
    <row r="512" spans="1:3" x14ac:dyDescent="0.35">
      <c r="A512" t="s">
        <v>334</v>
      </c>
      <c r="B512">
        <v>268</v>
      </c>
      <c r="C512" s="65">
        <v>39723</v>
      </c>
    </row>
    <row r="513" spans="1:3" x14ac:dyDescent="0.35">
      <c r="A513" t="s">
        <v>335</v>
      </c>
      <c r="B513">
        <v>269</v>
      </c>
      <c r="C513" s="65">
        <v>39723</v>
      </c>
    </row>
    <row r="514" spans="1:3" x14ac:dyDescent="0.35">
      <c r="A514" t="s">
        <v>430</v>
      </c>
      <c r="B514">
        <v>551</v>
      </c>
      <c r="C514" s="65">
        <v>39723</v>
      </c>
    </row>
    <row r="515" spans="1:3" x14ac:dyDescent="0.35">
      <c r="A515" t="s">
        <v>549</v>
      </c>
      <c r="B515">
        <v>759</v>
      </c>
      <c r="C515" s="65">
        <v>44546</v>
      </c>
    </row>
    <row r="516" spans="1:3" x14ac:dyDescent="0.35">
      <c r="A516" t="s">
        <v>336</v>
      </c>
      <c r="B516">
        <v>270</v>
      </c>
      <c r="C516" s="65">
        <v>39723</v>
      </c>
    </row>
    <row r="517" spans="1:3" x14ac:dyDescent="0.35">
      <c r="A517" t="s">
        <v>337</v>
      </c>
      <c r="B517">
        <v>272</v>
      </c>
      <c r="C517" s="65">
        <v>39723</v>
      </c>
    </row>
    <row r="518" spans="1:3" x14ac:dyDescent="0.35">
      <c r="A518" t="s">
        <v>338</v>
      </c>
      <c r="B518">
        <v>275</v>
      </c>
      <c r="C518" s="65">
        <v>39723</v>
      </c>
    </row>
    <row r="519" spans="1:3" x14ac:dyDescent="0.35">
      <c r="A519" t="s">
        <v>339</v>
      </c>
      <c r="B519">
        <v>276</v>
      </c>
      <c r="C519" s="65">
        <v>39723</v>
      </c>
    </row>
    <row r="520" spans="1:3" x14ac:dyDescent="0.35">
      <c r="A520" t="s">
        <v>431</v>
      </c>
      <c r="B520">
        <v>553</v>
      </c>
      <c r="C520" s="65">
        <v>39723</v>
      </c>
    </row>
    <row r="521" spans="1:3" x14ac:dyDescent="0.35">
      <c r="A521" t="s">
        <v>340</v>
      </c>
      <c r="B521">
        <v>277</v>
      </c>
      <c r="C521" s="65">
        <v>39723</v>
      </c>
    </row>
    <row r="522" spans="1:3" x14ac:dyDescent="0.35">
      <c r="A522" t="s">
        <v>711</v>
      </c>
      <c r="B522">
        <v>921</v>
      </c>
      <c r="C522" s="65">
        <v>39723</v>
      </c>
    </row>
    <row r="523" spans="1:3" x14ac:dyDescent="0.35">
      <c r="A523" t="s">
        <v>341</v>
      </c>
      <c r="B523">
        <v>278</v>
      </c>
      <c r="C523" s="65">
        <v>39723</v>
      </c>
    </row>
    <row r="524" spans="1:3" ht="29" x14ac:dyDescent="0.35">
      <c r="A524" s="107" t="s">
        <v>66</v>
      </c>
      <c r="B524" s="84">
        <v>283</v>
      </c>
      <c r="C524" s="106">
        <v>45250</v>
      </c>
    </row>
    <row r="525" spans="1:3" x14ac:dyDescent="0.35">
      <c r="A525" t="s">
        <v>342</v>
      </c>
      <c r="B525">
        <v>279</v>
      </c>
      <c r="C525" s="65">
        <v>39723</v>
      </c>
    </row>
    <row r="526" spans="1:3" x14ac:dyDescent="0.35">
      <c r="A526" t="s">
        <v>712</v>
      </c>
      <c r="B526">
        <v>922</v>
      </c>
      <c r="C526" s="65">
        <v>39723</v>
      </c>
    </row>
    <row r="527" spans="1:3" x14ac:dyDescent="0.35">
      <c r="A527" t="s">
        <v>713</v>
      </c>
      <c r="B527">
        <v>923</v>
      </c>
      <c r="C527" s="65">
        <v>39723</v>
      </c>
    </row>
    <row r="528" spans="1:3" x14ac:dyDescent="0.35">
      <c r="A528" t="s">
        <v>714</v>
      </c>
      <c r="B528">
        <v>924</v>
      </c>
      <c r="C528" s="65">
        <v>39723</v>
      </c>
    </row>
    <row r="529" spans="1:3" x14ac:dyDescent="0.35">
      <c r="A529" t="s">
        <v>343</v>
      </c>
      <c r="B529">
        <v>280</v>
      </c>
      <c r="C529" s="65">
        <v>39723</v>
      </c>
    </row>
    <row r="530" spans="1:3" x14ac:dyDescent="0.35">
      <c r="A530" t="s">
        <v>344</v>
      </c>
      <c r="B530">
        <v>281</v>
      </c>
      <c r="C530" s="65">
        <v>39723</v>
      </c>
    </row>
    <row r="531" spans="1:3" x14ac:dyDescent="0.35">
      <c r="A531" t="s">
        <v>345</v>
      </c>
      <c r="B531">
        <v>282</v>
      </c>
      <c r="C531" s="65">
        <v>39723</v>
      </c>
    </row>
    <row r="532" spans="1:3" x14ac:dyDescent="0.35">
      <c r="A532" t="s">
        <v>346</v>
      </c>
      <c r="B532">
        <v>284</v>
      </c>
      <c r="C532" s="65">
        <v>39723</v>
      </c>
    </row>
    <row r="533" spans="1:3" x14ac:dyDescent="0.35">
      <c r="A533" t="s">
        <v>347</v>
      </c>
      <c r="B533">
        <v>288</v>
      </c>
      <c r="C533" s="65">
        <v>39723</v>
      </c>
    </row>
    <row r="534" spans="1:3" x14ac:dyDescent="0.35">
      <c r="A534" t="s">
        <v>348</v>
      </c>
      <c r="B534">
        <v>289</v>
      </c>
      <c r="C534" s="65">
        <v>39723</v>
      </c>
    </row>
    <row r="535" spans="1:3" x14ac:dyDescent="0.35">
      <c r="A535" t="s">
        <v>349</v>
      </c>
      <c r="B535">
        <v>290</v>
      </c>
      <c r="C535" s="65">
        <v>39723</v>
      </c>
    </row>
    <row r="536" spans="1:3" x14ac:dyDescent="0.35">
      <c r="A536" t="s">
        <v>350</v>
      </c>
      <c r="B536">
        <v>291</v>
      </c>
      <c r="C536" s="65">
        <v>39723</v>
      </c>
    </row>
    <row r="537" spans="1:3" x14ac:dyDescent="0.35">
      <c r="A537" t="s">
        <v>351</v>
      </c>
      <c r="B537">
        <v>292</v>
      </c>
      <c r="C537" s="65">
        <v>39723</v>
      </c>
    </row>
    <row r="538" spans="1:3" x14ac:dyDescent="0.35">
      <c r="A538" t="s">
        <v>352</v>
      </c>
      <c r="B538">
        <v>293</v>
      </c>
      <c r="C538" s="65">
        <v>39723</v>
      </c>
    </row>
    <row r="539" spans="1:3" x14ac:dyDescent="0.35">
      <c r="A539" t="s">
        <v>353</v>
      </c>
      <c r="B539">
        <v>294</v>
      </c>
      <c r="C539" s="65">
        <v>39723</v>
      </c>
    </row>
    <row r="540" spans="1:3" x14ac:dyDescent="0.35">
      <c r="A540" t="s">
        <v>354</v>
      </c>
      <c r="B540">
        <v>295</v>
      </c>
      <c r="C540" s="65">
        <v>39723</v>
      </c>
    </row>
    <row r="541" spans="1:3" x14ac:dyDescent="0.35">
      <c r="A541" t="s">
        <v>715</v>
      </c>
      <c r="B541">
        <v>925</v>
      </c>
      <c r="C541" s="65">
        <v>39723</v>
      </c>
    </row>
    <row r="542" spans="1:3" x14ac:dyDescent="0.35">
      <c r="A542" t="s">
        <v>716</v>
      </c>
      <c r="B542">
        <v>926</v>
      </c>
      <c r="C542" s="65">
        <v>39723</v>
      </c>
    </row>
    <row r="543" spans="1:3" x14ac:dyDescent="0.35">
      <c r="A543" t="s">
        <v>355</v>
      </c>
      <c r="B543">
        <v>296</v>
      </c>
      <c r="C543" s="65">
        <v>39723</v>
      </c>
    </row>
    <row r="544" spans="1:3" x14ac:dyDescent="0.35">
      <c r="A544" t="s">
        <v>356</v>
      </c>
      <c r="B544">
        <v>297</v>
      </c>
      <c r="C544" s="65">
        <v>39723</v>
      </c>
    </row>
    <row r="545" spans="1:3" x14ac:dyDescent="0.35">
      <c r="A545" t="s">
        <v>432</v>
      </c>
      <c r="B545">
        <v>558</v>
      </c>
      <c r="C545" s="65">
        <v>39723</v>
      </c>
    </row>
    <row r="546" spans="1:3" x14ac:dyDescent="0.35">
      <c r="A546" t="s">
        <v>357</v>
      </c>
      <c r="B546">
        <v>299</v>
      </c>
      <c r="C546" s="65">
        <v>39723</v>
      </c>
    </row>
    <row r="547" spans="1:3" x14ac:dyDescent="0.35">
      <c r="A547" t="s">
        <v>358</v>
      </c>
      <c r="B547">
        <v>300</v>
      </c>
      <c r="C547" s="65">
        <v>39723</v>
      </c>
    </row>
    <row r="548" spans="1:3" x14ac:dyDescent="0.35">
      <c r="A548" t="s">
        <v>359</v>
      </c>
      <c r="B548">
        <v>301</v>
      </c>
      <c r="C548" s="65">
        <v>39723</v>
      </c>
    </row>
    <row r="549" spans="1:3" x14ac:dyDescent="0.35">
      <c r="A549" t="s">
        <v>360</v>
      </c>
      <c r="B549">
        <v>302</v>
      </c>
      <c r="C549" s="65">
        <v>39723</v>
      </c>
    </row>
    <row r="550" spans="1:3" x14ac:dyDescent="0.35">
      <c r="A550" t="s">
        <v>433</v>
      </c>
      <c r="B550">
        <v>561</v>
      </c>
      <c r="C550" s="65">
        <v>39723</v>
      </c>
    </row>
    <row r="551" spans="1:3" x14ac:dyDescent="0.35">
      <c r="A551" t="s">
        <v>717</v>
      </c>
      <c r="B551">
        <v>927</v>
      </c>
      <c r="C551" s="65">
        <v>39723</v>
      </c>
    </row>
    <row r="552" spans="1:3" x14ac:dyDescent="0.35">
      <c r="A552" t="s">
        <v>718</v>
      </c>
      <c r="B552">
        <v>928</v>
      </c>
      <c r="C552" s="65">
        <v>39723</v>
      </c>
    </row>
    <row r="553" spans="1:3" x14ac:dyDescent="0.35">
      <c r="A553" t="s">
        <v>361</v>
      </c>
      <c r="B553">
        <v>303</v>
      </c>
      <c r="C553" s="65">
        <v>39723</v>
      </c>
    </row>
    <row r="554" spans="1:3" x14ac:dyDescent="0.35">
      <c r="A554" t="s">
        <v>719</v>
      </c>
      <c r="B554">
        <v>929</v>
      </c>
      <c r="C554" s="65">
        <v>39723</v>
      </c>
    </row>
    <row r="555" spans="1:3" x14ac:dyDescent="0.35">
      <c r="A555" t="s">
        <v>434</v>
      </c>
      <c r="B555">
        <v>567</v>
      </c>
      <c r="C555" s="65">
        <v>39723</v>
      </c>
    </row>
    <row r="556" spans="1:3" x14ac:dyDescent="0.35">
      <c r="A556" t="s">
        <v>362</v>
      </c>
      <c r="B556">
        <v>304</v>
      </c>
      <c r="C556" s="65">
        <v>39723</v>
      </c>
    </row>
    <row r="557" spans="1:3" x14ac:dyDescent="0.35">
      <c r="A557" t="s">
        <v>363</v>
      </c>
      <c r="B557">
        <v>305</v>
      </c>
      <c r="C557" s="65">
        <v>39723</v>
      </c>
    </row>
    <row r="558" spans="1:3" x14ac:dyDescent="0.35">
      <c r="A558" t="s">
        <v>364</v>
      </c>
      <c r="B558">
        <v>306</v>
      </c>
      <c r="C558" s="65">
        <v>39723</v>
      </c>
    </row>
    <row r="559" spans="1:3" x14ac:dyDescent="0.35">
      <c r="A559" t="s">
        <v>365</v>
      </c>
      <c r="B559">
        <v>307</v>
      </c>
      <c r="C559" s="65">
        <v>39723</v>
      </c>
    </row>
    <row r="560" spans="1:3" x14ac:dyDescent="0.35">
      <c r="A560" t="s">
        <v>366</v>
      </c>
      <c r="B560">
        <v>308</v>
      </c>
      <c r="C560" s="65">
        <v>39723</v>
      </c>
    </row>
    <row r="561" spans="1:3" x14ac:dyDescent="0.35">
      <c r="A561" t="s">
        <v>720</v>
      </c>
      <c r="B561">
        <v>930</v>
      </c>
      <c r="C561" s="65">
        <v>39723</v>
      </c>
    </row>
    <row r="562" spans="1:3" x14ac:dyDescent="0.35">
      <c r="A562" t="s">
        <v>742</v>
      </c>
      <c r="B562">
        <v>952</v>
      </c>
      <c r="C562" s="65">
        <v>39723</v>
      </c>
    </row>
    <row r="563" spans="1:3" x14ac:dyDescent="0.35">
      <c r="A563" t="s">
        <v>743</v>
      </c>
      <c r="B563">
        <v>953</v>
      </c>
      <c r="C563" s="65">
        <v>39723</v>
      </c>
    </row>
    <row r="564" spans="1:3" x14ac:dyDescent="0.35">
      <c r="A564" t="s">
        <v>367</v>
      </c>
      <c r="B564">
        <v>310</v>
      </c>
      <c r="C564" s="65">
        <v>39723</v>
      </c>
    </row>
    <row r="565" spans="1:3" x14ac:dyDescent="0.35">
      <c r="A565" t="s">
        <v>368</v>
      </c>
      <c r="B565">
        <v>311</v>
      </c>
      <c r="C565" s="65">
        <v>39723</v>
      </c>
    </row>
    <row r="566" spans="1:3" x14ac:dyDescent="0.35">
      <c r="A566" t="s">
        <v>369</v>
      </c>
      <c r="B566">
        <v>312</v>
      </c>
      <c r="C566" s="65">
        <v>39723</v>
      </c>
    </row>
    <row r="567" spans="1:3" x14ac:dyDescent="0.35">
      <c r="A567" t="s">
        <v>370</v>
      </c>
      <c r="B567">
        <v>313</v>
      </c>
      <c r="C567" s="65">
        <v>39723</v>
      </c>
    </row>
    <row r="568" spans="1:3" x14ac:dyDescent="0.35">
      <c r="A568" t="s">
        <v>721</v>
      </c>
      <c r="B568">
        <v>931</v>
      </c>
      <c r="C568" s="65">
        <v>39723</v>
      </c>
    </row>
    <row r="569" spans="1:3" x14ac:dyDescent="0.35">
      <c r="A569" t="s">
        <v>769</v>
      </c>
      <c r="B569">
        <v>979</v>
      </c>
      <c r="C569" s="65">
        <v>39723</v>
      </c>
    </row>
    <row r="570" spans="1:3" x14ac:dyDescent="0.35">
      <c r="A570" t="s">
        <v>371</v>
      </c>
      <c r="B570">
        <v>314</v>
      </c>
      <c r="C570" s="65">
        <v>39723</v>
      </c>
    </row>
    <row r="571" spans="1:3" x14ac:dyDescent="0.35">
      <c r="A571" t="s">
        <v>372</v>
      </c>
      <c r="B571">
        <v>315</v>
      </c>
      <c r="C571" s="65">
        <v>39723</v>
      </c>
    </row>
    <row r="572" spans="1:3" x14ac:dyDescent="0.35">
      <c r="A572" t="s">
        <v>373</v>
      </c>
      <c r="B572">
        <v>316</v>
      </c>
      <c r="C572" s="65">
        <v>39723</v>
      </c>
    </row>
    <row r="573" spans="1:3" x14ac:dyDescent="0.35">
      <c r="A573" t="s">
        <v>374</v>
      </c>
      <c r="B573">
        <v>317</v>
      </c>
      <c r="C573" s="65">
        <v>39723</v>
      </c>
    </row>
    <row r="574" spans="1:3" x14ac:dyDescent="0.35">
      <c r="A574" t="s">
        <v>435</v>
      </c>
      <c r="B574">
        <v>574</v>
      </c>
      <c r="C574" s="65">
        <v>39723</v>
      </c>
    </row>
    <row r="575" spans="1:3" x14ac:dyDescent="0.35">
      <c r="A575" t="s">
        <v>375</v>
      </c>
      <c r="B575">
        <v>318</v>
      </c>
      <c r="C575" s="65">
        <v>39723</v>
      </c>
    </row>
    <row r="576" spans="1:3" x14ac:dyDescent="0.35">
      <c r="A576" t="s">
        <v>376</v>
      </c>
      <c r="B576">
        <v>319</v>
      </c>
      <c r="C576" s="65">
        <v>39723</v>
      </c>
    </row>
    <row r="577" spans="1:3" x14ac:dyDescent="0.35">
      <c r="A577" t="s">
        <v>377</v>
      </c>
      <c r="B577">
        <v>320</v>
      </c>
      <c r="C577" s="65">
        <v>39723</v>
      </c>
    </row>
    <row r="578" spans="1:3" x14ac:dyDescent="0.35">
      <c r="A578" t="s">
        <v>378</v>
      </c>
      <c r="B578">
        <v>322</v>
      </c>
      <c r="C578" s="65">
        <v>39723</v>
      </c>
    </row>
    <row r="579" spans="1:3" x14ac:dyDescent="0.35">
      <c r="A579" t="s">
        <v>386</v>
      </c>
      <c r="B579">
        <v>337</v>
      </c>
      <c r="C579" s="65">
        <v>39723</v>
      </c>
    </row>
    <row r="580" spans="1:3" x14ac:dyDescent="0.35">
      <c r="A580" t="s">
        <v>436</v>
      </c>
      <c r="B580">
        <v>578</v>
      </c>
      <c r="C580" s="65">
        <v>39723</v>
      </c>
    </row>
    <row r="581" spans="1:3" x14ac:dyDescent="0.35">
      <c r="A581" t="s">
        <v>767</v>
      </c>
      <c r="B581">
        <v>977</v>
      </c>
      <c r="C581" s="65">
        <v>39723</v>
      </c>
    </row>
    <row r="582" spans="1:3" x14ac:dyDescent="0.35">
      <c r="A582" t="s">
        <v>379</v>
      </c>
      <c r="B582">
        <v>323</v>
      </c>
      <c r="C582" s="65">
        <v>39723</v>
      </c>
    </row>
    <row r="583" spans="1:3" x14ac:dyDescent="0.35">
      <c r="A583" t="s">
        <v>380</v>
      </c>
      <c r="B583">
        <v>325</v>
      </c>
      <c r="C583" s="65">
        <v>39723</v>
      </c>
    </row>
    <row r="584" spans="1:3" x14ac:dyDescent="0.35">
      <c r="A584" t="s">
        <v>381</v>
      </c>
      <c r="B584">
        <v>328</v>
      </c>
      <c r="C584" s="65">
        <v>39723</v>
      </c>
    </row>
    <row r="585" spans="1:3" x14ac:dyDescent="0.35">
      <c r="A585" t="s">
        <v>437</v>
      </c>
      <c r="B585">
        <v>580</v>
      </c>
      <c r="C585" s="65">
        <v>39723</v>
      </c>
    </row>
    <row r="586" spans="1:3" x14ac:dyDescent="0.35">
      <c r="A586" t="s">
        <v>382</v>
      </c>
      <c r="B586">
        <v>329</v>
      </c>
      <c r="C586" s="65">
        <v>39723</v>
      </c>
    </row>
    <row r="587" spans="1:3" x14ac:dyDescent="0.35">
      <c r="A587" t="s">
        <v>438</v>
      </c>
      <c r="B587">
        <v>581</v>
      </c>
      <c r="C587" s="65">
        <v>39723</v>
      </c>
    </row>
    <row r="588" spans="1:3" x14ac:dyDescent="0.35">
      <c r="A588" t="s">
        <v>383</v>
      </c>
      <c r="B588">
        <v>331</v>
      </c>
      <c r="C588" s="65">
        <v>39723</v>
      </c>
    </row>
    <row r="589" spans="1:3" x14ac:dyDescent="0.35">
      <c r="A589" t="s">
        <v>384</v>
      </c>
      <c r="B589">
        <v>334</v>
      </c>
      <c r="C589" s="65">
        <v>39723</v>
      </c>
    </row>
    <row r="590" spans="1:3" x14ac:dyDescent="0.35">
      <c r="A590" t="s">
        <v>385</v>
      </c>
      <c r="B590">
        <v>335</v>
      </c>
      <c r="C590" s="65">
        <v>39723</v>
      </c>
    </row>
    <row r="591" spans="1:3" x14ac:dyDescent="0.35">
      <c r="A591" t="s">
        <v>387</v>
      </c>
      <c r="B591">
        <v>338</v>
      </c>
      <c r="C591" s="65">
        <v>39723</v>
      </c>
    </row>
    <row r="592" spans="1:3" x14ac:dyDescent="0.35">
      <c r="A592" t="s">
        <v>388</v>
      </c>
      <c r="B592">
        <v>340</v>
      </c>
      <c r="C592" s="65">
        <v>39723</v>
      </c>
    </row>
    <row r="593" spans="1:3" x14ac:dyDescent="0.35">
      <c r="A593" t="s">
        <v>722</v>
      </c>
      <c r="B593">
        <v>932</v>
      </c>
      <c r="C593" s="65">
        <v>39723</v>
      </c>
    </row>
    <row r="594" spans="1:3" x14ac:dyDescent="0.35">
      <c r="A594" t="s">
        <v>389</v>
      </c>
      <c r="B594">
        <v>341</v>
      </c>
      <c r="C594" s="65">
        <v>39723</v>
      </c>
    </row>
    <row r="595" spans="1:3" x14ac:dyDescent="0.35">
      <c r="A595" t="s">
        <v>390</v>
      </c>
      <c r="B595">
        <v>342</v>
      </c>
      <c r="C595" s="65">
        <v>39723</v>
      </c>
    </row>
    <row r="596" spans="1:3" x14ac:dyDescent="0.35">
      <c r="A596" t="s">
        <v>391</v>
      </c>
      <c r="B596">
        <v>343</v>
      </c>
      <c r="C596" s="65">
        <v>39723</v>
      </c>
    </row>
    <row r="597" spans="1:3" x14ac:dyDescent="0.35">
      <c r="A597" t="s">
        <v>392</v>
      </c>
      <c r="B597">
        <v>344</v>
      </c>
      <c r="C597" s="65">
        <v>39723</v>
      </c>
    </row>
    <row r="598" spans="1:3" x14ac:dyDescent="0.35">
      <c r="A598" t="s">
        <v>393</v>
      </c>
      <c r="B598">
        <v>345</v>
      </c>
      <c r="C598" s="65">
        <v>39723</v>
      </c>
    </row>
    <row r="599" spans="1:3" x14ac:dyDescent="0.35">
      <c r="A599" t="s">
        <v>394</v>
      </c>
      <c r="B599">
        <v>347</v>
      </c>
      <c r="C599" s="65">
        <v>39723</v>
      </c>
    </row>
    <row r="600" spans="1:3" x14ac:dyDescent="0.35">
      <c r="A600" t="s">
        <v>395</v>
      </c>
      <c r="B600">
        <v>348</v>
      </c>
      <c r="C600" s="65">
        <v>39723</v>
      </c>
    </row>
    <row r="601" spans="1:3" x14ac:dyDescent="0.35">
      <c r="A601" t="s">
        <v>50</v>
      </c>
      <c r="B601">
        <v>349</v>
      </c>
      <c r="C601" s="65">
        <v>39723</v>
      </c>
    </row>
    <row r="602" spans="1:3" x14ac:dyDescent="0.35">
      <c r="A602" t="s">
        <v>396</v>
      </c>
      <c r="B602">
        <v>350</v>
      </c>
      <c r="C602" s="65">
        <v>39723</v>
      </c>
    </row>
    <row r="603" spans="1:3" x14ac:dyDescent="0.35">
      <c r="A603" t="s">
        <v>397</v>
      </c>
      <c r="B603">
        <v>352</v>
      </c>
      <c r="C603" s="65">
        <v>39723</v>
      </c>
    </row>
    <row r="604" spans="1:3" x14ac:dyDescent="0.35">
      <c r="A604" t="s">
        <v>723</v>
      </c>
      <c r="B604">
        <v>933</v>
      </c>
      <c r="C604" s="65">
        <v>39723</v>
      </c>
    </row>
    <row r="605" spans="1:3" x14ac:dyDescent="0.35">
      <c r="A605" t="s">
        <v>398</v>
      </c>
      <c r="B605">
        <v>353</v>
      </c>
      <c r="C605" s="65">
        <v>39723</v>
      </c>
    </row>
    <row r="606" spans="1:3" x14ac:dyDescent="0.35">
      <c r="A606" t="s">
        <v>399</v>
      </c>
      <c r="B606">
        <v>354</v>
      </c>
      <c r="C606" s="65">
        <v>39723</v>
      </c>
    </row>
    <row r="607" spans="1:3" x14ac:dyDescent="0.35">
      <c r="A607" t="s">
        <v>400</v>
      </c>
      <c r="B607">
        <v>355</v>
      </c>
      <c r="C607" s="65">
        <v>39723</v>
      </c>
    </row>
    <row r="608" spans="1:3" x14ac:dyDescent="0.35">
      <c r="A608" t="s">
        <v>550</v>
      </c>
      <c r="B608">
        <v>760</v>
      </c>
      <c r="C608" s="65">
        <v>44546</v>
      </c>
    </row>
    <row r="609" spans="1:3" x14ac:dyDescent="0.35">
      <c r="A609" t="s">
        <v>401</v>
      </c>
      <c r="B609">
        <v>357</v>
      </c>
      <c r="C609" s="65">
        <v>39723</v>
      </c>
    </row>
    <row r="610" spans="1:3" x14ac:dyDescent="0.35">
      <c r="A610" t="s">
        <v>402</v>
      </c>
      <c r="B610">
        <v>358</v>
      </c>
      <c r="C610" s="65">
        <v>39723</v>
      </c>
    </row>
    <row r="611" spans="1:3" x14ac:dyDescent="0.35">
      <c r="A611" t="s">
        <v>403</v>
      </c>
      <c r="B611">
        <v>360</v>
      </c>
      <c r="C611" s="65">
        <v>39723</v>
      </c>
    </row>
    <row r="612" spans="1:3" x14ac:dyDescent="0.35">
      <c r="A612" t="s">
        <v>724</v>
      </c>
      <c r="B612">
        <v>934</v>
      </c>
      <c r="C612" s="65">
        <v>39723</v>
      </c>
    </row>
    <row r="613" spans="1:3" x14ac:dyDescent="0.35">
      <c r="A613" t="s">
        <v>404</v>
      </c>
      <c r="B613">
        <v>363</v>
      </c>
      <c r="C613" s="65">
        <v>39723</v>
      </c>
    </row>
    <row r="614" spans="1:3" x14ac:dyDescent="0.35">
      <c r="A614" t="s">
        <v>405</v>
      </c>
      <c r="B614">
        <v>364</v>
      </c>
      <c r="C614" s="65">
        <v>39723</v>
      </c>
    </row>
    <row r="615" spans="1:3" x14ac:dyDescent="0.35">
      <c r="A615" t="s">
        <v>725</v>
      </c>
      <c r="B615">
        <v>935</v>
      </c>
      <c r="C615" s="65">
        <v>39723</v>
      </c>
    </row>
    <row r="616" spans="1:3" x14ac:dyDescent="0.35">
      <c r="A616" t="s">
        <v>406</v>
      </c>
      <c r="B616">
        <v>365</v>
      </c>
      <c r="C616" s="65">
        <v>39723</v>
      </c>
    </row>
    <row r="617" spans="1:3" x14ac:dyDescent="0.35">
      <c r="A617" t="s">
        <v>407</v>
      </c>
      <c r="B617">
        <v>366</v>
      </c>
      <c r="C617" s="65">
        <v>39723</v>
      </c>
    </row>
    <row r="618" spans="1:3" x14ac:dyDescent="0.35">
      <c r="A618" t="s">
        <v>408</v>
      </c>
      <c r="B618">
        <v>367</v>
      </c>
      <c r="C618" s="65">
        <v>39723</v>
      </c>
    </row>
    <row r="619" spans="1:3" x14ac:dyDescent="0.35">
      <c r="A619" s="107" t="s">
        <v>67</v>
      </c>
      <c r="B619" s="84">
        <v>993</v>
      </c>
      <c r="C619" s="106">
        <v>45250</v>
      </c>
    </row>
    <row r="620" spans="1:3" x14ac:dyDescent="0.35">
      <c r="A620" t="s">
        <v>726</v>
      </c>
      <c r="B620">
        <v>936</v>
      </c>
      <c r="C620" s="65">
        <v>39723</v>
      </c>
    </row>
    <row r="621" spans="1:3" x14ac:dyDescent="0.35">
      <c r="A621" t="s">
        <v>409</v>
      </c>
      <c r="B621">
        <v>368</v>
      </c>
      <c r="C621" s="65">
        <v>39723</v>
      </c>
    </row>
    <row r="622" spans="1:3" x14ac:dyDescent="0.35">
      <c r="A622" t="s">
        <v>727</v>
      </c>
      <c r="B622">
        <v>937</v>
      </c>
      <c r="C622" s="65">
        <v>39723</v>
      </c>
    </row>
    <row r="623" spans="1:3" x14ac:dyDescent="0.35">
      <c r="A623" t="s">
        <v>728</v>
      </c>
      <c r="B623">
        <v>938</v>
      </c>
      <c r="C623" s="65">
        <v>39723</v>
      </c>
    </row>
    <row r="624" spans="1:3" x14ac:dyDescent="0.35">
      <c r="A624" t="s">
        <v>410</v>
      </c>
      <c r="B624">
        <v>369</v>
      </c>
      <c r="C624" s="65">
        <v>39723</v>
      </c>
    </row>
    <row r="625" spans="1:3" x14ac:dyDescent="0.35">
      <c r="A625" t="s">
        <v>729</v>
      </c>
      <c r="B625">
        <v>939</v>
      </c>
      <c r="C625" s="65">
        <v>39723</v>
      </c>
    </row>
    <row r="626" spans="1:3" x14ac:dyDescent="0.35">
      <c r="A626" t="s">
        <v>411</v>
      </c>
      <c r="B626">
        <v>370</v>
      </c>
      <c r="C626" s="65">
        <v>39723</v>
      </c>
    </row>
    <row r="627" spans="1:3" x14ac:dyDescent="0.35">
      <c r="A627" t="s">
        <v>766</v>
      </c>
      <c r="B627">
        <v>976</v>
      </c>
      <c r="C627" s="65">
        <v>39723</v>
      </c>
    </row>
    <row r="628" spans="1:3" x14ac:dyDescent="0.35">
      <c r="A628" t="s">
        <v>412</v>
      </c>
      <c r="B628">
        <v>371</v>
      </c>
      <c r="C628" s="65">
        <v>39723</v>
      </c>
    </row>
    <row r="629" spans="1:3" x14ac:dyDescent="0.35">
      <c r="A629" t="s">
        <v>413</v>
      </c>
      <c r="B629">
        <v>372</v>
      </c>
      <c r="C629" s="65">
        <v>39723</v>
      </c>
    </row>
    <row r="630" spans="1:3" x14ac:dyDescent="0.35">
      <c r="A630" t="s">
        <v>439</v>
      </c>
      <c r="B630">
        <v>596</v>
      </c>
      <c r="C630" s="65">
        <v>39723</v>
      </c>
    </row>
    <row r="631" spans="1:3" x14ac:dyDescent="0.35">
      <c r="A631" t="s">
        <v>730</v>
      </c>
      <c r="B631">
        <v>940</v>
      </c>
      <c r="C631" s="65">
        <v>39723</v>
      </c>
    </row>
    <row r="632" spans="1:3" x14ac:dyDescent="0.35">
      <c r="A632" t="s">
        <v>440</v>
      </c>
      <c r="B632">
        <v>599</v>
      </c>
      <c r="C632" s="65">
        <v>39723</v>
      </c>
    </row>
    <row r="633" spans="1:3" x14ac:dyDescent="0.35">
      <c r="A633" t="s">
        <v>162</v>
      </c>
      <c r="B633">
        <v>30</v>
      </c>
      <c r="C633" s="65">
        <v>39723</v>
      </c>
    </row>
    <row r="634" spans="1:3" x14ac:dyDescent="0.35">
      <c r="A634" t="s">
        <v>138</v>
      </c>
      <c r="B634">
        <v>1</v>
      </c>
      <c r="C634" s="65">
        <v>39723</v>
      </c>
    </row>
    <row r="635" spans="1:3" x14ac:dyDescent="0.35">
      <c r="A635" t="s">
        <v>139</v>
      </c>
      <c r="B635">
        <v>2</v>
      </c>
      <c r="C635" s="65">
        <v>39723</v>
      </c>
    </row>
    <row r="636" spans="1:3" x14ac:dyDescent="0.35">
      <c r="A636" t="s">
        <v>140</v>
      </c>
      <c r="B636">
        <v>4</v>
      </c>
      <c r="C636" s="65">
        <v>39723</v>
      </c>
    </row>
    <row r="637" spans="1:3" x14ac:dyDescent="0.35">
      <c r="A637" t="s">
        <v>141</v>
      </c>
      <c r="B637">
        <v>5</v>
      </c>
      <c r="C637" s="65">
        <v>39723</v>
      </c>
    </row>
    <row r="638" spans="1:3" x14ac:dyDescent="0.35">
      <c r="A638" t="s">
        <v>142</v>
      </c>
      <c r="B638">
        <v>6</v>
      </c>
      <c r="C638" s="65">
        <v>39723</v>
      </c>
    </row>
    <row r="639" spans="1:3" x14ac:dyDescent="0.35">
      <c r="A639" t="s">
        <v>731</v>
      </c>
      <c r="B639">
        <v>941</v>
      </c>
      <c r="C639" s="65">
        <v>39723</v>
      </c>
    </row>
    <row r="640" spans="1:3" x14ac:dyDescent="0.35">
      <c r="A640" t="s">
        <v>143</v>
      </c>
      <c r="B640">
        <v>7</v>
      </c>
      <c r="C640" s="65">
        <v>39723</v>
      </c>
    </row>
    <row r="641" spans="1:3" x14ac:dyDescent="0.35">
      <c r="A641" t="s">
        <v>144</v>
      </c>
      <c r="B641">
        <v>8</v>
      </c>
      <c r="C641" s="65">
        <v>39723</v>
      </c>
    </row>
    <row r="642" spans="1:3" x14ac:dyDescent="0.35">
      <c r="A642" t="s">
        <v>145</v>
      </c>
      <c r="B642">
        <v>9</v>
      </c>
      <c r="C642" s="65">
        <v>39723</v>
      </c>
    </row>
    <row r="643" spans="1:3" x14ac:dyDescent="0.35">
      <c r="A643" t="s">
        <v>146</v>
      </c>
      <c r="B643">
        <v>10</v>
      </c>
      <c r="C643" s="65">
        <v>39723</v>
      </c>
    </row>
    <row r="644" spans="1:3" x14ac:dyDescent="0.35">
      <c r="A644" t="s">
        <v>147</v>
      </c>
      <c r="B644">
        <v>12</v>
      </c>
      <c r="C644" s="65">
        <v>39723</v>
      </c>
    </row>
    <row r="645" spans="1:3" x14ac:dyDescent="0.35">
      <c r="A645" t="s">
        <v>148</v>
      </c>
      <c r="B645">
        <v>14</v>
      </c>
      <c r="C645" s="65">
        <v>39723</v>
      </c>
    </row>
    <row r="646" spans="1:3" x14ac:dyDescent="0.35">
      <c r="A646" t="s">
        <v>149</v>
      </c>
      <c r="B646">
        <v>15</v>
      </c>
      <c r="C646" s="65">
        <v>39723</v>
      </c>
    </row>
    <row r="647" spans="1:3" x14ac:dyDescent="0.35">
      <c r="A647" t="s">
        <v>553</v>
      </c>
      <c r="B647">
        <v>763</v>
      </c>
      <c r="C647" s="65">
        <v>44546</v>
      </c>
    </row>
    <row r="648" spans="1:3" x14ac:dyDescent="0.35">
      <c r="A648" t="s">
        <v>732</v>
      </c>
      <c r="B648">
        <v>942</v>
      </c>
      <c r="C648" s="65">
        <v>39723</v>
      </c>
    </row>
    <row r="649" spans="1:3" x14ac:dyDescent="0.35">
      <c r="A649" t="s">
        <v>150</v>
      </c>
      <c r="B649">
        <v>18</v>
      </c>
      <c r="C649" s="65">
        <v>39723</v>
      </c>
    </row>
    <row r="650" spans="1:3" x14ac:dyDescent="0.35">
      <c r="A650" t="s">
        <v>733</v>
      </c>
      <c r="B650">
        <v>943</v>
      </c>
      <c r="C650" s="65">
        <v>39723</v>
      </c>
    </row>
    <row r="651" spans="1:3" x14ac:dyDescent="0.35">
      <c r="A651" t="s">
        <v>734</v>
      </c>
      <c r="B651">
        <v>944</v>
      </c>
      <c r="C651" s="65">
        <v>39723</v>
      </c>
    </row>
    <row r="652" spans="1:3" x14ac:dyDescent="0.35">
      <c r="A652" t="s">
        <v>735</v>
      </c>
      <c r="B652">
        <v>945</v>
      </c>
      <c r="C652" s="65">
        <v>39723</v>
      </c>
    </row>
    <row r="653" spans="1:3" x14ac:dyDescent="0.35">
      <c r="A653" t="s">
        <v>151</v>
      </c>
      <c r="B653">
        <v>19</v>
      </c>
      <c r="C653" s="65">
        <v>39723</v>
      </c>
    </row>
    <row r="654" spans="1:3" x14ac:dyDescent="0.35">
      <c r="A654" t="s">
        <v>152</v>
      </c>
      <c r="B654">
        <v>20</v>
      </c>
      <c r="C654" s="65">
        <v>39723</v>
      </c>
    </row>
    <row r="655" spans="1:3" x14ac:dyDescent="0.35">
      <c r="A655" t="s">
        <v>153</v>
      </c>
      <c r="B655">
        <v>21</v>
      </c>
      <c r="C655" s="65">
        <v>39723</v>
      </c>
    </row>
    <row r="656" spans="1:3" x14ac:dyDescent="0.35">
      <c r="A656" s="115" t="s">
        <v>736</v>
      </c>
      <c r="B656">
        <v>946</v>
      </c>
      <c r="C656" s="65">
        <v>39723</v>
      </c>
    </row>
    <row r="657" spans="1:3" x14ac:dyDescent="0.35">
      <c r="A657" s="116" t="s">
        <v>154</v>
      </c>
      <c r="B657" s="108">
        <v>22</v>
      </c>
      <c r="C657" s="109">
        <v>39723</v>
      </c>
    </row>
    <row r="658" spans="1:3" x14ac:dyDescent="0.35">
      <c r="A658" s="116" t="s">
        <v>155</v>
      </c>
      <c r="B658" s="108">
        <v>23</v>
      </c>
      <c r="C658" s="109">
        <v>39723</v>
      </c>
    </row>
    <row r="659" spans="1:3" x14ac:dyDescent="0.35">
      <c r="A659" s="116" t="s">
        <v>156</v>
      </c>
      <c r="B659" s="108">
        <v>24</v>
      </c>
      <c r="C659" s="109">
        <v>39723</v>
      </c>
    </row>
    <row r="660" spans="1:3" x14ac:dyDescent="0.35">
      <c r="A660" s="116" t="s">
        <v>157</v>
      </c>
      <c r="B660" s="108">
        <v>25</v>
      </c>
      <c r="C660" s="109">
        <v>39723</v>
      </c>
    </row>
    <row r="661" spans="1:3" x14ac:dyDescent="0.35">
      <c r="A661" s="116" t="s">
        <v>158</v>
      </c>
      <c r="B661" s="108">
        <v>26</v>
      </c>
      <c r="C661" s="109">
        <v>39723</v>
      </c>
    </row>
    <row r="662" spans="1:3" x14ac:dyDescent="0.35">
      <c r="A662" s="116" t="s">
        <v>159</v>
      </c>
      <c r="B662" s="108">
        <v>27</v>
      </c>
      <c r="C662" s="109">
        <v>39723</v>
      </c>
    </row>
    <row r="663" spans="1:3" x14ac:dyDescent="0.35">
      <c r="A663" s="116" t="s">
        <v>160</v>
      </c>
      <c r="B663" s="108">
        <v>28</v>
      </c>
      <c r="C663" s="109">
        <v>39723</v>
      </c>
    </row>
    <row r="664" spans="1:3" x14ac:dyDescent="0.35">
      <c r="A664" s="116" t="s">
        <v>161</v>
      </c>
      <c r="B664" s="108">
        <v>29</v>
      </c>
      <c r="C664" s="109">
        <v>39723</v>
      </c>
    </row>
    <row r="665" spans="1:3" x14ac:dyDescent="0.35">
      <c r="A665" s="116" t="s">
        <v>67</v>
      </c>
      <c r="B665" s="108">
        <v>993</v>
      </c>
      <c r="C665" s="109">
        <v>45250</v>
      </c>
    </row>
    <row r="666" spans="1:3" x14ac:dyDescent="0.35">
      <c r="A666" s="116"/>
      <c r="B666" s="108"/>
      <c r="C666" s="108"/>
    </row>
    <row r="667" spans="1:3" x14ac:dyDescent="0.35">
      <c r="A667" s="115"/>
    </row>
    <row r="668" spans="1:3" x14ac:dyDescent="0.35">
      <c r="A668" s="115"/>
    </row>
  </sheetData>
  <autoFilter ref="A1:C665" xr:uid="{83608E31-9723-4288-BEAA-A91621D43419}"/>
  <sortState xmlns:xlrd2="http://schemas.microsoft.com/office/spreadsheetml/2017/richdata2" ref="A2:C664">
    <sortCondition ref="A2:A664"/>
  </sortStat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4DDD2-1821-44CE-9FF0-CDCC8957672B}">
  <dimension ref="A1:G74"/>
  <sheetViews>
    <sheetView topLeftCell="A39" workbookViewId="0">
      <selection activeCell="B42" sqref="B42"/>
    </sheetView>
  </sheetViews>
  <sheetFormatPr defaultRowHeight="14.5" x14ac:dyDescent="0.35"/>
  <cols>
    <col min="1" max="1" width="32.1796875" style="4" customWidth="1"/>
    <col min="2" max="2" width="33.81640625" style="73" customWidth="1"/>
    <col min="3" max="3" width="9.08984375" style="73"/>
    <col min="4" max="4" width="20.54296875" style="73" customWidth="1"/>
    <col min="5" max="5" width="30.26953125" style="4" customWidth="1"/>
  </cols>
  <sheetData>
    <row r="1" spans="1:5" x14ac:dyDescent="0.35">
      <c r="A1" s="69" t="s">
        <v>785</v>
      </c>
    </row>
    <row r="3" spans="1:5" ht="28.5" x14ac:dyDescent="0.35">
      <c r="A3" s="5" t="s">
        <v>0</v>
      </c>
      <c r="B3" s="79" t="s">
        <v>815</v>
      </c>
      <c r="C3" s="80" t="s">
        <v>813</v>
      </c>
      <c r="D3" s="80" t="s">
        <v>814</v>
      </c>
      <c r="E3" s="81" t="s">
        <v>816</v>
      </c>
    </row>
    <row r="4" spans="1:5" x14ac:dyDescent="0.35">
      <c r="A4" s="2" t="s">
        <v>2</v>
      </c>
      <c r="B4" s="72" t="s">
        <v>2</v>
      </c>
      <c r="C4" s="76">
        <f>VLOOKUP(B4,'EIS Calculation Mats'!$A$1:$B$656,2,FALSE)</f>
        <v>640</v>
      </c>
      <c r="D4" s="76" t="str">
        <f>VLOOKUP(B4,'EIS Calculation Mats'!$A$1:$B$656,1,FALSE)</f>
        <v>Anthracite</v>
      </c>
      <c r="E4" s="77"/>
    </row>
    <row r="5" spans="1:5" x14ac:dyDescent="0.35">
      <c r="A5" s="2" t="s">
        <v>477</v>
      </c>
      <c r="B5" s="72" t="s">
        <v>477</v>
      </c>
      <c r="C5" s="76">
        <f>VLOOKUP(B5,'EIS Calculation Mats'!$A$1:$B$656,2,FALSE)</f>
        <v>663</v>
      </c>
      <c r="D5" s="76" t="str">
        <f>VLOOKUP(B5,'EIS Calculation Mats'!$A$1:$B$656,1,FALSE)</f>
        <v>Bituminous Coal</v>
      </c>
      <c r="E5" s="75"/>
    </row>
    <row r="6" spans="1:5" x14ac:dyDescent="0.35">
      <c r="A6" s="2" t="s">
        <v>379</v>
      </c>
      <c r="B6" s="72" t="s">
        <v>379</v>
      </c>
      <c r="C6" s="76">
        <f>VLOOKUP(B6,'EIS Calculation Mats'!$A$1:$B$656,2,FALSE)</f>
        <v>323</v>
      </c>
      <c r="D6" s="76" t="str">
        <f>VLOOKUP(B6,'EIS Calculation Mats'!$A$1:$B$656,1,FALSE)</f>
        <v>Subbituminous Coal</v>
      </c>
      <c r="E6" s="75"/>
    </row>
    <row r="7" spans="1:5" x14ac:dyDescent="0.35">
      <c r="A7" s="2" t="s">
        <v>5</v>
      </c>
      <c r="B7" s="72" t="s">
        <v>5</v>
      </c>
      <c r="C7" s="76">
        <f>VLOOKUP(B7,'EIS Calculation Mats'!$A$1:$B$656,2,FALSE)</f>
        <v>173</v>
      </c>
      <c r="D7" s="76" t="str">
        <f>VLOOKUP(B7,'EIS Calculation Mats'!$A$1:$B$656,1,FALSE)</f>
        <v>Lignite</v>
      </c>
      <c r="E7" s="75"/>
    </row>
    <row r="8" spans="1:5" x14ac:dyDescent="0.35">
      <c r="A8" s="2" t="s">
        <v>54</v>
      </c>
      <c r="B8" s="72" t="s">
        <v>54</v>
      </c>
      <c r="C8" s="76">
        <f>VLOOKUP(B8,'EIS Calculation Mats'!$A$1:$B$656,2,FALSE)</f>
        <v>425</v>
      </c>
      <c r="D8" s="76" t="str">
        <f>VLOOKUP(B8,'EIS Calculation Mats'!$A$1:$B$656,1,FALSE)</f>
        <v>Coke Oven Gas</v>
      </c>
      <c r="E8" s="75"/>
    </row>
    <row r="9" spans="1:5" ht="28" x14ac:dyDescent="0.35">
      <c r="A9" s="2" t="s">
        <v>7</v>
      </c>
      <c r="B9" s="72" t="s">
        <v>510</v>
      </c>
      <c r="C9" s="76">
        <f>VLOOKUP(B9,'EIS Calculation Mats'!$A$1:$B$656,2,FALSE)</f>
        <v>717</v>
      </c>
      <c r="D9" s="76" t="str">
        <f>VLOOKUP(B9,'EIS Calculation Mats'!$A$1:$B$656,1,FALSE)</f>
        <v>Coal</v>
      </c>
      <c r="E9" s="2" t="s">
        <v>793</v>
      </c>
    </row>
    <row r="10" spans="1:5" ht="28" x14ac:dyDescent="0.35">
      <c r="A10" s="2" t="s">
        <v>8</v>
      </c>
      <c r="B10" s="72" t="s">
        <v>510</v>
      </c>
      <c r="C10" s="76">
        <f>VLOOKUP(B10,'EIS Calculation Mats'!$A$1:$B$656,2,FALSE)</f>
        <v>717</v>
      </c>
      <c r="D10" s="76" t="str">
        <f>VLOOKUP(B10,'EIS Calculation Mats'!$A$1:$B$656,1,FALSE)</f>
        <v>Coal</v>
      </c>
      <c r="E10" s="2" t="s">
        <v>795</v>
      </c>
    </row>
    <row r="11" spans="1:5" ht="28" x14ac:dyDescent="0.35">
      <c r="A11" s="2" t="s">
        <v>9</v>
      </c>
      <c r="B11" s="72" t="s">
        <v>510</v>
      </c>
      <c r="C11" s="76">
        <f>VLOOKUP(B11,'EIS Calculation Mats'!$A$1:$B$656,2,FALSE)</f>
        <v>717</v>
      </c>
      <c r="D11" s="76" t="str">
        <f>VLOOKUP(B11,'EIS Calculation Mats'!$A$1:$B$656,1,FALSE)</f>
        <v>Coal</v>
      </c>
      <c r="E11" s="2" t="s">
        <v>794</v>
      </c>
    </row>
    <row r="12" spans="1:5" ht="28" x14ac:dyDescent="0.35">
      <c r="A12" s="2" t="s">
        <v>10</v>
      </c>
      <c r="B12" s="72" t="s">
        <v>510</v>
      </c>
      <c r="C12" s="76">
        <f>VLOOKUP(B12,'EIS Calculation Mats'!$A$1:$B$656,2,FALSE)</f>
        <v>717</v>
      </c>
      <c r="D12" s="76" t="str">
        <f>VLOOKUP(B12,'EIS Calculation Mats'!$A$1:$B$656,1,FALSE)</f>
        <v>Coal</v>
      </c>
      <c r="E12" s="2" t="s">
        <v>796</v>
      </c>
    </row>
    <row r="13" spans="1:5" x14ac:dyDescent="0.35">
      <c r="A13" s="5" t="s">
        <v>11</v>
      </c>
      <c r="B13" s="79" t="s">
        <v>11</v>
      </c>
      <c r="C13" s="82"/>
      <c r="D13" s="83"/>
      <c r="E13" s="83"/>
    </row>
    <row r="14" spans="1:5" x14ac:dyDescent="0.35">
      <c r="A14" s="2" t="s">
        <v>13</v>
      </c>
      <c r="B14" s="72" t="s">
        <v>291</v>
      </c>
      <c r="C14" s="76">
        <f>VLOOKUP(B14,'EIS Calculation Mats'!$A$1:$B$656,2,FALSE)</f>
        <v>209</v>
      </c>
      <c r="D14" s="76" t="str">
        <f>VLOOKUP(B14,'EIS Calculation Mats'!$A$1:$B$656,1,FALSE)</f>
        <v>Natural Gas</v>
      </c>
      <c r="E14" s="75"/>
    </row>
    <row r="15" spans="1:5" x14ac:dyDescent="0.35">
      <c r="A15" s="5" t="s">
        <v>14</v>
      </c>
      <c r="B15" s="79" t="s">
        <v>14</v>
      </c>
      <c r="C15" s="82"/>
      <c r="D15" s="83"/>
      <c r="E15" s="83"/>
    </row>
    <row r="16" spans="1:5" x14ac:dyDescent="0.35">
      <c r="A16" s="2" t="s">
        <v>16</v>
      </c>
      <c r="B16" s="78" t="s">
        <v>614</v>
      </c>
      <c r="C16" s="76">
        <f>VLOOKUP(B16,'EIS Calculation Mats'!$A$1:$B$656,2,FALSE)</f>
        <v>824</v>
      </c>
      <c r="D16" s="76" t="str">
        <f>VLOOKUP(B16,'EIS Calculation Mats'!$A$1:$B$656,1,FALSE)</f>
        <v>Distillate Oil (No. 1)</v>
      </c>
      <c r="E16" s="75"/>
    </row>
    <row r="17" spans="1:5" x14ac:dyDescent="0.35">
      <c r="A17" s="2" t="s">
        <v>17</v>
      </c>
      <c r="B17" s="78" t="s">
        <v>178</v>
      </c>
      <c r="C17" s="76">
        <f>VLOOKUP(B17,'EIS Calculation Mats'!$A$1:$B$656,2,FALSE)</f>
        <v>58</v>
      </c>
      <c r="D17" s="76" t="str">
        <f>VLOOKUP(B17,'EIS Calculation Mats'!$A$1:$B$656,1,FALSE)</f>
        <v>Distillate Oil (No. 2)</v>
      </c>
      <c r="E17" s="75"/>
    </row>
    <row r="18" spans="1:5" x14ac:dyDescent="0.35">
      <c r="A18" s="2" t="s">
        <v>18</v>
      </c>
      <c r="B18" s="78" t="s">
        <v>615</v>
      </c>
      <c r="C18" s="76">
        <f>VLOOKUP(B18,'EIS Calculation Mats'!$A$1:$B$656,2,FALSE)</f>
        <v>825</v>
      </c>
      <c r="D18" s="76" t="str">
        <f>VLOOKUP(B18,'EIS Calculation Mats'!$A$1:$B$656,1,FALSE)</f>
        <v>Distillate Oil (No. 4)</v>
      </c>
      <c r="E18" s="75"/>
    </row>
    <row r="19" spans="1:5" x14ac:dyDescent="0.35">
      <c r="A19" s="2" t="s">
        <v>19</v>
      </c>
      <c r="B19" s="78" t="s">
        <v>712</v>
      </c>
      <c r="C19" s="76">
        <f>VLOOKUP(B19,'EIS Calculation Mats'!$A$1:$B$656,2,FALSE)</f>
        <v>922</v>
      </c>
      <c r="D19" s="76" t="str">
        <f>VLOOKUP(B19,'EIS Calculation Mats'!$A$1:$B$656,1,FALSE)</f>
        <v>Residual Oil (No. 5)</v>
      </c>
      <c r="E19" s="75"/>
    </row>
    <row r="20" spans="1:5" x14ac:dyDescent="0.35">
      <c r="A20" s="2" t="s">
        <v>20</v>
      </c>
      <c r="B20" s="78" t="s">
        <v>713</v>
      </c>
      <c r="C20" s="76">
        <f>VLOOKUP(B20,'EIS Calculation Mats'!$A$1:$B$656,2,FALSE)</f>
        <v>923</v>
      </c>
      <c r="D20" s="76" t="str">
        <f>VLOOKUP(B20,'EIS Calculation Mats'!$A$1:$B$656,1,FALSE)</f>
        <v>Residual Oil (No. 6)</v>
      </c>
      <c r="E20" s="75"/>
    </row>
    <row r="21" spans="1:5" x14ac:dyDescent="0.35">
      <c r="A21" s="2" t="s">
        <v>21</v>
      </c>
      <c r="B21" s="72" t="s">
        <v>295</v>
      </c>
      <c r="C21" s="76">
        <f>VLOOKUP(B21,'EIS Calculation Mats'!$A$1:$B$656,2,FALSE)</f>
        <v>216</v>
      </c>
      <c r="D21" s="76" t="str">
        <f>VLOOKUP(B21,'EIS Calculation Mats'!$A$1:$B$656,1,FALSE)</f>
        <v>Oil</v>
      </c>
      <c r="E21" s="75" t="s">
        <v>797</v>
      </c>
    </row>
    <row r="22" spans="1:5" x14ac:dyDescent="0.35">
      <c r="A22" s="2" t="s">
        <v>22</v>
      </c>
      <c r="B22" s="72" t="s">
        <v>22</v>
      </c>
      <c r="C22" s="76">
        <f>VLOOKUP(B22,'EIS Calculation Mats'!$A$1:$B$656,2,FALSE)</f>
        <v>162</v>
      </c>
      <c r="D22" s="76" t="str">
        <f>VLOOKUP(B22,'EIS Calculation Mats'!$A$1:$B$656,1,FALSE)</f>
        <v>Kerosene</v>
      </c>
      <c r="E22" s="75"/>
    </row>
    <row r="23" spans="1:5" ht="56.5" x14ac:dyDescent="0.35">
      <c r="A23" s="2" t="s">
        <v>23</v>
      </c>
      <c r="B23" s="72" t="s">
        <v>272</v>
      </c>
      <c r="C23" s="76">
        <f>VLOOKUP(B23,'EIS Calculation Mats'!$A$1:$B$656,2,FALSE)</f>
        <v>178</v>
      </c>
      <c r="D23" s="76" t="str">
        <f>VLOOKUP(B23,'EIS Calculation Mats'!$A$1:$B$656,1,FALSE)</f>
        <v>Liquified Petroleum Gas (LPG)</v>
      </c>
      <c r="E23" s="75" t="s">
        <v>798</v>
      </c>
    </row>
    <row r="24" spans="1:5" ht="56.5" x14ac:dyDescent="0.35">
      <c r="A24" s="2" t="s">
        <v>24</v>
      </c>
      <c r="B24" s="72" t="s">
        <v>325</v>
      </c>
      <c r="C24" s="76">
        <f>VLOOKUP(B24,'EIS Calculation Mats'!$A$1:$B$656,2,FALSE)</f>
        <v>255</v>
      </c>
      <c r="D24" s="76" t="str">
        <f>VLOOKUP(B24,'EIS Calculation Mats'!$A$1:$B$656,1,FALSE)</f>
        <v>Propane</v>
      </c>
      <c r="E24" s="75" t="s">
        <v>798</v>
      </c>
    </row>
    <row r="25" spans="1:5" ht="42.5" x14ac:dyDescent="0.35">
      <c r="A25" s="2" t="s">
        <v>25</v>
      </c>
      <c r="B25" s="72" t="s">
        <v>327</v>
      </c>
      <c r="C25" s="76">
        <f>VLOOKUP(B25,'EIS Calculation Mats'!$A$1:$B$656,2,FALSE)</f>
        <v>257</v>
      </c>
      <c r="D25" s="76" t="str">
        <f>VLOOKUP(B25,'EIS Calculation Mats'!$A$1:$B$656,1,FALSE)</f>
        <v>Propylene</v>
      </c>
      <c r="E25" s="75" t="s">
        <v>799</v>
      </c>
    </row>
    <row r="26" spans="1:5" ht="56.5" x14ac:dyDescent="0.35">
      <c r="A26" s="2" t="s">
        <v>26</v>
      </c>
      <c r="B26" s="72" t="s">
        <v>622</v>
      </c>
      <c r="C26" s="76">
        <f>VLOOKUP(B26,'EIS Calculation Mats'!$A$1:$B$656,2,FALSE)</f>
        <v>832</v>
      </c>
      <c r="D26" s="76" t="str">
        <f>VLOOKUP(B26,'EIS Calculation Mats'!$A$1:$B$656,1,FALSE)</f>
        <v>Ethane</v>
      </c>
      <c r="E26" s="75" t="s">
        <v>798</v>
      </c>
    </row>
    <row r="27" spans="1:5" x14ac:dyDescent="0.35">
      <c r="A27" s="2" t="s">
        <v>27</v>
      </c>
      <c r="B27" s="72" t="s">
        <v>27</v>
      </c>
      <c r="C27" s="76">
        <f>VLOOKUP(B27,'EIS Calculation Mats'!$A$1:$B$656,2,FALSE)</f>
        <v>79</v>
      </c>
      <c r="D27" s="76" t="str">
        <f>VLOOKUP(B27,'EIS Calculation Mats'!$A$1:$B$656,1,FALSE)</f>
        <v>Ethanol</v>
      </c>
      <c r="E27" s="75"/>
    </row>
    <row r="28" spans="1:5" ht="29" x14ac:dyDescent="0.35">
      <c r="A28" s="2" t="s">
        <v>28</v>
      </c>
      <c r="B28" s="72" t="s">
        <v>204</v>
      </c>
      <c r="C28" s="76">
        <f>VLOOKUP(B28,'EIS Calculation Mats'!$A$1:$B$656,2,FALSE)</f>
        <v>86</v>
      </c>
      <c r="D28" s="76" t="str">
        <f>VLOOKUP(B28,'EIS Calculation Mats'!$A$1:$B$656,1,FALSE)</f>
        <v>Ethylene</v>
      </c>
      <c r="E28" s="77" t="s">
        <v>799</v>
      </c>
    </row>
    <row r="29" spans="1:5" ht="56.5" x14ac:dyDescent="0.35">
      <c r="A29" s="2" t="s">
        <v>29</v>
      </c>
      <c r="B29" s="72" t="s">
        <v>800</v>
      </c>
      <c r="C29" s="76">
        <f>VLOOKUP(B29,'EIS Calculation Mats'!$A$1:$B$656,2,FALSE)</f>
        <v>154</v>
      </c>
      <c r="D29" s="76" t="str">
        <f>VLOOKUP(B29,'EIS Calculation Mats'!$A$1:$B$656,1,FALSE)</f>
        <v>Isobutane</v>
      </c>
      <c r="E29" s="75" t="s">
        <v>798</v>
      </c>
    </row>
    <row r="30" spans="1:5" ht="16.5" x14ac:dyDescent="0.35">
      <c r="A30" s="2" t="s">
        <v>30</v>
      </c>
      <c r="B30" s="72" t="s">
        <v>647</v>
      </c>
      <c r="C30" s="76">
        <f>VLOOKUP(B30,'EIS Calculation Mats'!$A$1:$B$656,2,FALSE)</f>
        <v>857</v>
      </c>
      <c r="D30" s="76" t="str">
        <f>VLOOKUP(B30,'EIS Calculation Mats'!$A$1:$B$656,1,FALSE)</f>
        <v>Isobutylene</v>
      </c>
      <c r="E30" s="75"/>
    </row>
    <row r="31" spans="1:5" ht="56.5" x14ac:dyDescent="0.35">
      <c r="A31" s="2" t="s">
        <v>31</v>
      </c>
      <c r="B31" s="72" t="s">
        <v>487</v>
      </c>
      <c r="C31" s="76">
        <f>VLOOKUP(B31,'EIS Calculation Mats'!$A$1:$B$656,2,FALSE)</f>
        <v>675</v>
      </c>
      <c r="D31" s="76" t="str">
        <f>VLOOKUP(B31,'EIS Calculation Mats'!$A$1:$B$656,1,FALSE)</f>
        <v>Butane</v>
      </c>
      <c r="E31" s="75" t="s">
        <v>798</v>
      </c>
    </row>
    <row r="32" spans="1:5" ht="56.5" x14ac:dyDescent="0.35">
      <c r="A32" s="2" t="s">
        <v>32</v>
      </c>
      <c r="B32" s="72" t="s">
        <v>801</v>
      </c>
      <c r="C32" s="76">
        <f>VLOOKUP(B32,'EIS Calculation Mats'!$A$1:$B$656,2,FALSE)</f>
        <v>678</v>
      </c>
      <c r="D32" s="76" t="str">
        <f>VLOOKUP(B32,'EIS Calculation Mats'!$A$1:$B$656,1,FALSE)</f>
        <v>Butylene</v>
      </c>
      <c r="E32" s="75" t="s">
        <v>798</v>
      </c>
    </row>
    <row r="33" spans="1:5" x14ac:dyDescent="0.35">
      <c r="A33" s="2" t="s">
        <v>33</v>
      </c>
      <c r="B33" s="72" t="s">
        <v>427</v>
      </c>
      <c r="C33" s="76">
        <f>VLOOKUP(B33,'EIS Calculation Mats'!$A$1:$B$656,2,FALSE)</f>
        <v>523</v>
      </c>
      <c r="D33" s="76" t="str">
        <f>VLOOKUP(B33,'EIS Calculation Mats'!$A$1:$B$656,1,FALSE)</f>
        <v>Naphtha</v>
      </c>
      <c r="E33" s="75" t="s">
        <v>33</v>
      </c>
    </row>
    <row r="34" spans="1:5" x14ac:dyDescent="0.35">
      <c r="A34" s="2" t="s">
        <v>34</v>
      </c>
      <c r="B34" s="72" t="s">
        <v>237</v>
      </c>
      <c r="C34" s="76">
        <f>VLOOKUP(B34,'EIS Calculation Mats'!$A$1:$B$656,2,FALSE)</f>
        <v>127</v>
      </c>
      <c r="D34" s="76" t="str">
        <f>VLOOKUP(B34,'EIS Calculation Mats'!$A$1:$B$656,1,FALSE)</f>
        <v>Gasoline</v>
      </c>
      <c r="E34" s="75" t="s">
        <v>802</v>
      </c>
    </row>
    <row r="35" spans="1:5" x14ac:dyDescent="0.35">
      <c r="A35" s="2" t="s">
        <v>35</v>
      </c>
      <c r="B35" s="72" t="s">
        <v>295</v>
      </c>
      <c r="C35" s="76">
        <f>VLOOKUP(B35,'EIS Calculation Mats'!$A$1:$B$656,2,FALSE)</f>
        <v>216</v>
      </c>
      <c r="D35" s="76" t="str">
        <f>VLOOKUP(B35,'EIS Calculation Mats'!$A$1:$B$656,1,FALSE)</f>
        <v>Oil</v>
      </c>
      <c r="E35" s="75" t="s">
        <v>803</v>
      </c>
    </row>
    <row r="36" spans="1:5" x14ac:dyDescent="0.35">
      <c r="A36" s="2" t="s">
        <v>36</v>
      </c>
      <c r="B36" s="72" t="s">
        <v>36</v>
      </c>
      <c r="C36" s="76" t="e">
        <f>VLOOKUP(B36,'EIS Calculation Mats'!$A$1:$B$656,2,FALSE)</f>
        <v>#N/A</v>
      </c>
      <c r="D36" s="76" t="e">
        <f>VLOOKUP(B36,'EIS Calculation Mats'!$A$1:$B$656,1,FALSE)</f>
        <v>#N/A</v>
      </c>
      <c r="E36" s="75"/>
    </row>
    <row r="37" spans="1:5" ht="28.5" x14ac:dyDescent="0.35">
      <c r="A37" s="2" t="s">
        <v>37</v>
      </c>
      <c r="B37" s="72" t="s">
        <v>37</v>
      </c>
      <c r="C37" s="76">
        <f>VLOOKUP(B37,'EIS Calculation Mats'!$A$1:$B$656,2,FALSE)</f>
        <v>241</v>
      </c>
      <c r="D37" s="76" t="str">
        <f>VLOOKUP(B37,'EIS Calculation Mats'!$A$1:$B$656,1,FALSE)</f>
        <v>Petrochemical Feedstocks</v>
      </c>
      <c r="E37" s="75"/>
    </row>
    <row r="38" spans="1:5" x14ac:dyDescent="0.35">
      <c r="A38" s="2" t="s">
        <v>38</v>
      </c>
      <c r="B38" s="72" t="s">
        <v>38</v>
      </c>
      <c r="C38" s="76">
        <f>VLOOKUP(B38,'EIS Calculation Mats'!$A$1:$B$656,2,FALSE)</f>
        <v>240</v>
      </c>
      <c r="D38" s="76" t="str">
        <f>VLOOKUP(B38,'EIS Calculation Mats'!$A$1:$B$656,1,FALSE)</f>
        <v>Petroleum Coke</v>
      </c>
      <c r="E38" s="75"/>
    </row>
    <row r="39" spans="1:5" ht="224.5" x14ac:dyDescent="0.35">
      <c r="A39" s="2" t="s">
        <v>39</v>
      </c>
      <c r="B39" s="72" t="s">
        <v>427</v>
      </c>
      <c r="C39" s="76">
        <f>VLOOKUP(B39,'EIS Calculation Mats'!$A$1:$B$656,2,FALSE)</f>
        <v>523</v>
      </c>
      <c r="D39" s="76" t="str">
        <f>VLOOKUP(B39,'EIS Calculation Mats'!$A$1:$B$656,1,FALSE)</f>
        <v>Naphtha</v>
      </c>
      <c r="E39" s="75" t="s">
        <v>806</v>
      </c>
    </row>
    <row r="40" spans="1:5" x14ac:dyDescent="0.35">
      <c r="A40" s="2" t="s">
        <v>40</v>
      </c>
      <c r="B40" s="72" t="s">
        <v>295</v>
      </c>
      <c r="C40" s="76">
        <f>VLOOKUP(B40,'EIS Calculation Mats'!$A$1:$B$656,2,FALSE)</f>
        <v>216</v>
      </c>
      <c r="D40" s="76" t="s">
        <v>295</v>
      </c>
      <c r="E40" s="75"/>
    </row>
    <row r="41" spans="1:5" x14ac:dyDescent="0.35">
      <c r="A41" s="2" t="s">
        <v>41</v>
      </c>
      <c r="B41" s="72" t="s">
        <v>236</v>
      </c>
      <c r="C41" s="76">
        <f>VLOOKUP(B41,'EIS Calculation Mats'!$A$1:$B$656,2,FALSE)</f>
        <v>126</v>
      </c>
      <c r="D41" s="76" t="s">
        <v>236</v>
      </c>
      <c r="E41" s="75"/>
    </row>
    <row r="42" spans="1:5" x14ac:dyDescent="0.35">
      <c r="A42" s="2" t="s">
        <v>42</v>
      </c>
      <c r="B42" s="72" t="s">
        <v>42</v>
      </c>
      <c r="C42" s="76">
        <f>VLOOKUP(B42,'EIS Calculation Mats'!$A$1:$B$656,2,FALSE)</f>
        <v>182</v>
      </c>
      <c r="D42" s="76" t="str">
        <f>VLOOKUP(B42,'EIS Calculation Mats'!$A$1:$B$656,1,FALSE)</f>
        <v>Lubricants</v>
      </c>
      <c r="E42" s="75"/>
    </row>
    <row r="43" spans="1:5" x14ac:dyDescent="0.35">
      <c r="A43" s="2" t="s">
        <v>43</v>
      </c>
      <c r="B43" s="72" t="s">
        <v>237</v>
      </c>
      <c r="C43" s="76">
        <f>VLOOKUP(B43,'EIS Calculation Mats'!$A$1:$B$656,2,FALSE)</f>
        <v>127</v>
      </c>
      <c r="D43" s="76" t="str">
        <f>VLOOKUP(B43,'EIS Calculation Mats'!$A$1:$B$656,1,FALSE)</f>
        <v>Gasoline</v>
      </c>
      <c r="E43" s="75" t="s">
        <v>804</v>
      </c>
    </row>
    <row r="44" spans="1:5" x14ac:dyDescent="0.35">
      <c r="A44" s="2" t="s">
        <v>44</v>
      </c>
      <c r="B44" s="72" t="s">
        <v>237</v>
      </c>
      <c r="C44" s="76">
        <f>VLOOKUP(B44,'EIS Calculation Mats'!$A$1:$B$656,2,FALSE)</f>
        <v>127</v>
      </c>
      <c r="D44" s="76" t="str">
        <f>VLOOKUP(B44,'EIS Calculation Mats'!$A$1:$B$656,1,FALSE)</f>
        <v>Gasoline</v>
      </c>
      <c r="E44" s="75" t="s">
        <v>805</v>
      </c>
    </row>
    <row r="45" spans="1:5" x14ac:dyDescent="0.35">
      <c r="A45" s="2" t="s">
        <v>45</v>
      </c>
      <c r="B45" s="72" t="s">
        <v>655</v>
      </c>
      <c r="C45" s="76">
        <f>VLOOKUP(B45,'EIS Calculation Mats'!$A$1:$B$656,2,FALSE)</f>
        <v>865</v>
      </c>
      <c r="D45" s="76" t="str">
        <f>VLOOKUP(B45,'EIS Calculation Mats'!$A$1:$B$656,1,FALSE)</f>
        <v>Jet Kerosene</v>
      </c>
      <c r="E45" s="75"/>
    </row>
    <row r="46" spans="1:5" x14ac:dyDescent="0.35">
      <c r="A46" s="2" t="s">
        <v>46</v>
      </c>
      <c r="B46" s="72" t="s">
        <v>46</v>
      </c>
      <c r="C46" s="76" t="e">
        <f>VLOOKUP(B46,'EIS Calculation Mats'!$A$1:$B$656,2,FALSE)</f>
        <v>#N/A</v>
      </c>
      <c r="D46" s="76" t="e">
        <f>VLOOKUP(B46,'EIS Calculation Mats'!$A$1:$B$656,1,FALSE)</f>
        <v>#N/A</v>
      </c>
      <c r="E46" s="75"/>
    </row>
    <row r="47" spans="1:5" x14ac:dyDescent="0.35">
      <c r="A47" s="2" t="s">
        <v>47</v>
      </c>
      <c r="B47" s="72" t="s">
        <v>47</v>
      </c>
      <c r="C47" s="76">
        <f>VLOOKUP(B47,'EIS Calculation Mats'!$A$1:$B$656,2,FALSE)</f>
        <v>374</v>
      </c>
      <c r="D47" s="76" t="str">
        <f>VLOOKUP(B47,'EIS Calculation Mats'!$A$1:$B$656,1,FALSE)</f>
        <v>Crude Oil</v>
      </c>
      <c r="E47" s="75"/>
    </row>
    <row r="48" spans="1:5" x14ac:dyDescent="0.35">
      <c r="A48" s="5" t="s">
        <v>48</v>
      </c>
      <c r="B48" s="79" t="s">
        <v>48</v>
      </c>
      <c r="C48" s="82"/>
      <c r="D48" s="83"/>
      <c r="E48" s="83"/>
    </row>
    <row r="49" spans="1:5" x14ac:dyDescent="0.35">
      <c r="A49" s="2" t="s">
        <v>49</v>
      </c>
      <c r="B49" s="72" t="s">
        <v>545</v>
      </c>
      <c r="C49" s="76">
        <f>VLOOKUP(B49,'EIS Calculation Mats'!$A$1:$B$656,2,FALSE)</f>
        <v>755</v>
      </c>
      <c r="D49" s="76" t="str">
        <f>VLOOKUP(B49,'EIS Calculation Mats'!$A$1:$B$656,1,FALSE)</f>
        <v>Municipal refuse</v>
      </c>
      <c r="E49" s="75"/>
    </row>
    <row r="50" spans="1:5" x14ac:dyDescent="0.35">
      <c r="A50" s="2" t="s">
        <v>50</v>
      </c>
      <c r="B50" s="72" t="s">
        <v>50</v>
      </c>
      <c r="C50" s="76">
        <f>VLOOKUP(B50,'EIS Calculation Mats'!$A$1:$B$656,2,FALSE)</f>
        <v>349</v>
      </c>
      <c r="D50" s="76" t="str">
        <f>VLOOKUP(B50,'EIS Calculation Mats'!$A$1:$B$656,1,FALSE)</f>
        <v>Tires</v>
      </c>
      <c r="E50" s="75"/>
    </row>
    <row r="51" spans="1:5" x14ac:dyDescent="0.35">
      <c r="A51" s="2" t="s">
        <v>51</v>
      </c>
      <c r="B51" s="72" t="s">
        <v>316</v>
      </c>
      <c r="C51" s="76">
        <f>VLOOKUP(B51,'EIS Calculation Mats'!$A$1:$B$656,2,FALSE)</f>
        <v>244</v>
      </c>
      <c r="D51" s="76" t="str">
        <f>VLOOKUP(B51,'EIS Calculation Mats'!$A$1:$B$656,1,FALSE)</f>
        <v>Plastic</v>
      </c>
      <c r="E51" s="75"/>
    </row>
    <row r="52" spans="1:5" x14ac:dyDescent="0.35">
      <c r="A52" s="2" t="s">
        <v>38</v>
      </c>
      <c r="B52" s="72" t="s">
        <v>38</v>
      </c>
      <c r="C52" s="76">
        <f>VLOOKUP(B52,'EIS Calculation Mats'!$A$1:$B$656,2,FALSE)</f>
        <v>240</v>
      </c>
      <c r="D52" s="76" t="str">
        <f>VLOOKUP(B52,'EIS Calculation Mats'!$A$1:$B$656,1,FALSE)</f>
        <v>Petroleum Coke</v>
      </c>
      <c r="E52" s="75"/>
    </row>
    <row r="53" spans="1:5" x14ac:dyDescent="0.35">
      <c r="A53" s="5" t="s">
        <v>52</v>
      </c>
      <c r="B53" s="79" t="s">
        <v>52</v>
      </c>
      <c r="C53" s="82"/>
      <c r="D53" s="83"/>
      <c r="E53" s="83"/>
    </row>
    <row r="54" spans="1:5" ht="28.5" x14ac:dyDescent="0.35">
      <c r="A54" s="2" t="s">
        <v>53</v>
      </c>
      <c r="B54" s="72" t="s">
        <v>599</v>
      </c>
      <c r="C54" s="76">
        <f>VLOOKUP(B54,'EIS Calculation Mats'!$A$1:$B$656,2,FALSE)</f>
        <v>809</v>
      </c>
      <c r="D54" s="76" t="str">
        <f>VLOOKUP(B54,'EIS Calculation Mats'!$A$1:$B$656,1,FALSE)</f>
        <v>Coke Oven or Blast Furnace Gas</v>
      </c>
      <c r="E54" s="75"/>
    </row>
    <row r="55" spans="1:5" x14ac:dyDescent="0.35">
      <c r="A55" s="2" t="s">
        <v>54</v>
      </c>
      <c r="B55" s="72" t="s">
        <v>54</v>
      </c>
      <c r="C55" s="76">
        <f>VLOOKUP(B55,'EIS Calculation Mats'!$A$1:$B$656,2,FALSE)</f>
        <v>425</v>
      </c>
      <c r="D55" s="76" t="str">
        <f>VLOOKUP(B55,'EIS Calculation Mats'!$A$1:$B$656,1,FALSE)</f>
        <v>Coke Oven Gas</v>
      </c>
      <c r="E55" s="75"/>
    </row>
    <row r="56" spans="1:5" x14ac:dyDescent="0.35">
      <c r="A56" s="2" t="s">
        <v>55</v>
      </c>
      <c r="B56" s="72" t="s">
        <v>325</v>
      </c>
      <c r="C56" s="76">
        <f>VLOOKUP(B56,'EIS Calculation Mats'!$A$1:$B$656,2,FALSE)</f>
        <v>255</v>
      </c>
      <c r="D56" s="76" t="str">
        <f>VLOOKUP(B56,'EIS Calculation Mats'!$A$1:$B$656,1,FALSE)</f>
        <v>Propane</v>
      </c>
      <c r="E56" s="75" t="s">
        <v>807</v>
      </c>
    </row>
    <row r="57" spans="1:5" ht="107.5" x14ac:dyDescent="0.35">
      <c r="A57" s="2" t="s">
        <v>56</v>
      </c>
      <c r="B57" s="72" t="s">
        <v>236</v>
      </c>
      <c r="C57" s="76">
        <f>VLOOKUP(B57,'EIS Calculation Mats'!$A$1:$B$656,2,FALSE)</f>
        <v>126</v>
      </c>
      <c r="D57" s="76" t="str">
        <f>VLOOKUP(B57,'EIS Calculation Mats'!$A$1:$B$656,1,FALSE)</f>
        <v>Gas</v>
      </c>
      <c r="E57" s="77" t="s">
        <v>808</v>
      </c>
    </row>
    <row r="58" spans="1:5" x14ac:dyDescent="0.35">
      <c r="A58" s="5" t="s">
        <v>57</v>
      </c>
      <c r="B58" s="79" t="s">
        <v>57</v>
      </c>
      <c r="C58" s="83"/>
      <c r="D58" s="83"/>
      <c r="E58" s="83"/>
    </row>
    <row r="59" spans="1:5" ht="28" x14ac:dyDescent="0.35">
      <c r="A59" s="2" t="s">
        <v>85</v>
      </c>
      <c r="B59" s="72" t="s">
        <v>150</v>
      </c>
      <c r="C59" s="76">
        <f>VLOOKUP(B59,'EIS Calculation Mats'!$A$1:$B$656,2,FALSE)</f>
        <v>18</v>
      </c>
      <c r="D59" s="76" t="str">
        <f>VLOOKUP(B59,'EIS Calculation Mats'!$A$1:$B$656,1,FALSE)</f>
        <v>Wood Waste</v>
      </c>
      <c r="E59" s="72" t="s">
        <v>85</v>
      </c>
    </row>
    <row r="60" spans="1:5" ht="28" x14ac:dyDescent="0.35">
      <c r="A60" s="2" t="s">
        <v>105</v>
      </c>
      <c r="B60" s="72" t="s">
        <v>150</v>
      </c>
      <c r="C60" s="76">
        <f>VLOOKUP(B60,'EIS Calculation Mats'!$A$1:$B$656,2,FALSE)</f>
        <v>18</v>
      </c>
      <c r="D60" s="76" t="str">
        <f>VLOOKUP(B60,'EIS Calculation Mats'!$A$1:$B$656,1,FALSE)</f>
        <v>Wood Waste</v>
      </c>
      <c r="E60" s="72" t="s">
        <v>105</v>
      </c>
    </row>
    <row r="61" spans="1:5" ht="28" x14ac:dyDescent="0.35">
      <c r="A61" s="2" t="s">
        <v>127</v>
      </c>
      <c r="B61" s="72" t="s">
        <v>150</v>
      </c>
      <c r="C61" s="76">
        <f>VLOOKUP(B61,'EIS Calculation Mats'!$A$1:$B$656,2,FALSE)</f>
        <v>18</v>
      </c>
      <c r="D61" s="76" t="str">
        <f>VLOOKUP(B61,'EIS Calculation Mats'!$A$1:$B$656,1,FALSE)</f>
        <v>Wood Waste</v>
      </c>
      <c r="E61" s="72" t="s">
        <v>127</v>
      </c>
    </row>
    <row r="62" spans="1:5" ht="28" x14ac:dyDescent="0.35">
      <c r="A62" s="2" t="s">
        <v>104</v>
      </c>
      <c r="B62" s="72" t="s">
        <v>150</v>
      </c>
      <c r="C62" s="76">
        <f>VLOOKUP(B62,'EIS Calculation Mats'!$A$1:$B$656,2,FALSE)</f>
        <v>18</v>
      </c>
      <c r="D62" s="76" t="str">
        <f>VLOOKUP(B62,'EIS Calculation Mats'!$A$1:$B$656,1,FALSE)</f>
        <v>Wood Waste</v>
      </c>
      <c r="E62" s="72" t="s">
        <v>104</v>
      </c>
    </row>
    <row r="63" spans="1:5" ht="28" x14ac:dyDescent="0.35">
      <c r="A63" s="2" t="s">
        <v>106</v>
      </c>
      <c r="B63" s="72" t="s">
        <v>150</v>
      </c>
      <c r="C63" s="76">
        <f>VLOOKUP(B63,'EIS Calculation Mats'!$A$1:$B$656,2,FALSE)</f>
        <v>18</v>
      </c>
      <c r="D63" s="76" t="str">
        <f>VLOOKUP(B63,'EIS Calculation Mats'!$A$1:$B$656,1,FALSE)</f>
        <v>Wood Waste</v>
      </c>
      <c r="E63" s="72" t="s">
        <v>106</v>
      </c>
    </row>
    <row r="64" spans="1:5" ht="28.5" x14ac:dyDescent="0.35">
      <c r="A64" s="2" t="s">
        <v>58</v>
      </c>
      <c r="B64" s="72" t="s">
        <v>734</v>
      </c>
      <c r="C64" s="76">
        <f>VLOOKUP(B64,'EIS Calculation Mats'!$A$1:$B$656,2,FALSE)</f>
        <v>944</v>
      </c>
      <c r="D64" s="76" t="str">
        <f>VLOOKUP(B64,'EIS Calculation Mats'!$A$1:$B$656,1,FALSE)</f>
        <v>Wood/Vegetation/Leaves</v>
      </c>
      <c r="E64" s="75" t="s">
        <v>812</v>
      </c>
    </row>
    <row r="65" spans="1:7" x14ac:dyDescent="0.35">
      <c r="A65" s="2" t="s">
        <v>59</v>
      </c>
      <c r="B65" s="72" t="s">
        <v>59</v>
      </c>
      <c r="C65" s="76">
        <f>VLOOKUP(B65,'EIS Calculation Mats'!$A$1:$B$656,2,FALSE)</f>
        <v>231</v>
      </c>
      <c r="D65" s="76" t="str">
        <f>VLOOKUP(B65,'EIS Calculation Mats'!$A$1:$B$656,1,FALSE)</f>
        <v>Peat</v>
      </c>
      <c r="E65" s="75"/>
    </row>
    <row r="66" spans="1:7" x14ac:dyDescent="0.35">
      <c r="A66" s="2" t="s">
        <v>60</v>
      </c>
      <c r="B66" s="72" t="s">
        <v>434</v>
      </c>
      <c r="C66" s="76">
        <f>VLOOKUP(B66,'EIS Calculation Mats'!$A$1:$B$656,2,FALSE)</f>
        <v>567</v>
      </c>
      <c r="D66" s="76" t="str">
        <f>VLOOKUP(B66,'EIS Calculation Mats'!$A$1:$B$656,1,FALSE)</f>
        <v>Solid Waste</v>
      </c>
      <c r="E66" s="75" t="s">
        <v>809</v>
      </c>
    </row>
    <row r="67" spans="1:7" x14ac:dyDescent="0.35">
      <c r="A67" s="5" t="s">
        <v>61</v>
      </c>
      <c r="B67" s="74" t="s">
        <v>61</v>
      </c>
      <c r="C67" s="76"/>
      <c r="D67" s="76"/>
      <c r="E67" s="75"/>
    </row>
    <row r="68" spans="1:7" x14ac:dyDescent="0.35">
      <c r="A68" s="2" t="s">
        <v>62</v>
      </c>
      <c r="B68" s="72" t="s">
        <v>62</v>
      </c>
      <c r="C68" s="76">
        <f>VLOOKUP(B68,'EIS Calculation Mats'!$A$1:$B$656,2,FALSE)</f>
        <v>502</v>
      </c>
      <c r="D68" s="76" t="str">
        <f>VLOOKUP(B68,'EIS Calculation Mats'!$A$1:$B$656,1,FALSE)</f>
        <v>Landfill Gas</v>
      </c>
      <c r="E68" s="75"/>
    </row>
    <row r="69" spans="1:7" x14ac:dyDescent="0.35">
      <c r="A69" s="2" t="s">
        <v>63</v>
      </c>
      <c r="B69" s="72" t="s">
        <v>236</v>
      </c>
      <c r="C69" s="76">
        <f>VLOOKUP(B69,'EIS Calculation Mats'!$A$1:$B$656,2,FALSE)</f>
        <v>126</v>
      </c>
      <c r="D69" s="76" t="str">
        <f>VLOOKUP(B69,'EIS Calculation Mats'!$A$1:$B$656,1,FALSE)</f>
        <v>Gas</v>
      </c>
      <c r="E69" s="75" t="s">
        <v>63</v>
      </c>
    </row>
    <row r="70" spans="1:7" x14ac:dyDescent="0.35">
      <c r="A70" s="5" t="s">
        <v>64</v>
      </c>
      <c r="B70" s="74" t="s">
        <v>64</v>
      </c>
      <c r="C70" s="76"/>
      <c r="D70" s="76"/>
      <c r="E70" s="75"/>
    </row>
    <row r="71" spans="1:7" x14ac:dyDescent="0.35">
      <c r="A71" s="2" t="s">
        <v>27</v>
      </c>
      <c r="B71" s="72" t="s">
        <v>27</v>
      </c>
      <c r="C71" s="76">
        <f>VLOOKUP(B71,'EIS Calculation Mats'!$A$1:$B$656,2,FALSE)</f>
        <v>79</v>
      </c>
      <c r="D71" s="76" t="str">
        <f>VLOOKUP(B71,'EIS Calculation Mats'!$A$1:$B$656,1,FALSE)</f>
        <v>Ethanol</v>
      </c>
      <c r="E71" s="75"/>
    </row>
    <row r="72" spans="1:7" x14ac:dyDescent="0.35">
      <c r="A72" s="2" t="s">
        <v>65</v>
      </c>
      <c r="B72" s="72" t="s">
        <v>171</v>
      </c>
      <c r="C72" s="76">
        <f>VLOOKUP(B72,'EIS Calculation Mats'!$A$1:$B$656,2,FALSE)</f>
        <v>44</v>
      </c>
      <c r="D72" s="76" t="str">
        <f>VLOOKUP(B72,'EIS Calculation Mats'!$A$1:$B$656,1,FALSE)</f>
        <v>Diesel</v>
      </c>
      <c r="E72" s="75" t="s">
        <v>810</v>
      </c>
    </row>
    <row r="73" spans="1:7" x14ac:dyDescent="0.35">
      <c r="A73" s="2" t="s">
        <v>66</v>
      </c>
      <c r="B73" s="72" t="s">
        <v>66</v>
      </c>
      <c r="C73" s="76">
        <f>VLOOKUP(B73,'EIS Calculation Mats'!$A$1:$B$656,2,FALSE)</f>
        <v>283</v>
      </c>
      <c r="D73" s="76" t="str">
        <f>VLOOKUP(B73,'EIS Calculation Mats'!$A$1:$B$656,1,FALSE)</f>
        <v>Rendered Animal Fat</v>
      </c>
      <c r="E73" s="75"/>
    </row>
    <row r="74" spans="1:7" x14ac:dyDescent="0.35">
      <c r="A74" s="2" t="s">
        <v>67</v>
      </c>
      <c r="B74" s="2" t="s">
        <v>67</v>
      </c>
      <c r="C74" s="76">
        <f>VLOOKUP(B74,'EIS Calculation Mats'!$A$1:$B$656,2,FALSE)</f>
        <v>993</v>
      </c>
      <c r="D74" s="76" t="str">
        <f>VLOOKUP(B74,'EIS Calculation Mats'!$A$1:$B$656,1,FALSE)</f>
        <v>Vegetable Oil</v>
      </c>
      <c r="E74" s="75" t="s">
        <v>811</v>
      </c>
      <c r="G74" t="s">
        <v>882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GHGRP Table C1</vt:lpstr>
      <vt:lpstr>GHGRP Table C2</vt:lpstr>
      <vt:lpstr>Summary Sheet</vt:lpstr>
      <vt:lpstr>CO2</vt:lpstr>
      <vt:lpstr>CH4</vt:lpstr>
      <vt:lpstr>N2O</vt:lpstr>
      <vt:lpstr>Amendment</vt:lpstr>
      <vt:lpstr>EIS Calculation Mats</vt:lpstr>
      <vt:lpstr>Summary materials crosswalk</vt:lpstr>
      <vt:lpstr>GHGRP Emfacs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Muzzey, Lynn</dc:creator>
  <cp:lastModifiedBy>Gamas, Julia</cp:lastModifiedBy>
  <cp:lastPrinted>2017-08-23T19:07:53Z</cp:lastPrinted>
  <dcterms:created xsi:type="dcterms:W3CDTF">2016-03-24T15:14:09Z</dcterms:created>
  <dcterms:modified xsi:type="dcterms:W3CDTF">2024-02-05T12:59:33Z</dcterms:modified>
</cp:coreProperties>
</file>