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easternresearchgroup.sharepoint.com/sites/EPAEmbodiedCarbon/Shared Documents/2.4_LCA Background Data/DQA Method/DQA Template for Public/"/>
    </mc:Choice>
  </mc:AlternateContent>
  <xr:revisionPtr revIDLastSave="1701" documentId="8_{01796C28-3828-48E4-B253-9211C1A2D107}" xr6:coauthVersionLast="47" xr6:coauthVersionMax="47" xr10:uidLastSave="{5CC255A4-ED56-49EF-B3E6-38E9CCF7DD25}"/>
  <bookViews>
    <workbookView xWindow="-28920" yWindow="-120" windowWidth="29040" windowHeight="15840" xr2:uid="{8B3404C5-F358-4ED1-979D-6049F4F2F509}"/>
  </bookViews>
  <sheets>
    <sheet name="Cover" sheetId="11" r:id="rId1"/>
    <sheet name="Instructions" sheetId="10" r:id="rId2"/>
    <sheet name="Scoring Template" sheetId="1" r:id="rId3"/>
    <sheet name="DQA Scoring Matrix" sheetId="7" r:id="rId4"/>
    <sheet name="Sheet1" sheetId="6" state="hidden" r:id="rId5"/>
    <sheet name="Scoring Example (USLCI)" sheetId="8" r:id="rId6"/>
    <sheet name="DQA Matrix Example" sheetId="9" r:id="rId7"/>
  </sheets>
  <externalReferences>
    <externalReference r:id="rId8"/>
  </externalReferences>
  <definedNames>
    <definedName name="_xlnm._FilterDatabase" localSheetId="4" hidden="1">Sheet1!$AM$3:$AX$288</definedName>
    <definedName name="Year">[1]Inputs!$E$9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 i="1" l="1"/>
  <c r="G86" i="1"/>
  <c r="F86" i="1"/>
  <c r="E86" i="1"/>
  <c r="D86" i="1"/>
  <c r="C86" i="1"/>
  <c r="C89" i="1"/>
  <c r="F30" i="9"/>
  <c r="F43" i="9"/>
  <c r="F55" i="9"/>
  <c r="B83" i="9"/>
  <c r="B58" i="9"/>
  <c r="B33" i="9"/>
  <c r="B108" i="9"/>
  <c r="B59" i="8"/>
  <c r="B7" i="9"/>
  <c r="D33" i="9" s="1"/>
  <c r="F33" i="9"/>
  <c r="H25" i="1"/>
  <c r="H26" i="1"/>
  <c r="E110" i="8"/>
  <c r="C260" i="8"/>
  <c r="E79" i="9"/>
  <c r="F79" i="9"/>
  <c r="E28" i="9"/>
  <c r="C75" i="8" l="1"/>
  <c r="C90" i="1" l="1"/>
  <c r="C91" i="1"/>
  <c r="C92" i="1"/>
  <c r="C93" i="1"/>
  <c r="C94" i="1"/>
  <c r="C95" i="1"/>
  <c r="C96" i="1"/>
  <c r="C97" i="1"/>
  <c r="C98" i="1"/>
  <c r="C99" i="1"/>
  <c r="C100" i="1"/>
  <c r="C101" i="1"/>
  <c r="C102" i="1"/>
  <c r="C103" i="1"/>
  <c r="C113" i="8"/>
  <c r="C284" i="8"/>
  <c r="C225" i="8"/>
  <c r="D110" i="8"/>
  <c r="E16" i="9" s="1"/>
  <c r="F16" i="9" s="1"/>
  <c r="E17" i="9"/>
  <c r="F17" i="9" s="1"/>
  <c r="F110" i="8"/>
  <c r="E18" i="9" s="1"/>
  <c r="F18" i="9" s="1"/>
  <c r="G110" i="8"/>
  <c r="E19" i="9" s="1"/>
  <c r="F19" i="9" s="1"/>
  <c r="C286" i="8"/>
  <c r="C287" i="8"/>
  <c r="C288" i="8"/>
  <c r="C289" i="8"/>
  <c r="C290" i="8"/>
  <c r="C291" i="8"/>
  <c r="C292" i="8"/>
  <c r="C293" i="8"/>
  <c r="C294" i="8"/>
  <c r="C295" i="8"/>
  <c r="C296" i="8"/>
  <c r="C285" i="8"/>
  <c r="C227" i="8"/>
  <c r="C228" i="8"/>
  <c r="C229" i="8"/>
  <c r="C230" i="8"/>
  <c r="C231" i="8"/>
  <c r="C232" i="8"/>
  <c r="C233" i="8"/>
  <c r="C234" i="8"/>
  <c r="C235" i="8"/>
  <c r="C236" i="8"/>
  <c r="C237" i="8"/>
  <c r="C226" i="8"/>
  <c r="C175" i="8"/>
  <c r="C178" i="8"/>
  <c r="C177" i="8"/>
  <c r="C176" i="8"/>
  <c r="C137" i="8"/>
  <c r="C136" i="8"/>
  <c r="C135" i="8"/>
  <c r="C134" i="8"/>
  <c r="C133" i="8"/>
  <c r="C132" i="8"/>
  <c r="C131" i="8"/>
  <c r="C130" i="8"/>
  <c r="C129" i="8"/>
  <c r="C128" i="8"/>
  <c r="C127" i="8"/>
  <c r="C126" i="8"/>
  <c r="C125" i="8"/>
  <c r="C124" i="8"/>
  <c r="C123" i="8"/>
  <c r="C122" i="8"/>
  <c r="C121" i="8"/>
  <c r="C120" i="8"/>
  <c r="C119" i="8"/>
  <c r="C118" i="8"/>
  <c r="C117" i="8"/>
  <c r="C116" i="8"/>
  <c r="C115" i="8"/>
  <c r="C114" i="8"/>
  <c r="E78" i="9"/>
  <c r="F78" i="9" s="1"/>
  <c r="E77" i="9"/>
  <c r="F77" i="9" s="1"/>
  <c r="E76" i="9"/>
  <c r="F76" i="9" s="1"/>
  <c r="E75" i="9"/>
  <c r="F75" i="9" s="1"/>
  <c r="E73" i="9"/>
  <c r="F73" i="9" s="1"/>
  <c r="E72" i="9"/>
  <c r="F72" i="9" s="1"/>
  <c r="E71" i="9"/>
  <c r="F71" i="9" s="1"/>
  <c r="D281" i="8"/>
  <c r="E66" i="9" s="1"/>
  <c r="F66" i="9" s="1"/>
  <c r="E281" i="8"/>
  <c r="E67" i="9" s="1"/>
  <c r="F67" i="9" s="1"/>
  <c r="F281" i="8"/>
  <c r="E68" i="9" s="1"/>
  <c r="F68" i="9" s="1"/>
  <c r="G281" i="8"/>
  <c r="E69" i="9" s="1"/>
  <c r="F69" i="9" s="1"/>
  <c r="D222" i="8"/>
  <c r="E41" i="9" s="1"/>
  <c r="F41" i="9" s="1"/>
  <c r="E222" i="8"/>
  <c r="E42" i="9" s="1"/>
  <c r="F42" i="9" s="1"/>
  <c r="F222" i="8"/>
  <c r="E43" i="9" s="1"/>
  <c r="G222" i="8"/>
  <c r="E44" i="9" s="1"/>
  <c r="F44" i="9" s="1"/>
  <c r="E53" i="9"/>
  <c r="F53" i="9" s="1"/>
  <c r="E52" i="9"/>
  <c r="F52" i="9" s="1"/>
  <c r="E51" i="9"/>
  <c r="F51" i="9" s="1"/>
  <c r="E50" i="9"/>
  <c r="F50" i="9" s="1"/>
  <c r="E48" i="9"/>
  <c r="F48" i="9" s="1"/>
  <c r="E47" i="9"/>
  <c r="F47" i="9" s="1"/>
  <c r="E46" i="9"/>
  <c r="F46" i="9" s="1"/>
  <c r="E103" i="9"/>
  <c r="F103" i="9" s="1"/>
  <c r="E102" i="9"/>
  <c r="F102" i="9" s="1"/>
  <c r="E101" i="9"/>
  <c r="F101" i="9" s="1"/>
  <c r="E100" i="9"/>
  <c r="F100" i="9" s="1"/>
  <c r="E98" i="9"/>
  <c r="F98" i="9" s="1"/>
  <c r="E97" i="9"/>
  <c r="F97" i="9" s="1"/>
  <c r="E96" i="9"/>
  <c r="F96" i="9" s="1"/>
  <c r="D172" i="8"/>
  <c r="E91" i="9" s="1"/>
  <c r="F91" i="9" s="1"/>
  <c r="E172" i="8"/>
  <c r="E92" i="9" s="1"/>
  <c r="F92" i="9" s="1"/>
  <c r="F172" i="8"/>
  <c r="E93" i="9" s="1"/>
  <c r="F93" i="9" s="1"/>
  <c r="G172" i="8"/>
  <c r="E94" i="9" s="1"/>
  <c r="F94" i="9" s="1"/>
  <c r="F28" i="9"/>
  <c r="E27" i="9"/>
  <c r="F27" i="9" s="1"/>
  <c r="E26" i="9"/>
  <c r="F26" i="9" s="1"/>
  <c r="E25" i="9"/>
  <c r="F25" i="9" s="1"/>
  <c r="E23" i="9"/>
  <c r="F23" i="9" s="1"/>
  <c r="E22" i="9"/>
  <c r="F22" i="9" s="1"/>
  <c r="E21" i="9"/>
  <c r="F21" i="9" s="1"/>
  <c r="C201" i="8"/>
  <c r="E54" i="9" s="1"/>
  <c r="F54" i="9" s="1"/>
  <c r="C160" i="8"/>
  <c r="E104" i="9" s="1"/>
  <c r="F104" i="9" s="1"/>
  <c r="H50" i="8"/>
  <c r="H49" i="8"/>
  <c r="H48" i="8"/>
  <c r="E29" i="9"/>
  <c r="F29" i="9" s="1"/>
  <c r="H34" i="8"/>
  <c r="H35" i="8"/>
  <c r="H36" i="8"/>
  <c r="H37" i="8"/>
  <c r="H38" i="8"/>
  <c r="H39" i="8"/>
  <c r="H40" i="8"/>
  <c r="H41" i="8"/>
  <c r="H42" i="8"/>
  <c r="H43" i="8"/>
  <c r="H44" i="8"/>
  <c r="H45" i="8"/>
  <c r="H46" i="8"/>
  <c r="H47" i="8"/>
  <c r="E28" i="7"/>
  <c r="F28" i="7" s="1"/>
  <c r="E27" i="7"/>
  <c r="F27" i="7" s="1"/>
  <c r="E26" i="7"/>
  <c r="F26" i="7" s="1"/>
  <c r="E25" i="7"/>
  <c r="F25" i="7" s="1"/>
  <c r="E24" i="7"/>
  <c r="F24" i="7" s="1"/>
  <c r="E22" i="7"/>
  <c r="F22" i="7" s="1"/>
  <c r="E21" i="7"/>
  <c r="F21" i="7" s="1"/>
  <c r="E20" i="7"/>
  <c r="F20" i="7" s="1"/>
  <c r="E18" i="7"/>
  <c r="F18" i="7" s="1"/>
  <c r="E16" i="7"/>
  <c r="F16" i="7" s="1"/>
  <c r="E15" i="7"/>
  <c r="F15" i="7" s="1"/>
  <c r="E17" i="7"/>
  <c r="F17" i="7" s="1"/>
  <c r="H27" i="1"/>
  <c r="H28" i="1"/>
  <c r="H29" i="1"/>
  <c r="H30" i="1"/>
  <c r="H31" i="1"/>
  <c r="H32" i="1"/>
  <c r="H33" i="1"/>
  <c r="H34" i="1"/>
  <c r="H35" i="1"/>
  <c r="H36" i="1"/>
  <c r="H37" i="1"/>
  <c r="H38" i="1"/>
  <c r="H39" i="1"/>
  <c r="AX4" i="6"/>
  <c r="AX288" i="6"/>
  <c r="AX287" i="6"/>
  <c r="AX286" i="6"/>
  <c r="AX285" i="6"/>
  <c r="AX284" i="6"/>
  <c r="AX283" i="6"/>
  <c r="AX282" i="6"/>
  <c r="AX281" i="6"/>
  <c r="AX280" i="6"/>
  <c r="AX279" i="6"/>
  <c r="AX278" i="6"/>
  <c r="AX277" i="6"/>
  <c r="AX276" i="6"/>
  <c r="AX275" i="6"/>
  <c r="AX274" i="6"/>
  <c r="AX273" i="6"/>
  <c r="AX272" i="6"/>
  <c r="AX271" i="6"/>
  <c r="AX270" i="6"/>
  <c r="AX269" i="6"/>
  <c r="AX268" i="6"/>
  <c r="AX267" i="6"/>
  <c r="AX266" i="6"/>
  <c r="AX265" i="6"/>
  <c r="AX264" i="6"/>
  <c r="AX263" i="6"/>
  <c r="AX262" i="6"/>
  <c r="AX261" i="6"/>
  <c r="AX260" i="6"/>
  <c r="AX259" i="6"/>
  <c r="AX258" i="6"/>
  <c r="AX257" i="6"/>
  <c r="AX256" i="6"/>
  <c r="AX255" i="6"/>
  <c r="AX254" i="6"/>
  <c r="AX253" i="6"/>
  <c r="AX252" i="6"/>
  <c r="AX251" i="6"/>
  <c r="AX250" i="6"/>
  <c r="AX249" i="6"/>
  <c r="AX248" i="6"/>
  <c r="AX247" i="6"/>
  <c r="AX246" i="6"/>
  <c r="AX245" i="6"/>
  <c r="AX244" i="6"/>
  <c r="AX243" i="6"/>
  <c r="AX242" i="6"/>
  <c r="AX241" i="6"/>
  <c r="AX240" i="6"/>
  <c r="AX239" i="6"/>
  <c r="AX238" i="6"/>
  <c r="AX237" i="6"/>
  <c r="AX236" i="6"/>
  <c r="AX235" i="6"/>
  <c r="AX234" i="6"/>
  <c r="AX233" i="6"/>
  <c r="AX232" i="6"/>
  <c r="AX231" i="6"/>
  <c r="AX230" i="6"/>
  <c r="AX229" i="6"/>
  <c r="AX228" i="6"/>
  <c r="AX227" i="6"/>
  <c r="AX226" i="6"/>
  <c r="AX225" i="6"/>
  <c r="AX224" i="6"/>
  <c r="AX223" i="6"/>
  <c r="AX222" i="6"/>
  <c r="AX221" i="6"/>
  <c r="AX220" i="6"/>
  <c r="AX219" i="6"/>
  <c r="AX218" i="6"/>
  <c r="AX217" i="6"/>
  <c r="AX216" i="6"/>
  <c r="AX215" i="6"/>
  <c r="AX214" i="6"/>
  <c r="AX213" i="6"/>
  <c r="AX212" i="6"/>
  <c r="AX211" i="6"/>
  <c r="AX210" i="6"/>
  <c r="AX209" i="6"/>
  <c r="AX208" i="6"/>
  <c r="AX207" i="6"/>
  <c r="AX206" i="6"/>
  <c r="AX205" i="6"/>
  <c r="AX204" i="6"/>
  <c r="AX203" i="6"/>
  <c r="AX202" i="6"/>
  <c r="AX201" i="6"/>
  <c r="AX200" i="6"/>
  <c r="AX199" i="6"/>
  <c r="AX198" i="6"/>
  <c r="AX197" i="6"/>
  <c r="AX196" i="6"/>
  <c r="AX195" i="6"/>
  <c r="AX194" i="6"/>
  <c r="AX193" i="6"/>
  <c r="AX192" i="6"/>
  <c r="AX191" i="6"/>
  <c r="AX190" i="6"/>
  <c r="AX189" i="6"/>
  <c r="AX188" i="6"/>
  <c r="AX187" i="6"/>
  <c r="AX186" i="6"/>
  <c r="AX185" i="6"/>
  <c r="AX184" i="6"/>
  <c r="AX183" i="6"/>
  <c r="AX182" i="6"/>
  <c r="AX181" i="6"/>
  <c r="AX180" i="6"/>
  <c r="AX179" i="6"/>
  <c r="AX178" i="6"/>
  <c r="AX177" i="6"/>
  <c r="AX176" i="6"/>
  <c r="AX175" i="6"/>
  <c r="AX174"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X141" i="6"/>
  <c r="AX140" i="6"/>
  <c r="AX139" i="6"/>
  <c r="AX138" i="6"/>
  <c r="AX137" i="6"/>
  <c r="AX136" i="6"/>
  <c r="AX135" i="6"/>
  <c r="AX134" i="6"/>
  <c r="AX133" i="6"/>
  <c r="AX132" i="6"/>
  <c r="AX131" i="6"/>
  <c r="AX130" i="6"/>
  <c r="AX129" i="6"/>
  <c r="AX128" i="6"/>
  <c r="AX127" i="6"/>
  <c r="AX126" i="6"/>
  <c r="AX125" i="6"/>
  <c r="AX124" i="6"/>
  <c r="AX123" i="6"/>
  <c r="AX122" i="6"/>
  <c r="AX121" i="6"/>
  <c r="AX120" i="6"/>
  <c r="AX119" i="6"/>
  <c r="AX118" i="6"/>
  <c r="AX117" i="6"/>
  <c r="AX116" i="6"/>
  <c r="AX115" i="6"/>
  <c r="AX114" i="6"/>
  <c r="AX113" i="6"/>
  <c r="AX112" i="6"/>
  <c r="AX111" i="6"/>
  <c r="AX110" i="6"/>
  <c r="AX109" i="6"/>
  <c r="AX108" i="6"/>
  <c r="AX107" i="6"/>
  <c r="AX106" i="6"/>
  <c r="AX105" i="6"/>
  <c r="AX104" i="6"/>
  <c r="AX103" i="6"/>
  <c r="AX102" i="6"/>
  <c r="AX101" i="6"/>
  <c r="AX100" i="6"/>
  <c r="AX99" i="6"/>
  <c r="AX98" i="6"/>
  <c r="AX97" i="6"/>
  <c r="AX96" i="6"/>
  <c r="AX95" i="6"/>
  <c r="AX94" i="6"/>
  <c r="AX93" i="6"/>
  <c r="AX92" i="6"/>
  <c r="AX91" i="6"/>
  <c r="AX90" i="6"/>
  <c r="AX89" i="6"/>
  <c r="AX88" i="6"/>
  <c r="AX87" i="6"/>
  <c r="AX86" i="6"/>
  <c r="AX85" i="6"/>
  <c r="AX84" i="6"/>
  <c r="AX83" i="6"/>
  <c r="AX82" i="6"/>
  <c r="AX81" i="6"/>
  <c r="AX80" i="6"/>
  <c r="AX79" i="6"/>
  <c r="AX78" i="6"/>
  <c r="AX77" i="6"/>
  <c r="AX76" i="6"/>
  <c r="AX75" i="6"/>
  <c r="AX74" i="6"/>
  <c r="AX73" i="6"/>
  <c r="AX72" i="6"/>
  <c r="AX71" i="6"/>
  <c r="AX70" i="6"/>
  <c r="AX69" i="6"/>
  <c r="AX68" i="6"/>
  <c r="AX67" i="6"/>
  <c r="AX66" i="6"/>
  <c r="AX65" i="6"/>
  <c r="AX64" i="6"/>
  <c r="AX63" i="6"/>
  <c r="AX62" i="6"/>
  <c r="AX61" i="6"/>
  <c r="AX60" i="6"/>
  <c r="AX59" i="6"/>
  <c r="AX58" i="6"/>
  <c r="AX57" i="6"/>
  <c r="AX56" i="6"/>
  <c r="AX55" i="6"/>
  <c r="AX54" i="6"/>
  <c r="AX53" i="6"/>
  <c r="AX52" i="6"/>
  <c r="AX51" i="6"/>
  <c r="AX50" i="6"/>
  <c r="AX49" i="6"/>
  <c r="AX48" i="6"/>
  <c r="AX47" i="6"/>
  <c r="AX46" i="6"/>
  <c r="AX45" i="6"/>
  <c r="AX44" i="6"/>
  <c r="AX43" i="6"/>
  <c r="AX42" i="6"/>
  <c r="AX41" i="6"/>
  <c r="AX40" i="6"/>
  <c r="AX39" i="6"/>
  <c r="AX38" i="6"/>
  <c r="AX37" i="6"/>
  <c r="AX36" i="6"/>
  <c r="AX35" i="6"/>
  <c r="AX34" i="6"/>
  <c r="AX33" i="6"/>
  <c r="AX32" i="6"/>
  <c r="AX31" i="6"/>
  <c r="AX30" i="6"/>
  <c r="AX29" i="6"/>
  <c r="AX28" i="6"/>
  <c r="AX27" i="6"/>
  <c r="AX26" i="6"/>
  <c r="AX25" i="6"/>
  <c r="AX24" i="6"/>
  <c r="AX23" i="6"/>
  <c r="AX22" i="6"/>
  <c r="AX21" i="6"/>
  <c r="AX20" i="6"/>
  <c r="AX19" i="6"/>
  <c r="AX18" i="6"/>
  <c r="AX17" i="6"/>
  <c r="AX16" i="6"/>
  <c r="AX15" i="6"/>
  <c r="AX14" i="6"/>
  <c r="AX13" i="6"/>
  <c r="AX12" i="6"/>
  <c r="AX11" i="6"/>
  <c r="AX10" i="6"/>
  <c r="AX9" i="6"/>
  <c r="AX8" i="6"/>
  <c r="AX7" i="6"/>
  <c r="AX6" i="6"/>
  <c r="AX5" i="6"/>
  <c r="AK5" i="6"/>
  <c r="AK6" i="6"/>
  <c r="AK7" i="6"/>
  <c r="AK8" i="6"/>
  <c r="AK9" i="6"/>
  <c r="AK10" i="6"/>
  <c r="AK11" i="6"/>
  <c r="AK12" i="6"/>
  <c r="AK13" i="6"/>
  <c r="AK14" i="6"/>
  <c r="AK15" i="6"/>
  <c r="AK16" i="6"/>
  <c r="AK17" i="6"/>
  <c r="AK18" i="6"/>
  <c r="AK19" i="6"/>
  <c r="AK20" i="6"/>
  <c r="AK21" i="6"/>
  <c r="AK22" i="6"/>
  <c r="AK23" i="6"/>
  <c r="AK24" i="6"/>
  <c r="AK25" i="6"/>
  <c r="AK26" i="6"/>
  <c r="AK27" i="6"/>
  <c r="AK28" i="6"/>
  <c r="AK29" i="6"/>
  <c r="AK30" i="6"/>
  <c r="AK31" i="6"/>
  <c r="AK32" i="6"/>
  <c r="AK33" i="6"/>
  <c r="AK34" i="6"/>
  <c r="AK35" i="6"/>
  <c r="AK36" i="6"/>
  <c r="AK37" i="6"/>
  <c r="AK38" i="6"/>
  <c r="AK39" i="6"/>
  <c r="AK40" i="6"/>
  <c r="AK41" i="6"/>
  <c r="AK42" i="6"/>
  <c r="AK43"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K103" i="6"/>
  <c r="AK104" i="6"/>
  <c r="AK105" i="6"/>
  <c r="AK106" i="6"/>
  <c r="AK107" i="6"/>
  <c r="AK108" i="6"/>
  <c r="AK109" i="6"/>
  <c r="AK110" i="6"/>
  <c r="AK111" i="6"/>
  <c r="AK112" i="6"/>
  <c r="AK113" i="6"/>
  <c r="AK114" i="6"/>
  <c r="AK115" i="6"/>
  <c r="AK116" i="6"/>
  <c r="AK117" i="6"/>
  <c r="AK118" i="6"/>
  <c r="AK119" i="6"/>
  <c r="AK120" i="6"/>
  <c r="AK121" i="6"/>
  <c r="AK122" i="6"/>
  <c r="AK123" i="6"/>
  <c r="AK124" i="6"/>
  <c r="AK125" i="6"/>
  <c r="AK126" i="6"/>
  <c r="AK127" i="6"/>
  <c r="AK128" i="6"/>
  <c r="AK129" i="6"/>
  <c r="AK130" i="6"/>
  <c r="AK131" i="6"/>
  <c r="AK132" i="6"/>
  <c r="AK133" i="6"/>
  <c r="AK134" i="6"/>
  <c r="AK135" i="6"/>
  <c r="AK136" i="6"/>
  <c r="AK137" i="6"/>
  <c r="AK138" i="6"/>
  <c r="AK139" i="6"/>
  <c r="AK140" i="6"/>
  <c r="AK141" i="6"/>
  <c r="AK142" i="6"/>
  <c r="AK143" i="6"/>
  <c r="AK144" i="6"/>
  <c r="AK145" i="6"/>
  <c r="AK146" i="6"/>
  <c r="AK147" i="6"/>
  <c r="AK148" i="6"/>
  <c r="AK149" i="6"/>
  <c r="AK150" i="6"/>
  <c r="AK151" i="6"/>
  <c r="AK152" i="6"/>
  <c r="AK153" i="6"/>
  <c r="AK154" i="6"/>
  <c r="AK155" i="6"/>
  <c r="AK156" i="6"/>
  <c r="AK157" i="6"/>
  <c r="AK158" i="6"/>
  <c r="AK159" i="6"/>
  <c r="AK160" i="6"/>
  <c r="AK161" i="6"/>
  <c r="AK162" i="6"/>
  <c r="AK163" i="6"/>
  <c r="AK164" i="6"/>
  <c r="AK165" i="6"/>
  <c r="AK166" i="6"/>
  <c r="AK167" i="6"/>
  <c r="AK168" i="6"/>
  <c r="AK169" i="6"/>
  <c r="AK170" i="6"/>
  <c r="AK171" i="6"/>
  <c r="AK172" i="6"/>
  <c r="AK173" i="6"/>
  <c r="AK174" i="6"/>
  <c r="AK175" i="6"/>
  <c r="AK176" i="6"/>
  <c r="AK177" i="6"/>
  <c r="AK178" i="6"/>
  <c r="AK179" i="6"/>
  <c r="AK180" i="6"/>
  <c r="AK181" i="6"/>
  <c r="AK182" i="6"/>
  <c r="AK183" i="6"/>
  <c r="AK184" i="6"/>
  <c r="AK185" i="6"/>
  <c r="AK186" i="6"/>
  <c r="AK187" i="6"/>
  <c r="AK188" i="6"/>
  <c r="AK189" i="6"/>
  <c r="AK190" i="6"/>
  <c r="AK191" i="6"/>
  <c r="AK192" i="6"/>
  <c r="AK193" i="6"/>
  <c r="AK194" i="6"/>
  <c r="AK195" i="6"/>
  <c r="AK196" i="6"/>
  <c r="AK197" i="6"/>
  <c r="AK198" i="6"/>
  <c r="AK199" i="6"/>
  <c r="AK200" i="6"/>
  <c r="AK201" i="6"/>
  <c r="AK202" i="6"/>
  <c r="AK203" i="6"/>
  <c r="AK204" i="6"/>
  <c r="AK205" i="6"/>
  <c r="AK206" i="6"/>
  <c r="AK207" i="6"/>
  <c r="AK208" i="6"/>
  <c r="AK209" i="6"/>
  <c r="AK210" i="6"/>
  <c r="AK211" i="6"/>
  <c r="AK212" i="6"/>
  <c r="AK213" i="6"/>
  <c r="AK214" i="6"/>
  <c r="AK215" i="6"/>
  <c r="AK216" i="6"/>
  <c r="AK217" i="6"/>
  <c r="AK218" i="6"/>
  <c r="AK219" i="6"/>
  <c r="AK220" i="6"/>
  <c r="AK221" i="6"/>
  <c r="AK222" i="6"/>
  <c r="AK223" i="6"/>
  <c r="AK224" i="6"/>
  <c r="AK225" i="6"/>
  <c r="AK226" i="6"/>
  <c r="AK227" i="6"/>
  <c r="AK228" i="6"/>
  <c r="AK229" i="6"/>
  <c r="AK230" i="6"/>
  <c r="AK231" i="6"/>
  <c r="AK232" i="6"/>
  <c r="AK233" i="6"/>
  <c r="AK234" i="6"/>
  <c r="AK235" i="6"/>
  <c r="AK236" i="6"/>
  <c r="AK237" i="6"/>
  <c r="AK238" i="6"/>
  <c r="AK239" i="6"/>
  <c r="AK240" i="6"/>
  <c r="AK241" i="6"/>
  <c r="AK242" i="6"/>
  <c r="AK243" i="6"/>
  <c r="AK244" i="6"/>
  <c r="AK245" i="6"/>
  <c r="AK246" i="6"/>
  <c r="AK247" i="6"/>
  <c r="AK248" i="6"/>
  <c r="AK249" i="6"/>
  <c r="AK250" i="6"/>
  <c r="AK251" i="6"/>
  <c r="AK252" i="6"/>
  <c r="AK253" i="6"/>
  <c r="AK254" i="6"/>
  <c r="AK255" i="6"/>
  <c r="AK256" i="6"/>
  <c r="AK257" i="6"/>
  <c r="AK258" i="6"/>
  <c r="AK259" i="6"/>
  <c r="AK260" i="6"/>
  <c r="AK261" i="6"/>
  <c r="AK262" i="6"/>
  <c r="AK263" i="6"/>
  <c r="AK264" i="6"/>
  <c r="AK265" i="6"/>
  <c r="AK266" i="6"/>
  <c r="AK267" i="6"/>
  <c r="AK268" i="6"/>
  <c r="AK269" i="6"/>
  <c r="AK270" i="6"/>
  <c r="AK271" i="6"/>
  <c r="AK272" i="6"/>
  <c r="AK273" i="6"/>
  <c r="AK274" i="6"/>
  <c r="AK275" i="6"/>
  <c r="AK276" i="6"/>
  <c r="AK277" i="6"/>
  <c r="AK278" i="6"/>
  <c r="AK279" i="6"/>
  <c r="AK280" i="6"/>
  <c r="AK281" i="6"/>
  <c r="AK282" i="6"/>
  <c r="AK283" i="6"/>
  <c r="AK284" i="6"/>
  <c r="AK285" i="6"/>
  <c r="AK286" i="6"/>
  <c r="AK287" i="6"/>
  <c r="AK288" i="6"/>
  <c r="AK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4" i="6"/>
  <c r="E14" i="7" l="1"/>
  <c r="F14" i="7" s="1"/>
  <c r="F29" i="7" s="1"/>
  <c r="C110" i="8"/>
  <c r="E15" i="9" s="1"/>
  <c r="F15" i="9" s="1"/>
  <c r="C281" i="8"/>
  <c r="E65" i="9" s="1"/>
  <c r="F65" i="9" s="1"/>
  <c r="F80" i="9" s="1"/>
  <c r="C222" i="8"/>
  <c r="E40" i="9" s="1"/>
  <c r="F40" i="9" s="1"/>
  <c r="C172" i="8"/>
  <c r="E90" i="9" s="1"/>
  <c r="F90" i="9" s="1"/>
  <c r="F105" i="9" s="1"/>
  <c r="D108" i="9" l="1"/>
  <c r="F108" i="9" s="1"/>
  <c r="D83" i="9"/>
  <c r="F83" i="9" s="1"/>
  <c r="D58" i="9"/>
  <c r="F58" i="9" s="1"/>
  <c r="H7" i="9" l="1"/>
  <c r="F7" i="9"/>
  <c r="D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Harrison Watson</author>
  </authors>
  <commentList>
    <comment ref="H24" authorId="0" shapeId="0" xr:uid="{B497000D-FADC-4D43-BA20-D656CA54D41A}">
      <text>
        <r>
          <rPr>
            <sz val="9"/>
            <color indexed="81"/>
            <rFont val="Tahoma"/>
            <family val="2"/>
          </rPr>
          <t xml:space="preserve">IF contribution is 10% of the total or greater, mark yes. </t>
        </r>
      </text>
    </comment>
    <comment ref="D47" authorId="0" shapeId="0" xr:uid="{2ABE4B26-7F56-4A6E-83A5-1367290CDDD7}">
      <text>
        <r>
          <rPr>
            <sz val="9"/>
            <color indexed="81"/>
            <rFont val="Tahoma"/>
            <family val="2"/>
          </rPr>
          <t xml:space="preserve">
Judge completeness based on a reference PCR or industry average LCA 
Reviewer would have to search for reference LCA in some cases </t>
        </r>
      </text>
    </comment>
    <comment ref="C50" authorId="0" shapeId="0" xr:uid="{DD844ACD-56AC-4AD3-9005-F72D7BA5BADA}">
      <text>
        <r>
          <rPr>
            <sz val="9"/>
            <color indexed="81"/>
            <rFont val="Tahoma"/>
            <family val="2"/>
          </rPr>
          <t xml:space="preserve">
 Scores highlighted in yellow link to the DQA scoring matrix</t>
        </r>
      </text>
    </comment>
    <comment ref="C62" authorId="0" shapeId="0" xr:uid="{9940F44C-0873-4AD6-9A4E-73DE2CC12139}">
      <text>
        <r>
          <rPr>
            <sz val="9"/>
            <color indexed="81"/>
            <rFont val="Tahoma"/>
            <family val="2"/>
          </rPr>
          <t xml:space="preserve">
This score highlighted in yellow links to the DQA scoring matrix</t>
        </r>
      </text>
    </comment>
    <comment ref="C85" authorId="0" shapeId="0" xr:uid="{3F747786-143D-461F-A73B-5B5937BE367C}">
      <text>
        <r>
          <rPr>
            <sz val="9"/>
            <color indexed="81"/>
            <rFont val="Tahoma"/>
            <family val="2"/>
          </rPr>
          <t xml:space="preserve">
These yellow highlighted scores link to the DQA scoring matrix</t>
        </r>
      </text>
    </comment>
    <comment ref="E88" authorId="0" shapeId="0" xr:uid="{D7B5FFB8-5707-410A-B00A-769D8714E197}">
      <text>
        <r>
          <rPr>
            <sz val="9"/>
            <color indexed="81"/>
            <rFont val="Tahoma"/>
            <family val="2"/>
          </rPr>
          <t>process design, operating conditions, material quality, and process scale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Harrison Watson</author>
  </authors>
  <commentList>
    <comment ref="B5" authorId="0" shapeId="0" xr:uid="{D5983287-6F39-454C-AF89-4BC6E9907B65}">
      <text>
        <r>
          <rPr>
            <sz val="9"/>
            <color indexed="81"/>
            <rFont val="Tahoma"/>
            <family val="2"/>
          </rPr>
          <t xml:space="preserve">Use this table in the case of weighting multiple process contributions. See worked example for guidance on setting up this calculation.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Santa Ana</author>
    <author>Martin Christie</author>
    <author>Harrison Watson</author>
    <author>Sarah Cashman</author>
  </authors>
  <commentList>
    <comment ref="D24" authorId="0" shapeId="0" xr:uid="{4D18C84D-7523-422E-8EAC-60B1C58A34C7}">
      <text>
        <r>
          <rPr>
            <b/>
            <sz val="9"/>
            <color indexed="81"/>
            <rFont val="Tahoma"/>
            <family val="2"/>
          </rPr>
          <t>James Santa Ana:</t>
        </r>
        <r>
          <rPr>
            <sz val="9"/>
            <color indexed="81"/>
            <rFont val="Tahoma"/>
            <family val="2"/>
          </rPr>
          <t xml:space="preserve">
 Source: For Process design: (1.) https://www.api.org/oil-and-natural-gas/wells-to-consumer/fuels-and-refining/refineries/how-refinery-works/refinery-processes. (2.) https://hghouston.com/archive/special-corrosion-topics/refining#Overview. For material flows: (3.) US EIA (2017). Refinery Net Input. Energy Information Administration. Washington, D.C. Retrieved from: https://www.eia.gov/dnav/pet/pet_pnp_inpt2_dc_nus_mbbl_a.htm;  (4.) US EIA (2017o). U.S. Fuel Consumed at Refineries. Energy Information Administration. Washington, D.C. Retrieved from http://www.eia.gov/dnav/pet/pet_pnp_capfuel_dcu_nus_a.htm. + other </t>
        </r>
      </text>
    </comment>
    <comment ref="D25" authorId="0" shapeId="0" xr:uid="{197A3095-A45B-493A-8190-3839B21BBC37}">
      <text>
        <r>
          <rPr>
            <b/>
            <sz val="9"/>
            <color indexed="81"/>
            <rFont val="Tahoma"/>
            <family val="2"/>
          </rPr>
          <t>James Santa Ana:</t>
        </r>
        <r>
          <rPr>
            <sz val="9"/>
            <color indexed="81"/>
            <rFont val="Tahoma"/>
            <family val="2"/>
          </rPr>
          <t xml:space="preserve">
Source:  1.) US EIA Capacities https://www.eia.gov/dnav/pet/pet_pnp_cap1_dcu_nus_a.htm. 2.) Sample operating parameters and conditions: https://hghouston.com/archive/special-corrosion-topics/refining#Overview</t>
        </r>
      </text>
    </comment>
    <comment ref="D26" authorId="0" shapeId="0" xr:uid="{EC3590BC-7306-45CB-B081-081568407FDA}">
      <text>
        <r>
          <rPr>
            <b/>
            <sz val="9"/>
            <color indexed="81"/>
            <rFont val="Tahoma"/>
            <family val="2"/>
          </rPr>
          <t>James Santa Ana:</t>
        </r>
        <r>
          <rPr>
            <sz val="9"/>
            <color indexed="81"/>
            <rFont val="Tahoma"/>
            <family val="2"/>
          </rPr>
          <t xml:space="preserve">
US EIA (2017). Refinery Net Input. Energy Information Administration. Washington, D.C. Retrieved from: https://www.eia.gov/dnav/pet/pet_pnp_inpt2_dc_nus_mbbl_a.htm</t>
        </r>
      </text>
    </comment>
    <comment ref="B30" authorId="1" shapeId="0" xr:uid="{BA95148C-49CB-4484-A035-BBEE294D3C04}">
      <text>
        <r>
          <rPr>
            <sz val="11"/>
            <color theme="1"/>
            <rFont val="Aptos Narrow"/>
            <family val="2"/>
            <scheme val="minor"/>
          </rPr>
          <t xml:space="preserve">The gate-to-gate impacts of the process being evaluated should be calculated here. 
</t>
        </r>
      </text>
    </comment>
    <comment ref="H33" authorId="2" shapeId="0" xr:uid="{F733EE73-E45A-4DE8-95A4-5B7C7A3831EF}">
      <text>
        <r>
          <rPr>
            <sz val="9"/>
            <color indexed="81"/>
            <rFont val="Tahoma"/>
            <family val="2"/>
          </rPr>
          <t xml:space="preserve">
IF contribution is 10% of the total or greater, mark yes.   </t>
        </r>
      </text>
    </comment>
    <comment ref="C34" authorId="3" shapeId="0" xr:uid="{99AC790B-B292-46B9-8866-B5AEDB6CFEF1}">
      <text>
        <r>
          <rPr>
            <sz val="9"/>
            <color indexed="81"/>
            <rFont val="Tahoma"/>
            <family val="2"/>
          </rPr>
          <t>Deduct contribution from input technosphere flows</t>
        </r>
      </text>
    </comment>
    <comment ref="C35" authorId="3" shapeId="0" xr:uid="{114171D8-86E4-436E-B79F-DA73F6F9FBDD}">
      <text>
        <r>
          <rPr>
            <sz val="9"/>
            <color indexed="81"/>
            <rFont val="Tahoma"/>
            <family val="2"/>
          </rPr>
          <t>Deduct contribution from input technosphere flows.</t>
        </r>
      </text>
    </comment>
    <comment ref="D58" authorId="2" shapeId="0" xr:uid="{2E5F1D38-8AD6-4CB7-A009-73FD2D2A6497}">
      <text>
        <r>
          <rPr>
            <b/>
            <sz val="9"/>
            <color indexed="81"/>
            <rFont val="Tahoma"/>
            <family val="2"/>
          </rPr>
          <t>Harrison Watson:</t>
        </r>
        <r>
          <rPr>
            <sz val="9"/>
            <color indexed="81"/>
            <rFont val="Tahoma"/>
            <family val="2"/>
          </rPr>
          <t xml:space="preserve">
Judge completeness based on a reference PCR or industry average LCA 
Reviewer would have to search for reference LCA in some cases </t>
        </r>
      </text>
    </comment>
    <comment ref="H60" authorId="0" shapeId="0" xr:uid="{5AA446B7-0E19-456D-8909-AE2C4592DF0E}">
      <text>
        <r>
          <rPr>
            <sz val="9"/>
            <color indexed="81"/>
            <rFont val="Tahoma"/>
            <family val="2"/>
          </rPr>
          <t xml:space="preserve">
Scored on worst assumption</t>
        </r>
      </text>
    </comment>
    <comment ref="C65" authorId="0" shapeId="0" xr:uid="{12A5AA22-8E91-4AA1-A08A-35AF582F5AB6}">
      <text>
        <r>
          <rPr>
            <sz val="9"/>
            <color indexed="81"/>
            <rFont val="Tahoma"/>
            <family val="2"/>
          </rPr>
          <t xml:space="preserve">
LCIA method used was ISO 21930-2017</t>
        </r>
      </text>
    </comment>
    <comment ref="G81" authorId="0" shapeId="0" xr:uid="{9F9249EB-7313-4D55-8C43-E86C59034376}">
      <text>
        <r>
          <rPr>
            <sz val="9"/>
            <color indexed="81"/>
            <rFont val="Tahoma"/>
            <family val="2"/>
          </rPr>
          <t xml:space="preserve">
The latest year that is captured/modeled/described by the flow's exchange value based on documentation: latest year it represents according to sources  (different provider's inventories are used as proxies so the exchange value is used to localized the flow to process' desired year)</t>
        </r>
      </text>
    </comment>
    <comment ref="H81" authorId="0" shapeId="0" xr:uid="{039611A2-7B5E-480A-BA0C-BDB69C903C9F}">
      <text>
        <r>
          <rPr>
            <sz val="9"/>
            <color indexed="81"/>
            <rFont val="Tahoma"/>
            <family val="2"/>
          </rPr>
          <t xml:space="preserve">
The geography that is captured/modeled/described by the flow's exchange value based on its documentation (different provider's inventories are used as proxies so the exchange value is used to localized to the process' desired location)</t>
        </r>
      </text>
    </comment>
    <comment ref="I81" authorId="0" shapeId="0" xr:uid="{3E97A13E-B423-4200-84C8-7778ECEEC106}">
      <text>
        <r>
          <rPr>
            <sz val="9"/>
            <color indexed="81"/>
            <rFont val="Tahoma"/>
            <family val="2"/>
          </rPr>
          <t xml:space="preserve">
How the flow's exchange value was determined</t>
        </r>
      </text>
    </comment>
    <comment ref="I82" authorId="0" shapeId="0" xr:uid="{6E53CC3E-7CCC-48A7-B9D7-509596F8F2A2}">
      <text>
        <r>
          <rPr>
            <sz val="9"/>
            <color indexed="81"/>
            <rFont val="Tahoma"/>
            <family val="2"/>
          </rPr>
          <t xml:space="preserve">
Crude oil consumption was calculated based on reported operating capacities by refinery and reported utilization (US EIA, 2016).</t>
        </r>
      </text>
    </comment>
    <comment ref="I83" authorId="0" shapeId="0" xr:uid="{AFDA5029-97CB-4B5B-9CC6-AB60C0210A3F}">
      <text>
        <r>
          <rPr>
            <sz val="9"/>
            <color indexed="81"/>
            <rFont val="Tahoma"/>
            <family val="2"/>
          </rPr>
          <t xml:space="preserve">
Travel distances from those countries via ship were estimated with a shipping distance calculator Sea-Distances.org</t>
        </r>
      </text>
    </comment>
    <comment ref="B84" authorId="1" shapeId="0" xr:uid="{891F6EE6-2410-48E7-A0EA-6BB955EF2147}">
      <text>
        <r>
          <rPr>
            <sz val="11"/>
            <color theme="1"/>
            <rFont val="Aptos Narrow"/>
            <family val="2"/>
            <scheme val="minor"/>
          </rPr>
          <t xml:space="preserve">
</t>
        </r>
      </text>
    </comment>
    <comment ref="I84" authorId="0" shapeId="0" xr:uid="{6D3A857F-8EE6-497D-83F7-C4AE7AE77EA6}">
      <text>
        <r>
          <rPr>
            <sz val="9"/>
            <color indexed="81"/>
            <rFont val="Tahoma"/>
            <family val="2"/>
          </rPr>
          <t xml:space="preserve">
US EIA (2017n). Refinery Net Input. Energy Information Administration. Washington, D.C.</t>
        </r>
      </text>
    </comment>
    <comment ref="I87" authorId="0" shapeId="0" xr:uid="{AC339FFA-C207-4A4E-915C-904B57283195}">
      <text>
        <r>
          <rPr>
            <sz val="9"/>
            <color indexed="81"/>
            <rFont val="Tahoma"/>
            <family val="2"/>
          </rPr>
          <t xml:space="preserve">
The U.S. electricity grid from 2016 was taken from information in Emissions &amp; Generation Resource Integrated Database (eGRID) 2016 database.
https://www.epa.gov/energy/emissions-generation-resource-integrated-database-egrid
</t>
        </r>
      </text>
    </comment>
    <comment ref="I89" authorId="0" shapeId="0" xr:uid="{67D1E217-C995-4D4C-97B2-743E13809991}">
      <text>
        <r>
          <rPr>
            <sz val="9"/>
            <color indexed="81"/>
            <rFont val="Tahoma"/>
            <family val="2"/>
          </rPr>
          <t xml:space="preserve">
U.S. EIA (2017l). Crude Oil Transported. Energy Information Administration. Washington, D.C. Retrieved from http://www.eia.gov/dnav/pet/pet_move_ptb_a_epc0_tnr_mbbl_a.htm and http://www.eia.gov/dnav/pet/pet_move_tb_a_epc0_bmv_mbbl_a.htm and http://www.eia.gov/dnav/pet/pet_move_pipe_a_epc0_lmv_mbbl_a.htm and http://www.eia.gov/dnav/pet/pet_move_railna_a_epc0_rail_mbbl_a.htm and http://www.eia.gov/dnav/pet/pet_move_rail_a_epc0_rail_mbbl_a.htm .
and
US EIA (2017k). Crude Oil Movements of Crude Oil by Rail. Energy Information Administration. Washington, D.C. Retrieved from: http://www.eia.gov/dnav/pet/pet_move_railna_a_epc0_rail_mbbl_a.htm.</t>
        </r>
      </text>
    </comment>
    <comment ref="F95" authorId="0" shapeId="0" xr:uid="{17D9A45C-84D9-46B4-88A6-07EADA06E6C3}">
      <text>
        <r>
          <rPr>
            <sz val="9"/>
            <color indexed="81"/>
            <rFont val="Tahoma"/>
            <family val="2"/>
          </rPr>
          <t xml:space="preserve">
These direct elementary flows are not included in GHG flows and thus are 0 in impact analysis indicating that this direct emission elementary flow of the process does not contribute to GHG result and should not affect the aggregate scoring</t>
        </r>
      </text>
    </comment>
    <comment ref="I95" authorId="0" shapeId="0" xr:uid="{903BA7F0-8A6D-4C98-9F07-B834914254AD}">
      <text>
        <r>
          <rPr>
            <sz val="9"/>
            <color indexed="81"/>
            <rFont val="Tahoma"/>
            <family val="2"/>
          </rPr>
          <t xml:space="preserve">
LCI data was determined using pollutant emission records from the National Emissions Inventory (NEI) "Secondary emissions data from EPA datasets including data from 153 U.S. refineries."</t>
        </r>
      </text>
    </comment>
    <comment ref="F98" authorId="0" shapeId="0" xr:uid="{4A7A4383-D14A-4782-B998-55359640454A}">
      <text>
        <r>
          <rPr>
            <sz val="9"/>
            <color indexed="81"/>
            <rFont val="Tahoma"/>
            <family val="2"/>
          </rPr>
          <t xml:space="preserve">
Only CO2 and Methane shows up in impact analysis</t>
        </r>
      </text>
    </comment>
    <comment ref="C110" authorId="0" shapeId="0" xr:uid="{77C3850C-A7D0-4B42-AC41-A04CECD20F23}">
      <text>
        <r>
          <rPr>
            <sz val="9"/>
            <color indexed="81"/>
            <rFont val="Tahoma"/>
            <family val="2"/>
          </rPr>
          <t xml:space="preserve">
Scores are aggregated based on weighted GHG flows or kg CO2 eq.. No other impact categories should be included/affect the aggregation </t>
        </r>
      </text>
    </comment>
    <comment ref="C111" authorId="0" shapeId="0" xr:uid="{57A64E90-911A-40E0-820D-A5E79697C769}">
      <text>
        <r>
          <rPr>
            <sz val="9"/>
            <color indexed="81"/>
            <rFont val="Tahoma"/>
            <family val="2"/>
          </rPr>
          <t>All flow DQIs were simplified to the following legends and criteria detailed in their respective notes. This allows us to determine if the flow and it's exchange value is representative of the model's flow that it is trying to represent. 
Flow's scoring is highly dependent on the process that it is a part of. The idea is the same flow used in a different process would have a different score
Flow data quality will still score all the available elementary flows of interest (flows of GHG, ODP, etc.), but the flows that do not contribute to GHG do not affect aggregate score. 
E.g. Sample flow scenario:
If DQI score = 5, but GHG (kg CO2 eq.) = 0
therefore weighted aggregate for this flow (DQI*Emission)
= 5 * 0 = 0
Future plans to include aggregated scores based on the other impact categories is to be considered but is currently not available in this template.</t>
        </r>
      </text>
    </comment>
    <comment ref="C112" authorId="0" shapeId="0" xr:uid="{1EE5A481-FC4E-4388-BBFB-48BD35ACE785}">
      <text>
        <r>
          <rPr>
            <sz val="9"/>
            <color indexed="81"/>
            <rFont val="Tahoma"/>
            <family val="2"/>
          </rPr>
          <t>Temporal per flow is determined by:
|Year of Data Use - Data Year|
1 = &lt;3 years difference
2 = &lt;6 years difference
3 = &lt;10 years difference
4 = &lt;15 years difference
5 = ≥15 years difference or age of data is unknown</t>
        </r>
      </text>
    </comment>
    <comment ref="D112" authorId="0" shapeId="0" xr:uid="{A5FF7F80-3369-475D-84DC-84FE5C44E1CB}">
      <text>
        <r>
          <rPr>
            <sz val="9"/>
            <color indexed="81"/>
            <rFont val="Tahoma"/>
            <family val="2"/>
          </rPr>
          <t>Geographical representativeness is evaluated by: 
|Geographical Resolution - Resolution/Distance from flow's modeled Geography|
1 = Same resolution (e.g. US)
2 = Within 1 level of resolution (e.g. RNA)
3 = Within 2 levels of resolution (e.g. GLO, RoW)
4 = &gt;2 levels of resolution (e.g. Mexico, Colombia, other country?)
5 = From a different or unknown or undocumented area of study (e.g. region specific data?, no geography)</t>
        </r>
      </text>
    </comment>
    <comment ref="E112" authorId="0" shapeId="0" xr:uid="{D4A5D916-CC52-4D51-A8B8-A8E56CAE25D5}">
      <text>
        <r>
          <rPr>
            <sz val="9"/>
            <color indexed="81"/>
            <rFont val="Tahoma"/>
            <family val="2"/>
          </rPr>
          <t>Technological representativeness is evaluated per flow by:
5 - SUM(Available Technological Categories)
Available technological categories are as follows: Process Design, Operating Conditions, Material Quality/Type, Process Scale
If documentation satisfies/does not satisfy a technological category as shown:
1 = satisfies relevant technology
0 = does not satisfy/lack of documentation
The sum of these scores are then subtracted from 5 in order to achieve the final total technological representativeness score</t>
        </r>
      </text>
    </comment>
    <comment ref="F112" authorId="0" shapeId="0" xr:uid="{FDB14B23-AC1C-4932-8797-5555C9071BB5}">
      <text>
        <r>
          <rPr>
            <sz val="9"/>
            <color indexed="81"/>
            <rFont val="Tahoma"/>
            <family val="2"/>
          </rPr>
          <t>Data collection methods is evaluated by: 
(No. of refineries surveyed to determine exchange amount / Total number of refineries in the market (US). ) * 100%
(market representation supersedes period of time collected (i.e. shorter vs longer time periods) as the standard for what is an appropriate period of time is not clear. For now, 1 year is the minimum adequate time period.  &lt;1 year is shorter always
1 = &gt;80% of US market
2 = 60-79% of market &amp; adequate period or &gt;80% &amp; shorter period
3 = 40-59% of market &amp; adequate period or 60-79% &amp; shorter period
4 = &lt;40% of market &amp; adequate or 40-59% &amp; shorter period
5 = Unknown/undocumented data collection method, small number of sites &amp; shorter period</t>
        </r>
      </text>
    </comment>
    <comment ref="G112" authorId="0" shapeId="0" xr:uid="{DDBF10A6-B47C-4B6D-BC09-F40007BBA276}">
      <text>
        <r>
          <rPr>
            <sz val="9"/>
            <color indexed="81"/>
            <rFont val="Tahoma"/>
            <family val="2"/>
          </rPr>
          <t>Reliability was evaluated by how the exchange flow was determined:
1 = Verified data based on measurements (e.g. primary data for an example an environmental measurement system EMS was used and verified)
2 =Verified data based on calculation or non verified data based on measurements  (e.g. uses verified large organization's data which was measured from many different refineries or uses verified material balance flow or uses unverified measurements)
3 = Was calculated by a material balance flow that was not verified, 
4 = Uses non verified organization statistics or estimates (e.g. 2kg Crude oil extracted per 1 kg petroleum refined), 
5 = No mention of how exchange amount was determined
If flow exchange amount is an aggregate of different data sources(and if contribution of each source is not immediately clear in documentation then reliability is scored on weakest link/worst contributor)</t>
        </r>
      </text>
    </comment>
    <comment ref="E113" authorId="0" shapeId="0" xr:uid="{F464A1F0-2647-47D1-9D02-EDC2AAC941A2}">
      <text>
        <r>
          <rPr>
            <sz val="9"/>
            <color indexed="81"/>
            <rFont val="Tahoma"/>
            <family val="2"/>
          </rPr>
          <t xml:space="preserve">
Reviewer's Judgement: Refinery process key input
Process Design = 1; "Flow amount from appropriate processes"
Operating Conditions = 1; "Flow amount conditions match US refineries"
Material Quality/Type = 1; "Elementary flow type present in US refinery emissions"
Process Scale = 1; "Flow amount from a scale representative of US refineries"
Legend 
1 = satisfies relevant technology
0 = does not satisfy/lack of documentation</t>
        </r>
      </text>
    </comment>
    <comment ref="E114" authorId="0" shapeId="0" xr:uid="{B885555E-A448-4C84-995F-F56298B0A07A}">
      <text>
        <r>
          <rPr>
            <sz val="9"/>
            <color indexed="81"/>
            <rFont val="Tahoma"/>
            <family val="2"/>
          </rPr>
          <t xml:space="preserve">
Reviewer's Judgement: Key input for import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15" authorId="0" shapeId="0" xr:uid="{B000C0D7-AA4B-482B-9318-FF912152D574}">
      <text>
        <r>
          <rPr>
            <sz val="9"/>
            <color indexed="81"/>
            <rFont val="Tahoma"/>
            <family val="2"/>
          </rPr>
          <t xml:space="preserve">
Reviewer's Judgement: Refinery process key input based on U.S. EIA, 2017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16" authorId="0" shapeId="0" xr:uid="{5DA27025-07B0-4AA8-BE41-9742E5D9C3F4}">
      <text>
        <r>
          <rPr>
            <sz val="9"/>
            <color indexed="81"/>
            <rFont val="Tahoma"/>
            <family val="2"/>
          </rPr>
          <t xml:space="preserve">
Reviewer's Judgement: Based on US EIA fuel consumed data
Process Design = 1; "Flow amount from appropriate processes"
Operating Conditions = 1; "Flow amount conditions match US refineries"
Material Quality/Type = 1; "Elementary flow type present in US refinery emissions"
Process Scale = 1; "Flow amount from a scale representative of US refineries"
Legend 
1 = satisfies relevant technology
0 = does not satisfy/lack of documentation</t>
        </r>
      </text>
    </comment>
    <comment ref="E117" authorId="0" shapeId="0" xr:uid="{2A8364A8-7C4F-465F-9635-ACB1403EA0DF}">
      <text>
        <r>
          <rPr>
            <sz val="9"/>
            <color indexed="81"/>
            <rFont val="Tahoma"/>
            <family val="2"/>
          </rPr>
          <t xml:space="preserve">
Reviewer's Judgement: Refinery process key input based on U.S. EIA, 2017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18" authorId="0" shapeId="0" xr:uid="{AD142614-B241-49A3-AD02-C0BC6E33F132}">
      <text>
        <r>
          <rPr>
            <sz val="9"/>
            <color indexed="81"/>
            <rFont val="Tahoma"/>
            <family val="2"/>
          </rPr>
          <t xml:space="preserve">
Reviewer's Judgement: Refinery process key input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19" authorId="0" shapeId="0" xr:uid="{21E7716A-6F20-49EC-9A94-236E8FF338EA}">
      <text>
        <r>
          <rPr>
            <b/>
            <sz val="9"/>
            <color indexed="81"/>
            <rFont val="Tahoma"/>
            <family val="2"/>
          </rPr>
          <t>APPLIES TO ROWS 58-60</t>
        </r>
        <r>
          <rPr>
            <sz val="9"/>
            <color indexed="81"/>
            <rFont val="Tahoma"/>
            <family val="2"/>
          </rPr>
          <t xml:space="preserve">
Reviewer's Judgement: Refinery process key input based on U.S. EIA, 2017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22" authorId="0" shapeId="0" xr:uid="{F9E6721A-C863-4424-BCDF-616B963B9FB5}">
      <text>
        <r>
          <rPr>
            <sz val="9"/>
            <color indexed="81"/>
            <rFont val="Tahoma"/>
            <family val="2"/>
          </rPr>
          <t xml:space="preserve">
Reviewer's Judgement: Refinery process key input based on U.S. EIA, 2017
Process Design = 1; "Flow amount from appropriate processes"
Operating Conditions = 1; "Flow amount conditions match US refineries"
Material Quality/Type = 1; "Elementary flow type present in US refinery emissions"
Process Scale = 1; "Flow amount from a scale representative of US refineries"</t>
        </r>
      </text>
    </comment>
    <comment ref="E123" authorId="0" shapeId="0" xr:uid="{4B7E6BD2-FC98-4CDE-ADA9-83509DC83566}">
      <text>
        <r>
          <rPr>
            <sz val="9"/>
            <color indexed="81"/>
            <rFont val="Tahoma"/>
            <family val="2"/>
          </rPr>
          <t xml:space="preserve">
Reviewer's Judgement: Based on US EIA data
Process Design = 1; "Flow amount from appropriate processes"
Operating Conditions = 1; "Flow amount conditions match US refineries"
Material Quality/Type = 1; "Elementary flow type present in US refinery emissions"
Process Scale = 1; "Flow amount from a scale representative of US refineries"
Legend 
1 = satisfies relevant technology
0 = does not satisfy/lack of documentation</t>
        </r>
      </text>
    </comment>
    <comment ref="E124" authorId="0" shapeId="0" xr:uid="{D7BCC058-81BB-4550-8A6B-029B8230FB39}">
      <text>
        <r>
          <rPr>
            <sz val="9"/>
            <color indexed="81"/>
            <rFont val="Tahoma"/>
            <family val="2"/>
          </rPr>
          <t xml:space="preserve">
Reviewer's Judgement: Based on US EIA fuel consumed data
Process Design = 1; "Flow amount from appropriate processes"
Operating Conditions = 1; "Flow amount conditions match US refineries"
Material Quality/Type = 1; "Elementary flow type present in US refinery emissions"
Process Scale = 1; "Flow amount from a scale representative of US refineries"
Legend 
1 = satisfies relevant technology
0 = does not satisfy/lack of documentation</t>
        </r>
      </text>
    </comment>
    <comment ref="E125" authorId="0" shapeId="0" xr:uid="{C21CD66C-94F7-49CD-939E-42BEA2BA87B1}">
      <text>
        <r>
          <rPr>
            <sz val="9"/>
            <color indexed="81"/>
            <rFont val="Tahoma"/>
            <family val="2"/>
          </rPr>
          <t xml:space="preserve">
Reviewer's Judgement: 
Process Design = 0; "Flow amount from not mentioned processes"
Operating Conditions = 0; "Flow amount conditions not mentioned"
Material Quality/Type = 0; "Material flow type not present in average U.S. refinery input data"
Process Scale = 0; "Flow amount from a scale not mentioned"
Legend 
1 = satisfies relevant technology
0 = does not satisfy/lack of documentation</t>
        </r>
      </text>
    </comment>
    <comment ref="E126" authorId="0" shapeId="0" xr:uid="{727F7475-ECCF-459B-9418-7E8FA2357077}">
      <text>
        <r>
          <rPr>
            <b/>
            <sz val="9"/>
            <color indexed="81"/>
            <rFont val="Tahoma"/>
            <family val="2"/>
          </rPr>
          <t>APPLICABLE TO ROWS 65-76:</t>
        </r>
        <r>
          <rPr>
            <sz val="9"/>
            <color indexed="81"/>
            <rFont val="Tahoma"/>
            <family val="2"/>
          </rPr>
          <t xml:space="preserve">
Reviewer's Judgement: Based on EPA, NEI, NETL data from 153 surveyed US refineries. 
Process Design = 1; "Flow amount from appropriate processes"
Operating Conditions = 1; "Flow amount conditions match US refineries"
Material Quality/Type = 1; "Elementary flow type present in US refinery emissions"
Process Scale = 1; "Flow amount from a scale representative of US refineries"
Legend 
1 = satisfies relevant technology
0 = does not satisfy/lack of documentation</t>
        </r>
      </text>
    </comment>
    <comment ref="D145" authorId="2" shapeId="0" xr:uid="{CC0BF10E-6C3A-4A1E-BC90-132BE612ED83}">
      <text>
        <r>
          <rPr>
            <sz val="9"/>
            <color indexed="81"/>
            <rFont val="Tahoma"/>
            <family val="2"/>
          </rPr>
          <t xml:space="preserve">
Judge completeness based on a reference PCR or industry average LCA 
Reviewer would have to search for reference LCA in some cases </t>
        </r>
      </text>
    </comment>
    <comment ref="C151" authorId="0" shapeId="0" xr:uid="{7641B794-C2D3-4684-9125-F2AED216678F}">
      <text>
        <r>
          <rPr>
            <sz val="9"/>
            <color indexed="81"/>
            <rFont val="Tahoma"/>
            <family val="2"/>
          </rPr>
          <t xml:space="preserve">
LCIA method used was ISO 21930-2017</t>
        </r>
      </text>
    </comment>
    <comment ref="I166" authorId="0" shapeId="0" xr:uid="{2FAF7D95-765C-4FD2-B44A-CA1B5CA69905}">
      <text>
        <r>
          <rPr>
            <sz val="9"/>
            <color indexed="81"/>
            <rFont val="Tahoma"/>
            <family val="2"/>
          </rPr>
          <t xml:space="preserve">
US EPA 2017, US Energy Information Administration (EIA) 2017a, Sheridan 2006, National Oceanic and Atmospheric Administration (NOAA) 2017, Bureau of Ocean Energy Management (BOEM) 2017, US EIA 2017b, US EIA 2017c
</t>
        </r>
      </text>
    </comment>
    <comment ref="E175" authorId="0" shapeId="0" xr:uid="{9C6E40F1-7FB4-4ABE-9E0F-998223898CE7}">
      <text>
        <r>
          <rPr>
            <b/>
            <sz val="9"/>
            <color indexed="81"/>
            <rFont val="Tahoma"/>
            <family val="2"/>
          </rPr>
          <t>APPLIES TO BELOW SCORES</t>
        </r>
        <r>
          <rPr>
            <sz val="9"/>
            <color indexed="81"/>
            <rFont val="Tahoma"/>
            <family val="2"/>
          </rPr>
          <t xml:space="preserve">
Reviewer's Judgement: Based on EPA, NEI, NETL data from 153 surveyed US refineries
Process Design = 1; "Flow amount from appropriate processes"
Operating Conditions = 1; "Flow amount conditions match US crude oil extraction"
Material Quality/Type = 1; "Elementary flow type present in US crude oil extraction"
Process Scale = 1; "Flow amount from a scale representative of US crude oil extraction"
Legend 
1 = satisfies relevant technology
0 = does not satisfy/lack of documentation</t>
        </r>
      </text>
    </comment>
    <comment ref="D186" authorId="2" shapeId="0" xr:uid="{913E5C14-1357-41B8-A033-7C0B3F93B89F}">
      <text>
        <r>
          <rPr>
            <sz val="9"/>
            <color indexed="81"/>
            <rFont val="Tahoma"/>
            <family val="2"/>
          </rPr>
          <t xml:space="preserve">
Judge completeness based on a reference PCR or industry average LCA 
Reviewer would have to search for reference LCA in some cases </t>
        </r>
      </text>
    </comment>
    <comment ref="C192" authorId="0" shapeId="0" xr:uid="{B42920B2-7562-4A23-B957-27B3EBE87605}">
      <text>
        <r>
          <rPr>
            <sz val="9"/>
            <color indexed="81"/>
            <rFont val="Tahoma"/>
            <family val="2"/>
          </rPr>
          <t xml:space="preserve">
LCIA method used was ISO 21930-2017</t>
        </r>
      </text>
    </comment>
    <comment ref="F207" authorId="0" shapeId="0" xr:uid="{C587B633-06D0-4AB3-A508-E813C39CD887}">
      <text>
        <r>
          <rPr>
            <sz val="9"/>
            <color indexed="81"/>
            <rFont val="Tahoma"/>
            <family val="2"/>
          </rPr>
          <t xml:space="preserve">
The energy inputs are assumed to be the same for the domestic and imported on-shore and off-shore extraction processes</t>
        </r>
      </text>
    </comment>
    <comment ref="I207" authorId="0" shapeId="0" xr:uid="{5E62F33C-35FE-4F27-9688-458CD11C57FC}">
      <text>
        <r>
          <rPr>
            <sz val="9"/>
            <color indexed="81"/>
            <rFont val="Tahoma"/>
            <family val="2"/>
          </rPr>
          <t xml:space="preserve">
The U.S. electricity grid from 2016 was taken from information in Emissions &amp; Generation Resource Integrated Database (eGRID) 2016 database.
https://www.epa.gov/energy/emissions-generation-resource-integrated-database-egrid
</t>
        </r>
      </text>
    </comment>
    <comment ref="I216" authorId="0" shapeId="0" xr:uid="{3E41A00A-B863-44F7-8261-CBF267EE254F}">
      <text>
        <r>
          <rPr>
            <sz val="9"/>
            <color indexed="81"/>
            <rFont val="Tahoma"/>
            <family val="2"/>
          </rPr>
          <t xml:space="preserve">
The inventory for crude oil extraction accounts for emissions to air as reported in the NEI for U.S. extraction sites, greenhouse gas emissions from Cooney et. al. 2017, and emissions to water from EPA’s Discharge Monitoring Reports.</t>
        </r>
      </text>
    </comment>
    <comment ref="I217" authorId="0" shapeId="0" xr:uid="{C981CF57-D1D7-4DA5-8CF5-7D841705B342}">
      <text>
        <r>
          <rPr>
            <sz val="9"/>
            <color indexed="81"/>
            <rFont val="Tahoma"/>
            <family val="2"/>
          </rPr>
          <t xml:space="preserve">
Non-greenhouse gas (GHG) emissions inventories for foreign oil extraction are unavailable so were assumed to scale linearly according to changes in carbon dioxide emission from domestic extraction</t>
        </r>
      </text>
    </comment>
    <comment ref="C221" authorId="2" shapeId="0" xr:uid="{0C4331E0-C56F-4402-9C94-9FC425E3244F}">
      <text>
        <r>
          <rPr>
            <sz val="9"/>
            <color indexed="81"/>
            <rFont val="Tahoma"/>
            <family val="2"/>
          </rPr>
          <t>These scores link to the DQA scoring matrix</t>
        </r>
      </text>
    </comment>
    <comment ref="E225" authorId="0" shapeId="0" xr:uid="{CAC5BE90-0762-4C77-8A90-CEDE391D70FF}">
      <text>
        <r>
          <rPr>
            <b/>
            <sz val="9"/>
            <color indexed="81"/>
            <rFont val="Tahoma"/>
            <family val="2"/>
          </rPr>
          <t>APPLIES TO BELOW SCORES:</t>
        </r>
        <r>
          <rPr>
            <sz val="9"/>
            <color indexed="81"/>
            <rFont val="Tahoma"/>
            <family val="2"/>
          </rPr>
          <t xml:space="preserve">
Reviewer's Judgement: 
Process Design = 0; "Flow amount scaled from local"
Operating Conditions = 0; "Flow amount conditions scaled from local"
Material Quality/Type = 1; "Elementary flow type present in US crude oil import"
Process Scale = 0; "Flow amount from a scale not mentioned"
Legend 
1 = satisfies relevant technology
0 = does not satisfy/lack of documentation</t>
        </r>
      </text>
    </comment>
    <comment ref="D245" authorId="2" shapeId="0" xr:uid="{7FF2335D-7945-4AC0-8E56-1B2D30AC5AF5}">
      <text>
        <r>
          <rPr>
            <b/>
            <sz val="9"/>
            <color indexed="81"/>
            <rFont val="Tahoma"/>
            <family val="2"/>
          </rPr>
          <t>Harrison Watson:</t>
        </r>
        <r>
          <rPr>
            <sz val="9"/>
            <color indexed="81"/>
            <rFont val="Tahoma"/>
            <family val="2"/>
          </rPr>
          <t xml:space="preserve">
Judge completeness based on a reference PCR or industry average LCA 
Reviewer would have to search for reference LCA in some cases </t>
        </r>
      </text>
    </comment>
    <comment ref="C251" authorId="0" shapeId="0" xr:uid="{E3516344-F88D-406B-828D-6B4CAB7C1C37}">
      <text>
        <r>
          <rPr>
            <sz val="9"/>
            <color indexed="81"/>
            <rFont val="Tahoma"/>
            <family val="2"/>
          </rPr>
          <t xml:space="preserve">
LCIA method used was ISO 21930-2017</t>
        </r>
      </text>
    </comment>
    <comment ref="F266" authorId="0" shapeId="0" xr:uid="{B792DBA8-4CE5-4E48-AD66-0F2FBAE220D8}">
      <text>
        <r>
          <rPr>
            <sz val="9"/>
            <color indexed="81"/>
            <rFont val="Tahoma"/>
            <family val="2"/>
          </rPr>
          <t xml:space="preserve">
The energy inputs are assumed to be the same for the domestic and imported on-shore and off-shore extraction processes</t>
        </r>
      </text>
    </comment>
    <comment ref="I266" authorId="0" shapeId="0" xr:uid="{4D248A51-BD01-4158-9191-E419D3755A2A}">
      <text>
        <r>
          <rPr>
            <sz val="9"/>
            <color indexed="81"/>
            <rFont val="Tahoma"/>
            <family val="2"/>
          </rPr>
          <t xml:space="preserve">
The U.S. electricity grid from 2016 was taken from information in Emissions &amp; Generation Resource Integrated Database (eGRID) 2016 database.
https://www.epa.gov/energy/emissions-generation-resource-integrated-database-egrid
</t>
        </r>
      </text>
    </comment>
    <comment ref="I272" authorId="0" shapeId="0" xr:uid="{2E2676F5-0A1D-43CF-A2E2-388ACAC8E838}">
      <text>
        <r>
          <rPr>
            <sz val="9"/>
            <color indexed="81"/>
            <rFont val="Tahoma"/>
            <family val="2"/>
          </rPr>
          <t xml:space="preserve">
Emissions data from each U.S. county were allocated between oil extraction and natural gas based on North American Industry Classification System (NAICS) and source classification codes included in the NEI
US EPA (2015a). National Emissions Inventory (NEI). Environmental Protection Agency. Washington, D.C. Retrieved from https://www.epa.gov/air-emissions-inventories/national-emissions-inventory-nei.</t>
        </r>
      </text>
    </comment>
    <comment ref="I275" authorId="0" shapeId="0" xr:uid="{3E7A02F9-CF96-4C87-BCD3-6AEBF5D9F03A}">
      <text>
        <r>
          <rPr>
            <sz val="9"/>
            <color indexed="81"/>
            <rFont val="Tahoma"/>
            <family val="2"/>
          </rPr>
          <t xml:space="preserve">
The inventory for crude oil extraction accounts for emissions to air as reported in the NEI for U.S. extraction sites, greenhouse gas emissions from Cooney et. al. 2017, and emissions to water from EPA’s Discharge Monitoring Reports.</t>
        </r>
      </text>
    </comment>
    <comment ref="C280" authorId="2" shapeId="0" xr:uid="{51ED0A72-DD83-4366-99EF-9FC8C027D7E0}">
      <text>
        <r>
          <rPr>
            <sz val="9"/>
            <color indexed="81"/>
            <rFont val="Tahoma"/>
            <family val="2"/>
          </rPr>
          <t xml:space="preserve">
These scores link to the DQA scoring matrix</t>
        </r>
      </text>
    </comment>
    <comment ref="E284" authorId="0" shapeId="0" xr:uid="{5E56827D-EB9D-4AF4-815D-BC8DCA85EC89}">
      <text>
        <r>
          <rPr>
            <b/>
            <sz val="9"/>
            <color indexed="81"/>
            <rFont val="Tahoma"/>
            <family val="2"/>
          </rPr>
          <t>APPLIES TO BELOW SCORES:</t>
        </r>
        <r>
          <rPr>
            <sz val="9"/>
            <color indexed="81"/>
            <rFont val="Tahoma"/>
            <family val="2"/>
          </rPr>
          <t xml:space="preserve">
Reviewer's Judgement:
Process Design = 1; "Flow amount from appropriate processes"
Operating Conditions = 1; "Flow amount conditions match crude oil extraction"
Material Quality/Type = 1; "Elementary flow type present in crude oil extraction"
Process Scale = 1; "Flow amount from a scale representative of crude oil extraction"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Christie</author>
    <author>Sarah Cashman</author>
    <author>Harrison Watson</author>
  </authors>
  <commentList>
    <comment ref="B7" authorId="0" shapeId="0" xr:uid="{A11E0367-7BC7-4C2A-8F2B-5CFC27DA69CC}">
      <text>
        <r>
          <rPr>
            <sz val="11"/>
            <color theme="1"/>
            <rFont val="Aptos Narrow"/>
            <family val="2"/>
            <scheme val="minor"/>
          </rPr>
          <t>This value is the sum of the  cradle-to-gate contributions  of the process being evaluated and inflows accounting for greater than 10% of the total impacts.</t>
        </r>
      </text>
    </comment>
    <comment ref="D7" authorId="0" shapeId="0" xr:uid="{800312FA-ACDE-4FC0-93D4-207D1266F1C0}">
      <text>
        <r>
          <rPr>
            <sz val="11"/>
            <color theme="1"/>
            <rFont val="Aptos Narrow"/>
            <family val="2"/>
            <scheme val="minor"/>
          </rPr>
          <t>This is the sum of all normalized percentage contributions of processes being evaluated in this spreadsheet.</t>
        </r>
      </text>
    </comment>
    <comment ref="H7" authorId="1" shapeId="0" xr:uid="{CBC93398-4281-4F50-8763-D008EF544EBD}">
      <text>
        <r>
          <rPr>
            <sz val="9"/>
            <color indexed="81"/>
            <rFont val="Tahoma"/>
            <family val="2"/>
          </rPr>
          <t>This is the score to compare to other datasets evaluated, assuming the same process boundaries.</t>
        </r>
      </text>
    </comment>
    <comment ref="E15" authorId="0" shapeId="0" xr:uid="{CC3F8F77-BCBE-48FC-B20B-F1466A1684CA}">
      <text>
        <r>
          <rPr>
            <sz val="11"/>
            <color theme="1"/>
            <rFont val="Aptos Narrow"/>
            <family val="2"/>
            <scheme val="minor"/>
          </rPr>
          <t>Reference the appropriate Flow-level DQI, Process-level DQI, and Data Attribute values in this column for the process being evaluated and all inflows contributing greater than 10% of cradle-to-gate impacts.</t>
        </r>
      </text>
    </comment>
    <comment ref="E21" authorId="0" shapeId="0" xr:uid="{F11FEC2A-7913-48DF-9B83-7E514AB2DA2B}">
      <text>
        <r>
          <rPr>
            <sz val="11"/>
            <color theme="1"/>
            <rFont val="Aptos Narrow"/>
            <family val="2"/>
            <scheme val="minor"/>
          </rPr>
          <t>Reference the appropriate Flow-level DQI, Process-level DQI, and Data Attribute values in this column for the process being evaluated and all inflows contributing greater than 10% of cradle-to-gate impacts.</t>
        </r>
      </text>
    </comment>
    <comment ref="E25" authorId="0" shapeId="0" xr:uid="{129F37FC-A96A-4865-94AC-5F7AF6E1ED78}">
      <text>
        <r>
          <rPr>
            <sz val="11"/>
            <color theme="1"/>
            <rFont val="Aptos Narrow"/>
            <family val="2"/>
            <scheme val="minor"/>
          </rPr>
          <t>Reference the appropriate Flow-Level DQI, Process-level DQI, and Data Attribute values in this column for the process being evaluated and all inflows contributing greater than 10% of cradle-to-gate impacts.</t>
        </r>
      </text>
    </comment>
    <comment ref="B33" authorId="0" shapeId="0" xr:uid="{CCF5BF34-8F3D-47C0-A586-933AFF441D75}">
      <text>
        <r>
          <rPr>
            <sz val="11"/>
            <color theme="1"/>
            <rFont val="Aptos Narrow"/>
            <family val="2"/>
            <scheme val="minor"/>
          </rPr>
          <t xml:space="preserve">This value represents the cradle-to-gate impacts associated with the Petroleum refining process only. 
This value is calculated by subtracting the contributions associated with the inflows to the process. The cell IDs in the calculation below are from the Scoring Example(USLCI) tab.
-- Calculation = C34 - C35 - SUM(C40:C50)
Note that the value in C35 of the Scoring Example(USLCI) tab (42.9%) is the sum of the values in C36:C39 because this is an aggregated crude oil process. This is why C36:C39 are not also included in the calculation above. 
</t>
        </r>
      </text>
    </comment>
    <comment ref="D33" authorId="0" shapeId="0" xr:uid="{3A464667-D8D7-40BA-B8B3-6985051EB48C}">
      <text>
        <r>
          <rPr>
            <sz val="11"/>
            <color theme="1"/>
            <rFont val="Aptos Narrow"/>
            <family val="2"/>
            <scheme val="minor"/>
          </rPr>
          <t>Calculate the normalized percentage contribution of the cradle-to-gate impacts associated with Petroleum Refinery gate-to-gate activities only.</t>
        </r>
      </text>
    </comment>
    <comment ref="B58" authorId="0" shapeId="0" xr:uid="{3726FA20-CC01-4042-B739-A3C6D3F97049}">
      <text>
        <r>
          <rPr>
            <sz val="11"/>
            <color theme="1"/>
            <rFont val="Aptos Narrow"/>
            <family val="2"/>
            <scheme val="minor"/>
          </rPr>
          <t xml:space="preserve">This process contributes greater than 10% of the cradle-to-gate impacts and must be included in the evaluation. </t>
        </r>
      </text>
    </comment>
    <comment ref="D58" authorId="0" shapeId="0" xr:uid="{E3F4575D-0ED8-49D7-9BF9-A653AC4A381D}">
      <text>
        <r>
          <rPr>
            <sz val="11"/>
            <color theme="1"/>
            <rFont val="Aptos Narrow"/>
            <family val="2"/>
            <scheme val="minor"/>
          </rPr>
          <t>Calculate the normalized percentage contribution of the cradle-to-gate impacts associated with inflows to the Petroleum Refinery process that contribute greater than 10% of the cradle-to-gate impacts.</t>
        </r>
      </text>
    </comment>
    <comment ref="B83" authorId="0" shapeId="0" xr:uid="{507CE656-6392-4D05-B5E1-AD1FF1414810}">
      <text>
        <r>
          <rPr>
            <sz val="11"/>
            <color theme="1"/>
            <rFont val="Aptos Narrow"/>
            <family val="2"/>
            <scheme val="minor"/>
          </rPr>
          <t>This process contributes greater than 10% of the cradle-to-gate impacts and must be included in the evaluation</t>
        </r>
      </text>
    </comment>
    <comment ref="D83" authorId="0" shapeId="0" xr:uid="{089C2709-3C53-404E-819D-4C6CC06C4678}">
      <text>
        <r>
          <rPr>
            <sz val="11"/>
            <color theme="1"/>
            <rFont val="Aptos Narrow"/>
            <family val="2"/>
            <scheme val="minor"/>
          </rPr>
          <t>Calculate the normalized percentage contribution of the cradle-to-gate impacts associated with inflows to the Petroleum Refinery process that contribute greater than 10% of the cradle-to-gate impacts</t>
        </r>
      </text>
    </comment>
    <comment ref="B108" authorId="2" shapeId="0" xr:uid="{D7CFAEE6-ED0B-40A7-94C7-063D02D3A249}">
      <text>
        <r>
          <rPr>
            <sz val="11"/>
            <color theme="1"/>
            <rFont val="Aptos Narrow"/>
            <family val="2"/>
            <scheme val="minor"/>
          </rPr>
          <t xml:space="preserve">Note: an overall contribution of 5% is not required to be scored under the DQA rubric, but was included in this worked example. Okay to include more detail when available (the 10% limit is provided to be able to perform assessment in a reasonable time period).
This value is the sum of cells C38 and C39 from the Scoring Example(USLCI) tab. </t>
        </r>
      </text>
    </comment>
  </commentList>
</comments>
</file>

<file path=xl/sharedStrings.xml><?xml version="1.0" encoding="utf-8"?>
<sst xmlns="http://schemas.openxmlformats.org/spreadsheetml/2006/main" count="3878" uniqueCount="602">
  <si>
    <t>Purpose: </t>
  </si>
  <si>
    <t xml:space="preserve">This template provides a standardized guidance resource for completing data quality assessments to support the Label Program for Low Embodied Carbon Construction Materials. </t>
  </si>
  <si>
    <t>Reference Document:</t>
  </si>
  <si>
    <t>1.</t>
  </si>
  <si>
    <t xml:space="preserve">DQA Text: Data Quality Assessment Method to Support the Label Program for Low Embodied Carbon Construction Materials (Version 1) </t>
  </si>
  <si>
    <t>Contents:</t>
  </si>
  <si>
    <t>Scoring Template </t>
  </si>
  <si>
    <t>2.</t>
  </si>
  <si>
    <t>DQA Scoring Matrix </t>
  </si>
  <si>
    <t>3.</t>
  </si>
  <si>
    <t>Scoring Example (USLCI) </t>
  </si>
  <si>
    <t>4.</t>
  </si>
  <si>
    <t>DQA Matrix Example </t>
  </si>
  <si>
    <t>Instructions:</t>
  </si>
  <si>
    <t>Complete the “USE CASE DATA QUALITY ASSESSMENT INPUTS” data table, in section 1 of the Scoring Template tab.</t>
  </si>
  <si>
    <t>a)</t>
  </si>
  <si>
    <t>The purpose of the Use Case  values is to ensure clear documentation of the physical system that models in question are intended to represent. </t>
  </si>
  <si>
    <t>b)</t>
  </si>
  <si>
    <t>The following bullets outline which information should be added for each DQI Component: </t>
  </si>
  <si>
    <t>i.</t>
  </si>
  <si>
    <t>Year of Data Use: This should be the year that the model being evaluated is used.</t>
  </si>
  <si>
    <t>ii.</t>
  </si>
  <si>
    <t>Geographical Resolution: This should be the geographical scope that the model being evaluated is intended to represent. </t>
  </si>
  <si>
    <t>iii.</t>
  </si>
  <si>
    <t>Process Design: This should be a basic stepwise description of the unit processes required to produce the material in question.</t>
  </si>
  <si>
    <t>iv.</t>
  </si>
  <si>
    <t>Operating Conditions: This should include parameters such as the temperatures or pressures used in the unit processes to produce the material in question.</t>
  </si>
  <si>
    <t>v.</t>
  </si>
  <si>
    <t>Material Quality/Type: This description should include material grade (i.e. food, pharma) or concentrations (i.e. 85% ethanol). </t>
  </si>
  <si>
    <t>vi</t>
  </si>
  <si>
    <t>Process Scale: This should include information about the throughput of a process; this will be a value with units such as volume or mass per time.   </t>
  </si>
  <si>
    <t>c)</t>
  </si>
  <si>
    <t>These values will be referenced during the Flow Data Quality Evaluation.</t>
  </si>
  <si>
    <t>Complete the “UPSTREAM PROCESS INCLUSION EVALUATION” data table, in section 2 of the Scoring Template tab.</t>
  </si>
  <si>
    <t>This table indicates which upstream processes require evaluation, based on their contribution to the total cradle-to-gate impacts of the model being evaluated. </t>
  </si>
  <si>
    <t>The first row of the table should be filled out with information associated with the process. </t>
  </si>
  <si>
    <t>All other rows should be filled out with information associated with the inputs and outputs of the process being evaluated.</t>
  </si>
  <si>
    <t>d)</t>
  </si>
  <si>
    <r>
      <t>See Table 8 and the Discussion section from the DQA Text for a complete example.</t>
    </r>
    <r>
      <rPr>
        <sz val="11"/>
        <color rgb="FF0078D4"/>
        <rFont val="Aptos Narrow"/>
        <family val="2"/>
        <scheme val="minor"/>
      </rPr>
      <t> </t>
    </r>
  </si>
  <si>
    <t> Complete all tables in section 3 of the Scoring Template tab. </t>
  </si>
  <si>
    <t>Enter the process Name and a link or location the process can be source from.</t>
  </si>
  <si>
    <t>Complete the "PROCESS DATA QUALITY EVALUATION” table based on Table 3 of the DQA Text. </t>
  </si>
  <si>
    <t>Complete the “DATA ATTRIBUTES” based on Table 4 of the DQA Text.  </t>
  </si>
  <si>
    <t>Complete the “LCIA METHOD COMPATIBILITY” based on Table 5 of the DQA Text. </t>
  </si>
  <si>
    <t>Complete all tables in section 4 of the Scoring Template </t>
  </si>
  <si>
    <t>The flow data quality evaluation is necessary in assessing the representativeness of the flow with respect to the process it is attempting to model.  </t>
  </si>
  <si>
    <t>Complete the "FLOW DATA QUALITY EVALUATION” table based on metadata and documentation of the process for each of its flows. </t>
  </si>
  <si>
    <t>Once complete, Flow-Level DQIs can then be scored.  The following are the flow-level DQIs to score: </t>
  </si>
  <si>
    <t>Temporal Representativeness: is filled automatically based on the year that was inputted into the flow’s “Year” column.</t>
  </si>
  <si>
    <t>Geographical Representativeness: is manually scored based on the criteria found in the notes on each header of the table.</t>
  </si>
  <si>
    <t>Technological Representativeness: is manually scored based on the criteria found in the notes on each header of the table.</t>
  </si>
  <si>
    <t>Data Collection Methods: is manually scored based on the criteria found in the notes on each header of the table.</t>
  </si>
  <si>
    <t>Reliability: is manually scored based on the criteria found in the notes on each header of the table.</t>
  </si>
  <si>
    <t>When scoring flow-level DQIs, it is necessary to only evaluate the direct metadata and documentation of the model as this is being represented by the flow’s exchange value. If the metadata and documentation does not clearly detail the sources of the exchange values and results of a specific flow, that flow should be scored as 5, and it should be noted that the documentation lacks detail on that specific flow. </t>
  </si>
  <si>
    <t>5.</t>
  </si>
  <si>
    <t>Considerations for when additional upstream processes need to be added: </t>
  </si>
  <si>
    <t>Score aggregations are calculated automatically for the process, but the equations will require adjustments for subsequent process scores. Check if  the aggregate scores are linked between spreadsheets properly. When several process scores are evaluated, the overall data quality score will need to be calculated using a weighted sum. See below for more details.  </t>
  </si>
  <si>
    <t>6.</t>
  </si>
  <si>
    <r>
      <rPr>
        <u/>
        <sz val="11"/>
        <color rgb="FF000000"/>
        <rFont val="Aptos Narrow"/>
        <family val="2"/>
      </rPr>
      <t>Score aggregation</t>
    </r>
    <r>
      <rPr>
        <u/>
        <sz val="11"/>
        <color rgb="FF881798"/>
        <rFont val="Aptos Narrow"/>
        <family val="2"/>
      </rPr>
      <t>:</t>
    </r>
    <r>
      <rPr>
        <u/>
        <sz val="11"/>
        <color rgb="FF000000"/>
        <rFont val="Aptos Narrow"/>
        <family val="2"/>
      </rPr>
      <t xml:space="preserve"> When several processes are evaluated for one dataset, the data quality score will be determined via a weighted summation of individual process scores. See the example in the template. </t>
    </r>
  </si>
  <si>
    <t>Calculate the total impact percentage represented by the process by subtracting the percentage impact of other contributing flows.  </t>
  </si>
  <si>
    <t>Create a score aggregation matrix for processes contributing more than 10% of the total GHG impact by copying and pasting the scoring matrix into the “DQA Scoring Matrix.” Make sure to link the cells with the template sheet.  </t>
  </si>
  <si>
    <t>Scale the contribution percentages to 100% to determine the relative weight of each scored process (see the example).  </t>
  </si>
  <si>
    <t>Format the weights as decimals and complete the weighted scoring by multiplying each process score by its respective weight before summing.  </t>
  </si>
  <si>
    <t>Process and Flow Scoring According to Data Quality Assessment Method</t>
  </si>
  <si>
    <t>Cell Type Key</t>
  </si>
  <si>
    <t>User should input value or text</t>
  </si>
  <si>
    <t xml:space="preserve">User should input value; linked to aggregation matrix </t>
  </si>
  <si>
    <t>Calculated Cells (DO NOT EDIT)</t>
  </si>
  <si>
    <t>Calculated cells linked to aggregation matrix (DO NOT EDIT)</t>
  </si>
  <si>
    <t>1) Enter the use case values describing the physical system that the process or product system for evaluation are intended to represent.</t>
  </si>
  <si>
    <t>USE CASE DATA QUALITY ASSESSMENT INPUTS</t>
  </si>
  <si>
    <t>Data Quality Indicator (DQI)</t>
  </si>
  <si>
    <t>Use Case Value</t>
  </si>
  <si>
    <t>Year of Data Use</t>
  </si>
  <si>
    <t>Geographical Resolution</t>
  </si>
  <si>
    <t>Technology: Process Design</t>
  </si>
  <si>
    <t>Technology: Operating Conditions</t>
  </si>
  <si>
    <t>Technology: Material Quality/Type</t>
  </si>
  <si>
    <t>Technology: Process Scale</t>
  </si>
  <si>
    <t>2) Enter results from the cradle-to-gate evaluation for the product system that is being evaluated</t>
  </si>
  <si>
    <t>LCIA method to assess GHG contribution available at: https://catalog.data.gov/dataset/characterization-factors-for-construction-material-epd-indicators-iso21930-lcia-us-v0-1</t>
  </si>
  <si>
    <t>UPSTREAM PROCESS INCLUSION EVALUATION</t>
  </si>
  <si>
    <t>Contribution [%]</t>
  </si>
  <si>
    <t>Process</t>
  </si>
  <si>
    <t>Exchange Value</t>
  </si>
  <si>
    <t>Flow Unit</t>
  </si>
  <si>
    <t>Cradle-to-Gate Impact
(kg CO2 eq)</t>
  </si>
  <si>
    <t>Include? (Y/N)</t>
  </si>
  <si>
    <t>Product System</t>
  </si>
  <si>
    <t>Reference flow value</t>
  </si>
  <si>
    <t>enter unit</t>
  </si>
  <si>
    <t>enter value</t>
  </si>
  <si>
    <t>enter percentage value without '%'</t>
  </si>
  <si>
    <t>flow name</t>
  </si>
  <si>
    <t>input/output flow value</t>
  </si>
  <si>
    <t>3) Enter results of the process level data quality evaluation (including data attributes and LCIA method compatibility)</t>
  </si>
  <si>
    <t>Process Name</t>
  </si>
  <si>
    <t>enter name</t>
  </si>
  <si>
    <t>Process Link</t>
  </si>
  <si>
    <t>enter link</t>
  </si>
  <si>
    <t>PROCESS DATA QUALITY EVALUATION</t>
  </si>
  <si>
    <t>DATA ATTRIBUTES</t>
  </si>
  <si>
    <t>Reviewed</t>
  </si>
  <si>
    <t>Flow Completeness</t>
  </si>
  <si>
    <t>Range Data Completeness</t>
  </si>
  <si>
    <t>Reproducibility</t>
  </si>
  <si>
    <t>Free-to-Use &amp; Publicly Accessible</t>
  </si>
  <si>
    <t>Maintained</t>
  </si>
  <si>
    <t>Interoperable</t>
  </si>
  <si>
    <t>PROCESS DATA QUALITY INFORMATION
~ Enter data from the process that will be used to generate a 1-5 score ~</t>
  </si>
  <si>
    <t>enter response</t>
  </si>
  <si>
    <t>PROCESS DATA QUALITY SCORES
~ Enter a 1-5 score based on the process data quality evaluation responses~</t>
  </si>
  <si>
    <t>enter score</t>
  </si>
  <si>
    <t>LCIA METHOD COMPATIBILITY</t>
  </si>
  <si>
    <t>Impact Category</t>
  </si>
  <si>
    <t>Identified compatibility with impact assessment category (score as 1)</t>
  </si>
  <si>
    <t>Known flows missing (score as 3)</t>
  </si>
  <si>
    <t>Not Compatible (or unknown) (score as 5)</t>
  </si>
  <si>
    <t>Greenhouse Gases</t>
  </si>
  <si>
    <t>Ozone Depletion Potential</t>
  </si>
  <si>
    <t>Eutrophication Potential</t>
  </si>
  <si>
    <t>Acidification Potential</t>
  </si>
  <si>
    <t>Photochemical Oxidant Creation Potential</t>
  </si>
  <si>
    <t>LCIA Compatibility Average</t>
  </si>
  <si>
    <t>4) Enter results of the flow level data quality evaluation</t>
  </si>
  <si>
    <t>FLOW DATA QUALITY EVALUATION</t>
  </si>
  <si>
    <t>Flow</t>
  </si>
  <si>
    <t>Flow Type</t>
  </si>
  <si>
    <t>Direction</t>
  </si>
  <si>
    <t>Exchange Impacts
(flow amount*
characterization factor)</t>
  </si>
  <si>
    <t>Year</t>
  </si>
  <si>
    <t>Geography</t>
  </si>
  <si>
    <t>enter 'technosphere' or 'elementary' accordingly</t>
  </si>
  <si>
    <t>enter 'input' or 'output' accordingly</t>
  </si>
  <si>
    <t>Aggregated Score</t>
  </si>
  <si>
    <t>FLOW DATA QUALITY SCORES</t>
  </si>
  <si>
    <t>Temporal</t>
  </si>
  <si>
    <t>Geographical</t>
  </si>
  <si>
    <t>Technological</t>
  </si>
  <si>
    <t>Data Collection</t>
  </si>
  <si>
    <t>Reliability</t>
  </si>
  <si>
    <t>5) Upstream process and flow level evaluations</t>
  </si>
  <si>
    <t>COPY AND PASTE STEPS 3-4 HERE FOR ANY UPSTREAM PROCESS WITH A CRADLE-TO-GRAVE IMPACT THAT IS &gt;10% ( i.e. if the 'Include?' column from step 2 has a row value of 'YES )</t>
  </si>
  <si>
    <t>Data Quality Score Aggregation</t>
  </si>
  <si>
    <t xml:space="preserve">** See the notes on cells in the DQA Matrix Example tab explaining how to setup the spreadsheet and calculated the values in each cell. </t>
  </si>
  <si>
    <t>Weighting By GHG Contribution</t>
  </si>
  <si>
    <t>Total Represented (%)</t>
  </si>
  <si>
    <t>&gt;</t>
  </si>
  <si>
    <t>Scale to 100%</t>
  </si>
  <si>
    <t>Decimal format</t>
  </si>
  <si>
    <t>Final cradle-to-gate aggregated score</t>
  </si>
  <si>
    <t>Indicator</t>
  </si>
  <si>
    <r>
      <rPr>
        <sz val="11"/>
        <color theme="0"/>
        <rFont val="Aptos Narrow"/>
        <family val="2"/>
        <scheme val="minor"/>
      </rPr>
      <t>Priority Importance Weighting Factor (lower number = higher priority weighting)</t>
    </r>
  </si>
  <si>
    <t>&lt;Insert full dataset name, including 
the database and version&gt;</t>
  </si>
  <si>
    <t xml:space="preserve">Aggregated DQI Score (between 1 and 5) </t>
  </si>
  <si>
    <t xml:space="preserve">Aggregated DQI Score * Priority Importance Weighting Factor </t>
  </si>
  <si>
    <t>Aggregated Flow-Level DQI (to be assessed for flows influencing GHG)</t>
  </si>
  <si>
    <t xml:space="preserve">Temporal Representativeness </t>
  </si>
  <si>
    <t xml:space="preserve">Geographical Representativeness </t>
  </si>
  <si>
    <t xml:space="preserve">Technological Representativeness </t>
  </si>
  <si>
    <t>Data Collection Methods</t>
  </si>
  <si>
    <t>Process-level DQI</t>
  </si>
  <si>
    <t xml:space="preserve">Data Attributes </t>
  </si>
  <si>
    <t xml:space="preserve">Reproducibility </t>
  </si>
  <si>
    <t>LCIA Method Compatibility</t>
  </si>
  <si>
    <t>Total</t>
  </si>
  <si>
    <t>% Contribution (individual process), above</t>
  </si>
  <si>
    <t>TRACI FLOWS</t>
  </si>
  <si>
    <t>Petroleum refining, at refinery OUTPUTS</t>
  </si>
  <si>
    <t>Crude oil, on-shore import, at extraction OUTPUTS</t>
  </si>
  <si>
    <t>Crude oil, on-shore domestic, at extraction OUTPUTS</t>
  </si>
  <si>
    <t>Category</t>
  </si>
  <si>
    <t>Factor</t>
  </si>
  <si>
    <t>Unit</t>
  </si>
  <si>
    <t>Costs/Revenues</t>
  </si>
  <si>
    <t>Uncertainty</t>
  </si>
  <si>
    <t>Avoided product</t>
  </si>
  <si>
    <t>Provider</t>
  </si>
  <si>
    <t>Data quality entry</t>
  </si>
  <si>
    <t>Location</t>
  </si>
  <si>
    <t>Description</t>
  </si>
  <si>
    <t>Amount</t>
  </si>
  <si>
    <t>in TRACI?</t>
  </si>
  <si>
    <t>1,1,1-Trichloroethane</t>
  </si>
  <si>
    <t>Elementary Flows/emission/air</t>
  </si>
  <si>
    <t>kg CO2 eq/kg</t>
  </si>
  <si>
    <t>none</t>
  </si>
  <si>
    <t>kg</t>
  </si>
  <si>
    <t>Crude oil, at extraction</t>
  </si>
  <si>
    <t>Technosphere Flows/21: Mining, Quarrying, and Oil and Gas Extraction/2111: Oil and Gas Extraction</t>
  </si>
  <si>
    <t>Elementary Flows/emission/air/troposphere/rural</t>
  </si>
  <si>
    <t>1,1,2,2-Tetrachloroethane</t>
  </si>
  <si>
    <t>Disposal, solid waste, process, to sanitary landfill</t>
  </si>
  <si>
    <t>Technosphere Flows/CUTOFF Flows</t>
  </si>
  <si>
    <t>1,2-Dichloroethane</t>
  </si>
  <si>
    <t>Elementary Flows/emission/air/stratosphere</t>
  </si>
  <si>
    <t>1,1,2-Trichloroethane</t>
  </si>
  <si>
    <t>1,1-Dichloroethane</t>
  </si>
  <si>
    <t>1,2,3,4,6,7,8,9-Octachlorodibenzo-p-dioxin</t>
  </si>
  <si>
    <t>Elementary Flows/emission/air/troposphere/urban</t>
  </si>
  <si>
    <t>1,2,3,4,6,7,8,9-Octachlorodibenzofuran</t>
  </si>
  <si>
    <t>Carbon dioxide</t>
  </si>
  <si>
    <t>1,2,3,4,6,7,8-Heptachlorodibenzo-p-dioxin</t>
  </si>
  <si>
    <t>1,1-Dichloroethylene</t>
  </si>
  <si>
    <t>1,2,3,4,6,7,8-Heptachlorodibenzofuran</t>
  </si>
  <si>
    <t>1,2-Butadiene</t>
  </si>
  <si>
    <t>Proxy for butadiene</t>
  </si>
  <si>
    <t>Elementary Flows/emission/air/troposphere/high</t>
  </si>
  <si>
    <t>Elementary Flows/emission/water</t>
  </si>
  <si>
    <t>1,2-Dichloropropane</t>
  </si>
  <si>
    <t>1,2,3,4,7,8,9-Heptachlorodibenzofuran</t>
  </si>
  <si>
    <t>1,3-Dichloropropene</t>
  </si>
  <si>
    <t>1,2,3,4,7,8-Hexachlorodibenzo-p-dioxin</t>
  </si>
  <si>
    <t>1,4-Dioxane</t>
  </si>
  <si>
    <t>Elementary Flows/emission/air/troposphere/very high</t>
  </si>
  <si>
    <t>1,2,3,4,7,8-Hexachlorodibenzofuran</t>
  </si>
  <si>
    <t>2,2,4-Trimethylpentane</t>
  </si>
  <si>
    <t>Carbon tetrachloride</t>
  </si>
  <si>
    <t>2-Ethoxyethanol</t>
  </si>
  <si>
    <t>1,2,3,6,7,8-Hexachlorodibenzo-p-dioxin</t>
  </si>
  <si>
    <t>2-Methoxyethanol</t>
  </si>
  <si>
    <t>Carbon tetrafluoride</t>
  </si>
  <si>
    <t>2-Methylnaphthalene</t>
  </si>
  <si>
    <t>1,2,3,6,7,8-Hexachlorodibenzofuran</t>
  </si>
  <si>
    <t>3-Methylcholanthrene</t>
  </si>
  <si>
    <t>CFC-11</t>
  </si>
  <si>
    <t>1,2,3,7,8,9-Hexachlorodibenzo-p-dioxin</t>
  </si>
  <si>
    <t>7,12-Dimethylbenz[a]anthracene</t>
  </si>
  <si>
    <t>Acenaphthene</t>
  </si>
  <si>
    <t>CFC-113</t>
  </si>
  <si>
    <t>1,2,3,7,8,9-Hexachlorodibenzofuran</t>
  </si>
  <si>
    <t>Acenaphthylene</t>
  </si>
  <si>
    <t>1,2,3,7,8-Pentachlorodibenzo-p-dioxin</t>
  </si>
  <si>
    <t>Acetaldehyde</t>
  </si>
  <si>
    <t>Acetophenone</t>
  </si>
  <si>
    <t>CFC-114</t>
  </si>
  <si>
    <t>1,2,3,7,8-Pentachlorodibenzofuran</t>
  </si>
  <si>
    <t>Acrolein</t>
  </si>
  <si>
    <t>1,2,4-Trichlorobenzene</t>
  </si>
  <si>
    <t>Acrylamide</t>
  </si>
  <si>
    <t>CFC-12</t>
  </si>
  <si>
    <t>1,2,4-Trimethylbenzene</t>
  </si>
  <si>
    <t>Ammonia</t>
  </si>
  <si>
    <t>Anthracene</t>
  </si>
  <si>
    <t>CFC-13</t>
  </si>
  <si>
    <t>Aromatic hydrocarbons</t>
  </si>
  <si>
    <t>Chlorofluorocarbons</t>
  </si>
  <si>
    <t>1,3-Butadiene</t>
  </si>
  <si>
    <t>Chloroform</t>
  </si>
  <si>
    <t>Arsenic</t>
  </si>
  <si>
    <t>Benz[a]anthracene</t>
  </si>
  <si>
    <t>1-Butanol</t>
  </si>
  <si>
    <t>Benzene</t>
  </si>
  <si>
    <t>Chloromethane</t>
  </si>
  <si>
    <t>1-Methylnaphthalene</t>
  </si>
  <si>
    <t>Benzo(b)fluoranthene</t>
  </si>
  <si>
    <t>Benzo[a]pyrene</t>
  </si>
  <si>
    <t>2,3,4,6,7,8-Hexachlorodibenzofuran</t>
  </si>
  <si>
    <t>Benzo[e]pyrene</t>
  </si>
  <si>
    <t>Dibromomethane</t>
  </si>
  <si>
    <t>Benzo[ghi]perylene</t>
  </si>
  <si>
    <t>Ethane, 1-ethoxy-1,1,2,2-tetrafluoro-</t>
  </si>
  <si>
    <t>2,3,4,7,8-Pentachlorodibenzofuran</t>
  </si>
  <si>
    <t>Benzo[k]fluoranthene</t>
  </si>
  <si>
    <t>Halon 1211</t>
  </si>
  <si>
    <t>Beryllium</t>
  </si>
  <si>
    <t>2,3,7,8-Tetrachlorodibenzo-p-dioxin</t>
  </si>
  <si>
    <t>Biphenyl</t>
  </si>
  <si>
    <t>Halon 1301</t>
  </si>
  <si>
    <t>Bromide</t>
  </si>
  <si>
    <t>2,3,7,8-Tetrachlorodibenzofuran</t>
  </si>
  <si>
    <t>Cadmium</t>
  </si>
  <si>
    <t>HCFC-123</t>
  </si>
  <si>
    <t>2,4,5-Trichlorophenol</t>
  </si>
  <si>
    <t>Carbon disulfide</t>
  </si>
  <si>
    <t>HCFC-124</t>
  </si>
  <si>
    <t>2,4,6-Trichlorophenol</t>
  </si>
  <si>
    <t>Carbon monoxide</t>
  </si>
  <si>
    <t>HCFC-141b</t>
  </si>
  <si>
    <t>2,4-Dimethylphenol</t>
  </si>
  <si>
    <t>Carbonyl sulfide</t>
  </si>
  <si>
    <t>HCFC-21</t>
  </si>
  <si>
    <t>Chloride</t>
  </si>
  <si>
    <t>2,4-Dinitrophenol</t>
  </si>
  <si>
    <t>Chlorine</t>
  </si>
  <si>
    <t>HCFC-22</t>
  </si>
  <si>
    <t>Elementary Flows/emission/air/indoor</t>
  </si>
  <si>
    <t>2,4-Dinitrotoluene</t>
  </si>
  <si>
    <t>Chlorobenzene</t>
  </si>
  <si>
    <t>Chloroethane</t>
  </si>
  <si>
    <t xml:space="preserve">Proxy for Ethene, chloro- </t>
  </si>
  <si>
    <t>Hexafluoroethane</t>
  </si>
  <si>
    <t>Proxy for CFC-10</t>
  </si>
  <si>
    <t>2-Nitropropane</t>
  </si>
  <si>
    <t>HFC-125</t>
  </si>
  <si>
    <t>3,3'-Dichlorobenzidine</t>
  </si>
  <si>
    <t>HFC-134a</t>
  </si>
  <si>
    <t>3,3'-Dimethoxybenzidine</t>
  </si>
  <si>
    <t xml:space="preserve">Proxy for Methane, dichloro-, HCC-30 </t>
  </si>
  <si>
    <t>3,3'-Dimethylbenzidine</t>
  </si>
  <si>
    <t>Chromium(III)</t>
  </si>
  <si>
    <t>Chromium(IV)</t>
  </si>
  <si>
    <t>HFC-143</t>
  </si>
  <si>
    <t>4-Dimethylaminoazobenzene</t>
  </si>
  <si>
    <t>Chrysene</t>
  </si>
  <si>
    <t>HFC-143a</t>
  </si>
  <si>
    <t>Cobalt</t>
  </si>
  <si>
    <t>HFC-152a</t>
  </si>
  <si>
    <t>Copper</t>
  </si>
  <si>
    <t>Cresol</t>
  </si>
  <si>
    <t>Cumene</t>
  </si>
  <si>
    <t>HFC-23</t>
  </si>
  <si>
    <t>Cyanamide</t>
  </si>
  <si>
    <t>Acetamide</t>
  </si>
  <si>
    <t>Dibenz[a,h]anthracene</t>
  </si>
  <si>
    <t>HFC-245fa</t>
  </si>
  <si>
    <t>Acetonitrile</t>
  </si>
  <si>
    <t>Proxy for Methane, bromo-, Halon 1001</t>
  </si>
  <si>
    <t>Proxy for Ethane, 1,2-dibromo-</t>
  </si>
  <si>
    <t>HFC-32</t>
  </si>
  <si>
    <t xml:space="preserve">Proxy for Methane, bromo-, Halon 1001 </t>
  </si>
  <si>
    <t>Hydrochlorofluorocarbons</t>
  </si>
  <si>
    <t>Dichlorobenzene</t>
  </si>
  <si>
    <t>Proxy for Benzene, 1,4-dichloro-</t>
  </si>
  <si>
    <t>Hydrofluorocarbons</t>
  </si>
  <si>
    <t>Diethanolamine</t>
  </si>
  <si>
    <t>Methane</t>
  </si>
  <si>
    <t>Acrylonitrile</t>
  </si>
  <si>
    <t>Ethane, 1,2-dichloro-1-fluoro-</t>
  </si>
  <si>
    <t>Ethylbenzene</t>
  </si>
  <si>
    <t>Aniline</t>
  </si>
  <si>
    <t>Ethylene glycol</t>
  </si>
  <si>
    <t>Ethylene oxide</t>
  </si>
  <si>
    <t>Fluoranthene</t>
  </si>
  <si>
    <t>Methane, (difluoromethoxy)trifluoro-</t>
  </si>
  <si>
    <t>Antimony</t>
  </si>
  <si>
    <t>Fluorene</t>
  </si>
  <si>
    <t>Methyl bromide</t>
  </si>
  <si>
    <t>Antimony compounds</t>
  </si>
  <si>
    <t>Fluoride</t>
  </si>
  <si>
    <t>Formaldehyde</t>
  </si>
  <si>
    <t>Methylene chloride</t>
  </si>
  <si>
    <t>Glycol ethers</t>
  </si>
  <si>
    <t>Asbestos</t>
  </si>
  <si>
    <t>Hexane</t>
  </si>
  <si>
    <t>Barium</t>
  </si>
  <si>
    <t>Hydrazine</t>
  </si>
  <si>
    <t>Nitrogen trifluoride</t>
  </si>
  <si>
    <t>Barium compounds</t>
  </si>
  <si>
    <t>Hydrochloric acid</t>
  </si>
  <si>
    <t>Hydrogen sulfide</t>
  </si>
  <si>
    <t>Nitrous oxide</t>
  </si>
  <si>
    <t>Benz[a]acridine</t>
  </si>
  <si>
    <t>Indeno[1,2,3-cd]pyrene</t>
  </si>
  <si>
    <t>Lead</t>
  </si>
  <si>
    <t>m-Xylene</t>
  </si>
  <si>
    <t>Benzidine</t>
  </si>
  <si>
    <t>Manganese</t>
  </si>
  <si>
    <t>Perfluoropentane</t>
  </si>
  <si>
    <t>Mercury</t>
  </si>
  <si>
    <t>Sulfur hexafluoride</t>
  </si>
  <si>
    <t>Methanol</t>
  </si>
  <si>
    <t>Methyl isobutyl ketone</t>
  </si>
  <si>
    <t>Trifluoro(fluoromethoxy)methane</t>
  </si>
  <si>
    <t>Methyl tert-butyl ether</t>
  </si>
  <si>
    <t>Naphthalene</t>
  </si>
  <si>
    <t>Nickel</t>
  </si>
  <si>
    <t>Benzofluoranthene</t>
  </si>
  <si>
    <t>Nitrogen oxides</t>
  </si>
  <si>
    <t>o-Xylene</t>
  </si>
  <si>
    <t>Biological Oxygen Demand</t>
  </si>
  <si>
    <t>Oils, unspecified</t>
  </si>
  <si>
    <t>Particulate matter, &gt; 2.5μm and ≤ 10μm</t>
  </si>
  <si>
    <t>Bis(2-chloroethyl) ether</t>
  </si>
  <si>
    <t>Particulate matter, ≤ 2.5μm</t>
  </si>
  <si>
    <t>Mass (0.0372 kg/kg output) used for allocation.</t>
  </si>
  <si>
    <t>Bitumen, at refinery</t>
  </si>
  <si>
    <t>Technosphere Flows/31-33: Manufacturing/3241: Petroleum and Coal Products Manufacturing</t>
  </si>
  <si>
    <t>Perylene</t>
  </si>
  <si>
    <t>Phenanthrene</t>
  </si>
  <si>
    <t>Cadmium compounds</t>
  </si>
  <si>
    <t>Phenol</t>
  </si>
  <si>
    <t>Phosphorus</t>
  </si>
  <si>
    <t>Propylene oxide</t>
  </si>
  <si>
    <t>Pyrene</t>
  </si>
  <si>
    <t>Radium-226</t>
  </si>
  <si>
    <t>Selenium</t>
  </si>
  <si>
    <t>Styrene</t>
  </si>
  <si>
    <t>Catechol</t>
  </si>
  <si>
    <t>Sulfate</t>
  </si>
  <si>
    <t>Sulfide</t>
  </si>
  <si>
    <t>Chemical Oxygen Demand</t>
  </si>
  <si>
    <t>Sulfur dioxide</t>
  </si>
  <si>
    <t>Tetrachloroethylene</t>
  </si>
  <si>
    <t>Toluene</t>
  </si>
  <si>
    <t>1.8E-13+3.8E-12</t>
  </si>
  <si>
    <t>Total dissolved solids</t>
  </si>
  <si>
    <t>Total suspended solids</t>
  </si>
  <si>
    <t>Trichloroethylene</t>
  </si>
  <si>
    <t>Volatile organic compounds</t>
  </si>
  <si>
    <t>Chromium</t>
  </si>
  <si>
    <t>Xylene</t>
  </si>
  <si>
    <t>Chromium compounds</t>
  </si>
  <si>
    <t>Zinc</t>
  </si>
  <si>
    <t>Chromium(VI)</t>
  </si>
  <si>
    <t>Cobalt compounds</t>
  </si>
  <si>
    <t>Copper compounds</t>
  </si>
  <si>
    <t>Cyclohexane</t>
  </si>
  <si>
    <t>Dibenzofuran</t>
  </si>
  <si>
    <t>Dibutyl phthalate</t>
  </si>
  <si>
    <t xml:space="preserve">Proxy for Benzene, 1,4-dichloro- </t>
  </si>
  <si>
    <t>Dicyclopentadiene</t>
  </si>
  <si>
    <t>Mass (0.2188 kg/kg output) used for allocation. Conversion to volume used 1.153 L/kg (from a 7.24lb/gal as density factor).</t>
  </si>
  <si>
    <t>Diesel, at refinery</t>
  </si>
  <si>
    <t>l</t>
  </si>
  <si>
    <t>Diisobutyl ketone</t>
  </si>
  <si>
    <t>Epichlorohydrin</t>
  </si>
  <si>
    <t>Ethane, 1,2-dibromo-1,1,2-trifluoro-</t>
  </si>
  <si>
    <t>Ethanol, 2-(2-propoxyethoxy)-</t>
  </si>
  <si>
    <t>Ethylene</t>
  </si>
  <si>
    <t>Ethylene dibromide</t>
  </si>
  <si>
    <t>Mass (0.4213 kg/kg output) used for allocation. Conversion to volume used 1.353 L/kg (from 6.47 lb/gal as density factor).</t>
  </si>
  <si>
    <t>Gasoline, at refinery</t>
  </si>
  <si>
    <t>Glycidol</t>
  </si>
  <si>
    <t>Hexachlorobenzene</t>
  </si>
  <si>
    <t>Hexachlorobutadiene</t>
  </si>
  <si>
    <t>Hexachlorocyclopentadiene</t>
  </si>
  <si>
    <t>Hexachloroethane</t>
  </si>
  <si>
    <t>Hydrofluoric acid</t>
  </si>
  <si>
    <t>Hydrogen cyanide</t>
  </si>
  <si>
    <t>Isophorone</t>
  </si>
  <si>
    <t>Isoprene</t>
  </si>
  <si>
    <t>Mass (0.0910 kg/kg output) used for allocation. Conversion to volume used 1.236 L/kg (from 6.75 lb/gal as density factor).</t>
  </si>
  <si>
    <t>Kerosene, at refinery - RNA</t>
  </si>
  <si>
    <t>Lead compounds</t>
  </si>
  <si>
    <t>100% propane. Mass (0.0266 kg/kg output) used for allocation. Conversion to volume used 1.84 L/kg (from a 4.52 lb/gal as density factor).</t>
  </si>
  <si>
    <t>Liquefied petroleum gas, at refinery - RNA</t>
  </si>
  <si>
    <t>m-Cresol</t>
  </si>
  <si>
    <t>Manganese compounds</t>
  </si>
  <si>
    <t>Mercury compounds</t>
  </si>
  <si>
    <t xml:space="preserve">Proxy for 4-Methyl-2-pentanone </t>
  </si>
  <si>
    <t xml:space="preserve">Proxy for t-Butyl methyl ether </t>
  </si>
  <si>
    <t>Molybdenum trioxide</t>
  </si>
  <si>
    <t>N,N-Dimethylformamide</t>
  </si>
  <si>
    <t>N-Methyl-2-pyrrolidone</t>
  </si>
  <si>
    <t>N-Nitrosodimethylamine</t>
  </si>
  <si>
    <t>Nickel compounds</t>
  </si>
  <si>
    <t>Nitrate compounds</t>
  </si>
  <si>
    <t>Nitrobenzene</t>
  </si>
  <si>
    <t>Nitrogen</t>
  </si>
  <si>
    <t>o-Cresol</t>
  </si>
  <si>
    <t>o-Toluidine</t>
  </si>
  <si>
    <t>Ozone</t>
  </si>
  <si>
    <t>p-Phenylenediamine</t>
  </si>
  <si>
    <t>p-Xylene</t>
  </si>
  <si>
    <t>Particulate matter, ≤ 10μm</t>
  </si>
  <si>
    <t>Pentachlorophenol</t>
  </si>
  <si>
    <t>Mass (0.0596 kg/kg output) used for allocation.</t>
  </si>
  <si>
    <t>Petroleum coke, at refinery - RNA</t>
  </si>
  <si>
    <t>Mass (0.0515 kg/kg output) used for allocation. For internal offgas or material use.</t>
  </si>
  <si>
    <t>Petroleum refining coproduct, at refinery - RNA</t>
  </si>
  <si>
    <t>5.5E-9+5.5E-9</t>
  </si>
  <si>
    <t>Phenol, 2-methoxy-4-methyl-</t>
  </si>
  <si>
    <t>Polychlorinated biphenyls</t>
  </si>
  <si>
    <t>Polycyclic aromatic hydrocarbons</t>
  </si>
  <si>
    <t>6.5E-10+9.3E-19</t>
  </si>
  <si>
    <t>Polycyclic organic matter</t>
  </si>
  <si>
    <t>Propylene</t>
  </si>
  <si>
    <t>Quinoline</t>
  </si>
  <si>
    <t>Mass (0.0451 kg/kg output) used for allocation. Conversion to volume used 1.356 m3/kg (from a density factor of 0.046 lb/ft3 for natural gas).</t>
  </si>
  <si>
    <t>Refinery gas, at refinery - RNA</t>
  </si>
  <si>
    <t>m3</t>
  </si>
  <si>
    <t>Mass (0.0489 kg/kg output) used for allocation. Conversion to volume used 1.059 L/kg (from 7.88 lb/gal as density factor).</t>
  </si>
  <si>
    <t>Residual fuel oil, at refinery - RNA</t>
  </si>
  <si>
    <t>Selenium compounds</t>
  </si>
  <si>
    <t>Silver</t>
  </si>
  <si>
    <t>Silver compounds</t>
  </si>
  <si>
    <t>Sulfur</t>
  </si>
  <si>
    <t>Sulfuric acid</t>
  </si>
  <si>
    <t xml:space="preserve">Proxy for t-Butyl alcohol </t>
  </si>
  <si>
    <t>tert-Butanol</t>
  </si>
  <si>
    <t>Total Organic Carbon</t>
  </si>
  <si>
    <t>Vanadium</t>
  </si>
  <si>
    <t>Vanadium compounds</t>
  </si>
  <si>
    <t>Vinyl acetate</t>
  </si>
  <si>
    <t>Zinc compounds</t>
  </si>
  <si>
    <t>Example Process and Flow Scoring According to Data Quality Assessment Method</t>
  </si>
  <si>
    <t>Text input by user</t>
  </si>
  <si>
    <t xml:space="preserve">User inputs linked to aggregation matrix </t>
  </si>
  <si>
    <t>Process Notes
1) openLCA setup; USLCI flows; ISO21930-LCIA-US LCIA method</t>
  </si>
  <si>
    <t>2) calculate product system for 'Petroleum refining, at refinery'</t>
  </si>
  <si>
    <t>3) check results in the 'Contribution tree' tab</t>
  </si>
  <si>
    <t>--- a) this is to determine weights for datasets with multiple processes</t>
  </si>
  <si>
    <t>4) the following providers for flows into 'Petroleum refining, at refinery' need evaluation:</t>
  </si>
  <si>
    <t>--- a) Crude oil, production mixture, at extraction - US (42.95% of total)</t>
  </si>
  <si>
    <t>----- i) This is the only inflow with &gt;10% of total impacts</t>
  </si>
  <si>
    <t>5) Evaluate Flows</t>
  </si>
  <si>
    <t>1) Enter the use case values describing the scope of the modeling exercise where the model(s) for evaluation are being applied</t>
  </si>
  <si>
    <t>https://catalog.data.gov/dataset/characterization-factors-for-construction-material-epd-indicators-iso21930-lcia-us-v0-1</t>
  </si>
  <si>
    <t xml:space="preserve">U.S. </t>
  </si>
  <si>
    <t>U.S. Petroleum Refining</t>
  </si>
  <si>
    <t>U.S. Refining products: Diesel (process is based on diesel's functional unit), Bitumen, Gasoline, Kerosene, LPG, Petroleum Coke, Petroleum refining coproduct, Refinery gas, Residual Fuel Oil.</t>
  </si>
  <si>
    <t>Industrial Scale Petroleum Refining</t>
  </si>
  <si>
    <t>2) Enter results from the cradle-to-gate evaluation for the model that is being evaluated</t>
  </si>
  <si>
    <t>Petroleum refining, at refinery - US</t>
  </si>
  <si>
    <t>Crude oil, production mixture, at extraction - US</t>
  </si>
  <si>
    <t>Crude oil, on-shore import, at extraction - US</t>
  </si>
  <si>
    <t>Crude oil, on-shore domestic, at extraction - US</t>
  </si>
  <si>
    <t>Crude oil, off-shore import, at extraction - US</t>
  </si>
  <si>
    <t>Crude oil, off-shore domestic, at extraction - US</t>
  </si>
  <si>
    <t>Transport, ocean freighter, diesel powered - US</t>
  </si>
  <si>
    <t>t*km</t>
  </si>
  <si>
    <t>Ethanol, 85%, at blending terminal, 2022 - RNA</t>
  </si>
  <si>
    <t>Natural gas, combusted in industrial boiler - RNA</t>
  </si>
  <si>
    <t>Hydrogen, liquid, synthesis gas, at plant - RNA</t>
  </si>
  <si>
    <t>Electricity, at Grid, US, 2010 - RNA</t>
  </si>
  <si>
    <t>MJ</t>
  </si>
  <si>
    <t>Transport, pipeline, unspecified petroleum products - RNA</t>
  </si>
  <si>
    <t>Transport, train, diesel powered - RNA</t>
  </si>
  <si>
    <t>Natural gas, production mixture, at processing - US</t>
  </si>
  <si>
    <t>Transport, barge, diesel powered - RNA</t>
  </si>
  <si>
    <t>Bituminous coal, combusted in industrial boiler - RNA</t>
  </si>
  <si>
    <t>3) Enter results of the process level data quality evaluation</t>
  </si>
  <si>
    <t xml:space="preserve"> Unit Process: Petroleum refining, at refinery - US</t>
  </si>
  <si>
    <t>https://www.lcacommons.gov/lca-collaboration/National_Renewable_Energy_Laboratory/USLCI_Database_Public/dataset/PROCESS/0aaf1e13-5d80-37f9-b7bb-81a6b8965c71</t>
  </si>
  <si>
    <t>Process Data Quality Evaluation</t>
  </si>
  <si>
    <t>Data Attributes</t>
  </si>
  <si>
    <t>Metadata Data Quality Entry indicates: "Documented review by an internal reviewer". Publication: Franklin Associates (2020). Cradle-to-Gate Life Cycle Analysis of Olefins</t>
  </si>
  <si>
    <t>Metadata Data Quality Entry indicates: "&gt;80% of determined flows have been evaluated and given a value"</t>
  </si>
  <si>
    <t>"UNCERTAINTY ESTIMATION No uncertainty analysis was carried out due to the lack of uncertainty data or probability distributions for key parameters, which are often only available as single point estimates from NETL"</t>
  </si>
  <si>
    <t>Exchange amounts and contributions are completely available and transparent. Appendix available.</t>
  </si>
  <si>
    <t>Process is free and fully accessible to the public</t>
  </si>
  <si>
    <t>Appears annually but no clearly communicated plans for updates</t>
  </si>
  <si>
    <t>Acquired from Federal LCA Commons</t>
  </si>
  <si>
    <t>LCIA Method 
Compatibility</t>
  </si>
  <si>
    <t>Sources</t>
  </si>
  <si>
    <t>Technosphere</t>
  </si>
  <si>
    <t>Input</t>
  </si>
  <si>
    <t>National (US)</t>
  </si>
  <si>
    <t>US EIA, 2016; US EIA, 2017</t>
  </si>
  <si>
    <t>Unverified calculation</t>
  </si>
  <si>
    <t>Ethanol, 85%, at blending terminal - RNA</t>
  </si>
  <si>
    <t>US EIA, 2017.</t>
  </si>
  <si>
    <t>Hydrogen, at plant</t>
  </si>
  <si>
    <t>US eGRID 2016</t>
  </si>
  <si>
    <t>US EIA 2017, Young et al. 2019</t>
  </si>
  <si>
    <t>Natural gas, production mixture, at processing</t>
  </si>
  <si>
    <t>Sulfuric acid, at plant - RNA</t>
  </si>
  <si>
    <t>No detailed source</t>
  </si>
  <si>
    <t>Water</t>
  </si>
  <si>
    <t>Elementary</t>
  </si>
  <si>
    <t>Output</t>
  </si>
  <si>
    <t>EPA  2016; EIA, 2016</t>
  </si>
  <si>
    <t>5) Enter results of the process level data quality evaluation</t>
  </si>
  <si>
    <t>Crude oil, production mixture, at extraction</t>
  </si>
  <si>
    <t>https://www.lcacommons.gov/lca-collaboration/National_Renewable_Energy_Laboratory/USLCI_Database_Public/dataset/PROCESS/e53e0de4-6c90-3519-850b-eb670f2c641b</t>
  </si>
  <si>
    <t>Range Data
Completeness</t>
  </si>
  <si>
    <t>Reviewed by internal reviewer. Publication: Franklin Associates (2020). Cradle-to-Gate Life Cycle Analysis of Olefins.</t>
  </si>
  <si>
    <t>Flows are complete and have been evaluated and given a value</t>
  </si>
  <si>
    <t>UNCERTAINTY ESTIMATION: No uncertainty analysis was carried out due to the lack of uncertainty data or probability distributions for key parameters, which are often only available as single point estimates from NETL</t>
  </si>
  <si>
    <t>Exchange amounts and contributions are completely available and transparent</t>
  </si>
  <si>
    <t>6) Enter results of the flow level data quality evaluation</t>
  </si>
  <si>
    <t>US EIA, 2017; US EPA, 2017</t>
  </si>
  <si>
    <t>7) Enter results of the process level data quality evaluation</t>
  </si>
  <si>
    <t>https://www.lcacommons.gov/lca-collaboration/National_Renewable_Energy_Laboratory/USLCI_Database_Public/dataset/PROCESS/fcbe548c-bcd5-40b2-979c-53df809835f9</t>
  </si>
  <si>
    <t>Range Data 
Completeness</t>
  </si>
  <si>
    <t>Metadata Data Quality Entry indicates: &gt;80% of determined flows have been evaluated and given a value</t>
  </si>
  <si>
    <t>UNCERTAINTY ESTIMATION No uncertainty analysis was carried out due to the lack of uncertainty data or probability distributions for key parameters, which are often only available as single point estimates from NETL.</t>
  </si>
  <si>
    <t>8) Enter results of the flow level data quality evaluation</t>
  </si>
  <si>
    <t>Electricity, at grid - RNA</t>
  </si>
  <si>
    <t>US eGRID, GREET 2017</t>
  </si>
  <si>
    <t>GREET 2017</t>
  </si>
  <si>
    <t>Diesel, combusted in industrial equipment - RNA</t>
  </si>
  <si>
    <t>Gasoline, combusted in equipment - RNA</t>
  </si>
  <si>
    <t>Residual fuel oil, combusted in industrial boiler - RNA</t>
  </si>
  <si>
    <t>Diesel, combusted in industrial boiler - RNA</t>
  </si>
  <si>
    <t xml:space="preserve">  Nitrogen oxides</t>
  </si>
  <si>
    <t xml:space="preserve">  Sulfur dioxide</t>
  </si>
  <si>
    <t xml:space="preserve">  Nitrogen</t>
  </si>
  <si>
    <t>Cooney et al., 2017,</t>
  </si>
  <si>
    <t xml:space="preserve">  1,1,1-Trichloroethane</t>
  </si>
  <si>
    <t xml:space="preserve">  Chloromethane</t>
  </si>
  <si>
    <t xml:space="preserve">  Volatile organic compounds</t>
  </si>
  <si>
    <t>9) Enter results of the process level data quality evaluation</t>
  </si>
  <si>
    <t>https://www.lcacommons.gov/lca-collaboration/National_Renewable_Energy_Laboratory/USLCI_Database_Public/dataset/PROCESS/3dd5638d-cb25-4e78-90c7-8dd98188f733</t>
  </si>
  <si>
    <t>10) Enter results of the flow level data quality evaluation</t>
  </si>
  <si>
    <t>US EPA, 2015</t>
  </si>
  <si>
    <t>Data Quality Score Aggregation Example (based on 'Scoring Example (USLCI))</t>
  </si>
  <si>
    <t>Final cradle-to-gate aggregated DQA score</t>
  </si>
  <si>
    <t>Complete aggregation table for each process, weight by GHG contribution at the end (see calculation columns H:N)</t>
  </si>
  <si>
    <t>Priority Importance Weighting Factor (lower number = higher priority weighting)</t>
  </si>
  <si>
    <t>&lt; Unit Process: Petroleum refining, at refinery - US&gt;</t>
  </si>
  <si>
    <t>Aggregated Flow-level DQI (to be assessed for flows influencing GHG)</t>
  </si>
  <si>
    <t>% Contribution of Cradle-to-Gate Impacts</t>
  </si>
  <si>
    <t>&lt;Crude oil, on-shore import, at extraction - US&gt;</t>
  </si>
  <si>
    <t xml:space="preserve">% Contribution (individual process), above </t>
  </si>
  <si>
    <t>&lt; Crude oil, on-shore domestic, at extraction - US&gt;</t>
  </si>
  <si>
    <t>&lt; Crude oil, production mixture, at extraction&gt;</t>
  </si>
  <si>
    <t>Free-to-Use and Publicly Accessible</t>
  </si>
  <si>
    <t xml:space="preserve">Free-to-Use and Publicly Accessible
</t>
  </si>
  <si>
    <t>Use this link to characterization factors to determine LCIA compatibility: https://catalog.data.gov/dataset/characterization-factors-for-construction-material-epd-indicators-iso21930-lcia-us-v0-1</t>
  </si>
  <si>
    <t>Column G, “Year”, cell E7 (year of data use), and column M, “Temporal”, are linked with an equation that automatically calculates the score in column M.  When copying and pasting tables for additional processes, be aware of the changes in the equation ranges, the “Year” and “Temporal” in their respective columns G and M should be kept consistent.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</si>
</sst>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9" formatCode="0.0000"/>
  </numFmts>
  <fonts count="32" x14ac:knownFonts="1">
    <font>
      <sz val="11"/>
      <color theme="1"/>
      <name val="Aptos Narrow"/>
      <family val="2"/>
      <scheme val="minor"/>
    </font>
    <font>
      <sz val="11"/>
      <color theme="1"/>
      <name val="Aptos Narrow"/>
      <family val="2"/>
      <scheme val="minor"/>
    </font>
    <font>
      <sz val="16"/>
      <color theme="1"/>
      <name val="Aptos Narrow"/>
      <family val="2"/>
      <scheme val="minor"/>
    </font>
    <font>
      <sz val="9"/>
      <color indexed="81"/>
      <name val="Tahoma"/>
      <family val="2"/>
    </font>
    <font>
      <b/>
      <sz val="9"/>
      <color indexed="81"/>
      <name val="Tahoma"/>
      <family val="2"/>
    </font>
    <font>
      <i/>
      <sz val="11"/>
      <color theme="1"/>
      <name val="Aptos Narrow"/>
      <family val="2"/>
      <scheme val="minor"/>
    </font>
    <font>
      <sz val="18"/>
      <color theme="1"/>
      <name val="Aptos Narrow"/>
      <family val="2"/>
      <scheme val="minor"/>
    </font>
    <font>
      <sz val="16"/>
      <color rgb="FFFF0000"/>
      <name val="Aptos Narrow"/>
      <family val="2"/>
      <scheme val="minor"/>
    </font>
    <font>
      <i/>
      <sz val="11"/>
      <name val="Aptos Narrow"/>
      <family val="2"/>
      <scheme val="minor"/>
    </font>
    <font>
      <sz val="14"/>
      <color theme="1"/>
      <name val="Aptos Narrow"/>
      <family val="2"/>
      <scheme val="minor"/>
    </font>
    <font>
      <i/>
      <sz val="14"/>
      <color theme="1"/>
      <name val="Aptos Narrow"/>
      <family val="2"/>
      <scheme val="minor"/>
    </font>
    <font>
      <b/>
      <sz val="11"/>
      <color theme="1"/>
      <name val="Aptos Narrow"/>
      <family val="2"/>
      <scheme val="minor"/>
    </font>
    <font>
      <u/>
      <sz val="11"/>
      <color theme="10"/>
      <name val="Aptos Narrow"/>
      <family val="2"/>
      <scheme val="minor"/>
    </font>
    <font>
      <b/>
      <i/>
      <sz val="11"/>
      <color theme="1"/>
      <name val="Aptos Narrow"/>
      <family val="2"/>
      <scheme val="minor"/>
    </font>
    <font>
      <b/>
      <sz val="16"/>
      <color theme="1"/>
      <name val="Aptos Narrow"/>
      <family val="2"/>
      <scheme val="minor"/>
    </font>
    <font>
      <sz val="11"/>
      <color theme="10"/>
      <name val="Aptos Narrow"/>
      <family val="2"/>
      <scheme val="minor"/>
    </font>
    <font>
      <b/>
      <u/>
      <sz val="11"/>
      <name val="Aptos Narrow"/>
      <family val="2"/>
      <scheme val="minor"/>
    </font>
    <font>
      <sz val="11"/>
      <color rgb="FF000000"/>
      <name val="Aptos Narrow"/>
      <family val="2"/>
      <scheme val="minor"/>
    </font>
    <font>
      <b/>
      <u/>
      <sz val="11"/>
      <color rgb="FF000000"/>
      <name val="Aptos Narrow"/>
      <family val="2"/>
      <scheme val="minor"/>
    </font>
    <font>
      <b/>
      <sz val="11"/>
      <color rgb="FF000000"/>
      <name val="Aptos Narrow"/>
      <family val="2"/>
      <scheme val="minor"/>
    </font>
    <font>
      <u/>
      <sz val="11"/>
      <name val="Aptos Narrow"/>
      <family val="2"/>
      <scheme val="minor"/>
    </font>
    <font>
      <sz val="11"/>
      <name val="Aptos Narrow"/>
      <family val="2"/>
      <scheme val="minor"/>
    </font>
    <font>
      <sz val="11"/>
      <color rgb="FF0078D4"/>
      <name val="Aptos Narrow"/>
      <family val="2"/>
      <scheme val="minor"/>
    </font>
    <font>
      <u/>
      <sz val="11"/>
      <color theme="1" tint="4.9989318521683403E-2"/>
      <name val="Aptos Narrow"/>
      <family val="2"/>
      <scheme val="minor"/>
    </font>
    <font>
      <u/>
      <sz val="11"/>
      <color rgb="FF000000"/>
      <name val="Aptos Narrow"/>
      <family val="2"/>
    </font>
    <font>
      <u/>
      <sz val="11"/>
      <color rgb="FF881798"/>
      <name val="Aptos Narrow"/>
      <family val="2"/>
    </font>
    <font>
      <u/>
      <sz val="11"/>
      <name val="Aptos Narrow"/>
      <family val="2"/>
    </font>
    <font>
      <sz val="16"/>
      <color theme="0"/>
      <name val="Aptos Narrow"/>
      <family val="2"/>
      <scheme val="minor"/>
    </font>
    <font>
      <b/>
      <sz val="14"/>
      <color theme="1"/>
      <name val="Aptos Narrow"/>
      <family val="2"/>
      <scheme val="minor"/>
    </font>
    <font>
      <b/>
      <sz val="14"/>
      <color rgb="FF000000"/>
      <name val="Aptos Narrow"/>
      <family val="2"/>
      <scheme val="minor"/>
    </font>
    <font>
      <sz val="11"/>
      <color theme="0"/>
      <name val="Aptos Narrow"/>
      <family val="2"/>
      <scheme val="minor"/>
    </font>
    <font>
      <sz val="11"/>
      <color rgb="FFFFFFFF"/>
      <name val="Aptos Narrow"/>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2"/>
        <bgColor indexed="64"/>
      </patternFill>
    </fill>
    <fill>
      <patternFill patternType="solid">
        <fgColor rgb="FFF2E4D4"/>
        <bgColor indexed="64"/>
      </patternFill>
    </fill>
    <fill>
      <patternFill patternType="solid">
        <fgColor rgb="FF355B85"/>
        <bgColor indexed="64"/>
      </patternFill>
    </fill>
    <fill>
      <patternFill patternType="solid">
        <fgColor rgb="FF5082BC"/>
        <bgColor indexed="64"/>
      </patternFill>
    </fill>
    <fill>
      <patternFill patternType="solid">
        <fgColor rgb="FFD6E7D9"/>
        <bgColor indexed="64"/>
      </patternFill>
    </fill>
    <fill>
      <patternFill patternType="solid">
        <fgColor rgb="FFF2F2F2"/>
        <bgColor indexed="64"/>
      </patternFill>
    </fill>
    <fill>
      <patternFill patternType="solid">
        <fgColor rgb="FFFFC000"/>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rgb="FF000000"/>
      </right>
      <top style="medium">
        <color rgb="FF000000"/>
      </top>
      <bottom/>
      <diagonal/>
    </border>
    <border>
      <left/>
      <right/>
      <top style="medium">
        <color indexed="64"/>
      </top>
      <bottom style="thin">
        <color indexed="64"/>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style="thin">
        <color rgb="FF000000"/>
      </right>
      <top style="medium">
        <color indexed="64"/>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thin">
        <color indexed="64"/>
      </left>
      <right style="medium">
        <color indexed="64"/>
      </right>
      <top style="medium">
        <color rgb="FF000000"/>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rgb="FF000000"/>
      </right>
      <top style="medium">
        <color indexed="64"/>
      </top>
      <bottom/>
      <diagonal/>
    </border>
    <border>
      <left/>
      <right style="thin">
        <color rgb="FF000000"/>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369">
    <xf numFmtId="0" fontId="0" fillId="0" borderId="0" xfId="0"/>
    <xf numFmtId="11" fontId="0" fillId="0" borderId="0" xfId="0" applyNumberFormat="1"/>
    <xf numFmtId="0" fontId="6" fillId="0" borderId="0" xfId="0" applyFont="1" applyAlignment="1">
      <alignment horizontal="left" vertical="center"/>
    </xf>
    <xf numFmtId="0" fontId="2"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11" fillId="0" borderId="0" xfId="0" applyFont="1" applyAlignment="1">
      <alignment vertical="top"/>
    </xf>
    <xf numFmtId="0" fontId="0" fillId="0" borderId="0" xfId="0" applyAlignment="1">
      <alignment vertical="top"/>
    </xf>
    <xf numFmtId="0" fontId="21" fillId="0" borderId="0" xfId="0" applyFont="1"/>
    <xf numFmtId="0" fontId="17" fillId="0" borderId="0" xfId="0" applyFont="1" applyAlignment="1">
      <alignment horizontal="right" readingOrder="1"/>
    </xf>
    <xf numFmtId="0" fontId="0" fillId="0" borderId="0" xfId="0" applyAlignment="1">
      <alignment horizontal="right" vertical="top"/>
    </xf>
    <xf numFmtId="0" fontId="15" fillId="0" borderId="0" xfId="2" applyFont="1" applyAlignment="1">
      <alignment horizontal="left" vertical="center" wrapText="1"/>
    </xf>
    <xf numFmtId="0" fontId="0" fillId="0" borderId="0" xfId="0" applyAlignment="1">
      <alignment horizontal="center" vertical="center" wrapText="1"/>
    </xf>
    <xf numFmtId="49" fontId="17" fillId="0" borderId="0" xfId="0" applyNumberFormat="1" applyFont="1" applyAlignment="1" applyProtection="1">
      <alignment horizontal="right" readingOrder="1"/>
      <protection locked="0"/>
    </xf>
    <xf numFmtId="0" fontId="0" fillId="0" borderId="0" xfId="0" applyProtection="1">
      <protection locked="0"/>
    </xf>
    <xf numFmtId="49" fontId="19" fillId="0" borderId="0" xfId="0" applyNumberFormat="1" applyFont="1" applyAlignment="1" applyProtection="1">
      <alignment horizontal="right" readingOrder="1"/>
      <protection locked="0"/>
    </xf>
    <xf numFmtId="0" fontId="20" fillId="0" borderId="0" xfId="0" applyFont="1" applyProtection="1">
      <protection locked="0"/>
    </xf>
    <xf numFmtId="0" fontId="21" fillId="0" borderId="0" xfId="0" applyFont="1" applyProtection="1">
      <protection locked="0"/>
    </xf>
    <xf numFmtId="0" fontId="17" fillId="0" borderId="0" xfId="0" applyFont="1" applyAlignment="1" applyProtection="1">
      <alignment horizontal="right" readingOrder="1"/>
      <protection locked="0"/>
    </xf>
    <xf numFmtId="0" fontId="0" fillId="0" borderId="0" xfId="0" applyAlignment="1" applyProtection="1">
      <alignment horizontal="right" vertical="top"/>
      <protection locked="0"/>
    </xf>
    <xf numFmtId="0" fontId="17" fillId="0" borderId="0" xfId="0" applyFont="1" applyProtection="1">
      <protection locked="0"/>
    </xf>
    <xf numFmtId="0" fontId="5" fillId="2" borderId="14" xfId="0" applyFont="1" applyFill="1" applyBorder="1" applyAlignment="1" applyProtection="1">
      <alignment horizontal="center" vertical="center" wrapText="1"/>
      <protection locked="0"/>
    </xf>
    <xf numFmtId="0" fontId="5" fillId="2" borderId="25" xfId="0" applyFont="1" applyFill="1" applyBorder="1" applyAlignment="1" applyProtection="1">
      <alignment horizontal="center" vertical="center" wrapText="1"/>
      <protection locked="0"/>
    </xf>
    <xf numFmtId="0" fontId="5" fillId="2" borderId="44"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6" fillId="0" borderId="0" xfId="0" applyFont="1" applyAlignment="1" applyProtection="1">
      <alignment horizontal="left" vertical="center"/>
      <protection locked="0"/>
    </xf>
    <xf numFmtId="0" fontId="16" fillId="0" borderId="0" xfId="0" applyFont="1" applyProtection="1">
      <protection locked="0"/>
    </xf>
    <xf numFmtId="0" fontId="11" fillId="0" borderId="0" xfId="0" applyFont="1" applyAlignment="1" applyProtection="1">
      <alignment vertical="top"/>
      <protection locked="0"/>
    </xf>
    <xf numFmtId="0" fontId="18" fillId="0" borderId="0" xfId="2" applyFont="1" applyAlignment="1" applyProtection="1">
      <alignment vertical="center"/>
      <protection locked="0"/>
    </xf>
    <xf numFmtId="0" fontId="0" fillId="0" borderId="0" xfId="0" applyAlignment="1">
      <alignment vertical="center" wrapText="1"/>
    </xf>
    <xf numFmtId="0" fontId="11" fillId="0" borderId="23" xfId="0" applyFont="1" applyBorder="1" applyAlignment="1">
      <alignment vertical="center"/>
    </xf>
    <xf numFmtId="0" fontId="11" fillId="0" borderId="34" xfId="0" applyFont="1" applyBorder="1" applyAlignment="1">
      <alignment vertical="center"/>
    </xf>
    <xf numFmtId="0" fontId="11" fillId="0" borderId="34" xfId="0" applyFont="1" applyBorder="1" applyAlignment="1">
      <alignment vertical="center" wrapText="1"/>
    </xf>
    <xf numFmtId="0" fontId="0" fillId="0" borderId="23" xfId="0" applyBorder="1" applyAlignment="1">
      <alignment vertical="center"/>
    </xf>
    <xf numFmtId="0" fontId="0" fillId="0" borderId="34" xfId="0" applyBorder="1" applyAlignment="1">
      <alignment vertical="center"/>
    </xf>
    <xf numFmtId="2" fontId="13" fillId="0" borderId="23" xfId="1" applyNumberFormat="1" applyFont="1" applyBorder="1" applyAlignment="1">
      <alignment vertical="center"/>
    </xf>
    <xf numFmtId="2" fontId="13" fillId="0" borderId="34" xfId="1" applyNumberFormat="1" applyFont="1" applyBorder="1" applyAlignment="1">
      <alignment vertical="center"/>
    </xf>
    <xf numFmtId="0" fontId="11" fillId="0" borderId="23" xfId="0" applyFont="1" applyBorder="1" applyAlignment="1" applyProtection="1">
      <alignment vertical="center"/>
      <protection locked="0"/>
    </xf>
    <xf numFmtId="0" fontId="11" fillId="0" borderId="2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71" xfId="0" applyBorder="1" applyAlignment="1" applyProtection="1">
      <alignment vertical="center"/>
      <protection locked="0"/>
    </xf>
    <xf numFmtId="0" fontId="26" fillId="0" borderId="0" xfId="0" applyFont="1" applyProtection="1">
      <protection locked="0"/>
    </xf>
    <xf numFmtId="0" fontId="0" fillId="0" borderId="0" xfId="0" applyAlignment="1">
      <alignment vertical="center"/>
    </xf>
    <xf numFmtId="0" fontId="2" fillId="0" borderId="0" xfId="0" applyFont="1" applyAlignment="1">
      <alignment horizontal="center" vertical="center"/>
    </xf>
    <xf numFmtId="0" fontId="28" fillId="7" borderId="75" xfId="0" applyFont="1" applyFill="1" applyBorder="1" applyAlignment="1" applyProtection="1">
      <alignment horizontal="center" vertical="center"/>
      <protection locked="0"/>
    </xf>
    <xf numFmtId="0" fontId="28" fillId="7" borderId="78" xfId="0" applyFont="1" applyFill="1" applyBorder="1" applyAlignment="1" applyProtection="1">
      <alignment horizontal="center" vertical="center" wrapText="1"/>
      <protection locked="0"/>
    </xf>
    <xf numFmtId="0" fontId="28" fillId="7" borderId="78" xfId="0" applyFont="1" applyFill="1" applyBorder="1" applyAlignment="1" applyProtection="1">
      <alignment horizontal="center" vertical="center"/>
      <protection locked="0"/>
    </xf>
    <xf numFmtId="0" fontId="28" fillId="7" borderId="79" xfId="0" applyFont="1" applyFill="1" applyBorder="1" applyAlignment="1" applyProtection="1">
      <alignment horizontal="center" vertical="center" wrapText="1"/>
      <protection locked="0"/>
    </xf>
    <xf numFmtId="0" fontId="28" fillId="7" borderId="16" xfId="0" applyFont="1" applyFill="1" applyBorder="1" applyAlignment="1" applyProtection="1">
      <alignment horizontal="center" vertical="center"/>
      <protection locked="0"/>
    </xf>
    <xf numFmtId="0" fontId="28" fillId="7" borderId="6" xfId="0" applyFont="1" applyFill="1" applyBorder="1" applyAlignment="1" applyProtection="1">
      <alignment horizontal="center" vertical="center"/>
      <protection locked="0"/>
    </xf>
    <xf numFmtId="0" fontId="28" fillId="7" borderId="6" xfId="0" applyFont="1" applyFill="1" applyBorder="1" applyAlignment="1" applyProtection="1">
      <alignment horizontal="center" vertical="center" wrapText="1"/>
      <protection locked="0"/>
    </xf>
    <xf numFmtId="0" fontId="28" fillId="7" borderId="17" xfId="0" applyFont="1" applyFill="1" applyBorder="1" applyAlignment="1" applyProtection="1">
      <alignment horizontal="center" vertical="center"/>
      <protection locked="0"/>
    </xf>
    <xf numFmtId="0" fontId="28" fillId="7" borderId="80" xfId="0" applyFont="1" applyFill="1" applyBorder="1" applyAlignment="1" applyProtection="1">
      <alignment horizontal="right" vertical="center"/>
      <protection locked="0"/>
    </xf>
    <xf numFmtId="0" fontId="9" fillId="8" borderId="45" xfId="0" applyFont="1" applyFill="1" applyBorder="1" applyAlignment="1" applyProtection="1">
      <alignment horizontal="right" vertical="center"/>
      <protection locked="0"/>
    </xf>
    <xf numFmtId="0" fontId="9" fillId="8" borderId="18" xfId="0" applyFont="1" applyFill="1" applyBorder="1" applyAlignment="1" applyProtection="1">
      <alignment horizontal="right" vertical="center"/>
      <protection locked="0"/>
    </xf>
    <xf numFmtId="0" fontId="9" fillId="8" borderId="20" xfId="0" applyFont="1" applyFill="1" applyBorder="1" applyAlignment="1" applyProtection="1">
      <alignment horizontal="right" vertical="center" wrapText="1"/>
      <protection locked="0"/>
    </xf>
    <xf numFmtId="0" fontId="28" fillId="7" borderId="16" xfId="0" applyFont="1" applyFill="1" applyBorder="1" applyAlignment="1" applyProtection="1">
      <alignment horizontal="right" vertical="center"/>
      <protection locked="0"/>
    </xf>
    <xf numFmtId="0" fontId="28" fillId="7" borderId="17" xfId="0" applyFont="1" applyFill="1" applyBorder="1" applyAlignment="1" applyProtection="1">
      <alignment horizontal="center" vertical="center" wrapText="1"/>
      <protection locked="0"/>
    </xf>
    <xf numFmtId="0" fontId="28" fillId="7" borderId="84" xfId="0" applyFont="1" applyFill="1" applyBorder="1" applyAlignment="1" applyProtection="1">
      <alignment horizontal="center" vertical="center"/>
      <protection locked="0"/>
    </xf>
    <xf numFmtId="0" fontId="28" fillId="7" borderId="85" xfId="0" applyFont="1" applyFill="1" applyBorder="1" applyAlignment="1" applyProtection="1">
      <alignment horizontal="center" vertical="center"/>
      <protection locked="0"/>
    </xf>
    <xf numFmtId="0" fontId="28" fillId="7" borderId="85" xfId="0" applyFont="1" applyFill="1" applyBorder="1" applyAlignment="1" applyProtection="1">
      <alignment horizontal="center" vertical="center" wrapText="1"/>
      <protection locked="0"/>
    </xf>
    <xf numFmtId="0" fontId="28" fillId="7" borderId="86" xfId="0" applyFont="1" applyFill="1" applyBorder="1" applyAlignment="1" applyProtection="1">
      <alignment horizontal="center" vertical="center" wrapText="1"/>
      <protection locked="0"/>
    </xf>
    <xf numFmtId="0" fontId="28" fillId="7" borderId="35" xfId="0" applyFont="1" applyFill="1" applyBorder="1" applyAlignment="1" applyProtection="1">
      <alignment horizontal="center" vertical="center"/>
      <protection locked="0"/>
    </xf>
    <xf numFmtId="0" fontId="28" fillId="7" borderId="36" xfId="0" applyFont="1" applyFill="1" applyBorder="1" applyAlignment="1" applyProtection="1">
      <alignment horizontal="center" vertical="center"/>
      <protection locked="0"/>
    </xf>
    <xf numFmtId="0" fontId="28" fillId="7" borderId="36" xfId="0" applyFont="1" applyFill="1" applyBorder="1" applyAlignment="1" applyProtection="1">
      <alignment horizontal="center" vertical="center" wrapText="1"/>
      <protection locked="0"/>
    </xf>
    <xf numFmtId="0" fontId="28" fillId="7" borderId="38" xfId="0"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0" fontId="0" fillId="0" borderId="0" xfId="0" applyAlignment="1">
      <alignment horizontal="left" vertical="center" wrapText="1"/>
    </xf>
    <xf numFmtId="0" fontId="9" fillId="8" borderId="50" xfId="0" applyFont="1" applyFill="1" applyBorder="1" applyAlignment="1" applyProtection="1">
      <alignment horizontal="right" vertical="center"/>
      <protection locked="0"/>
    </xf>
    <xf numFmtId="0" fontId="9" fillId="8" borderId="61" xfId="0" applyFont="1" applyFill="1" applyBorder="1" applyAlignment="1" applyProtection="1">
      <alignment horizontal="right" vertical="center"/>
      <protection locked="0"/>
    </xf>
    <xf numFmtId="0" fontId="9" fillId="8" borderId="52" xfId="0" applyFont="1" applyFill="1" applyBorder="1" applyAlignment="1" applyProtection="1">
      <alignment horizontal="right" vertical="center"/>
      <protection locked="0"/>
    </xf>
    <xf numFmtId="0" fontId="2" fillId="0" borderId="0" xfId="0" applyFont="1" applyAlignment="1">
      <alignment vertical="center" wrapText="1"/>
    </xf>
    <xf numFmtId="2" fontId="5" fillId="2" borderId="45" xfId="1" applyNumberFormat="1" applyFont="1" applyFill="1" applyBorder="1" applyAlignment="1" applyProtection="1">
      <alignment horizontal="center" vertical="center"/>
      <protection locked="0"/>
    </xf>
    <xf numFmtId="0" fontId="5" fillId="2" borderId="46" xfId="0" applyFont="1" applyFill="1" applyBorder="1" applyAlignment="1" applyProtection="1">
      <alignment horizontal="left" vertical="center"/>
      <protection locked="0"/>
    </xf>
    <xf numFmtId="0" fontId="5" fillId="2" borderId="46" xfId="0" applyFont="1" applyFill="1" applyBorder="1" applyAlignment="1" applyProtection="1">
      <alignment vertical="center"/>
      <protection locked="0"/>
    </xf>
    <xf numFmtId="2" fontId="5" fillId="2" borderId="18"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left" vertical="center"/>
      <protection locked="0"/>
    </xf>
    <xf numFmtId="0" fontId="5" fillId="2" borderId="1" xfId="0" applyFont="1" applyFill="1" applyBorder="1" applyAlignment="1" applyProtection="1">
      <alignment vertical="center"/>
      <protection locked="0"/>
    </xf>
    <xf numFmtId="2" fontId="5" fillId="2" borderId="20" xfId="1" applyNumberFormat="1" applyFont="1" applyFill="1" applyBorder="1" applyAlignment="1" applyProtection="1">
      <alignment horizontal="center" vertical="center"/>
      <protection locked="0"/>
    </xf>
    <xf numFmtId="0" fontId="5" fillId="2" borderId="3" xfId="0" applyFont="1" applyFill="1" applyBorder="1" applyAlignment="1" applyProtection="1">
      <alignment horizontal="left" vertical="center"/>
      <protection locked="0"/>
    </xf>
    <xf numFmtId="0" fontId="5" fillId="2" borderId="3" xfId="0" applyFont="1" applyFill="1" applyBorder="1" applyAlignment="1" applyProtection="1">
      <alignment vertical="center"/>
      <protection locked="0"/>
    </xf>
    <xf numFmtId="0" fontId="2" fillId="0" borderId="0" xfId="0" applyFont="1" applyAlignment="1" applyProtection="1">
      <alignment horizontal="left" vertical="center"/>
      <protection locked="0"/>
    </xf>
    <xf numFmtId="0" fontId="0" fillId="0" borderId="34" xfId="0" applyBorder="1" applyAlignment="1" applyProtection="1">
      <alignment vertical="center" wrapText="1"/>
      <protection locked="0"/>
    </xf>
    <xf numFmtId="0" fontId="5" fillId="2" borderId="14" xfId="0" applyFont="1" applyFill="1" applyBorder="1" applyAlignment="1" applyProtection="1">
      <alignment horizontal="left" vertical="center" wrapText="1"/>
      <protection locked="0"/>
    </xf>
    <xf numFmtId="0" fontId="5" fillId="2" borderId="4" xfId="0" applyFont="1" applyFill="1" applyBorder="1" applyAlignment="1" applyProtection="1">
      <alignment horizontal="center" vertical="center" wrapText="1"/>
      <protection locked="0"/>
    </xf>
    <xf numFmtId="0" fontId="0" fillId="2" borderId="15" xfId="0" applyFill="1" applyBorder="1" applyAlignment="1" applyProtection="1">
      <alignment vertical="center" wrapText="1"/>
      <protection locked="0"/>
    </xf>
    <xf numFmtId="0" fontId="5" fillId="2" borderId="18" xfId="0" applyFont="1" applyFill="1" applyBorder="1" applyAlignment="1" applyProtection="1">
      <alignment horizontal="left" vertical="center" wrapText="1"/>
      <protection locked="0"/>
    </xf>
    <xf numFmtId="0" fontId="0" fillId="2" borderId="19" xfId="0" applyFill="1" applyBorder="1" applyAlignment="1" applyProtection="1">
      <alignment vertical="center" wrapText="1"/>
      <protection locked="0"/>
    </xf>
    <xf numFmtId="0" fontId="8" fillId="0" borderId="0" xfId="0" applyFont="1" applyAlignment="1">
      <alignment horizontal="center" vertical="center"/>
    </xf>
    <xf numFmtId="0" fontId="5" fillId="2" borderId="20" xfId="0" applyFont="1" applyFill="1" applyBorder="1" applyAlignment="1" applyProtection="1">
      <alignment horizontal="left" vertical="center" wrapText="1"/>
      <protection locked="0"/>
    </xf>
    <xf numFmtId="0" fontId="0" fillId="2" borderId="21" xfId="0" applyFill="1" applyBorder="1" applyAlignment="1" applyProtection="1">
      <alignment vertical="center" wrapText="1"/>
      <protection locked="0"/>
    </xf>
    <xf numFmtId="0" fontId="5" fillId="0" borderId="0" xfId="0" applyFont="1" applyAlignment="1">
      <alignment horizontal="left" vertical="center" wrapText="1"/>
    </xf>
    <xf numFmtId="0" fontId="5" fillId="0" borderId="4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0" fillId="2" borderId="4"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5" fillId="0" borderId="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0" fillId="0" borderId="49"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0" fillId="0" borderId="34" xfId="0" applyBorder="1" applyAlignment="1">
      <alignment vertical="center" wrapText="1"/>
    </xf>
    <xf numFmtId="0" fontId="0" fillId="0" borderId="0" xfId="0" applyAlignment="1">
      <alignment horizontal="left" vertical="center"/>
    </xf>
    <xf numFmtId="0" fontId="14" fillId="0" borderId="0" xfId="0" applyFont="1" applyAlignment="1">
      <alignment vertical="center"/>
    </xf>
    <xf numFmtId="0" fontId="9" fillId="8" borderId="81" xfId="0" applyFont="1" applyFill="1" applyBorder="1" applyAlignment="1" applyProtection="1">
      <alignment horizontal="right" vertical="center"/>
      <protection locked="0"/>
    </xf>
    <xf numFmtId="0" fontId="9" fillId="8" borderId="82" xfId="0" applyFont="1" applyFill="1" applyBorder="1" applyAlignment="1" applyProtection="1">
      <alignment horizontal="right" vertical="center"/>
      <protection locked="0"/>
    </xf>
    <xf numFmtId="0" fontId="9" fillId="8" borderId="83" xfId="0" applyFont="1" applyFill="1" applyBorder="1" applyAlignment="1" applyProtection="1">
      <alignment horizontal="right" vertical="center"/>
      <protection locked="0"/>
    </xf>
    <xf numFmtId="0" fontId="28" fillId="7" borderId="26" xfId="0" applyFont="1" applyFill="1" applyBorder="1" applyAlignment="1" applyProtection="1">
      <alignment horizontal="right" vertical="center"/>
      <protection locked="0"/>
    </xf>
    <xf numFmtId="0" fontId="28" fillId="7" borderId="27" xfId="0" applyFont="1" applyFill="1" applyBorder="1" applyAlignment="1" applyProtection="1">
      <alignment horizontal="right" vertical="center"/>
      <protection locked="0"/>
    </xf>
    <xf numFmtId="0" fontId="0" fillId="0" borderId="0" xfId="0" quotePrefix="1" applyAlignment="1">
      <alignment vertical="center"/>
    </xf>
    <xf numFmtId="0" fontId="2" fillId="0" borderId="0" xfId="0" applyFont="1" applyAlignment="1" applyProtection="1">
      <alignment vertical="center"/>
      <protection locked="0"/>
    </xf>
    <xf numFmtId="0" fontId="7" fillId="0" borderId="0" xfId="0" applyFont="1" applyAlignment="1">
      <alignment vertical="center"/>
    </xf>
    <xf numFmtId="0" fontId="28" fillId="7" borderId="50" xfId="0" applyFont="1" applyFill="1" applyBorder="1" applyAlignment="1" applyProtection="1">
      <alignment horizontal="right" vertical="center"/>
      <protection locked="0"/>
    </xf>
    <xf numFmtId="0" fontId="28" fillId="7" borderId="52" xfId="0" applyFont="1" applyFill="1" applyBorder="1" applyAlignment="1" applyProtection="1">
      <alignment horizontal="right" vertical="center"/>
      <protection locked="0"/>
    </xf>
    <xf numFmtId="0" fontId="28" fillId="7" borderId="37" xfId="0" applyFont="1" applyFill="1" applyBorder="1" applyAlignment="1" applyProtection="1">
      <alignment horizontal="center" vertical="center"/>
      <protection locked="0"/>
    </xf>
    <xf numFmtId="0" fontId="28" fillId="7" borderId="37" xfId="0" applyFont="1" applyFill="1" applyBorder="1" applyAlignment="1" applyProtection="1">
      <alignment horizontal="center" vertical="center" wrapText="1"/>
      <protection locked="0"/>
    </xf>
    <xf numFmtId="0" fontId="5" fillId="3" borderId="37" xfId="0" applyFont="1" applyFill="1" applyBorder="1" applyAlignment="1" applyProtection="1">
      <alignment horizontal="center" vertical="center" wrapText="1"/>
      <protection locked="0"/>
    </xf>
    <xf numFmtId="0" fontId="29" fillId="7" borderId="10" xfId="0" applyFont="1" applyFill="1" applyBorder="1" applyAlignment="1" applyProtection="1">
      <alignment horizontal="right" vertical="center"/>
      <protection locked="0"/>
    </xf>
    <xf numFmtId="0" fontId="28" fillId="7" borderId="39" xfId="0" applyFont="1" applyFill="1" applyBorder="1" applyAlignment="1" applyProtection="1">
      <alignment horizontal="center" vertical="center"/>
      <protection locked="0"/>
    </xf>
    <xf numFmtId="0" fontId="28" fillId="7" borderId="39" xfId="0" applyFont="1" applyFill="1" applyBorder="1" applyAlignment="1" applyProtection="1">
      <alignment horizontal="center" vertical="center" wrapText="1"/>
      <protection locked="0"/>
    </xf>
    <xf numFmtId="0" fontId="28" fillId="7" borderId="25" xfId="0" applyFont="1" applyFill="1" applyBorder="1" applyAlignment="1" applyProtection="1">
      <alignment horizontal="center" vertical="center"/>
      <protection locked="0"/>
    </xf>
    <xf numFmtId="0" fontId="28" fillId="7" borderId="25" xfId="0" applyFont="1" applyFill="1" applyBorder="1" applyAlignment="1" applyProtection="1">
      <alignment horizontal="center" vertical="center" wrapText="1"/>
      <protection locked="0"/>
    </xf>
    <xf numFmtId="0" fontId="28" fillId="7" borderId="88" xfId="0" applyFont="1" applyFill="1" applyBorder="1" applyAlignment="1" applyProtection="1">
      <alignment horizontal="center" vertical="center" wrapText="1"/>
      <protection locked="0"/>
    </xf>
    <xf numFmtId="0" fontId="5" fillId="2" borderId="46"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protection locked="0"/>
    </xf>
    <xf numFmtId="0" fontId="11" fillId="0" borderId="9" xfId="0" applyFont="1" applyBorder="1" applyAlignment="1" applyProtection="1">
      <alignment horizontal="center" vertical="center" wrapText="1"/>
      <protection locked="0"/>
    </xf>
    <xf numFmtId="0" fontId="28" fillId="7" borderId="88" xfId="0" applyFont="1" applyFill="1" applyBorder="1" applyAlignment="1" applyProtection="1">
      <alignment horizontal="center" vertical="center"/>
      <protection locked="0"/>
    </xf>
    <xf numFmtId="0" fontId="5" fillId="5" borderId="45" xfId="0" applyFont="1" applyFill="1" applyBorder="1" applyAlignment="1" applyProtection="1">
      <alignment horizontal="center" vertical="center" wrapText="1"/>
      <protection locked="0"/>
    </xf>
    <xf numFmtId="0" fontId="5" fillId="5" borderId="18" xfId="0" applyFont="1" applyFill="1" applyBorder="1" applyAlignment="1" applyProtection="1">
      <alignment horizontal="center" vertical="center" wrapText="1"/>
      <protection locked="0"/>
    </xf>
    <xf numFmtId="0" fontId="5" fillId="5" borderId="20" xfId="0" applyFont="1" applyFill="1" applyBorder="1" applyAlignment="1" applyProtection="1">
      <alignment horizontal="center" vertical="center" wrapText="1"/>
      <protection locked="0"/>
    </xf>
    <xf numFmtId="0" fontId="5" fillId="9" borderId="46" xfId="0" applyFont="1" applyFill="1" applyBorder="1" applyAlignment="1" applyProtection="1">
      <alignment horizontal="center" vertical="center" wrapText="1"/>
      <protection locked="0"/>
    </xf>
    <xf numFmtId="0" fontId="5" fillId="9" borderId="47" xfId="0"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wrapText="1"/>
      <protection locked="0"/>
    </xf>
    <xf numFmtId="0" fontId="5" fillId="9" borderId="19" xfId="0" applyFont="1" applyFill="1" applyBorder="1" applyAlignment="1" applyProtection="1">
      <alignment horizontal="center" vertical="center" wrapText="1"/>
      <protection locked="0"/>
    </xf>
    <xf numFmtId="0" fontId="5" fillId="9" borderId="3" xfId="0" applyFont="1" applyFill="1" applyBorder="1" applyAlignment="1" applyProtection="1">
      <alignment horizontal="center" vertical="center" wrapText="1"/>
      <protection locked="0"/>
    </xf>
    <xf numFmtId="0" fontId="5" fillId="9" borderId="21" xfId="0" applyFont="1" applyFill="1" applyBorder="1" applyAlignment="1" applyProtection="1">
      <alignment horizontal="center" vertical="center" wrapText="1"/>
      <protection locked="0"/>
    </xf>
    <xf numFmtId="0" fontId="28" fillId="7" borderId="48" xfId="0" applyFont="1" applyFill="1" applyBorder="1" applyAlignment="1" applyProtection="1">
      <alignment horizontal="center" vertical="center"/>
      <protection locked="0"/>
    </xf>
    <xf numFmtId="0" fontId="28" fillId="7" borderId="41" xfId="0" applyFont="1" applyFill="1" applyBorder="1" applyAlignment="1" applyProtection="1">
      <alignment horizontal="center" vertical="center"/>
      <protection locked="0"/>
    </xf>
    <xf numFmtId="0" fontId="28" fillId="7" borderId="42"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9" fillId="0" borderId="0" xfId="0" applyFont="1" applyAlignment="1" applyProtection="1">
      <alignment horizontal="center" vertical="center"/>
      <protection locked="0"/>
    </xf>
    <xf numFmtId="0" fontId="11" fillId="0" borderId="0" xfId="0" applyFont="1" applyAlignment="1">
      <alignment horizontal="center" vertical="center" wrapText="1"/>
    </xf>
    <xf numFmtId="2" fontId="13" fillId="0" borderId="0" xfId="1" applyNumberFormat="1" applyFont="1" applyBorder="1" applyAlignment="1" applyProtection="1">
      <alignment horizontal="center" vertical="center" wrapText="1"/>
    </xf>
    <xf numFmtId="0" fontId="0" fillId="0" borderId="9" xfId="0" applyBorder="1" applyAlignment="1">
      <alignment horizontal="center" vertical="center" wrapText="1"/>
    </xf>
    <xf numFmtId="0" fontId="11" fillId="0" borderId="9" xfId="0" applyFont="1" applyBorder="1" applyAlignment="1">
      <alignment horizontal="center" vertical="center" wrapText="1"/>
    </xf>
    <xf numFmtId="2" fontId="13" fillId="0" borderId="9" xfId="1" applyNumberFormat="1" applyFont="1" applyBorder="1" applyAlignment="1" applyProtection="1">
      <alignment horizontal="center" vertical="center" wrapText="1"/>
    </xf>
    <xf numFmtId="0" fontId="9" fillId="8" borderId="95" xfId="0" applyFont="1" applyFill="1" applyBorder="1" applyAlignment="1" applyProtection="1">
      <alignment horizontal="right" vertical="center"/>
      <protection locked="0"/>
    </xf>
    <xf numFmtId="0" fontId="9" fillId="8" borderId="97" xfId="0" applyFont="1" applyFill="1" applyBorder="1" applyAlignment="1" applyProtection="1">
      <alignment horizontal="right" vertical="center"/>
      <protection locked="0"/>
    </xf>
    <xf numFmtId="0" fontId="9" fillId="8" borderId="99" xfId="0" applyFont="1" applyFill="1" applyBorder="1" applyAlignment="1" applyProtection="1">
      <alignment horizontal="right" vertical="center"/>
      <protection locked="0"/>
    </xf>
    <xf numFmtId="0" fontId="5" fillId="2" borderId="40" xfId="0" applyFont="1" applyFill="1" applyBorder="1" applyAlignment="1" applyProtection="1">
      <alignment horizontal="center" vertical="center" wrapText="1"/>
      <protection locked="0"/>
    </xf>
    <xf numFmtId="0" fontId="5" fillId="3" borderId="25"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0" fontId="28" fillId="7" borderId="8" xfId="0" applyFont="1" applyFill="1" applyBorder="1" applyAlignment="1" applyProtection="1">
      <alignment horizontal="center" vertical="center"/>
      <protection locked="0"/>
    </xf>
    <xf numFmtId="0" fontId="28" fillId="7" borderId="76" xfId="0" applyFont="1" applyFill="1" applyBorder="1" applyAlignment="1" applyProtection="1">
      <alignment horizontal="center" vertical="center" wrapText="1"/>
      <protection locked="0"/>
    </xf>
    <xf numFmtId="0" fontId="0" fillId="2" borderId="46" xfId="0" applyFill="1" applyBorder="1" applyAlignment="1" applyProtection="1">
      <alignment horizontal="center" vertical="center"/>
      <protection locked="0"/>
    </xf>
    <xf numFmtId="0" fontId="0" fillId="2" borderId="47"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9" borderId="1" xfId="0"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0" fillId="2" borderId="93" xfId="0" applyFill="1" applyBorder="1" applyAlignment="1" applyProtection="1">
      <alignment horizontal="center" vertical="center"/>
      <protection locked="0"/>
    </xf>
    <xf numFmtId="0" fontId="0" fillId="2" borderId="94" xfId="0" applyFill="1" applyBorder="1" applyAlignment="1" applyProtection="1">
      <alignment horizontal="center" vertical="center"/>
      <protection locked="0"/>
    </xf>
    <xf numFmtId="0" fontId="0" fillId="2" borderId="96" xfId="0" applyFill="1" applyBorder="1" applyAlignment="1" applyProtection="1">
      <alignment horizontal="center" vertical="center"/>
      <protection locked="0"/>
    </xf>
    <xf numFmtId="0" fontId="0" fillId="2" borderId="98" xfId="0" applyFill="1" applyBorder="1" applyAlignment="1" applyProtection="1">
      <alignment horizontal="center" vertical="center"/>
      <protection locked="0"/>
    </xf>
    <xf numFmtId="0" fontId="0" fillId="9" borderId="100" xfId="0" applyFill="1" applyBorder="1" applyAlignment="1" applyProtection="1">
      <alignment horizontal="center" vertical="center"/>
      <protection locked="0"/>
    </xf>
    <xf numFmtId="0" fontId="0" fillId="2" borderId="100" xfId="0" applyFill="1" applyBorder="1" applyAlignment="1" applyProtection="1">
      <alignment horizontal="center" vertical="center"/>
      <protection locked="0"/>
    </xf>
    <xf numFmtId="0" fontId="0" fillId="2" borderId="101" xfId="0" applyFill="1" applyBorder="1" applyAlignment="1" applyProtection="1">
      <alignment horizontal="center" vertical="center"/>
      <protection locked="0"/>
    </xf>
    <xf numFmtId="0" fontId="0" fillId="2" borderId="14"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5" fillId="5" borderId="14" xfId="0" applyFont="1" applyFill="1" applyBorder="1" applyAlignment="1" applyProtection="1">
      <alignment horizontal="center" vertical="center" wrapText="1"/>
      <protection locked="0"/>
    </xf>
    <xf numFmtId="0" fontId="5" fillId="9" borderId="4" xfId="0" applyFont="1" applyFill="1" applyBorder="1" applyAlignment="1" applyProtection="1">
      <alignment horizontal="center" vertical="center" wrapText="1"/>
      <protection locked="0"/>
    </xf>
    <xf numFmtId="1" fontId="0" fillId="9" borderId="41" xfId="0" applyNumberFormat="1" applyFill="1" applyBorder="1" applyAlignment="1" applyProtection="1">
      <alignment horizontal="center" vertical="center"/>
      <protection locked="0"/>
    </xf>
    <xf numFmtId="0" fontId="5" fillId="9" borderId="15" xfId="0" applyFont="1" applyFill="1" applyBorder="1" applyAlignment="1" applyProtection="1">
      <alignment horizontal="center" vertical="center" wrapText="1"/>
      <protection locked="0"/>
    </xf>
    <xf numFmtId="1" fontId="0" fillId="9" borderId="43" xfId="0" applyNumberFormat="1" applyFill="1" applyBorder="1" applyAlignment="1" applyProtection="1">
      <alignment horizontal="center" vertical="center"/>
      <protection locked="0"/>
    </xf>
    <xf numFmtId="0" fontId="0" fillId="9" borderId="49" xfId="0" applyFill="1" applyBorder="1" applyAlignment="1" applyProtection="1">
      <alignment horizontal="center" vertical="center"/>
      <protection locked="0"/>
    </xf>
    <xf numFmtId="0" fontId="0" fillId="9" borderId="43" xfId="0" applyFill="1" applyBorder="1" applyAlignment="1" applyProtection="1">
      <alignment horizontal="center" vertical="center"/>
      <protection locked="0"/>
    </xf>
    <xf numFmtId="1" fontId="5" fillId="9" borderId="1" xfId="0" applyNumberFormat="1" applyFont="1" applyFill="1" applyBorder="1" applyAlignment="1" applyProtection="1">
      <alignment horizontal="center" vertical="center" wrapText="1"/>
      <protection locked="0"/>
    </xf>
    <xf numFmtId="0" fontId="0" fillId="9" borderId="3" xfId="0" applyFill="1" applyBorder="1" applyAlignment="1" applyProtection="1">
      <alignment horizontal="center" vertical="center"/>
      <protection locked="0"/>
    </xf>
    <xf numFmtId="1" fontId="0" fillId="9" borderId="3" xfId="0" applyNumberFormat="1" applyFill="1" applyBorder="1" applyAlignment="1" applyProtection="1">
      <alignment horizontal="center" vertical="center"/>
      <protection locked="0"/>
    </xf>
    <xf numFmtId="0" fontId="0" fillId="9" borderId="21" xfId="0" applyFill="1" applyBorder="1" applyAlignment="1" applyProtection="1">
      <alignment horizontal="center" vertical="center"/>
      <protection locked="0"/>
    </xf>
    <xf numFmtId="0" fontId="5" fillId="5" borderId="47" xfId="0" applyFont="1" applyFill="1" applyBorder="1" applyAlignment="1" applyProtection="1">
      <alignment horizontal="center" vertical="center"/>
      <protection locked="0"/>
    </xf>
    <xf numFmtId="0" fontId="5" fillId="5" borderId="19" xfId="0" applyFont="1" applyFill="1" applyBorder="1" applyAlignment="1" applyProtection="1">
      <alignment horizontal="center" vertical="center"/>
      <protection locked="0"/>
    </xf>
    <xf numFmtId="0" fontId="5" fillId="5" borderId="21" xfId="0"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28" fillId="7" borderId="13" xfId="0" applyFont="1" applyFill="1" applyBorder="1" applyAlignment="1" applyProtection="1">
      <alignment horizontal="center" vertical="center"/>
      <protection locked="0"/>
    </xf>
    <xf numFmtId="0" fontId="0" fillId="9" borderId="108" xfId="0" applyFill="1" applyBorder="1" applyAlignment="1">
      <alignment horizontal="center" vertical="center"/>
    </xf>
    <xf numFmtId="0" fontId="0" fillId="5" borderId="108" xfId="0" applyFill="1" applyBorder="1" applyAlignment="1">
      <alignment horizontal="center" vertical="center"/>
    </xf>
    <xf numFmtId="0" fontId="0" fillId="3" borderId="108" xfId="0" applyFill="1" applyBorder="1" applyAlignment="1">
      <alignment horizontal="center" vertical="center"/>
    </xf>
    <xf numFmtId="0" fontId="28" fillId="0" borderId="88" xfId="0" applyFont="1" applyBorder="1" applyAlignment="1">
      <alignment horizontal="center" vertical="center"/>
    </xf>
    <xf numFmtId="0" fontId="28" fillId="0" borderId="107" xfId="0" applyFont="1" applyBorder="1" applyAlignment="1">
      <alignment horizontal="center" vertical="center"/>
    </xf>
    <xf numFmtId="0" fontId="9" fillId="9" borderId="107" xfId="0" applyFont="1" applyFill="1" applyBorder="1" applyAlignment="1">
      <alignment horizontal="center" vertical="center"/>
    </xf>
    <xf numFmtId="0" fontId="9" fillId="5" borderId="108" xfId="0" applyFont="1" applyFill="1" applyBorder="1" applyAlignment="1">
      <alignment horizontal="center" vertical="center"/>
    </xf>
    <xf numFmtId="0" fontId="9" fillId="3" borderId="108" xfId="0" applyFont="1" applyFill="1" applyBorder="1" applyAlignment="1">
      <alignment horizontal="center" vertical="center"/>
    </xf>
    <xf numFmtId="0" fontId="9" fillId="10" borderId="109" xfId="0" applyFont="1" applyFill="1" applyBorder="1" applyAlignment="1">
      <alignment horizontal="center" vertical="center"/>
    </xf>
    <xf numFmtId="0" fontId="9" fillId="10" borderId="10" xfId="0" applyFont="1" applyFill="1" applyBorder="1" applyAlignment="1" applyProtection="1">
      <alignment horizontal="center" vertical="center"/>
      <protection locked="0"/>
    </xf>
    <xf numFmtId="0" fontId="9" fillId="10" borderId="9" xfId="0" applyFont="1" applyFill="1" applyBorder="1" applyAlignment="1" applyProtection="1">
      <alignment horizontal="center" vertical="center"/>
      <protection locked="0"/>
    </xf>
    <xf numFmtId="0" fontId="9" fillId="10" borderId="11" xfId="0" applyFont="1" applyFill="1" applyBorder="1" applyAlignment="1" applyProtection="1">
      <alignment horizontal="center" vertical="center"/>
      <protection locked="0"/>
    </xf>
    <xf numFmtId="0" fontId="0" fillId="10" borderId="109" xfId="0" applyFill="1" applyBorder="1" applyAlignment="1">
      <alignment horizontal="center" vertical="center"/>
    </xf>
    <xf numFmtId="0" fontId="0" fillId="10" borderId="37" xfId="0" applyFill="1" applyBorder="1" applyAlignment="1" applyProtection="1">
      <alignment horizontal="center" vertical="center"/>
      <protection locked="0"/>
    </xf>
    <xf numFmtId="2" fontId="9" fillId="10" borderId="75" xfId="0" applyNumberFormat="1" applyFont="1" applyFill="1" applyBorder="1" applyAlignment="1" applyProtection="1">
      <alignment horizontal="center" vertical="center"/>
      <protection locked="0"/>
    </xf>
    <xf numFmtId="2" fontId="9" fillId="10" borderId="76" xfId="0" applyNumberFormat="1" applyFont="1" applyFill="1" applyBorder="1" applyAlignment="1" applyProtection="1">
      <alignment horizontal="center" vertical="center"/>
      <protection locked="0"/>
    </xf>
    <xf numFmtId="2" fontId="9" fillId="10" borderId="77" xfId="0" applyNumberFormat="1" applyFont="1" applyFill="1" applyBorder="1" applyAlignment="1" applyProtection="1">
      <alignment horizontal="center" vertical="center"/>
      <protection locked="0"/>
    </xf>
    <xf numFmtId="0" fontId="9" fillId="10" borderId="89" xfId="0" applyFont="1" applyFill="1" applyBorder="1" applyAlignment="1">
      <alignment horizontal="center" vertical="center"/>
    </xf>
    <xf numFmtId="0" fontId="9" fillId="10" borderId="90" xfId="0" applyFont="1" applyFill="1" applyBorder="1" applyAlignment="1">
      <alignment horizontal="center" vertical="center"/>
    </xf>
    <xf numFmtId="0" fontId="9" fillId="10" borderId="54" xfId="0" applyFont="1" applyFill="1" applyBorder="1" applyAlignment="1">
      <alignment horizontal="center" vertical="center"/>
    </xf>
    <xf numFmtId="0" fontId="0" fillId="10" borderId="89" xfId="0" applyFill="1" applyBorder="1" applyAlignment="1" applyProtection="1">
      <alignment horizontal="center" vertical="center"/>
      <protection locked="0"/>
    </xf>
    <xf numFmtId="0" fontId="0" fillId="10" borderId="90" xfId="0" applyFill="1" applyBorder="1" applyAlignment="1" applyProtection="1">
      <alignment horizontal="center" vertical="center"/>
      <protection locked="0"/>
    </xf>
    <xf numFmtId="0" fontId="0" fillId="10" borderId="54" xfId="0" applyFill="1" applyBorder="1" applyAlignment="1" applyProtection="1">
      <alignment horizontal="center" vertical="center"/>
      <protection locked="0"/>
    </xf>
    <xf numFmtId="2" fontId="0" fillId="10" borderId="75" xfId="0" applyNumberFormat="1" applyFill="1" applyBorder="1" applyAlignment="1" applyProtection="1">
      <alignment horizontal="center" vertical="center"/>
      <protection locked="0"/>
    </xf>
    <xf numFmtId="2" fontId="0" fillId="10" borderId="76" xfId="0" applyNumberFormat="1" applyFill="1" applyBorder="1" applyAlignment="1" applyProtection="1">
      <alignment horizontal="center" vertical="center"/>
      <protection locked="0"/>
    </xf>
    <xf numFmtId="2" fontId="0" fillId="10" borderId="77" xfId="0" applyNumberForma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19" xfId="0" applyFont="1" applyFill="1" applyBorder="1" applyAlignment="1" applyProtection="1">
      <alignment horizontal="center" vertical="center"/>
      <protection locked="0"/>
    </xf>
    <xf numFmtId="0" fontId="8" fillId="5" borderId="20"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2" borderId="21" xfId="0" applyFont="1" applyFill="1" applyBorder="1" applyAlignment="1" applyProtection="1">
      <alignment horizontal="center" vertical="center"/>
      <protection locked="0"/>
    </xf>
    <xf numFmtId="0" fontId="5" fillId="2" borderId="18" xfId="0" applyFont="1" applyFill="1" applyBorder="1" applyAlignment="1" applyProtection="1">
      <alignment vertical="center"/>
      <protection locked="0"/>
    </xf>
    <xf numFmtId="0" fontId="5" fillId="2" borderId="87" xfId="0" applyFont="1" applyFill="1" applyBorder="1" applyAlignment="1" applyProtection="1">
      <alignment horizontal="center" vertical="center"/>
      <protection locked="0"/>
    </xf>
    <xf numFmtId="0" fontId="5" fillId="2" borderId="19" xfId="0" applyFont="1" applyFill="1" applyBorder="1" applyAlignment="1" applyProtection="1">
      <alignment horizontal="center" vertical="center"/>
      <protection locked="0"/>
    </xf>
    <xf numFmtId="0" fontId="5" fillId="2" borderId="20" xfId="0" applyFont="1" applyFill="1" applyBorder="1" applyAlignment="1" applyProtection="1">
      <alignment vertical="center"/>
      <protection locked="0"/>
    </xf>
    <xf numFmtId="0" fontId="5" fillId="2" borderId="21" xfId="0" applyFont="1" applyFill="1" applyBorder="1" applyAlignment="1" applyProtection="1">
      <alignment horizontal="center" vertical="center"/>
      <protection locked="0"/>
    </xf>
    <xf numFmtId="0" fontId="0" fillId="10" borderId="37" xfId="0" applyFill="1" applyBorder="1" applyAlignment="1" applyProtection="1">
      <alignment vertical="center"/>
      <protection locked="0"/>
    </xf>
    <xf numFmtId="2" fontId="5" fillId="2" borderId="14" xfId="1" applyNumberFormat="1" applyFont="1" applyFill="1" applyBorder="1" applyAlignment="1" applyProtection="1">
      <alignment horizontal="center" vertical="center"/>
      <protection locked="0"/>
    </xf>
    <xf numFmtId="0" fontId="5" fillId="2" borderId="4" xfId="0" applyFont="1" applyFill="1" applyBorder="1" applyAlignment="1" applyProtection="1">
      <alignment vertical="center"/>
      <protection locked="0"/>
    </xf>
    <xf numFmtId="0" fontId="5" fillId="2" borderId="4" xfId="0" applyFont="1" applyFill="1" applyBorder="1" applyAlignment="1" applyProtection="1">
      <alignment horizontal="center" vertical="center"/>
      <protection locked="0"/>
    </xf>
    <xf numFmtId="0" fontId="5" fillId="5" borderId="15" xfId="0" applyFont="1" applyFill="1" applyBorder="1" applyAlignment="1" applyProtection="1">
      <alignment horizontal="center" vertical="center"/>
      <protection locked="0"/>
    </xf>
    <xf numFmtId="0" fontId="5" fillId="2" borderId="6" xfId="0" applyFont="1" applyFill="1" applyBorder="1" applyAlignment="1" applyProtection="1">
      <alignment vertical="center"/>
      <protection locked="0"/>
    </xf>
    <xf numFmtId="0" fontId="5" fillId="2" borderId="6" xfId="0" applyFont="1" applyFill="1" applyBorder="1" applyAlignment="1" applyProtection="1">
      <alignment horizontal="center" vertical="center"/>
      <protection locked="0"/>
    </xf>
    <xf numFmtId="0" fontId="5" fillId="5" borderId="17"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1" fillId="0" borderId="0" xfId="0" applyFont="1" applyAlignment="1">
      <alignment horizontal="center" vertical="center"/>
    </xf>
    <xf numFmtId="0" fontId="11" fillId="0" borderId="34" xfId="0" applyFont="1" applyBorder="1" applyAlignment="1" applyProtection="1">
      <alignment vertical="center"/>
      <protection locked="0"/>
    </xf>
    <xf numFmtId="2" fontId="11" fillId="5" borderId="0" xfId="0" applyNumberFormat="1" applyFont="1" applyFill="1" applyAlignment="1" applyProtection="1">
      <alignment vertical="center"/>
      <protection locked="0"/>
    </xf>
    <xf numFmtId="2" fontId="11" fillId="0" borderId="0" xfId="0" applyNumberFormat="1" applyFont="1" applyAlignment="1">
      <alignment vertical="center"/>
    </xf>
    <xf numFmtId="0" fontId="5" fillId="0" borderId="0" xfId="0" applyFont="1" applyAlignment="1" applyProtection="1">
      <alignment vertical="center"/>
      <protection locked="0"/>
    </xf>
    <xf numFmtId="2" fontId="5" fillId="5" borderId="1" xfId="1" applyNumberFormat="1" applyFont="1" applyFill="1" applyBorder="1" applyAlignment="1" applyProtection="1">
      <alignment horizontal="right" vertical="center"/>
      <protection locked="0"/>
    </xf>
    <xf numFmtId="2" fontId="5" fillId="0" borderId="0" xfId="1" applyNumberFormat="1" applyFont="1" applyAlignment="1">
      <alignment horizontal="center" vertical="center"/>
    </xf>
    <xf numFmtId="2" fontId="5" fillId="0" borderId="0" xfId="1" applyNumberFormat="1" applyFont="1" applyFill="1" applyBorder="1" applyAlignment="1">
      <alignment horizontal="center" vertical="center"/>
    </xf>
    <xf numFmtId="0" fontId="30" fillId="6" borderId="1" xfId="0" applyFont="1" applyFill="1" applyBorder="1" applyAlignment="1" applyProtection="1">
      <alignment horizontal="center" vertical="center" wrapText="1"/>
      <protection locked="0"/>
    </xf>
    <xf numFmtId="0" fontId="0" fillId="0" borderId="0" xfId="0" applyAlignment="1">
      <alignment horizontal="center" vertical="center"/>
    </xf>
    <xf numFmtId="0" fontId="13" fillId="0" borderId="0" xfId="0" applyFont="1" applyAlignment="1">
      <alignment horizontal="center" vertical="center"/>
    </xf>
    <xf numFmtId="0" fontId="30" fillId="6" borderId="104" xfId="0" applyFont="1" applyFill="1" applyBorder="1" applyAlignment="1" applyProtection="1">
      <alignment horizontal="center" vertical="center" wrapText="1"/>
      <protection locked="0"/>
    </xf>
    <xf numFmtId="0" fontId="30" fillId="6" borderId="21"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locked="0"/>
    </xf>
    <xf numFmtId="0" fontId="11" fillId="5" borderId="0" xfId="0" applyFont="1" applyFill="1" applyAlignment="1">
      <alignment horizontal="right" vertical="center" wrapText="1"/>
    </xf>
    <xf numFmtId="0" fontId="0" fillId="0" borderId="0" xfId="0" applyAlignment="1" applyProtection="1">
      <alignment horizontal="left" vertical="center"/>
      <protection locked="0"/>
    </xf>
    <xf numFmtId="2" fontId="0" fillId="0" borderId="0" xfId="0" applyNumberFormat="1" applyAlignment="1">
      <alignment vertical="center" wrapText="1"/>
    </xf>
    <xf numFmtId="2" fontId="0" fillId="0" borderId="0" xfId="0" applyNumberFormat="1" applyAlignment="1">
      <alignment vertical="center"/>
    </xf>
    <xf numFmtId="2" fontId="2" fillId="0" borderId="0" xfId="0" applyNumberFormat="1" applyFont="1" applyAlignment="1">
      <alignment horizontal="left" vertical="center"/>
    </xf>
    <xf numFmtId="0" fontId="11" fillId="0" borderId="0" xfId="0" applyFont="1" applyAlignment="1">
      <alignment vertical="center"/>
    </xf>
    <xf numFmtId="0" fontId="0" fillId="5" borderId="0" xfId="0" applyFill="1"/>
    <xf numFmtId="2" fontId="0" fillId="5" borderId="1" xfId="0" applyNumberFormat="1" applyFill="1" applyBorder="1" applyAlignment="1" applyProtection="1">
      <alignment horizontal="center" vertical="center"/>
      <protection locked="0"/>
    </xf>
    <xf numFmtId="164" fontId="5" fillId="2" borderId="4" xfId="0" applyNumberFormat="1" applyFont="1" applyFill="1" applyBorder="1" applyAlignment="1" applyProtection="1">
      <alignment horizontal="center" vertical="center" wrapText="1"/>
      <protection locked="0"/>
    </xf>
    <xf numFmtId="164" fontId="5" fillId="2" borderId="1" xfId="0" applyNumberFormat="1" applyFont="1" applyFill="1" applyBorder="1" applyAlignment="1" applyProtection="1">
      <alignment horizontal="center" vertical="center" wrapText="1"/>
      <protection locked="0"/>
    </xf>
    <xf numFmtId="2" fontId="5" fillId="2" borderId="1" xfId="0" applyNumberFormat="1" applyFont="1" applyFill="1" applyBorder="1" applyAlignment="1" applyProtection="1">
      <alignment horizontal="center" vertical="center" wrapText="1"/>
      <protection locked="0"/>
    </xf>
    <xf numFmtId="2" fontId="5" fillId="2" borderId="4" xfId="0" applyNumberFormat="1" applyFont="1" applyFill="1" applyBorder="1" applyAlignment="1" applyProtection="1">
      <alignment horizontal="center" vertical="center" wrapText="1"/>
      <protection locked="0"/>
    </xf>
    <xf numFmtId="11" fontId="5" fillId="2" borderId="1" xfId="0" applyNumberFormat="1" applyFont="1" applyFill="1" applyBorder="1" applyAlignment="1" applyProtection="1">
      <alignment horizontal="center" vertical="center" wrapText="1"/>
      <protection locked="0"/>
    </xf>
    <xf numFmtId="0" fontId="17" fillId="0" borderId="0" xfId="2" applyFont="1" applyAlignment="1" applyProtection="1">
      <alignment horizontal="left" vertical="center" wrapText="1"/>
      <protection locked="0"/>
    </xf>
    <xf numFmtId="0" fontId="15" fillId="0" borderId="0" xfId="2" applyFont="1" applyAlignment="1" applyProtection="1">
      <alignment horizontal="left" vertical="center" wrapText="1"/>
      <protection locked="0"/>
    </xf>
    <xf numFmtId="0" fontId="27" fillId="6" borderId="75" xfId="0" applyFont="1" applyFill="1" applyBorder="1" applyAlignment="1" applyProtection="1">
      <alignment horizontal="center" vertical="center"/>
      <protection locked="0"/>
    </xf>
    <xf numFmtId="0" fontId="27" fillId="6" borderId="76" xfId="0" applyFont="1" applyFill="1" applyBorder="1" applyAlignment="1" applyProtection="1">
      <alignment horizontal="center" vertical="center"/>
      <protection locked="0"/>
    </xf>
    <xf numFmtId="0" fontId="27" fillId="6" borderId="77" xfId="0" applyFont="1" applyFill="1" applyBorder="1" applyAlignment="1" applyProtection="1">
      <alignment horizontal="center" vertical="center"/>
      <protection locked="0"/>
    </xf>
    <xf numFmtId="0" fontId="28" fillId="7" borderId="75" xfId="0" applyFont="1" applyFill="1" applyBorder="1" applyAlignment="1" applyProtection="1">
      <alignment horizontal="left" vertical="center"/>
      <protection locked="0"/>
    </xf>
    <xf numFmtId="0" fontId="28" fillId="7" borderId="76" xfId="0" applyFont="1" applyFill="1" applyBorder="1" applyAlignment="1" applyProtection="1">
      <alignment horizontal="left" vertical="center"/>
      <protection locked="0"/>
    </xf>
    <xf numFmtId="0" fontId="28" fillId="7" borderId="77" xfId="0" applyFont="1" applyFill="1" applyBorder="1" applyAlignment="1" applyProtection="1">
      <alignment horizontal="left" vertical="center"/>
      <protection locked="0"/>
    </xf>
    <xf numFmtId="0" fontId="0" fillId="2" borderId="32" xfId="0" applyFill="1" applyBorder="1" applyAlignment="1" applyProtection="1">
      <alignment horizontal="left" vertical="center"/>
      <protection locked="0"/>
    </xf>
    <xf numFmtId="0" fontId="0" fillId="2" borderId="33" xfId="0"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57" xfId="0" applyFill="1" applyBorder="1" applyAlignment="1" applyProtection="1">
      <alignment horizontal="left" vertical="center"/>
      <protection locked="0"/>
    </xf>
    <xf numFmtId="0" fontId="0" fillId="9" borderId="56" xfId="0" applyFill="1" applyBorder="1" applyAlignment="1" applyProtection="1">
      <alignment horizontal="left" vertical="center"/>
      <protection locked="0"/>
    </xf>
    <xf numFmtId="0" fontId="0" fillId="9" borderId="57" xfId="0" applyFill="1" applyBorder="1" applyAlignment="1" applyProtection="1">
      <alignment horizontal="left" vertical="center"/>
      <protection locked="0"/>
    </xf>
    <xf numFmtId="0" fontId="0" fillId="2" borderId="29" xfId="0" applyFill="1" applyBorder="1" applyAlignment="1" applyProtection="1">
      <alignment horizontal="left" vertical="center"/>
      <protection locked="0"/>
    </xf>
    <xf numFmtId="0" fontId="0" fillId="2" borderId="30" xfId="0" applyFill="1" applyBorder="1" applyAlignment="1" applyProtection="1">
      <alignment horizontal="left" vertical="center"/>
      <protection locked="0"/>
    </xf>
    <xf numFmtId="0" fontId="9" fillId="8" borderId="10" xfId="0" applyFont="1" applyFill="1" applyBorder="1" applyAlignment="1" applyProtection="1">
      <alignment horizontal="center" vertical="center" wrapText="1"/>
      <protection locked="0"/>
    </xf>
    <xf numFmtId="0" fontId="9" fillId="8" borderId="9"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5" fillId="2" borderId="31" xfId="0" applyFont="1" applyFill="1" applyBorder="1" applyAlignment="1" applyProtection="1">
      <alignment horizontal="left" vertical="center"/>
      <protection locked="0"/>
    </xf>
    <xf numFmtId="0" fontId="5" fillId="2" borderId="32" xfId="0" applyFont="1" applyFill="1" applyBorder="1" applyAlignment="1" applyProtection="1">
      <alignment horizontal="left" vertical="center"/>
      <protection locked="0"/>
    </xf>
    <xf numFmtId="0" fontId="5" fillId="2" borderId="33" xfId="0" applyFont="1" applyFill="1" applyBorder="1" applyAlignment="1" applyProtection="1">
      <alignment horizontal="left" vertical="center"/>
      <protection locked="0"/>
    </xf>
    <xf numFmtId="0" fontId="5" fillId="2" borderId="28" xfId="0" applyFont="1" applyFill="1" applyBorder="1" applyAlignment="1" applyProtection="1">
      <alignment horizontal="left" vertical="center"/>
      <protection locked="0"/>
    </xf>
    <xf numFmtId="0" fontId="5" fillId="2" borderId="29" xfId="0" applyFont="1" applyFill="1" applyBorder="1" applyAlignment="1" applyProtection="1">
      <alignment horizontal="left" vertical="center"/>
      <protection locked="0"/>
    </xf>
    <xf numFmtId="0" fontId="5" fillId="2" borderId="30" xfId="0" applyFont="1" applyFill="1" applyBorder="1" applyAlignment="1" applyProtection="1">
      <alignment horizontal="left" vertical="center"/>
      <protection locked="0"/>
    </xf>
    <xf numFmtId="0" fontId="30" fillId="6" borderId="103" xfId="0" applyFont="1" applyFill="1" applyBorder="1" applyAlignment="1" applyProtection="1">
      <alignment horizontal="center" vertical="center" wrapText="1"/>
      <protection locked="0"/>
    </xf>
    <xf numFmtId="0" fontId="30" fillId="6" borderId="47" xfId="0" applyFont="1" applyFill="1" applyBorder="1" applyAlignment="1" applyProtection="1">
      <alignment horizontal="center" vertical="center" wrapText="1"/>
      <protection locked="0"/>
    </xf>
    <xf numFmtId="0" fontId="27" fillId="6" borderId="22" xfId="0" applyFont="1" applyFill="1" applyBorder="1" applyAlignment="1" applyProtection="1">
      <alignment horizontal="center" vertical="center"/>
      <protection locked="0"/>
    </xf>
    <xf numFmtId="0" fontId="27" fillId="6" borderId="105"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27" fillId="6" borderId="106" xfId="0" applyFont="1" applyFill="1" applyBorder="1" applyAlignment="1" applyProtection="1">
      <alignment horizontal="center" vertical="center"/>
      <protection locked="0"/>
    </xf>
    <xf numFmtId="0" fontId="27" fillId="6" borderId="105" xfId="0" applyFont="1" applyFill="1" applyBorder="1" applyAlignment="1" applyProtection="1">
      <alignment horizontal="center" vertical="center" wrapText="1"/>
      <protection locked="0"/>
    </xf>
    <xf numFmtId="0" fontId="27" fillId="6" borderId="106" xfId="0" applyFont="1" applyFill="1" applyBorder="1" applyAlignment="1" applyProtection="1">
      <alignment horizontal="center" vertical="center" wrapText="1"/>
      <protection locked="0"/>
    </xf>
    <xf numFmtId="0" fontId="0" fillId="8" borderId="5" xfId="0" applyFill="1" applyBorder="1" applyAlignment="1" applyProtection="1">
      <alignment horizontal="center" vertical="center" wrapText="1"/>
      <protection locked="0"/>
    </xf>
    <xf numFmtId="0" fontId="0" fillId="8" borderId="60" xfId="0" applyFill="1" applyBorder="1" applyAlignment="1" applyProtection="1">
      <alignment horizontal="center" vertical="center" wrapText="1"/>
      <protection locked="0"/>
    </xf>
    <xf numFmtId="0" fontId="11" fillId="8" borderId="5" xfId="0" applyFont="1" applyFill="1" applyBorder="1" applyAlignment="1" applyProtection="1">
      <alignment horizontal="center" vertical="center"/>
      <protection locked="0"/>
    </xf>
    <xf numFmtId="0" fontId="11" fillId="8" borderId="60" xfId="0" applyFont="1" applyFill="1" applyBorder="1" applyAlignment="1" applyProtection="1">
      <alignment horizontal="center" vertical="center"/>
      <protection locked="0"/>
    </xf>
    <xf numFmtId="0" fontId="0" fillId="8" borderId="5" xfId="0" applyFill="1" applyBorder="1" applyAlignment="1" applyProtection="1">
      <alignment horizontal="center" vertical="center"/>
      <protection locked="0"/>
    </xf>
    <xf numFmtId="0" fontId="0" fillId="8" borderId="59" xfId="0" applyFill="1" applyBorder="1" applyAlignment="1" applyProtection="1">
      <alignment horizontal="center" vertical="center"/>
      <protection locked="0"/>
    </xf>
    <xf numFmtId="0" fontId="0" fillId="8" borderId="60" xfId="0" applyFill="1" applyBorder="1" applyAlignment="1" applyProtection="1">
      <alignment horizontal="center" vertical="center"/>
      <protection locked="0"/>
    </xf>
    <xf numFmtId="0" fontId="13" fillId="7" borderId="66" xfId="0" applyFont="1" applyFill="1" applyBorder="1" applyAlignment="1" applyProtection="1">
      <alignment horizontal="center" vertical="center"/>
      <protection locked="0"/>
    </xf>
    <xf numFmtId="0" fontId="13" fillId="7" borderId="55" xfId="0" applyFont="1" applyFill="1" applyBorder="1" applyAlignment="1" applyProtection="1">
      <alignment horizontal="center" vertical="center"/>
      <protection locked="0"/>
    </xf>
    <xf numFmtId="0" fontId="13" fillId="7" borderId="103"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74" xfId="0" applyFont="1" applyFill="1" applyBorder="1" applyAlignment="1" applyProtection="1">
      <alignment horizontal="center" vertical="center"/>
      <protection locked="0"/>
    </xf>
    <xf numFmtId="0" fontId="10" fillId="2" borderId="51" xfId="0" applyFont="1" applyFill="1" applyBorder="1" applyAlignment="1" applyProtection="1">
      <alignment horizontal="left" vertical="center"/>
      <protection locked="0"/>
    </xf>
    <xf numFmtId="0" fontId="10" fillId="2" borderId="62" xfId="0" applyFont="1" applyFill="1" applyBorder="1" applyAlignment="1" applyProtection="1">
      <alignment horizontal="left" vertical="center"/>
      <protection locked="0"/>
    </xf>
    <xf numFmtId="0" fontId="10" fillId="2" borderId="63" xfId="0" applyFont="1" applyFill="1" applyBorder="1" applyAlignment="1" applyProtection="1">
      <alignment horizontal="left" vertical="center"/>
      <protection locked="0"/>
    </xf>
    <xf numFmtId="0" fontId="23" fillId="2" borderId="53" xfId="2" applyFont="1" applyFill="1" applyBorder="1" applyAlignment="1" applyProtection="1">
      <alignment horizontal="left" vertical="center"/>
      <protection locked="0"/>
    </xf>
    <xf numFmtId="0" fontId="23" fillId="2" borderId="64" xfId="2" applyFont="1" applyFill="1" applyBorder="1" applyAlignment="1" applyProtection="1">
      <alignment horizontal="left" vertical="center"/>
      <protection locked="0"/>
    </xf>
    <xf numFmtId="0" fontId="23" fillId="2" borderId="65" xfId="2" applyFont="1"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59" xfId="0" applyFill="1" applyBorder="1" applyAlignment="1" applyProtection="1">
      <alignment horizontal="left" vertical="center"/>
      <protection locked="0"/>
    </xf>
    <xf numFmtId="0" fontId="0" fillId="2" borderId="68"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6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8" borderId="10" xfId="0" applyFill="1" applyBorder="1" applyAlignment="1" applyProtection="1">
      <alignment horizontal="center" vertical="center" wrapText="1"/>
      <protection locked="0"/>
    </xf>
    <xf numFmtId="0" fontId="0" fillId="8" borderId="9" xfId="0" applyFill="1" applyBorder="1" applyAlignment="1" applyProtection="1">
      <alignment horizontal="center" vertical="center" wrapText="1"/>
      <protection locked="0"/>
    </xf>
    <xf numFmtId="0" fontId="0" fillId="8" borderId="11" xfId="0" applyFill="1" applyBorder="1" applyAlignment="1" applyProtection="1">
      <alignment horizontal="center" vertical="center" wrapText="1"/>
      <protection locked="0"/>
    </xf>
    <xf numFmtId="0" fontId="5" fillId="2" borderId="51" xfId="0" applyFont="1" applyFill="1" applyBorder="1" applyAlignment="1" applyProtection="1">
      <alignment horizontal="left" vertical="center"/>
      <protection locked="0"/>
    </xf>
    <xf numFmtId="0" fontId="5" fillId="2" borderId="62" xfId="0" applyFont="1" applyFill="1" applyBorder="1" applyAlignment="1" applyProtection="1">
      <alignment horizontal="left" vertical="center"/>
      <protection locked="0"/>
    </xf>
    <xf numFmtId="0" fontId="5" fillId="2" borderId="63" xfId="0" applyFont="1" applyFill="1" applyBorder="1" applyAlignment="1" applyProtection="1">
      <alignment horizontal="left" vertical="center"/>
      <protection locked="0"/>
    </xf>
    <xf numFmtId="0" fontId="27" fillId="6" borderId="75" xfId="0" quotePrefix="1" applyFont="1" applyFill="1" applyBorder="1" applyAlignment="1" applyProtection="1">
      <alignment horizontal="center" vertical="center"/>
      <protection locked="0"/>
    </xf>
    <xf numFmtId="0" fontId="27" fillId="6" borderId="92" xfId="0" applyFont="1" applyFill="1" applyBorder="1" applyAlignment="1" applyProtection="1">
      <alignment horizontal="center" vertical="center"/>
      <protection locked="0"/>
    </xf>
    <xf numFmtId="0" fontId="27" fillId="6" borderId="91" xfId="0" applyFont="1" applyFill="1" applyBorder="1" applyAlignment="1" applyProtection="1">
      <alignment horizontal="center" vertical="center"/>
      <protection locked="0"/>
    </xf>
    <xf numFmtId="0" fontId="28" fillId="7" borderId="10" xfId="0" applyFont="1" applyFill="1" applyBorder="1" applyAlignment="1" applyProtection="1">
      <alignment horizontal="left" vertical="center"/>
      <protection locked="0"/>
    </xf>
    <xf numFmtId="0" fontId="28" fillId="7" borderId="9" xfId="0" applyFont="1" applyFill="1" applyBorder="1" applyAlignment="1" applyProtection="1">
      <alignment horizontal="left" vertical="center"/>
      <protection locked="0"/>
    </xf>
    <xf numFmtId="0" fontId="28" fillId="7" borderId="11" xfId="0" applyFont="1" applyFill="1" applyBorder="1" applyAlignment="1" applyProtection="1">
      <alignment horizontal="left" vertical="center"/>
      <protection locked="0"/>
    </xf>
    <xf numFmtId="0" fontId="0" fillId="2" borderId="66" xfId="0"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58"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27" fillId="6" borderId="34" xfId="0" applyFont="1" applyFill="1" applyBorder="1" applyAlignment="1" applyProtection="1">
      <alignment horizontal="center" vertical="center"/>
      <protection locked="0"/>
    </xf>
    <xf numFmtId="0" fontId="27" fillId="6" borderId="102" xfId="0" applyFont="1" applyFill="1" applyBorder="1" applyAlignment="1" applyProtection="1">
      <alignment horizontal="center" vertical="center"/>
      <protection locked="0"/>
    </xf>
    <xf numFmtId="0" fontId="27" fillId="6" borderId="89" xfId="0" applyFont="1" applyFill="1" applyBorder="1" applyAlignment="1" applyProtection="1">
      <alignment horizontal="center" vertical="center"/>
      <protection locked="0"/>
    </xf>
    <xf numFmtId="0" fontId="27" fillId="6" borderId="90" xfId="0" applyFont="1" applyFill="1" applyBorder="1" applyAlignment="1" applyProtection="1">
      <alignment horizontal="center" vertical="center"/>
      <protection locked="0"/>
    </xf>
    <xf numFmtId="0" fontId="27" fillId="6" borderId="54"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wrapText="1"/>
      <protection locked="0"/>
    </xf>
    <xf numFmtId="0" fontId="11" fillId="7" borderId="59"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wrapText="1"/>
      <protection locked="0"/>
    </xf>
    <xf numFmtId="0" fontId="11" fillId="7" borderId="5" xfId="0" applyFont="1" applyFill="1" applyBorder="1" applyAlignment="1" applyProtection="1">
      <alignment horizontal="center" vertical="center"/>
      <protection locked="0"/>
    </xf>
    <xf numFmtId="0" fontId="11" fillId="7" borderId="59" xfId="0" applyFont="1" applyFill="1" applyBorder="1" applyAlignment="1" applyProtection="1">
      <alignment horizontal="center" vertical="center"/>
      <protection locked="0"/>
    </xf>
    <xf numFmtId="0" fontId="11" fillId="7" borderId="60" xfId="0" applyFont="1" applyFill="1" applyBorder="1" applyAlignment="1" applyProtection="1">
      <alignment horizontal="center" vertical="center"/>
      <protection locked="0"/>
    </xf>
    <xf numFmtId="0" fontId="30" fillId="6" borderId="72" xfId="0" applyFont="1" applyFill="1" applyBorder="1" applyAlignment="1" applyProtection="1">
      <alignment horizontal="center" vertical="center"/>
      <protection locked="0"/>
    </xf>
    <xf numFmtId="0" fontId="30" fillId="6" borderId="73" xfId="0" applyFont="1" applyFill="1" applyBorder="1" applyAlignment="1" applyProtection="1">
      <alignment horizontal="center" vertical="center"/>
      <protection locked="0"/>
    </xf>
    <xf numFmtId="0" fontId="30" fillId="6" borderId="7" xfId="0" applyFont="1" applyFill="1" applyBorder="1" applyAlignment="1" applyProtection="1">
      <alignment horizontal="center" vertical="center"/>
      <protection locked="0"/>
    </xf>
    <xf numFmtId="0" fontId="30" fillId="6" borderId="74" xfId="0" applyFont="1" applyFill="1" applyBorder="1" applyAlignment="1" applyProtection="1">
      <alignment horizontal="center" vertical="center"/>
      <protection locked="0"/>
    </xf>
    <xf numFmtId="0" fontId="30" fillId="6" borderId="43"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protection locked="0"/>
    </xf>
    <xf numFmtId="0" fontId="30" fillId="6" borderId="60" xfId="0" applyFont="1" applyFill="1" applyBorder="1" applyAlignment="1" applyProtection="1">
      <alignment horizontal="center" vertical="center" wrapText="1"/>
      <protection locked="0"/>
    </xf>
    <xf numFmtId="0" fontId="31" fillId="6" borderId="43" xfId="0" applyFont="1" applyFill="1" applyBorder="1" applyAlignment="1" applyProtection="1">
      <alignment horizontal="center" vertical="center" wrapText="1"/>
      <protection locked="0"/>
    </xf>
    <xf numFmtId="169" fontId="5" fillId="2" borderId="4" xfId="0" applyNumberFormat="1" applyFont="1" applyFill="1" applyBorder="1" applyAlignment="1" applyProtection="1">
      <alignment horizontal="center" vertical="center" wrapText="1"/>
      <protection locked="0"/>
    </xf>
    <xf numFmtId="169" fontId="5" fillId="2" borderId="1" xfId="0" applyNumberFormat="1" applyFont="1" applyFill="1" applyBorder="1" applyAlignment="1" applyProtection="1">
      <alignment horizontal="center" vertical="center" wrapText="1"/>
      <protection locked="0"/>
    </xf>
    <xf numFmtId="169" fontId="5" fillId="2" borderId="3" xfId="0" applyNumberFormat="1" applyFont="1" applyFill="1" applyBorder="1" applyAlignment="1" applyProtection="1">
      <alignment horizontal="center" vertical="center" wrapText="1"/>
      <protection locked="0"/>
    </xf>
    <xf numFmtId="2" fontId="0" fillId="2" borderId="4" xfId="0" applyNumberFormat="1" applyFill="1" applyBorder="1" applyAlignment="1" applyProtection="1">
      <alignment horizontal="center" vertical="center"/>
      <protection locked="0"/>
    </xf>
    <xf numFmtId="2" fontId="0" fillId="2" borderId="1" xfId="0" applyNumberFormat="1" applyFill="1" applyBorder="1" applyAlignment="1" applyProtection="1">
      <alignment horizontal="center" vertical="center"/>
      <protection locked="0"/>
    </xf>
    <xf numFmtId="2" fontId="0" fillId="2" borderId="3" xfId="0" applyNumberFormat="1" applyFill="1" applyBorder="1" applyAlignment="1" applyProtection="1">
      <alignment horizontal="center" vertical="center"/>
      <protection locked="0"/>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F2E4D4"/>
      <color rgb="FFDBFCDB"/>
      <color rgb="FF65D7FF"/>
      <color rgb="FF1DC4FF"/>
      <color rgb="FF9EFAF5"/>
      <color rgb="FF1167B1"/>
      <color rgb="FF4D9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361950</xdr:colOff>
      <xdr:row>35</xdr:row>
      <xdr:rowOff>142875</xdr:rowOff>
    </xdr:to>
    <xdr:pic>
      <xdr:nvPicPr>
        <xdr:cNvPr id="2" name="Picture 1" title="Cover Page">
          <a:extLst>
            <a:ext uri="{FF2B5EF4-FFF2-40B4-BE49-F238E27FC236}">
              <a16:creationId xmlns:a16="http://schemas.microsoft.com/office/drawing/2014/main" id="{2F9509D8-3A0E-FAAA-4004-EC19CC02D063}"/>
            </a:ext>
          </a:extLst>
        </xdr:cNvPr>
        <xdr:cNvPicPr>
          <a:picLocks noChangeAspect="1"/>
        </xdr:cNvPicPr>
      </xdr:nvPicPr>
      <xdr:blipFill>
        <a:blip xmlns:r="http://schemas.openxmlformats.org/officeDocument/2006/relationships" r:embed="rId1"/>
        <a:stretch>
          <a:fillRect/>
        </a:stretch>
      </xdr:blipFill>
      <xdr:spPr>
        <a:xfrm>
          <a:off x="0" y="0"/>
          <a:ext cx="5238750" cy="6810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1990725</xdr:colOff>
      <xdr:row>6</xdr:row>
      <xdr:rowOff>258233</xdr:rowOff>
    </xdr:from>
    <xdr:to>
      <xdr:col>6</xdr:col>
      <xdr:colOff>1187847</xdr:colOff>
      <xdr:row>16</xdr:row>
      <xdr:rowOff>141818</xdr:rowOff>
    </xdr:to>
    <xdr:pic>
      <xdr:nvPicPr>
        <xdr:cNvPr id="3" name="Picture 1" title="Contribution Analysis">
          <a:extLst>
            <a:ext uri="{FF2B5EF4-FFF2-40B4-BE49-F238E27FC236}">
              <a16:creationId xmlns:a16="http://schemas.microsoft.com/office/drawing/2014/main" id="{5F965675-34F5-4F26-8BBB-123F7C0223DC}"/>
            </a:ext>
          </a:extLst>
        </xdr:cNvPr>
        <xdr:cNvPicPr>
          <a:picLocks noChangeAspect="1"/>
        </xdr:cNvPicPr>
      </xdr:nvPicPr>
      <xdr:blipFill>
        <a:blip xmlns:r="http://schemas.openxmlformats.org/officeDocument/2006/relationships" r:embed="rId1"/>
        <a:stretch>
          <a:fillRect/>
        </a:stretch>
      </xdr:blipFill>
      <xdr:spPr>
        <a:xfrm>
          <a:off x="6324600" y="1858433"/>
          <a:ext cx="7064772" cy="2779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asternresearchgroup-my.sharepoint.com/personal/harrison_watson_erg_com/Documents/Desktop/R&amp;D%20GREET%202023_Rev1/GREET1_2023_Rev1.xlsm" TargetMode="External"/><Relationship Id="rId1" Type="http://schemas.openxmlformats.org/officeDocument/2006/relationships/externalLinkPath" Target="/sites/EPAEmbodiedCarbon/Shared%20Documents/2.4_LCA%20Background%20Data/DQA%20Method/R&amp;D%20GREET%202023_Rev1/GREET1_2023_Re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Inputs"/>
      <sheetName val="Results"/>
      <sheetName val="Petroleum"/>
      <sheetName val="Co_processing"/>
      <sheetName val="NG"/>
      <sheetName val="MeOH_FTD"/>
      <sheetName val="EtOH"/>
      <sheetName val="Electric"/>
      <sheetName val="Generation_mixes"/>
      <sheetName val="Bio_electricity"/>
      <sheetName val="Hydrogen"/>
      <sheetName val="BioOil"/>
      <sheetName val="Algae"/>
      <sheetName val="Macroalgae"/>
      <sheetName val="Waste"/>
      <sheetName val="RNG"/>
      <sheetName val="Pyrolysis_IDL"/>
      <sheetName val="IBR"/>
      <sheetName val="E_fuel"/>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SU"/>
      <sheetName val="Ag_Inputs"/>
      <sheetName val="Enzymes_Yeast"/>
      <sheetName val="Pretreatment"/>
      <sheetName val="Catalyst"/>
      <sheetName val="PUP_conversion"/>
      <sheetName val="Steam_Cracking"/>
      <sheetName val="Chemicals"/>
      <sheetName val="Plastics"/>
      <sheetName val="CESA"/>
      <sheetName val="Animal_Feed"/>
      <sheetName val="EtOH-Diesel Additives"/>
      <sheetName val="OilGasCoalInfra"/>
      <sheetName val="ElecInfra"/>
      <sheetName val="Woody"/>
      <sheetName val="HDV_TS"/>
      <sheetName val="HDV_WTW"/>
      <sheetName val="SAF_Interface"/>
      <sheetName val="JetFuel_WTP"/>
      <sheetName val="JetFuel_PTWa"/>
      <sheetName val="JetFuel_WTWa"/>
      <sheetName val="Rail_PTW"/>
      <sheetName val="Rail_WTW"/>
      <sheetName val="Tractor_WTW"/>
      <sheetName val="Marine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hyperlink" Target="https://www.lcacommons.gov/lca-collaboration/National_Renewable_Energy_Laboratory/USLCI_Database_Public/dataset/PROCESS/fcbe548c-bcd5-40b2-979c-53df809835f9" TargetMode="External"/><Relationship Id="rId7" Type="http://schemas.openxmlformats.org/officeDocument/2006/relationships/comments" Target="../comments3.xml"/><Relationship Id="rId2" Type="http://schemas.openxmlformats.org/officeDocument/2006/relationships/hyperlink" Target="https://www.lcacommons.gov/lca-collaboration/National_Renewable_Energy_Laboratory/USLCI_Database_Public/dataset/PROCESS/e53e0de4-6c90-3519-850b-eb670f2c641b" TargetMode="External"/><Relationship Id="rId1" Type="http://schemas.openxmlformats.org/officeDocument/2006/relationships/hyperlink" Target="https://www.lcacommons.gov/lca-collaboration/National_Renewable_Energy_Laboratory/USLCI_Database_Public/dataset/PROCESS/0aaf1e13-5d80-37f9-b7bb-81a6b8965c71"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hyperlink" Target="https://www.lcacommons.gov/lca-collaboration/National_Renewable_Energy_Laboratory/USLCI_Database_Public/dataset/PROCESS/3dd5638d-cb25-4e78-90c7-8dd98188f733"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58F1A-DD5E-4AD6-BB1B-7434AF6ADF60}">
  <sheetPr>
    <tabColor rgb="FFF2E4D4"/>
  </sheetPr>
  <dimension ref="A1"/>
  <sheetViews>
    <sheetView showGridLines="0" tabSelected="1" workbookViewId="0">
      <selection activeCell="K30" sqref="K30"/>
    </sheetView>
  </sheetViews>
  <sheetFormatPr defaultRowHeight="15" x14ac:dyDescent="0.25"/>
  <sheetData>
    <row r="1" spans="1:1" x14ac:dyDescent="0.25">
      <c r="A1" s="26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C946-A624-4353-AC04-7C07F2E82FC7}">
  <sheetPr>
    <tabColor rgb="FFF2E4D4"/>
  </sheetPr>
  <dimension ref="A1:N54"/>
  <sheetViews>
    <sheetView showGridLines="0" workbookViewId="0">
      <selection activeCell="D14" sqref="D14"/>
    </sheetView>
  </sheetViews>
  <sheetFormatPr defaultColWidth="9.140625" defaultRowHeight="15" x14ac:dyDescent="0.25"/>
  <cols>
    <col min="1" max="3" width="9.140625" style="8"/>
    <col min="4" max="4" width="9.42578125" style="8" customWidth="1"/>
    <col min="5" max="16384" width="9.140625" style="8"/>
  </cols>
  <sheetData>
    <row r="1" spans="1:14" x14ac:dyDescent="0.25">
      <c r="A1" s="29"/>
      <c r="B1" s="7"/>
    </row>
    <row r="2" spans="1:14" x14ac:dyDescent="0.25">
      <c r="B2" s="28" t="s">
        <v>0</v>
      </c>
      <c r="C2"/>
    </row>
    <row r="3" spans="1:14" ht="48" customHeight="1" x14ac:dyDescent="0.25">
      <c r="B3" s="269" t="s">
        <v>1</v>
      </c>
      <c r="C3" s="270"/>
      <c r="D3" s="270"/>
      <c r="E3" s="270"/>
      <c r="F3" s="270"/>
      <c r="G3" s="270"/>
      <c r="H3" s="270"/>
      <c r="I3" s="270"/>
      <c r="J3" s="270"/>
      <c r="K3" s="270"/>
      <c r="L3" s="270"/>
      <c r="M3" s="270"/>
      <c r="N3" s="270"/>
    </row>
    <row r="4" spans="1:14" ht="27" customHeight="1" x14ac:dyDescent="0.25">
      <c r="B4" s="30" t="s">
        <v>2</v>
      </c>
      <c r="C4" s="12"/>
      <c r="D4" s="12"/>
      <c r="E4" s="12"/>
      <c r="F4" s="12"/>
      <c r="G4" s="12"/>
      <c r="H4" s="12"/>
      <c r="I4" s="12"/>
      <c r="J4" s="12"/>
      <c r="K4" s="12"/>
      <c r="L4" s="12"/>
      <c r="M4" s="12"/>
      <c r="N4" s="12"/>
    </row>
    <row r="5" spans="1:14" ht="17.25" customHeight="1" x14ac:dyDescent="0.25">
      <c r="B5" s="14" t="s">
        <v>3</v>
      </c>
      <c r="C5" s="15" t="s">
        <v>4</v>
      </c>
      <c r="D5" s="12"/>
      <c r="E5" s="12"/>
      <c r="F5" s="12"/>
      <c r="G5" s="12"/>
      <c r="H5" s="12"/>
      <c r="I5" s="12"/>
      <c r="J5" s="12"/>
      <c r="K5" s="12"/>
      <c r="L5" s="12"/>
      <c r="M5" s="12"/>
      <c r="N5" s="12"/>
    </row>
    <row r="6" spans="1:14" x14ac:dyDescent="0.25">
      <c r="B6" s="28" t="s">
        <v>5</v>
      </c>
      <c r="C6"/>
    </row>
    <row r="7" spans="1:14" x14ac:dyDescent="0.25">
      <c r="B7" s="14" t="s">
        <v>3</v>
      </c>
      <c r="C7" s="15" t="s">
        <v>6</v>
      </c>
    </row>
    <row r="8" spans="1:14" x14ac:dyDescent="0.25">
      <c r="B8" s="14" t="s">
        <v>7</v>
      </c>
      <c r="C8" s="15" t="s">
        <v>8</v>
      </c>
    </row>
    <row r="9" spans="1:14" x14ac:dyDescent="0.25">
      <c r="B9" s="14" t="s">
        <v>9</v>
      </c>
      <c r="C9" s="15" t="s">
        <v>10</v>
      </c>
    </row>
    <row r="10" spans="1:14" x14ac:dyDescent="0.25">
      <c r="B10" s="14" t="s">
        <v>11</v>
      </c>
      <c r="C10" s="15" t="s">
        <v>12</v>
      </c>
    </row>
    <row r="11" spans="1:14" x14ac:dyDescent="0.25">
      <c r="B11" s="28" t="s">
        <v>13</v>
      </c>
      <c r="C11"/>
    </row>
    <row r="12" spans="1:14" x14ac:dyDescent="0.25">
      <c r="B12" s="16" t="s">
        <v>3</v>
      </c>
      <c r="C12" s="17" t="s">
        <v>14</v>
      </c>
    </row>
    <row r="13" spans="1:14" x14ac:dyDescent="0.25">
      <c r="C13" s="14" t="s">
        <v>15</v>
      </c>
      <c r="D13" s="18" t="s">
        <v>16</v>
      </c>
    </row>
    <row r="14" spans="1:14" x14ac:dyDescent="0.25">
      <c r="C14" s="14" t="s">
        <v>17</v>
      </c>
      <c r="D14" s="18" t="s">
        <v>18</v>
      </c>
    </row>
    <row r="15" spans="1:14" x14ac:dyDescent="0.25">
      <c r="D15" s="19" t="s">
        <v>19</v>
      </c>
      <c r="E15" s="18" t="s">
        <v>20</v>
      </c>
    </row>
    <row r="16" spans="1:14" x14ac:dyDescent="0.25">
      <c r="D16" s="19" t="s">
        <v>21</v>
      </c>
      <c r="E16" s="18" t="s">
        <v>22</v>
      </c>
    </row>
    <row r="17" spans="2:5" x14ac:dyDescent="0.25">
      <c r="D17" s="19" t="s">
        <v>23</v>
      </c>
      <c r="E17" s="18" t="s">
        <v>24</v>
      </c>
    </row>
    <row r="18" spans="2:5" x14ac:dyDescent="0.25">
      <c r="D18" s="19" t="s">
        <v>25</v>
      </c>
      <c r="E18" s="18" t="s">
        <v>26</v>
      </c>
    </row>
    <row r="19" spans="2:5" x14ac:dyDescent="0.25">
      <c r="D19" s="19" t="s">
        <v>27</v>
      </c>
      <c r="E19" s="18" t="s">
        <v>28</v>
      </c>
    </row>
    <row r="20" spans="2:5" x14ac:dyDescent="0.25">
      <c r="D20" s="19" t="s">
        <v>29</v>
      </c>
      <c r="E20" s="18" t="s">
        <v>30</v>
      </c>
    </row>
    <row r="21" spans="2:5" x14ac:dyDescent="0.25">
      <c r="C21" s="19" t="s">
        <v>31</v>
      </c>
      <c r="D21" s="18" t="s">
        <v>32</v>
      </c>
    </row>
    <row r="22" spans="2:5" x14ac:dyDescent="0.25">
      <c r="C22" s="10"/>
      <c r="D22" s="9"/>
    </row>
    <row r="23" spans="2:5" x14ac:dyDescent="0.25">
      <c r="B23" s="16" t="s">
        <v>7</v>
      </c>
      <c r="C23" s="17" t="s">
        <v>33</v>
      </c>
    </row>
    <row r="24" spans="2:5" x14ac:dyDescent="0.25">
      <c r="B24" s="11"/>
      <c r="C24" s="19" t="s">
        <v>15</v>
      </c>
      <c r="D24" s="18" t="s">
        <v>34</v>
      </c>
    </row>
    <row r="25" spans="2:5" x14ac:dyDescent="0.25">
      <c r="C25" s="19" t="s">
        <v>17</v>
      </c>
      <c r="D25" s="18" t="s">
        <v>35</v>
      </c>
    </row>
    <row r="26" spans="2:5" x14ac:dyDescent="0.25">
      <c r="C26" s="19" t="s">
        <v>31</v>
      </c>
      <c r="D26" s="18" t="s">
        <v>36</v>
      </c>
    </row>
    <row r="27" spans="2:5" x14ac:dyDescent="0.25">
      <c r="C27" s="19" t="s">
        <v>37</v>
      </c>
      <c r="D27" s="18" t="s">
        <v>38</v>
      </c>
    </row>
    <row r="28" spans="2:5" x14ac:dyDescent="0.25">
      <c r="C28" s="10"/>
      <c r="D28" s="9"/>
    </row>
    <row r="29" spans="2:5" x14ac:dyDescent="0.25">
      <c r="B29" s="16" t="s">
        <v>9</v>
      </c>
      <c r="C29" s="17" t="s">
        <v>39</v>
      </c>
    </row>
    <row r="30" spans="2:5" x14ac:dyDescent="0.25">
      <c r="C30" s="19" t="s">
        <v>15</v>
      </c>
      <c r="D30" s="18" t="s">
        <v>40</v>
      </c>
    </row>
    <row r="31" spans="2:5" x14ac:dyDescent="0.25">
      <c r="C31" s="19" t="s">
        <v>17</v>
      </c>
      <c r="D31" s="18" t="s">
        <v>41</v>
      </c>
    </row>
    <row r="32" spans="2:5" x14ac:dyDescent="0.25">
      <c r="C32" s="19" t="s">
        <v>31</v>
      </c>
      <c r="D32" s="18" t="s">
        <v>42</v>
      </c>
    </row>
    <row r="33" spans="2:5" x14ac:dyDescent="0.25">
      <c r="C33" s="19" t="s">
        <v>37</v>
      </c>
      <c r="D33" s="18" t="s">
        <v>43</v>
      </c>
    </row>
    <row r="34" spans="2:5" x14ac:dyDescent="0.25">
      <c r="C34" s="10"/>
      <c r="D34" s="9"/>
    </row>
    <row r="35" spans="2:5" x14ac:dyDescent="0.25">
      <c r="B35" s="16" t="s">
        <v>11</v>
      </c>
      <c r="C35" s="17" t="s">
        <v>44</v>
      </c>
      <c r="D35" s="9"/>
    </row>
    <row r="36" spans="2:5" x14ac:dyDescent="0.25">
      <c r="C36" s="19" t="s">
        <v>15</v>
      </c>
      <c r="D36" s="18" t="s">
        <v>45</v>
      </c>
    </row>
    <row r="37" spans="2:5" x14ac:dyDescent="0.25">
      <c r="C37" s="19" t="s">
        <v>17</v>
      </c>
      <c r="D37" s="18" t="s">
        <v>46</v>
      </c>
    </row>
    <row r="38" spans="2:5" x14ac:dyDescent="0.25">
      <c r="C38" s="19" t="s">
        <v>31</v>
      </c>
      <c r="D38" s="18" t="s">
        <v>47</v>
      </c>
    </row>
    <row r="39" spans="2:5" x14ac:dyDescent="0.25">
      <c r="D39" s="19" t="s">
        <v>19</v>
      </c>
      <c r="E39" s="18" t="s">
        <v>48</v>
      </c>
    </row>
    <row r="40" spans="2:5" x14ac:dyDescent="0.25">
      <c r="D40" s="19" t="s">
        <v>21</v>
      </c>
      <c r="E40" s="18" t="s">
        <v>49</v>
      </c>
    </row>
    <row r="41" spans="2:5" x14ac:dyDescent="0.25">
      <c r="D41" s="19" t="s">
        <v>23</v>
      </c>
      <c r="E41" s="18" t="s">
        <v>50</v>
      </c>
    </row>
    <row r="42" spans="2:5" x14ac:dyDescent="0.25">
      <c r="D42" s="19" t="s">
        <v>25</v>
      </c>
      <c r="E42" s="18" t="s">
        <v>51</v>
      </c>
    </row>
    <row r="43" spans="2:5" x14ac:dyDescent="0.25">
      <c r="D43" s="19" t="s">
        <v>27</v>
      </c>
      <c r="E43" s="18" t="s">
        <v>52</v>
      </c>
    </row>
    <row r="44" spans="2:5" x14ac:dyDescent="0.25">
      <c r="C44" s="20" t="s">
        <v>37</v>
      </c>
      <c r="D44" s="21" t="s">
        <v>53</v>
      </c>
    </row>
    <row r="46" spans="2:5" x14ac:dyDescent="0.25">
      <c r="B46" s="16" t="s">
        <v>54</v>
      </c>
      <c r="C46" s="17" t="s">
        <v>55</v>
      </c>
    </row>
    <row r="47" spans="2:5" x14ac:dyDescent="0.25">
      <c r="C47" s="19" t="s">
        <v>15</v>
      </c>
      <c r="D47" s="18" t="s">
        <v>601</v>
      </c>
    </row>
    <row r="48" spans="2:5" x14ac:dyDescent="0.25">
      <c r="C48" s="19" t="s">
        <v>17</v>
      </c>
      <c r="D48" s="18" t="s">
        <v>56</v>
      </c>
    </row>
    <row r="50" spans="2:4" x14ac:dyDescent="0.25">
      <c r="B50" s="16" t="s">
        <v>57</v>
      </c>
      <c r="C50" s="43" t="s">
        <v>58</v>
      </c>
    </row>
    <row r="51" spans="2:4" x14ac:dyDescent="0.25">
      <c r="C51" s="19" t="s">
        <v>15</v>
      </c>
      <c r="D51" s="18" t="s">
        <v>59</v>
      </c>
    </row>
    <row r="52" spans="2:4" x14ac:dyDescent="0.25">
      <c r="C52" s="19" t="s">
        <v>17</v>
      </c>
      <c r="D52" s="18" t="s">
        <v>60</v>
      </c>
    </row>
    <row r="53" spans="2:4" x14ac:dyDescent="0.25">
      <c r="C53" s="19" t="s">
        <v>31</v>
      </c>
      <c r="D53" s="18" t="s">
        <v>61</v>
      </c>
    </row>
    <row r="54" spans="2:4" x14ac:dyDescent="0.25">
      <c r="C54" s="19" t="s">
        <v>37</v>
      </c>
      <c r="D54" s="18" t="s">
        <v>62</v>
      </c>
    </row>
  </sheetData>
  <sheetProtection selectLockedCells="1"/>
  <mergeCells count="1">
    <mergeCell ref="B3:N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7831-7574-4E91-8C14-B9ED31DAA189}">
  <sheetPr>
    <tabColor rgb="FFD6E7D9"/>
  </sheetPr>
  <dimension ref="A1:L206"/>
  <sheetViews>
    <sheetView showGridLines="0" zoomScale="60" zoomScaleNormal="60" workbookViewId="0">
      <selection activeCell="C12" sqref="C12"/>
    </sheetView>
  </sheetViews>
  <sheetFormatPr defaultRowHeight="21" x14ac:dyDescent="0.25"/>
  <cols>
    <col min="1" max="1" width="5" style="44" customWidth="1"/>
    <col min="2" max="2" width="5.42578125" style="3" customWidth="1"/>
    <col min="3" max="3" width="70.5703125" style="44" customWidth="1"/>
    <col min="4" max="4" width="55.85546875" style="44" customWidth="1"/>
    <col min="5" max="5" width="39.5703125" style="44" customWidth="1"/>
    <col min="6" max="6" width="33.85546875" style="44" customWidth="1"/>
    <col min="7" max="7" width="28.140625" style="44" customWidth="1"/>
    <col min="8" max="8" width="27.5703125" style="44" customWidth="1"/>
    <col min="9" max="9" width="22.85546875" style="44" customWidth="1"/>
    <col min="10" max="10" width="23.85546875" style="44" bestFit="1" customWidth="1"/>
    <col min="11" max="11" width="20.5703125" style="44" customWidth="1"/>
    <col min="12" max="12" width="7.5703125" style="44" customWidth="1"/>
    <col min="13" max="13" width="25.85546875" style="44" customWidth="1"/>
    <col min="14" max="14" width="30.5703125" style="44" customWidth="1"/>
    <col min="15" max="15" width="22.5703125" style="44" customWidth="1"/>
    <col min="16" max="16" width="20.140625" style="44" customWidth="1"/>
    <col min="17" max="17" width="23.85546875" style="44" customWidth="1"/>
    <col min="18" max="18" width="24.42578125" style="44" customWidth="1"/>
    <col min="19" max="19" width="19.42578125" style="44" customWidth="1"/>
    <col min="20" max="20" width="17.42578125" style="44" customWidth="1"/>
    <col min="21" max="21" width="16.85546875" style="44" customWidth="1"/>
    <col min="22" max="22" width="21.140625" style="44" customWidth="1"/>
    <col min="23" max="23" width="20.140625" style="44" customWidth="1"/>
    <col min="24" max="24" width="21.42578125" style="44" customWidth="1"/>
    <col min="25" max="25" width="16.140625" style="44" customWidth="1"/>
    <col min="26" max="26" width="19.42578125" style="44" customWidth="1"/>
    <col min="27" max="27" width="16.85546875" style="44" customWidth="1"/>
    <col min="28" max="28" width="17.140625" style="44" customWidth="1"/>
    <col min="29" max="16383" width="8.7109375" style="44"/>
    <col min="16384" max="16384" width="9.140625" style="44" bestFit="1" customWidth="1"/>
  </cols>
  <sheetData>
    <row r="1" spans="1:8" x14ac:dyDescent="0.25">
      <c r="A1" s="68" t="s">
        <v>63</v>
      </c>
    </row>
    <row r="2" spans="1:8" x14ac:dyDescent="0.25">
      <c r="A2" s="113"/>
    </row>
    <row r="3" spans="1:8" x14ac:dyDescent="0.25">
      <c r="A3" s="113"/>
      <c r="C3" s="200" t="s">
        <v>64</v>
      </c>
    </row>
    <row r="4" spans="1:8" x14ac:dyDescent="0.25">
      <c r="A4" s="113"/>
      <c r="C4" s="201" t="s">
        <v>65</v>
      </c>
    </row>
    <row r="5" spans="1:8" x14ac:dyDescent="0.25">
      <c r="A5" s="113"/>
      <c r="C5" s="203" t="s">
        <v>66</v>
      </c>
    </row>
    <row r="6" spans="1:8" x14ac:dyDescent="0.25">
      <c r="A6" s="113"/>
      <c r="C6" s="202" t="s">
        <v>67</v>
      </c>
    </row>
    <row r="7" spans="1:8" ht="21.75" thickBot="1" x14ac:dyDescent="0.3">
      <c r="A7" s="113"/>
      <c r="C7" s="204" t="s">
        <v>68</v>
      </c>
    </row>
    <row r="9" spans="1:8" ht="24" x14ac:dyDescent="0.25">
      <c r="B9" s="27" t="s">
        <v>69</v>
      </c>
      <c r="C9" s="41"/>
    </row>
    <row r="10" spans="1:8" ht="21.75" thickBot="1" x14ac:dyDescent="0.3"/>
    <row r="11" spans="1:8" ht="21.75" thickBot="1" x14ac:dyDescent="0.3">
      <c r="C11" s="271" t="s">
        <v>70</v>
      </c>
      <c r="D11" s="272"/>
      <c r="E11" s="272"/>
      <c r="F11" s="272"/>
      <c r="G11" s="272"/>
      <c r="H11" s="273"/>
    </row>
    <row r="12" spans="1:8" ht="25.5" customHeight="1" thickBot="1" x14ac:dyDescent="0.3">
      <c r="C12" s="54" t="s">
        <v>71</v>
      </c>
      <c r="D12" s="274" t="s">
        <v>72</v>
      </c>
      <c r="E12" s="275"/>
      <c r="F12" s="275"/>
      <c r="G12" s="275"/>
      <c r="H12" s="276"/>
    </row>
    <row r="13" spans="1:8" x14ac:dyDescent="0.25">
      <c r="C13" s="114" t="s">
        <v>73</v>
      </c>
      <c r="D13" s="277"/>
      <c r="E13" s="277"/>
      <c r="F13" s="277"/>
      <c r="G13" s="277"/>
      <c r="H13" s="278"/>
    </row>
    <row r="14" spans="1:8" x14ac:dyDescent="0.25">
      <c r="C14" s="115" t="s">
        <v>74</v>
      </c>
      <c r="D14" s="279"/>
      <c r="E14" s="279"/>
      <c r="F14" s="279"/>
      <c r="G14" s="279"/>
      <c r="H14" s="280"/>
    </row>
    <row r="15" spans="1:8" x14ac:dyDescent="0.25">
      <c r="C15" s="115" t="s">
        <v>75</v>
      </c>
      <c r="D15" s="279"/>
      <c r="E15" s="279"/>
      <c r="F15" s="279"/>
      <c r="G15" s="279"/>
      <c r="H15" s="280"/>
    </row>
    <row r="16" spans="1:8" x14ac:dyDescent="0.25">
      <c r="C16" s="115" t="s">
        <v>76</v>
      </c>
      <c r="D16" s="281"/>
      <c r="E16" s="281"/>
      <c r="F16" s="281"/>
      <c r="G16" s="281"/>
      <c r="H16" s="282"/>
    </row>
    <row r="17" spans="2:8" x14ac:dyDescent="0.25">
      <c r="C17" s="115" t="s">
        <v>77</v>
      </c>
      <c r="D17" s="279"/>
      <c r="E17" s="279"/>
      <c r="F17" s="279"/>
      <c r="G17" s="279"/>
      <c r="H17" s="280"/>
    </row>
    <row r="18" spans="2:8" x14ac:dyDescent="0.25">
      <c r="C18" s="116" t="s">
        <v>78</v>
      </c>
      <c r="D18" s="283"/>
      <c r="E18" s="283"/>
      <c r="F18" s="283"/>
      <c r="G18" s="283"/>
      <c r="H18" s="284"/>
    </row>
    <row r="20" spans="2:8" ht="24" x14ac:dyDescent="0.25">
      <c r="B20" s="27" t="s">
        <v>79</v>
      </c>
      <c r="C20" s="41"/>
    </row>
    <row r="21" spans="2:8" ht="24" x14ac:dyDescent="0.25">
      <c r="B21" s="2"/>
      <c r="C21" s="44" t="s">
        <v>80</v>
      </c>
    </row>
    <row r="22" spans="2:8" ht="21.75" thickBot="1" x14ac:dyDescent="0.3"/>
    <row r="23" spans="2:8" ht="21.75" thickBot="1" x14ac:dyDescent="0.3">
      <c r="C23" s="271" t="s">
        <v>81</v>
      </c>
      <c r="D23" s="272"/>
      <c r="E23" s="272"/>
      <c r="F23" s="272"/>
      <c r="G23" s="272"/>
      <c r="H23" s="273"/>
    </row>
    <row r="24" spans="2:8" ht="40.5" customHeight="1" thickBot="1" x14ac:dyDescent="0.3">
      <c r="C24" s="50" t="s">
        <v>82</v>
      </c>
      <c r="D24" s="51" t="s">
        <v>83</v>
      </c>
      <c r="E24" s="51" t="s">
        <v>84</v>
      </c>
      <c r="F24" s="51" t="s">
        <v>85</v>
      </c>
      <c r="G24" s="52" t="s">
        <v>86</v>
      </c>
      <c r="H24" s="53" t="s">
        <v>87</v>
      </c>
    </row>
    <row r="25" spans="2:8" x14ac:dyDescent="0.25">
      <c r="C25" s="234">
        <v>100</v>
      </c>
      <c r="D25" s="78" t="s">
        <v>88</v>
      </c>
      <c r="E25" s="235" t="s">
        <v>89</v>
      </c>
      <c r="F25" s="236" t="s">
        <v>90</v>
      </c>
      <c r="G25" s="236" t="s">
        <v>91</v>
      </c>
      <c r="H25" s="237" t="str">
        <f>IF(ISNUMBER(C25),IF(C25&gt;=10,"YES","NO"),"-")</f>
        <v>YES</v>
      </c>
    </row>
    <row r="26" spans="2:8" x14ac:dyDescent="0.25">
      <c r="C26" s="77" t="s">
        <v>92</v>
      </c>
      <c r="D26" s="78" t="s">
        <v>93</v>
      </c>
      <c r="E26" s="235" t="s">
        <v>94</v>
      </c>
      <c r="F26" s="236" t="s">
        <v>90</v>
      </c>
      <c r="G26" s="236" t="s">
        <v>91</v>
      </c>
      <c r="H26" s="237" t="str">
        <f t="shared" ref="H26:H39" si="0">IF(ISNUMBER(C26),IF(C26&gt;=10,"YES","NO"),"-")</f>
        <v>-</v>
      </c>
    </row>
    <row r="27" spans="2:8" x14ac:dyDescent="0.25">
      <c r="C27" s="77" t="s">
        <v>92</v>
      </c>
      <c r="D27" s="78" t="s">
        <v>93</v>
      </c>
      <c r="E27" s="235" t="s">
        <v>94</v>
      </c>
      <c r="F27" s="236" t="s">
        <v>90</v>
      </c>
      <c r="G27" s="236" t="s">
        <v>91</v>
      </c>
      <c r="H27" s="237" t="str">
        <f t="shared" si="0"/>
        <v>-</v>
      </c>
    </row>
    <row r="28" spans="2:8" x14ac:dyDescent="0.25">
      <c r="C28" s="77" t="s">
        <v>92</v>
      </c>
      <c r="D28" s="78" t="s">
        <v>93</v>
      </c>
      <c r="E28" s="235" t="s">
        <v>94</v>
      </c>
      <c r="F28" s="236" t="s">
        <v>90</v>
      </c>
      <c r="G28" s="236" t="s">
        <v>91</v>
      </c>
      <c r="H28" s="237" t="str">
        <f t="shared" si="0"/>
        <v>-</v>
      </c>
    </row>
    <row r="29" spans="2:8" x14ac:dyDescent="0.25">
      <c r="C29" s="77" t="s">
        <v>92</v>
      </c>
      <c r="D29" s="78" t="s">
        <v>93</v>
      </c>
      <c r="E29" s="235" t="s">
        <v>94</v>
      </c>
      <c r="F29" s="236" t="s">
        <v>90</v>
      </c>
      <c r="G29" s="236" t="s">
        <v>91</v>
      </c>
      <c r="H29" s="237" t="str">
        <f t="shared" si="0"/>
        <v>-</v>
      </c>
    </row>
    <row r="30" spans="2:8" x14ac:dyDescent="0.25">
      <c r="C30" s="77" t="s">
        <v>92</v>
      </c>
      <c r="D30" s="78" t="s">
        <v>93</v>
      </c>
      <c r="E30" s="235" t="s">
        <v>94</v>
      </c>
      <c r="F30" s="236" t="s">
        <v>90</v>
      </c>
      <c r="G30" s="236" t="s">
        <v>91</v>
      </c>
      <c r="H30" s="237" t="str">
        <f t="shared" si="0"/>
        <v>-</v>
      </c>
    </row>
    <row r="31" spans="2:8" x14ac:dyDescent="0.25">
      <c r="C31" s="77" t="s">
        <v>92</v>
      </c>
      <c r="D31" s="78" t="s">
        <v>93</v>
      </c>
      <c r="E31" s="235" t="s">
        <v>94</v>
      </c>
      <c r="F31" s="236" t="s">
        <v>90</v>
      </c>
      <c r="G31" s="236" t="s">
        <v>91</v>
      </c>
      <c r="H31" s="237" t="str">
        <f t="shared" si="0"/>
        <v>-</v>
      </c>
    </row>
    <row r="32" spans="2:8" x14ac:dyDescent="0.25">
      <c r="C32" s="77" t="s">
        <v>92</v>
      </c>
      <c r="D32" s="78" t="s">
        <v>93</v>
      </c>
      <c r="E32" s="235" t="s">
        <v>94</v>
      </c>
      <c r="F32" s="236" t="s">
        <v>90</v>
      </c>
      <c r="G32" s="236" t="s">
        <v>91</v>
      </c>
      <c r="H32" s="237" t="str">
        <f t="shared" si="0"/>
        <v>-</v>
      </c>
    </row>
    <row r="33" spans="2:9" x14ac:dyDescent="0.25">
      <c r="C33" s="77" t="s">
        <v>92</v>
      </c>
      <c r="D33" s="78" t="s">
        <v>93</v>
      </c>
      <c r="E33" s="235" t="s">
        <v>94</v>
      </c>
      <c r="F33" s="236" t="s">
        <v>90</v>
      </c>
      <c r="G33" s="236" t="s">
        <v>91</v>
      </c>
      <c r="H33" s="237" t="str">
        <f t="shared" si="0"/>
        <v>-</v>
      </c>
    </row>
    <row r="34" spans="2:9" x14ac:dyDescent="0.25">
      <c r="C34" s="77" t="s">
        <v>92</v>
      </c>
      <c r="D34" s="78" t="s">
        <v>93</v>
      </c>
      <c r="E34" s="235" t="s">
        <v>94</v>
      </c>
      <c r="F34" s="236" t="s">
        <v>90</v>
      </c>
      <c r="G34" s="236" t="s">
        <v>91</v>
      </c>
      <c r="H34" s="237" t="str">
        <f t="shared" si="0"/>
        <v>-</v>
      </c>
    </row>
    <row r="35" spans="2:9" x14ac:dyDescent="0.25">
      <c r="C35" s="77" t="s">
        <v>92</v>
      </c>
      <c r="D35" s="78" t="s">
        <v>93</v>
      </c>
      <c r="E35" s="235" t="s">
        <v>94</v>
      </c>
      <c r="F35" s="236" t="s">
        <v>90</v>
      </c>
      <c r="G35" s="236" t="s">
        <v>91</v>
      </c>
      <c r="H35" s="237" t="str">
        <f t="shared" si="0"/>
        <v>-</v>
      </c>
    </row>
    <row r="36" spans="2:9" x14ac:dyDescent="0.25">
      <c r="C36" s="77" t="s">
        <v>92</v>
      </c>
      <c r="D36" s="78" t="s">
        <v>93</v>
      </c>
      <c r="E36" s="235" t="s">
        <v>94</v>
      </c>
      <c r="F36" s="236" t="s">
        <v>90</v>
      </c>
      <c r="G36" s="236" t="s">
        <v>91</v>
      </c>
      <c r="H36" s="237" t="str">
        <f t="shared" si="0"/>
        <v>-</v>
      </c>
    </row>
    <row r="37" spans="2:9" x14ac:dyDescent="0.25">
      <c r="C37" s="77" t="s">
        <v>92</v>
      </c>
      <c r="D37" s="78" t="s">
        <v>93</v>
      </c>
      <c r="E37" s="235" t="s">
        <v>94</v>
      </c>
      <c r="F37" s="236" t="s">
        <v>90</v>
      </c>
      <c r="G37" s="236" t="s">
        <v>91</v>
      </c>
      <c r="H37" s="237" t="str">
        <f t="shared" si="0"/>
        <v>-</v>
      </c>
    </row>
    <row r="38" spans="2:9" x14ac:dyDescent="0.25">
      <c r="C38" s="77" t="s">
        <v>92</v>
      </c>
      <c r="D38" s="78" t="s">
        <v>93</v>
      </c>
      <c r="E38" s="235" t="s">
        <v>94</v>
      </c>
      <c r="F38" s="236" t="s">
        <v>90</v>
      </c>
      <c r="G38" s="236" t="s">
        <v>91</v>
      </c>
      <c r="H38" s="237" t="str">
        <f t="shared" si="0"/>
        <v>-</v>
      </c>
    </row>
    <row r="39" spans="2:9" x14ac:dyDescent="0.25">
      <c r="C39" s="80" t="s">
        <v>92</v>
      </c>
      <c r="D39" s="81" t="s">
        <v>93</v>
      </c>
      <c r="E39" s="238" t="s">
        <v>94</v>
      </c>
      <c r="F39" s="239" t="s">
        <v>90</v>
      </c>
      <c r="G39" s="239" t="s">
        <v>91</v>
      </c>
      <c r="H39" s="240" t="str">
        <f t="shared" si="0"/>
        <v>-</v>
      </c>
    </row>
    <row r="41" spans="2:9" x14ac:dyDescent="0.25">
      <c r="B41" s="83" t="s">
        <v>95</v>
      </c>
      <c r="C41" s="41"/>
    </row>
    <row r="42" spans="2:9" ht="30" customHeight="1" thickBot="1" x14ac:dyDescent="0.3"/>
    <row r="43" spans="2:9" x14ac:dyDescent="0.25">
      <c r="C43" s="117" t="s">
        <v>96</v>
      </c>
      <c r="D43" s="288" t="s">
        <v>97</v>
      </c>
      <c r="E43" s="289"/>
      <c r="F43" s="289"/>
      <c r="G43" s="289"/>
      <c r="H43" s="289"/>
      <c r="I43" s="290"/>
    </row>
    <row r="44" spans="2:9" x14ac:dyDescent="0.25">
      <c r="C44" s="118" t="s">
        <v>98</v>
      </c>
      <c r="D44" s="291" t="s">
        <v>99</v>
      </c>
      <c r="E44" s="292"/>
      <c r="F44" s="292"/>
      <c r="G44" s="292"/>
      <c r="H44" s="292"/>
      <c r="I44" s="293"/>
    </row>
    <row r="45" spans="2:9" ht="31.7" customHeight="1" x14ac:dyDescent="0.25"/>
    <row r="46" spans="2:9" ht="47.1" customHeight="1" x14ac:dyDescent="0.25">
      <c r="C46" s="271" t="s">
        <v>100</v>
      </c>
      <c r="D46" s="272"/>
      <c r="E46" s="273"/>
      <c r="F46" s="272" t="s">
        <v>101</v>
      </c>
      <c r="G46" s="272"/>
      <c r="H46" s="272"/>
      <c r="I46" s="273"/>
    </row>
    <row r="47" spans="2:9" ht="54" customHeight="1" x14ac:dyDescent="0.25">
      <c r="C47" s="128" t="s">
        <v>102</v>
      </c>
      <c r="D47" s="128" t="s">
        <v>103</v>
      </c>
      <c r="E47" s="129" t="s">
        <v>104</v>
      </c>
      <c r="F47" s="46" t="s">
        <v>105</v>
      </c>
      <c r="G47" s="47" t="s">
        <v>106</v>
      </c>
      <c r="H47" s="48" t="s">
        <v>107</v>
      </c>
      <c r="I47" s="49" t="s">
        <v>108</v>
      </c>
    </row>
    <row r="48" spans="2:9" ht="40.5" customHeight="1" x14ac:dyDescent="0.25">
      <c r="C48" s="285" t="s">
        <v>109</v>
      </c>
      <c r="D48" s="286"/>
      <c r="E48" s="286"/>
      <c r="F48" s="286"/>
      <c r="G48" s="286"/>
      <c r="H48" s="286"/>
      <c r="I48" s="287"/>
    </row>
    <row r="49" spans="3:12" ht="33" customHeight="1" thickBot="1" x14ac:dyDescent="0.3">
      <c r="C49" s="22" t="s">
        <v>110</v>
      </c>
      <c r="D49" s="22" t="s">
        <v>110</v>
      </c>
      <c r="E49" s="22" t="s">
        <v>110</v>
      </c>
      <c r="F49" s="22" t="s">
        <v>110</v>
      </c>
      <c r="G49" s="160" t="s">
        <v>110</v>
      </c>
      <c r="H49" s="23" t="s">
        <v>110</v>
      </c>
      <c r="I49" s="24" t="s">
        <v>110</v>
      </c>
    </row>
    <row r="50" spans="3:12" ht="43.5" customHeight="1" thickBot="1" x14ac:dyDescent="0.3">
      <c r="C50" s="285" t="s">
        <v>111</v>
      </c>
      <c r="D50" s="286"/>
      <c r="E50" s="286"/>
      <c r="F50" s="286"/>
      <c r="G50" s="286"/>
      <c r="H50" s="286"/>
      <c r="I50" s="287"/>
    </row>
    <row r="51" spans="3:12" ht="36.6" customHeight="1" thickBot="1" x14ac:dyDescent="0.3">
      <c r="C51" s="161" t="s">
        <v>112</v>
      </c>
      <c r="D51" s="161" t="s">
        <v>112</v>
      </c>
      <c r="E51" s="161" t="s">
        <v>112</v>
      </c>
      <c r="F51" s="161" t="s">
        <v>112</v>
      </c>
      <c r="G51" s="161" t="s">
        <v>112</v>
      </c>
      <c r="H51" s="161" t="s">
        <v>112</v>
      </c>
      <c r="I51" s="161" t="s">
        <v>112</v>
      </c>
    </row>
    <row r="53" spans="3:12" ht="21.75" thickBot="1" x14ac:dyDescent="0.3">
      <c r="C53" s="119" t="s">
        <v>600</v>
      </c>
    </row>
    <row r="54" spans="3:12" ht="21.75" thickBot="1" x14ac:dyDescent="0.3">
      <c r="C54" s="271" t="s">
        <v>113</v>
      </c>
      <c r="D54" s="272"/>
      <c r="E54" s="272"/>
      <c r="F54" s="273"/>
      <c r="L54" s="45"/>
    </row>
    <row r="55" spans="3:12" ht="41.25" customHeight="1" x14ac:dyDescent="0.25">
      <c r="C55" s="58" t="s">
        <v>114</v>
      </c>
      <c r="D55" s="52" t="s">
        <v>115</v>
      </c>
      <c r="E55" s="52" t="s">
        <v>116</v>
      </c>
      <c r="F55" s="59" t="s">
        <v>117</v>
      </c>
      <c r="L55" s="45"/>
    </row>
    <row r="56" spans="3:12" x14ac:dyDescent="0.25">
      <c r="C56" s="55" t="s">
        <v>118</v>
      </c>
      <c r="D56" s="165"/>
      <c r="E56" s="165"/>
      <c r="F56" s="166"/>
      <c r="L56" s="45"/>
    </row>
    <row r="57" spans="3:12" x14ac:dyDescent="0.25">
      <c r="C57" s="56" t="s">
        <v>119</v>
      </c>
      <c r="D57" s="99"/>
      <c r="E57" s="99"/>
      <c r="F57" s="167"/>
    </row>
    <row r="58" spans="3:12" x14ac:dyDescent="0.25">
      <c r="C58" s="56" t="s">
        <v>120</v>
      </c>
      <c r="D58" s="99"/>
      <c r="E58" s="99"/>
      <c r="F58" s="167"/>
    </row>
    <row r="59" spans="3:12" x14ac:dyDescent="0.25">
      <c r="C59" s="56" t="s">
        <v>121</v>
      </c>
      <c r="D59" s="168"/>
      <c r="E59" s="99"/>
      <c r="F59" s="167"/>
    </row>
    <row r="60" spans="3:12" x14ac:dyDescent="0.25">
      <c r="C60" s="57" t="s">
        <v>122</v>
      </c>
      <c r="D60" s="100"/>
      <c r="E60" s="100"/>
      <c r="F60" s="169"/>
    </row>
    <row r="62" spans="3:12" ht="21.75" thickBot="1" x14ac:dyDescent="0.3">
      <c r="C62" s="84" t="s">
        <v>123</v>
      </c>
    </row>
    <row r="63" spans="3:12" x14ac:dyDescent="0.25">
      <c r="C63" s="233" t="e">
        <f>AVERAGE(D56:F60)</f>
        <v>#DIV/0!</v>
      </c>
    </row>
    <row r="65" spans="2:12" x14ac:dyDescent="0.25">
      <c r="B65" s="83" t="s">
        <v>124</v>
      </c>
      <c r="C65" s="41"/>
    </row>
    <row r="66" spans="2:12" ht="21.75" thickBot="1" x14ac:dyDescent="0.3"/>
    <row r="67" spans="2:12" ht="33" customHeight="1" thickBot="1" x14ac:dyDescent="0.3">
      <c r="C67" s="271" t="s">
        <v>125</v>
      </c>
      <c r="D67" s="272"/>
      <c r="E67" s="272"/>
      <c r="F67" s="272"/>
      <c r="G67" s="272"/>
      <c r="H67" s="273"/>
      <c r="L67" s="45"/>
    </row>
    <row r="68" spans="2:12" ht="56.25" x14ac:dyDescent="0.25">
      <c r="C68" s="60" t="s">
        <v>126</v>
      </c>
      <c r="D68" s="61" t="s">
        <v>127</v>
      </c>
      <c r="E68" s="61" t="s">
        <v>128</v>
      </c>
      <c r="F68" s="62" t="s">
        <v>129</v>
      </c>
      <c r="G68" s="62" t="s">
        <v>130</v>
      </c>
      <c r="H68" s="63" t="s">
        <v>131</v>
      </c>
      <c r="L68" s="45"/>
    </row>
    <row r="69" spans="2:12" x14ac:dyDescent="0.25">
      <c r="C69" s="228" t="s">
        <v>93</v>
      </c>
      <c r="D69" s="25" t="s">
        <v>132</v>
      </c>
      <c r="E69" s="25" t="s">
        <v>133</v>
      </c>
      <c r="F69" s="134" t="s">
        <v>94</v>
      </c>
      <c r="G69" s="134" t="s">
        <v>110</v>
      </c>
      <c r="H69" s="229" t="s">
        <v>110</v>
      </c>
      <c r="L69" s="45"/>
    </row>
    <row r="70" spans="2:12" x14ac:dyDescent="0.25">
      <c r="C70" s="228" t="s">
        <v>93</v>
      </c>
      <c r="D70" s="25" t="s">
        <v>132</v>
      </c>
      <c r="E70" s="25" t="s">
        <v>133</v>
      </c>
      <c r="F70" s="134" t="s">
        <v>94</v>
      </c>
      <c r="G70" s="134" t="s">
        <v>110</v>
      </c>
      <c r="H70" s="230" t="s">
        <v>110</v>
      </c>
    </row>
    <row r="71" spans="2:12" x14ac:dyDescent="0.25">
      <c r="C71" s="228" t="s">
        <v>93</v>
      </c>
      <c r="D71" s="25" t="s">
        <v>132</v>
      </c>
      <c r="E71" s="25" t="s">
        <v>133</v>
      </c>
      <c r="F71" s="134" t="s">
        <v>94</v>
      </c>
      <c r="G71" s="134" t="s">
        <v>110</v>
      </c>
      <c r="H71" s="230" t="s">
        <v>110</v>
      </c>
    </row>
    <row r="72" spans="2:12" x14ac:dyDescent="0.25">
      <c r="C72" s="228" t="s">
        <v>93</v>
      </c>
      <c r="D72" s="25" t="s">
        <v>132</v>
      </c>
      <c r="E72" s="25" t="s">
        <v>133</v>
      </c>
      <c r="F72" s="134" t="s">
        <v>94</v>
      </c>
      <c r="G72" s="134" t="s">
        <v>110</v>
      </c>
      <c r="H72" s="230" t="s">
        <v>110</v>
      </c>
    </row>
    <row r="73" spans="2:12" x14ac:dyDescent="0.25">
      <c r="C73" s="228" t="s">
        <v>93</v>
      </c>
      <c r="D73" s="25" t="s">
        <v>132</v>
      </c>
      <c r="E73" s="25" t="s">
        <v>133</v>
      </c>
      <c r="F73" s="134" t="s">
        <v>94</v>
      </c>
      <c r="G73" s="134" t="s">
        <v>110</v>
      </c>
      <c r="H73" s="230" t="s">
        <v>110</v>
      </c>
    </row>
    <row r="74" spans="2:12" x14ac:dyDescent="0.25">
      <c r="C74" s="228" t="s">
        <v>93</v>
      </c>
      <c r="D74" s="25" t="s">
        <v>132</v>
      </c>
      <c r="E74" s="25" t="s">
        <v>133</v>
      </c>
      <c r="F74" s="134" t="s">
        <v>94</v>
      </c>
      <c r="G74" s="134" t="s">
        <v>110</v>
      </c>
      <c r="H74" s="230" t="s">
        <v>110</v>
      </c>
    </row>
    <row r="75" spans="2:12" x14ac:dyDescent="0.25">
      <c r="C75" s="228" t="s">
        <v>93</v>
      </c>
      <c r="D75" s="25" t="s">
        <v>132</v>
      </c>
      <c r="E75" s="25" t="s">
        <v>133</v>
      </c>
      <c r="F75" s="134" t="s">
        <v>94</v>
      </c>
      <c r="G75" s="134" t="s">
        <v>110</v>
      </c>
      <c r="H75" s="230" t="s">
        <v>110</v>
      </c>
    </row>
    <row r="76" spans="2:12" x14ac:dyDescent="0.25">
      <c r="C76" s="228" t="s">
        <v>93</v>
      </c>
      <c r="D76" s="25" t="s">
        <v>132</v>
      </c>
      <c r="E76" s="25" t="s">
        <v>133</v>
      </c>
      <c r="F76" s="134" t="s">
        <v>94</v>
      </c>
      <c r="G76" s="134" t="s">
        <v>110</v>
      </c>
      <c r="H76" s="230" t="s">
        <v>110</v>
      </c>
    </row>
    <row r="77" spans="2:12" x14ac:dyDescent="0.25">
      <c r="C77" s="228" t="s">
        <v>93</v>
      </c>
      <c r="D77" s="25" t="s">
        <v>132</v>
      </c>
      <c r="E77" s="25" t="s">
        <v>133</v>
      </c>
      <c r="F77" s="134" t="s">
        <v>94</v>
      </c>
      <c r="G77" s="134" t="s">
        <v>110</v>
      </c>
      <c r="H77" s="230" t="s">
        <v>110</v>
      </c>
    </row>
    <row r="78" spans="2:12" x14ac:dyDescent="0.25">
      <c r="C78" s="228" t="s">
        <v>93</v>
      </c>
      <c r="D78" s="25" t="s">
        <v>132</v>
      </c>
      <c r="E78" s="25" t="s">
        <v>133</v>
      </c>
      <c r="F78" s="134" t="s">
        <v>94</v>
      </c>
      <c r="G78" s="134" t="s">
        <v>110</v>
      </c>
      <c r="H78" s="230" t="s">
        <v>110</v>
      </c>
    </row>
    <row r="79" spans="2:12" x14ac:dyDescent="0.25">
      <c r="C79" s="228" t="s">
        <v>93</v>
      </c>
      <c r="D79" s="25" t="s">
        <v>132</v>
      </c>
      <c r="E79" s="25" t="s">
        <v>133</v>
      </c>
      <c r="F79" s="134" t="s">
        <v>94</v>
      </c>
      <c r="G79" s="134" t="s">
        <v>110</v>
      </c>
      <c r="H79" s="230" t="s">
        <v>110</v>
      </c>
    </row>
    <row r="80" spans="2:12" x14ac:dyDescent="0.25">
      <c r="C80" s="228" t="s">
        <v>93</v>
      </c>
      <c r="D80" s="25" t="s">
        <v>132</v>
      </c>
      <c r="E80" s="25" t="s">
        <v>133</v>
      </c>
      <c r="F80" s="134" t="s">
        <v>94</v>
      </c>
      <c r="G80" s="134" t="s">
        <v>110</v>
      </c>
      <c r="H80" s="230" t="s">
        <v>110</v>
      </c>
    </row>
    <row r="81" spans="3:8" x14ac:dyDescent="0.25">
      <c r="C81" s="228" t="s">
        <v>93</v>
      </c>
      <c r="D81" s="25" t="s">
        <v>132</v>
      </c>
      <c r="E81" s="25" t="s">
        <v>133</v>
      </c>
      <c r="F81" s="134" t="s">
        <v>94</v>
      </c>
      <c r="G81" s="134" t="s">
        <v>110</v>
      </c>
      <c r="H81" s="230" t="s">
        <v>110</v>
      </c>
    </row>
    <row r="82" spans="3:8" x14ac:dyDescent="0.25">
      <c r="C82" s="228" t="s">
        <v>93</v>
      </c>
      <c r="D82" s="25" t="s">
        <v>132</v>
      </c>
      <c r="E82" s="25" t="s">
        <v>133</v>
      </c>
      <c r="F82" s="134" t="s">
        <v>94</v>
      </c>
      <c r="G82" s="134" t="s">
        <v>110</v>
      </c>
      <c r="H82" s="230" t="s">
        <v>110</v>
      </c>
    </row>
    <row r="83" spans="3:8" x14ac:dyDescent="0.25">
      <c r="C83" s="231" t="s">
        <v>93</v>
      </c>
      <c r="D83" s="26" t="s">
        <v>132</v>
      </c>
      <c r="E83" s="26" t="s">
        <v>133</v>
      </c>
      <c r="F83" s="135" t="s">
        <v>94</v>
      </c>
      <c r="G83" s="135" t="s">
        <v>110</v>
      </c>
      <c r="H83" s="232" t="s">
        <v>110</v>
      </c>
    </row>
    <row r="85" spans="3:8" x14ac:dyDescent="0.25">
      <c r="C85" s="151" t="s">
        <v>134</v>
      </c>
      <c r="D85" s="151" t="s">
        <v>134</v>
      </c>
      <c r="E85" s="151" t="s">
        <v>134</v>
      </c>
      <c r="F85" s="151" t="s">
        <v>134</v>
      </c>
      <c r="G85" s="151" t="s">
        <v>134</v>
      </c>
    </row>
    <row r="86" spans="3:8" x14ac:dyDescent="0.25">
      <c r="C86" s="205" t="e">
        <f>SUMPRODUCT($F69:$F83,C89:C103)/SUM($F69:$F83)</f>
        <v>#VALUE!</v>
      </c>
      <c r="D86" s="206" t="e">
        <f>SUMPRODUCT($F69:$F83,D89:D103)/SUM($F69:$F83)</f>
        <v>#DIV/0!</v>
      </c>
      <c r="E86" s="206" t="e">
        <f>SUMPRODUCT($F69:$F83,E89:E103)/SUM($F69:$F83)</f>
        <v>#DIV/0!</v>
      </c>
      <c r="F86" s="206" t="e">
        <f>SUMPRODUCT($F69:$F83,F89:F103)/SUM($F69:$F83)</f>
        <v>#DIV/0!</v>
      </c>
      <c r="G86" s="207" t="e">
        <f>SUMPRODUCT($F69:$F83,G89:G103)/SUM($F69:$F83)</f>
        <v>#DIV/0!</v>
      </c>
    </row>
    <row r="87" spans="3:8" ht="30" customHeight="1" thickBot="1" x14ac:dyDescent="0.3">
      <c r="C87" s="271" t="s">
        <v>135</v>
      </c>
      <c r="D87" s="272"/>
      <c r="E87" s="272"/>
      <c r="F87" s="272"/>
      <c r="G87" s="273"/>
    </row>
    <row r="88" spans="3:8" ht="21.75" thickBot="1" x14ac:dyDescent="0.3">
      <c r="C88" s="50" t="s">
        <v>136</v>
      </c>
      <c r="D88" s="51" t="s">
        <v>137</v>
      </c>
      <c r="E88" s="51" t="s">
        <v>138</v>
      </c>
      <c r="F88" s="51" t="s">
        <v>139</v>
      </c>
      <c r="G88" s="53" t="s">
        <v>140</v>
      </c>
    </row>
    <row r="89" spans="3:8" x14ac:dyDescent="0.25">
      <c r="C89" s="222" t="e">
        <f>IF(ABS($D$13-G69)&lt;3,1,IF(ABS($D$13-G69)&lt;6,2,IF(ABS($D$13-G69)&lt;10,3,IF(ABS($D$13-G69)&lt;15,4,5))))</f>
        <v>#VALUE!</v>
      </c>
      <c r="D89" s="223" t="s">
        <v>112</v>
      </c>
      <c r="E89" s="223" t="s">
        <v>112</v>
      </c>
      <c r="F89" s="223" t="s">
        <v>112</v>
      </c>
      <c r="G89" s="224" t="s">
        <v>112</v>
      </c>
    </row>
    <row r="90" spans="3:8" x14ac:dyDescent="0.25">
      <c r="C90" s="222" t="e">
        <f t="shared" ref="C90:C103" si="1">IF(ABS($D$13-G70)&lt;3,1,IF(ABS($D$13-G70)&lt;6,2,IF(ABS($D$13-G70)&lt;10,3,IF(ABS($D$13-G70)&lt;15,4,5))))</f>
        <v>#VALUE!</v>
      </c>
      <c r="D90" s="223" t="s">
        <v>112</v>
      </c>
      <c r="E90" s="223" t="s">
        <v>112</v>
      </c>
      <c r="F90" s="223" t="s">
        <v>112</v>
      </c>
      <c r="G90" s="224" t="s">
        <v>112</v>
      </c>
    </row>
    <row r="91" spans="3:8" x14ac:dyDescent="0.25">
      <c r="C91" s="222" t="e">
        <f t="shared" si="1"/>
        <v>#VALUE!</v>
      </c>
      <c r="D91" s="223" t="s">
        <v>112</v>
      </c>
      <c r="E91" s="223" t="s">
        <v>112</v>
      </c>
      <c r="F91" s="223" t="s">
        <v>112</v>
      </c>
      <c r="G91" s="224" t="s">
        <v>112</v>
      </c>
    </row>
    <row r="92" spans="3:8" x14ac:dyDescent="0.25">
      <c r="C92" s="222" t="e">
        <f t="shared" si="1"/>
        <v>#VALUE!</v>
      </c>
      <c r="D92" s="223" t="s">
        <v>112</v>
      </c>
      <c r="E92" s="223" t="s">
        <v>112</v>
      </c>
      <c r="F92" s="223" t="s">
        <v>112</v>
      </c>
      <c r="G92" s="224" t="s">
        <v>112</v>
      </c>
    </row>
    <row r="93" spans="3:8" x14ac:dyDescent="0.25">
      <c r="C93" s="222" t="e">
        <f t="shared" si="1"/>
        <v>#VALUE!</v>
      </c>
      <c r="D93" s="223" t="s">
        <v>112</v>
      </c>
      <c r="E93" s="223" t="s">
        <v>112</v>
      </c>
      <c r="F93" s="223" t="s">
        <v>112</v>
      </c>
      <c r="G93" s="224" t="s">
        <v>112</v>
      </c>
    </row>
    <row r="94" spans="3:8" x14ac:dyDescent="0.25">
      <c r="C94" s="222" t="e">
        <f t="shared" si="1"/>
        <v>#VALUE!</v>
      </c>
      <c r="D94" s="223" t="s">
        <v>112</v>
      </c>
      <c r="E94" s="223" t="s">
        <v>112</v>
      </c>
      <c r="F94" s="223" t="s">
        <v>112</v>
      </c>
      <c r="G94" s="224" t="s">
        <v>112</v>
      </c>
    </row>
    <row r="95" spans="3:8" x14ac:dyDescent="0.25">
      <c r="C95" s="222" t="e">
        <f t="shared" si="1"/>
        <v>#VALUE!</v>
      </c>
      <c r="D95" s="223" t="s">
        <v>112</v>
      </c>
      <c r="E95" s="223" t="s">
        <v>112</v>
      </c>
      <c r="F95" s="223" t="s">
        <v>112</v>
      </c>
      <c r="G95" s="224" t="s">
        <v>112</v>
      </c>
    </row>
    <row r="96" spans="3:8" x14ac:dyDescent="0.25">
      <c r="C96" s="222" t="e">
        <f t="shared" si="1"/>
        <v>#VALUE!</v>
      </c>
      <c r="D96" s="223" t="s">
        <v>112</v>
      </c>
      <c r="E96" s="223" t="s">
        <v>112</v>
      </c>
      <c r="F96" s="223" t="s">
        <v>112</v>
      </c>
      <c r="G96" s="224" t="s">
        <v>112</v>
      </c>
    </row>
    <row r="97" spans="2:8" x14ac:dyDescent="0.25">
      <c r="C97" s="222" t="e">
        <f t="shared" si="1"/>
        <v>#VALUE!</v>
      </c>
      <c r="D97" s="223" t="s">
        <v>112</v>
      </c>
      <c r="E97" s="223" t="s">
        <v>112</v>
      </c>
      <c r="F97" s="223" t="s">
        <v>112</v>
      </c>
      <c r="G97" s="224" t="s">
        <v>112</v>
      </c>
    </row>
    <row r="98" spans="2:8" x14ac:dyDescent="0.25">
      <c r="C98" s="222" t="e">
        <f t="shared" si="1"/>
        <v>#VALUE!</v>
      </c>
      <c r="D98" s="223" t="s">
        <v>112</v>
      </c>
      <c r="E98" s="223" t="s">
        <v>112</v>
      </c>
      <c r="F98" s="223" t="s">
        <v>112</v>
      </c>
      <c r="G98" s="224" t="s">
        <v>112</v>
      </c>
    </row>
    <row r="99" spans="2:8" x14ac:dyDescent="0.25">
      <c r="C99" s="222" t="e">
        <f t="shared" si="1"/>
        <v>#VALUE!</v>
      </c>
      <c r="D99" s="223" t="s">
        <v>112</v>
      </c>
      <c r="E99" s="223" t="s">
        <v>112</v>
      </c>
      <c r="F99" s="223" t="s">
        <v>112</v>
      </c>
      <c r="G99" s="224" t="s">
        <v>112</v>
      </c>
    </row>
    <row r="100" spans="2:8" ht="15" x14ac:dyDescent="0.25">
      <c r="B100" s="112"/>
      <c r="C100" s="222" t="e">
        <f t="shared" si="1"/>
        <v>#VALUE!</v>
      </c>
      <c r="D100" s="223" t="s">
        <v>112</v>
      </c>
      <c r="E100" s="223" t="s">
        <v>112</v>
      </c>
      <c r="F100" s="223" t="s">
        <v>112</v>
      </c>
      <c r="G100" s="224" t="s">
        <v>112</v>
      </c>
    </row>
    <row r="101" spans="2:8" ht="15" x14ac:dyDescent="0.25">
      <c r="B101" s="112"/>
      <c r="C101" s="222" t="e">
        <f t="shared" si="1"/>
        <v>#VALUE!</v>
      </c>
      <c r="D101" s="223" t="s">
        <v>112</v>
      </c>
      <c r="E101" s="223" t="s">
        <v>112</v>
      </c>
      <c r="F101" s="223" t="s">
        <v>112</v>
      </c>
      <c r="G101" s="224" t="s">
        <v>112</v>
      </c>
    </row>
    <row r="102" spans="2:8" ht="15" x14ac:dyDescent="0.25">
      <c r="B102" s="112"/>
      <c r="C102" s="222" t="e">
        <f t="shared" si="1"/>
        <v>#VALUE!</v>
      </c>
      <c r="D102" s="223" t="s">
        <v>112</v>
      </c>
      <c r="E102" s="223" t="s">
        <v>112</v>
      </c>
      <c r="F102" s="223" t="s">
        <v>112</v>
      </c>
      <c r="G102" s="224" t="s">
        <v>112</v>
      </c>
    </row>
    <row r="103" spans="2:8" ht="15" x14ac:dyDescent="0.25">
      <c r="B103" s="112"/>
      <c r="C103" s="225" t="e">
        <f t="shared" si="1"/>
        <v>#VALUE!</v>
      </c>
      <c r="D103" s="226" t="s">
        <v>112</v>
      </c>
      <c r="E103" s="226" t="s">
        <v>112</v>
      </c>
      <c r="F103" s="226" t="s">
        <v>112</v>
      </c>
      <c r="G103" s="227" t="s">
        <v>112</v>
      </c>
    </row>
    <row r="104" spans="2:8" ht="15" x14ac:dyDescent="0.25">
      <c r="B104" s="112"/>
    </row>
    <row r="105" spans="2:8" ht="15" x14ac:dyDescent="0.25">
      <c r="B105" s="112"/>
    </row>
    <row r="106" spans="2:8" ht="15" x14ac:dyDescent="0.25">
      <c r="B106" s="112"/>
    </row>
    <row r="107" spans="2:8" ht="24" x14ac:dyDescent="0.25">
      <c r="B107" s="112"/>
      <c r="C107" s="27" t="s">
        <v>141</v>
      </c>
      <c r="D107" s="41"/>
    </row>
    <row r="108" spans="2:8" ht="15" x14ac:dyDescent="0.25">
      <c r="B108" s="112"/>
      <c r="C108" s="112"/>
    </row>
    <row r="109" spans="2:8" x14ac:dyDescent="0.25">
      <c r="B109" s="112"/>
      <c r="C109" s="120" t="s">
        <v>142</v>
      </c>
      <c r="E109" s="121"/>
      <c r="F109" s="121"/>
      <c r="G109" s="121"/>
      <c r="H109" s="121"/>
    </row>
    <row r="110" spans="2:8" x14ac:dyDescent="0.25">
      <c r="B110" s="112"/>
      <c r="C110" s="3"/>
    </row>
    <row r="111" spans="2:8" ht="15" x14ac:dyDescent="0.25">
      <c r="B111" s="112"/>
    </row>
    <row r="112" spans="2:8" ht="15" x14ac:dyDescent="0.25">
      <c r="B112" s="112"/>
    </row>
    <row r="113" spans="2:2" ht="15" x14ac:dyDescent="0.25">
      <c r="B113" s="112"/>
    </row>
    <row r="114" spans="2:2" ht="15" x14ac:dyDescent="0.25">
      <c r="B114" s="112"/>
    </row>
    <row r="115" spans="2:2" ht="15" x14ac:dyDescent="0.25">
      <c r="B115" s="112"/>
    </row>
    <row r="116" spans="2:2" ht="15" x14ac:dyDescent="0.25">
      <c r="B116" s="112"/>
    </row>
    <row r="117" spans="2:2" ht="15" x14ac:dyDescent="0.25">
      <c r="B117" s="112"/>
    </row>
    <row r="118" spans="2:2" ht="15" x14ac:dyDescent="0.25">
      <c r="B118" s="112"/>
    </row>
    <row r="119" spans="2:2" ht="15" x14ac:dyDescent="0.25">
      <c r="B119" s="112"/>
    </row>
    <row r="120" spans="2:2" ht="15" x14ac:dyDescent="0.25">
      <c r="B120" s="112"/>
    </row>
    <row r="121" spans="2:2" ht="15" x14ac:dyDescent="0.25">
      <c r="B121" s="112"/>
    </row>
    <row r="122" spans="2:2" ht="15" x14ac:dyDescent="0.25">
      <c r="B122" s="112"/>
    </row>
    <row r="123" spans="2:2" ht="15" x14ac:dyDescent="0.25">
      <c r="B123" s="112"/>
    </row>
    <row r="124" spans="2:2" ht="15" x14ac:dyDescent="0.25">
      <c r="B124" s="112"/>
    </row>
    <row r="125" spans="2:2" ht="15" x14ac:dyDescent="0.25">
      <c r="B125" s="112"/>
    </row>
    <row r="126" spans="2:2" ht="15" x14ac:dyDescent="0.25">
      <c r="B126" s="112"/>
    </row>
    <row r="127" spans="2:2" ht="15" x14ac:dyDescent="0.25">
      <c r="B127" s="112"/>
    </row>
    <row r="128" spans="2:2" ht="15" x14ac:dyDescent="0.25">
      <c r="B128" s="112"/>
    </row>
    <row r="129" spans="2:2" ht="15" x14ac:dyDescent="0.25">
      <c r="B129" s="112"/>
    </row>
    <row r="130" spans="2:2" ht="15" x14ac:dyDescent="0.25">
      <c r="B130" s="112"/>
    </row>
    <row r="131" spans="2:2" ht="15" x14ac:dyDescent="0.25">
      <c r="B131" s="112"/>
    </row>
    <row r="132" spans="2:2" ht="15" x14ac:dyDescent="0.25">
      <c r="B132" s="112"/>
    </row>
    <row r="133" spans="2:2" ht="15" x14ac:dyDescent="0.25">
      <c r="B133" s="112"/>
    </row>
    <row r="134" spans="2:2" ht="15" x14ac:dyDescent="0.25">
      <c r="B134" s="112"/>
    </row>
    <row r="135" spans="2:2" ht="15" x14ac:dyDescent="0.25">
      <c r="B135" s="112"/>
    </row>
    <row r="136" spans="2:2" ht="15" x14ac:dyDescent="0.25">
      <c r="B136" s="112"/>
    </row>
    <row r="137" spans="2:2" ht="15" x14ac:dyDescent="0.25">
      <c r="B137" s="112"/>
    </row>
    <row r="138" spans="2:2" ht="15" x14ac:dyDescent="0.25">
      <c r="B138" s="112"/>
    </row>
    <row r="139" spans="2:2" ht="15" x14ac:dyDescent="0.25">
      <c r="B139" s="112"/>
    </row>
    <row r="140" spans="2:2" ht="15" x14ac:dyDescent="0.25">
      <c r="B140" s="112"/>
    </row>
    <row r="141" spans="2:2" ht="15" x14ac:dyDescent="0.25">
      <c r="B141" s="112"/>
    </row>
    <row r="142" spans="2:2" ht="15" x14ac:dyDescent="0.25">
      <c r="B142" s="112"/>
    </row>
    <row r="143" spans="2:2" ht="15" x14ac:dyDescent="0.25">
      <c r="B143" s="112"/>
    </row>
    <row r="144" spans="2:2" ht="15" x14ac:dyDescent="0.25">
      <c r="B144" s="112"/>
    </row>
    <row r="145" spans="2:2" ht="15" x14ac:dyDescent="0.25">
      <c r="B145" s="112"/>
    </row>
    <row r="146" spans="2:2" ht="15" x14ac:dyDescent="0.25">
      <c r="B146" s="112"/>
    </row>
    <row r="147" spans="2:2" ht="15" x14ac:dyDescent="0.25">
      <c r="B147" s="112"/>
    </row>
    <row r="148" spans="2:2" ht="15" x14ac:dyDescent="0.25">
      <c r="B148" s="112"/>
    </row>
    <row r="149" spans="2:2" ht="15" x14ac:dyDescent="0.25">
      <c r="B149" s="112"/>
    </row>
    <row r="150" spans="2:2" ht="15" x14ac:dyDescent="0.25">
      <c r="B150" s="112"/>
    </row>
    <row r="151" spans="2:2" ht="15" x14ac:dyDescent="0.25">
      <c r="B151" s="112"/>
    </row>
    <row r="152" spans="2:2" ht="15" x14ac:dyDescent="0.25">
      <c r="B152" s="112"/>
    </row>
    <row r="153" spans="2:2" ht="15" x14ac:dyDescent="0.25">
      <c r="B153" s="112"/>
    </row>
    <row r="154" spans="2:2" ht="15" x14ac:dyDescent="0.25">
      <c r="B154" s="112"/>
    </row>
    <row r="155" spans="2:2" ht="15" x14ac:dyDescent="0.25">
      <c r="B155" s="112"/>
    </row>
    <row r="156" spans="2:2" ht="15" x14ac:dyDescent="0.25">
      <c r="B156" s="112"/>
    </row>
    <row r="157" spans="2:2" ht="15" x14ac:dyDescent="0.25">
      <c r="B157" s="112"/>
    </row>
    <row r="158" spans="2:2" ht="15" x14ac:dyDescent="0.25">
      <c r="B158" s="112"/>
    </row>
    <row r="159" spans="2:2" ht="15" x14ac:dyDescent="0.25">
      <c r="B159" s="112"/>
    </row>
    <row r="160" spans="2:2" ht="15" x14ac:dyDescent="0.25">
      <c r="B160" s="112"/>
    </row>
    <row r="161" spans="2:2" ht="15" x14ac:dyDescent="0.25">
      <c r="B161" s="112"/>
    </row>
    <row r="162" spans="2:2" ht="15" x14ac:dyDescent="0.25">
      <c r="B162" s="112"/>
    </row>
    <row r="163" spans="2:2" ht="15" x14ac:dyDescent="0.25">
      <c r="B163" s="112"/>
    </row>
    <row r="164" spans="2:2" ht="15" x14ac:dyDescent="0.25">
      <c r="B164" s="112"/>
    </row>
    <row r="165" spans="2:2" ht="15" x14ac:dyDescent="0.25">
      <c r="B165" s="112"/>
    </row>
    <row r="166" spans="2:2" ht="15" x14ac:dyDescent="0.25">
      <c r="B166" s="112"/>
    </row>
    <row r="167" spans="2:2" ht="15" x14ac:dyDescent="0.25">
      <c r="B167" s="112"/>
    </row>
    <row r="168" spans="2:2" ht="15" x14ac:dyDescent="0.25">
      <c r="B168" s="112"/>
    </row>
    <row r="169" spans="2:2" ht="15" x14ac:dyDescent="0.25">
      <c r="B169" s="112"/>
    </row>
    <row r="170" spans="2:2" ht="15" x14ac:dyDescent="0.25">
      <c r="B170" s="112"/>
    </row>
    <row r="171" spans="2:2" ht="15" x14ac:dyDescent="0.25">
      <c r="B171" s="112"/>
    </row>
    <row r="172" spans="2:2" ht="15" x14ac:dyDescent="0.25">
      <c r="B172" s="112"/>
    </row>
    <row r="173" spans="2:2" ht="15" x14ac:dyDescent="0.25">
      <c r="B173" s="112"/>
    </row>
    <row r="174" spans="2:2" ht="15" x14ac:dyDescent="0.25">
      <c r="B174" s="112"/>
    </row>
    <row r="175" spans="2:2" ht="15" x14ac:dyDescent="0.25">
      <c r="B175" s="112"/>
    </row>
    <row r="176" spans="2:2" ht="15" x14ac:dyDescent="0.25">
      <c r="B176" s="112"/>
    </row>
    <row r="177" spans="2:2" ht="15" x14ac:dyDescent="0.25">
      <c r="B177" s="112"/>
    </row>
    <row r="178" spans="2:2" ht="15" x14ac:dyDescent="0.25">
      <c r="B178" s="112"/>
    </row>
    <row r="179" spans="2:2" ht="15" x14ac:dyDescent="0.25">
      <c r="B179" s="112"/>
    </row>
    <row r="180" spans="2:2" ht="15" x14ac:dyDescent="0.25">
      <c r="B180" s="112"/>
    </row>
    <row r="181" spans="2:2" ht="15" x14ac:dyDescent="0.25">
      <c r="B181" s="112"/>
    </row>
    <row r="182" spans="2:2" ht="15" x14ac:dyDescent="0.25">
      <c r="B182" s="112"/>
    </row>
    <row r="183" spans="2:2" ht="15" x14ac:dyDescent="0.25">
      <c r="B183" s="112"/>
    </row>
    <row r="184" spans="2:2" ht="15" x14ac:dyDescent="0.25">
      <c r="B184" s="112"/>
    </row>
    <row r="185" spans="2:2" ht="15" x14ac:dyDescent="0.25">
      <c r="B185" s="112"/>
    </row>
    <row r="186" spans="2:2" ht="15" x14ac:dyDescent="0.25">
      <c r="B186" s="112"/>
    </row>
    <row r="187" spans="2:2" ht="15" x14ac:dyDescent="0.25">
      <c r="B187" s="112"/>
    </row>
    <row r="188" spans="2:2" ht="15" x14ac:dyDescent="0.25">
      <c r="B188" s="112"/>
    </row>
    <row r="189" spans="2:2" ht="15" x14ac:dyDescent="0.25">
      <c r="B189" s="112"/>
    </row>
    <row r="190" spans="2:2" ht="15" x14ac:dyDescent="0.25">
      <c r="B190" s="112"/>
    </row>
    <row r="191" spans="2:2" ht="15" x14ac:dyDescent="0.25">
      <c r="B191" s="112"/>
    </row>
    <row r="192" spans="2:2" ht="15" x14ac:dyDescent="0.25">
      <c r="B192" s="112"/>
    </row>
    <row r="193" spans="2:2" ht="15" x14ac:dyDescent="0.25">
      <c r="B193" s="112"/>
    </row>
    <row r="194" spans="2:2" ht="15" x14ac:dyDescent="0.25">
      <c r="B194" s="112"/>
    </row>
    <row r="195" spans="2:2" ht="15" x14ac:dyDescent="0.25">
      <c r="B195" s="112"/>
    </row>
    <row r="196" spans="2:2" ht="15" x14ac:dyDescent="0.25">
      <c r="B196" s="112"/>
    </row>
    <row r="197" spans="2:2" ht="15" x14ac:dyDescent="0.25">
      <c r="B197" s="112"/>
    </row>
    <row r="198" spans="2:2" ht="15" x14ac:dyDescent="0.25">
      <c r="B198" s="112"/>
    </row>
    <row r="199" spans="2:2" ht="15" x14ac:dyDescent="0.25">
      <c r="B199" s="112"/>
    </row>
    <row r="200" spans="2:2" ht="15" x14ac:dyDescent="0.25">
      <c r="B200" s="112"/>
    </row>
    <row r="201" spans="2:2" ht="15" x14ac:dyDescent="0.25">
      <c r="B201" s="112"/>
    </row>
    <row r="202" spans="2:2" ht="15" x14ac:dyDescent="0.25">
      <c r="B202" s="112"/>
    </row>
    <row r="203" spans="2:2" ht="15" x14ac:dyDescent="0.25">
      <c r="B203" s="112"/>
    </row>
    <row r="204" spans="2:2" ht="15" x14ac:dyDescent="0.25">
      <c r="B204" s="112"/>
    </row>
    <row r="205" spans="2:2" ht="15" x14ac:dyDescent="0.25">
      <c r="B205" s="112"/>
    </row>
    <row r="206" spans="2:2" ht="15" x14ac:dyDescent="0.25">
      <c r="B206" s="112"/>
    </row>
  </sheetData>
  <sheetProtection selectLockedCells="1"/>
  <mergeCells count="18">
    <mergeCell ref="C11:H11"/>
    <mergeCell ref="C50:I50"/>
    <mergeCell ref="D43:I43"/>
    <mergeCell ref="D44:I44"/>
    <mergeCell ref="C48:I48"/>
    <mergeCell ref="C54:F54"/>
    <mergeCell ref="C67:H67"/>
    <mergeCell ref="C87:G87"/>
    <mergeCell ref="D12:H12"/>
    <mergeCell ref="D13:H13"/>
    <mergeCell ref="D14:H14"/>
    <mergeCell ref="D15:H15"/>
    <mergeCell ref="D16:H16"/>
    <mergeCell ref="D17:H17"/>
    <mergeCell ref="D18:H18"/>
    <mergeCell ref="C23:H23"/>
    <mergeCell ref="F46:I46"/>
    <mergeCell ref="C46:E46"/>
  </mergeCells>
  <dataValidations count="1">
    <dataValidation allowBlank="1" showErrorMessage="1" sqref="C24:H39" xr:uid="{C03BF51D-7AC9-441E-8D21-5089D5E15795}"/>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D15A-A968-46CE-9CF3-B9B4CEFCB7DD}">
  <sheetPr>
    <tabColor rgb="FFD6E7D9"/>
  </sheetPr>
  <dimension ref="A1:H32"/>
  <sheetViews>
    <sheetView zoomScale="80" zoomScaleNormal="80" workbookViewId="0">
      <selection activeCell="B3" sqref="B3"/>
    </sheetView>
  </sheetViews>
  <sheetFormatPr defaultRowHeight="15" x14ac:dyDescent="0.25"/>
  <cols>
    <col min="1" max="1" width="9.140625" style="44"/>
    <col min="2" max="2" width="16.85546875" style="44" customWidth="1"/>
    <col min="3" max="3" width="25.85546875" style="44" customWidth="1"/>
    <col min="4" max="4" width="22.5703125" style="44" customWidth="1"/>
    <col min="5" max="5" width="16.140625" style="44" customWidth="1"/>
    <col min="6" max="6" width="25.85546875" style="44" customWidth="1"/>
    <col min="7" max="7" width="9.140625" style="44"/>
    <col min="8" max="8" width="23.140625" style="44" customWidth="1"/>
    <col min="9" max="13" width="9.140625" style="44"/>
    <col min="14" max="14" width="17.140625" style="44" customWidth="1"/>
    <col min="15" max="16384" width="9.140625" style="44"/>
  </cols>
  <sheetData>
    <row r="1" spans="1:8" ht="21" x14ac:dyDescent="0.25">
      <c r="A1" s="68" t="s">
        <v>143</v>
      </c>
    </row>
    <row r="2" spans="1:8" ht="21" x14ac:dyDescent="0.25">
      <c r="A2" s="68"/>
    </row>
    <row r="3" spans="1:8" ht="15.75" customHeight="1" x14ac:dyDescent="0.25">
      <c r="A3" s="68"/>
      <c r="B3" s="261" t="s">
        <v>144</v>
      </c>
    </row>
    <row r="5" spans="1:8" ht="45" x14ac:dyDescent="0.25">
      <c r="B5" s="241" t="s">
        <v>145</v>
      </c>
      <c r="C5" s="242"/>
      <c r="D5" s="242"/>
      <c r="E5" s="242"/>
      <c r="F5" s="242"/>
      <c r="G5" s="242"/>
      <c r="H5" s="242"/>
    </row>
    <row r="6" spans="1:8" ht="30" x14ac:dyDescent="0.25">
      <c r="B6" s="136" t="s">
        <v>146</v>
      </c>
      <c r="C6" s="154" t="s">
        <v>147</v>
      </c>
      <c r="D6" s="136" t="s">
        <v>148</v>
      </c>
      <c r="E6" s="155" t="s">
        <v>147</v>
      </c>
      <c r="F6" s="136" t="s">
        <v>149</v>
      </c>
      <c r="G6" s="156" t="s">
        <v>147</v>
      </c>
      <c r="H6" s="136" t="s">
        <v>150</v>
      </c>
    </row>
    <row r="7" spans="1:8" x14ac:dyDescent="0.25">
      <c r="B7" s="256"/>
      <c r="C7" s="13"/>
      <c r="D7" s="256"/>
      <c r="E7" s="152"/>
      <c r="F7" s="256"/>
      <c r="G7" s="153"/>
      <c r="H7" s="256"/>
    </row>
    <row r="8" spans="1:8" ht="14.45" customHeight="1" x14ac:dyDescent="0.25"/>
    <row r="10" spans="1:8" s="251" customFormat="1" x14ac:dyDescent="0.25">
      <c r="E10" s="252"/>
    </row>
    <row r="11" spans="1:8" s="251" customFormat="1" ht="30.75" customHeight="1" x14ac:dyDescent="0.25">
      <c r="B11" s="296" t="s">
        <v>151</v>
      </c>
      <c r="C11" s="297"/>
      <c r="D11" s="300" t="s">
        <v>152</v>
      </c>
      <c r="E11" s="294" t="s">
        <v>153</v>
      </c>
      <c r="F11" s="295"/>
    </row>
    <row r="12" spans="1:8" s="251" customFormat="1" ht="45" x14ac:dyDescent="0.25">
      <c r="B12" s="298"/>
      <c r="C12" s="299"/>
      <c r="D12" s="301"/>
      <c r="E12" s="253" t="s">
        <v>154</v>
      </c>
      <c r="F12" s="254" t="s">
        <v>155</v>
      </c>
    </row>
    <row r="13" spans="1:8" s="251" customFormat="1" x14ac:dyDescent="0.25">
      <c r="B13" s="312" t="s">
        <v>156</v>
      </c>
      <c r="C13" s="313"/>
      <c r="D13" s="313"/>
      <c r="E13" s="313"/>
      <c r="F13" s="314"/>
    </row>
    <row r="14" spans="1:8" s="251" customFormat="1" ht="14.45" customHeight="1" x14ac:dyDescent="0.25">
      <c r="B14" s="302" t="s">
        <v>157</v>
      </c>
      <c r="C14" s="303"/>
      <c r="D14" s="255">
        <v>1</v>
      </c>
      <c r="E14" s="194" t="e">
        <f>'Scoring Template'!C86</f>
        <v>#VALUE!</v>
      </c>
      <c r="F14" s="194" t="e">
        <f t="shared" ref="F14:F28" si="0">D14*E14</f>
        <v>#VALUE!</v>
      </c>
    </row>
    <row r="15" spans="1:8" s="251" customFormat="1" x14ac:dyDescent="0.25">
      <c r="B15" s="302" t="s">
        <v>158</v>
      </c>
      <c r="C15" s="303"/>
      <c r="D15" s="255">
        <v>1</v>
      </c>
      <c r="E15" s="194" t="e">
        <f>'Scoring Template'!D86</f>
        <v>#DIV/0!</v>
      </c>
      <c r="F15" s="194" t="e">
        <f t="shared" si="0"/>
        <v>#DIV/0!</v>
      </c>
    </row>
    <row r="16" spans="1:8" s="251" customFormat="1" x14ac:dyDescent="0.25">
      <c r="B16" s="302" t="s">
        <v>159</v>
      </c>
      <c r="C16" s="303"/>
      <c r="D16" s="255">
        <v>1</v>
      </c>
      <c r="E16" s="194" t="e">
        <f>'Scoring Template'!E86</f>
        <v>#DIV/0!</v>
      </c>
      <c r="F16" s="194" t="e">
        <f t="shared" si="0"/>
        <v>#DIV/0!</v>
      </c>
    </row>
    <row r="17" spans="2:6" s="251" customFormat="1" x14ac:dyDescent="0.25">
      <c r="B17" s="302" t="s">
        <v>160</v>
      </c>
      <c r="C17" s="303"/>
      <c r="D17" s="255">
        <v>1</v>
      </c>
      <c r="E17" s="194" t="e">
        <f>'Scoring Template'!F86</f>
        <v>#DIV/0!</v>
      </c>
      <c r="F17" s="194" t="e">
        <f t="shared" si="0"/>
        <v>#DIV/0!</v>
      </c>
    </row>
    <row r="18" spans="2:6" s="251" customFormat="1" ht="14.45" customHeight="1" x14ac:dyDescent="0.25">
      <c r="B18" s="302" t="s">
        <v>140</v>
      </c>
      <c r="C18" s="303"/>
      <c r="D18" s="255">
        <v>1</v>
      </c>
      <c r="E18" s="194" t="e">
        <f>'Scoring Template'!G86</f>
        <v>#DIV/0!</v>
      </c>
      <c r="F18" s="194" t="e">
        <f>D18*E18</f>
        <v>#DIV/0!</v>
      </c>
    </row>
    <row r="19" spans="2:6" s="251" customFormat="1" x14ac:dyDescent="0.25">
      <c r="B19" s="309" t="s">
        <v>161</v>
      </c>
      <c r="C19" s="310"/>
      <c r="D19" s="310"/>
      <c r="E19" s="310"/>
      <c r="F19" s="311"/>
    </row>
    <row r="20" spans="2:6" s="251" customFormat="1" x14ac:dyDescent="0.25">
      <c r="B20" s="302" t="s">
        <v>102</v>
      </c>
      <c r="C20" s="303"/>
      <c r="D20" s="255">
        <v>1</v>
      </c>
      <c r="E20" s="194" t="str">
        <f>'Scoring Template'!C51</f>
        <v>enter score</v>
      </c>
      <c r="F20" s="194" t="e">
        <f t="shared" si="0"/>
        <v>#VALUE!</v>
      </c>
    </row>
    <row r="21" spans="2:6" s="251" customFormat="1" x14ac:dyDescent="0.25">
      <c r="B21" s="302" t="s">
        <v>103</v>
      </c>
      <c r="C21" s="303"/>
      <c r="D21" s="255">
        <v>1</v>
      </c>
      <c r="E21" s="194" t="str">
        <f>'Scoring Template'!D51</f>
        <v>enter score</v>
      </c>
      <c r="F21" s="194" t="e">
        <f>D21*E21</f>
        <v>#VALUE!</v>
      </c>
    </row>
    <row r="22" spans="2:6" s="251" customFormat="1" x14ac:dyDescent="0.25">
      <c r="B22" s="302" t="s">
        <v>104</v>
      </c>
      <c r="C22" s="303"/>
      <c r="D22" s="255">
        <v>1</v>
      </c>
      <c r="E22" s="194" t="str">
        <f>'Scoring Template'!E51</f>
        <v>enter score</v>
      </c>
      <c r="F22" s="194" t="e">
        <f t="shared" si="0"/>
        <v>#VALUE!</v>
      </c>
    </row>
    <row r="23" spans="2:6" s="251" customFormat="1" x14ac:dyDescent="0.25">
      <c r="B23" s="309" t="s">
        <v>162</v>
      </c>
      <c r="C23" s="310"/>
      <c r="D23" s="310"/>
      <c r="E23" s="310"/>
      <c r="F23" s="311"/>
    </row>
    <row r="24" spans="2:6" s="251" customFormat="1" x14ac:dyDescent="0.25">
      <c r="B24" s="302" t="s">
        <v>163</v>
      </c>
      <c r="C24" s="303"/>
      <c r="D24" s="255">
        <v>1</v>
      </c>
      <c r="E24" s="194" t="str">
        <f>'Scoring Template'!F51</f>
        <v>enter score</v>
      </c>
      <c r="F24" s="194" t="e">
        <f t="shared" si="0"/>
        <v>#VALUE!</v>
      </c>
    </row>
    <row r="25" spans="2:6" s="251" customFormat="1" x14ac:dyDescent="0.25">
      <c r="B25" s="302" t="s">
        <v>598</v>
      </c>
      <c r="C25" s="303"/>
      <c r="D25" s="255">
        <v>1</v>
      </c>
      <c r="E25" s="194" t="str">
        <f>'Scoring Template'!G51</f>
        <v>enter score</v>
      </c>
      <c r="F25" s="194" t="e">
        <f t="shared" si="0"/>
        <v>#VALUE!</v>
      </c>
    </row>
    <row r="26" spans="2:6" s="251" customFormat="1" x14ac:dyDescent="0.25">
      <c r="B26" s="302" t="s">
        <v>108</v>
      </c>
      <c r="C26" s="303"/>
      <c r="D26" s="255">
        <v>1</v>
      </c>
      <c r="E26" s="194" t="str">
        <f>'Scoring Template'!I51</f>
        <v>enter score</v>
      </c>
      <c r="F26" s="194" t="e">
        <f t="shared" si="0"/>
        <v>#VALUE!</v>
      </c>
    </row>
    <row r="27" spans="2:6" s="251" customFormat="1" x14ac:dyDescent="0.25">
      <c r="B27" s="302" t="s">
        <v>107</v>
      </c>
      <c r="C27" s="303"/>
      <c r="D27" s="255">
        <v>1</v>
      </c>
      <c r="E27" s="194" t="str">
        <f>'Scoring Template'!H51</f>
        <v>enter score</v>
      </c>
      <c r="F27" s="194" t="e">
        <f t="shared" si="0"/>
        <v>#VALUE!</v>
      </c>
    </row>
    <row r="28" spans="2:6" s="251" customFormat="1" x14ac:dyDescent="0.25">
      <c r="B28" s="304" t="s">
        <v>164</v>
      </c>
      <c r="C28" s="305"/>
      <c r="D28" s="255">
        <v>1</v>
      </c>
      <c r="E28" s="194" t="e">
        <f>'Scoring Template'!C63</f>
        <v>#DIV/0!</v>
      </c>
      <c r="F28" s="194" t="e">
        <f t="shared" si="0"/>
        <v>#DIV/0!</v>
      </c>
    </row>
    <row r="29" spans="2:6" s="251" customFormat="1" x14ac:dyDescent="0.25">
      <c r="B29" s="306" t="s">
        <v>165</v>
      </c>
      <c r="C29" s="307"/>
      <c r="D29" s="307"/>
      <c r="E29" s="308"/>
      <c r="F29" s="194" t="e">
        <f>SUM(F14:F28)</f>
        <v>#VALUE!</v>
      </c>
    </row>
    <row r="31" spans="2:6" x14ac:dyDescent="0.25">
      <c r="B31" s="41" t="s">
        <v>166</v>
      </c>
    </row>
    <row r="32" spans="2:6" x14ac:dyDescent="0.25">
      <c r="B32" s="247"/>
      <c r="D32" s="247"/>
      <c r="E32" s="248"/>
      <c r="F32" s="247"/>
    </row>
  </sheetData>
  <sheetProtection selectLockedCells="1"/>
  <mergeCells count="20">
    <mergeCell ref="B28:C28"/>
    <mergeCell ref="B29:E29"/>
    <mergeCell ref="B23:F23"/>
    <mergeCell ref="B19:F19"/>
    <mergeCell ref="B13:F13"/>
    <mergeCell ref="B22:C22"/>
    <mergeCell ref="B24:C24"/>
    <mergeCell ref="B25:C25"/>
    <mergeCell ref="B26:C26"/>
    <mergeCell ref="B27:C27"/>
    <mergeCell ref="E11:F11"/>
    <mergeCell ref="B11:C12"/>
    <mergeCell ref="D11:D12"/>
    <mergeCell ref="B20:C20"/>
    <mergeCell ref="B21:C21"/>
    <mergeCell ref="B14:C14"/>
    <mergeCell ref="B15:C15"/>
    <mergeCell ref="B16:C16"/>
    <mergeCell ref="B18:C18"/>
    <mergeCell ref="B17:C1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96A-3E96-401F-9F5F-D045743A85FE}">
  <sheetPr filterMode="1"/>
  <dimension ref="A1:AX288"/>
  <sheetViews>
    <sheetView workbookViewId="0">
      <selection activeCell="AO6" sqref="AO6:AP68"/>
    </sheetView>
  </sheetViews>
  <sheetFormatPr defaultRowHeight="15" x14ac:dyDescent="0.25"/>
  <cols>
    <col min="1" max="1" width="20" customWidth="1"/>
    <col min="5" max="11" width="0" hidden="1" customWidth="1"/>
    <col min="17" max="23" width="0" hidden="1" customWidth="1"/>
    <col min="30" max="36" width="0" hidden="1" customWidth="1"/>
    <col min="43" max="49" width="0" hidden="1" customWidth="1"/>
  </cols>
  <sheetData>
    <row r="1" spans="1:50" x14ac:dyDescent="0.25">
      <c r="A1" t="s">
        <v>167</v>
      </c>
      <c r="M1" t="s">
        <v>168</v>
      </c>
      <c r="Z1" t="s">
        <v>169</v>
      </c>
      <c r="AM1" t="s">
        <v>170</v>
      </c>
    </row>
    <row r="3" spans="1:50" x14ac:dyDescent="0.25">
      <c r="A3" t="s">
        <v>126</v>
      </c>
      <c r="B3" t="s">
        <v>171</v>
      </c>
      <c r="C3" t="s">
        <v>172</v>
      </c>
      <c r="D3" t="s">
        <v>173</v>
      </c>
      <c r="E3" t="s">
        <v>174</v>
      </c>
      <c r="F3" t="s">
        <v>175</v>
      </c>
      <c r="G3" t="s">
        <v>176</v>
      </c>
      <c r="H3" t="s">
        <v>177</v>
      </c>
      <c r="I3" t="s">
        <v>178</v>
      </c>
      <c r="J3" t="s">
        <v>179</v>
      </c>
      <c r="K3" t="s">
        <v>180</v>
      </c>
      <c r="M3" t="s">
        <v>126</v>
      </c>
      <c r="N3" t="s">
        <v>171</v>
      </c>
      <c r="O3" t="s">
        <v>181</v>
      </c>
      <c r="P3" t="s">
        <v>173</v>
      </c>
      <c r="Q3" t="s">
        <v>174</v>
      </c>
      <c r="R3" t="s">
        <v>175</v>
      </c>
      <c r="S3" t="s">
        <v>176</v>
      </c>
      <c r="T3" t="s">
        <v>177</v>
      </c>
      <c r="U3" t="s">
        <v>178</v>
      </c>
      <c r="V3" t="s">
        <v>179</v>
      </c>
      <c r="W3" t="s">
        <v>180</v>
      </c>
      <c r="X3" t="s">
        <v>182</v>
      </c>
      <c r="Z3" t="s">
        <v>126</v>
      </c>
      <c r="AA3" t="s">
        <v>171</v>
      </c>
      <c r="AB3" t="s">
        <v>181</v>
      </c>
      <c r="AC3" t="s">
        <v>173</v>
      </c>
      <c r="AD3" t="s">
        <v>174</v>
      </c>
      <c r="AE3" t="s">
        <v>175</v>
      </c>
      <c r="AF3" t="s">
        <v>176</v>
      </c>
      <c r="AG3" t="s">
        <v>177</v>
      </c>
      <c r="AH3" t="s">
        <v>178</v>
      </c>
      <c r="AI3" t="s">
        <v>179</v>
      </c>
      <c r="AJ3" t="s">
        <v>180</v>
      </c>
      <c r="AK3" t="s">
        <v>182</v>
      </c>
      <c r="AM3" t="s">
        <v>126</v>
      </c>
      <c r="AN3" t="s">
        <v>171</v>
      </c>
      <c r="AO3" t="s">
        <v>181</v>
      </c>
      <c r="AP3" t="s">
        <v>173</v>
      </c>
      <c r="AQ3" t="s">
        <v>174</v>
      </c>
      <c r="AR3" t="s">
        <v>175</v>
      </c>
      <c r="AS3" t="s">
        <v>176</v>
      </c>
      <c r="AT3" t="s">
        <v>177</v>
      </c>
      <c r="AU3" t="s">
        <v>178</v>
      </c>
      <c r="AV3" t="s">
        <v>179</v>
      </c>
      <c r="AW3" t="s">
        <v>180</v>
      </c>
      <c r="AX3" t="s">
        <v>182</v>
      </c>
    </row>
    <row r="4" spans="1:50" hidden="1" x14ac:dyDescent="0.25">
      <c r="A4" t="s">
        <v>183</v>
      </c>
      <c r="B4" t="s">
        <v>184</v>
      </c>
      <c r="C4">
        <v>160</v>
      </c>
      <c r="D4" t="s">
        <v>185</v>
      </c>
      <c r="F4" t="s">
        <v>186</v>
      </c>
      <c r="M4" t="s">
        <v>183</v>
      </c>
      <c r="N4" t="s">
        <v>184</v>
      </c>
      <c r="O4" s="1">
        <v>9.0999999999999996E-10</v>
      </c>
      <c r="P4" t="s">
        <v>187</v>
      </c>
      <c r="R4" t="s">
        <v>186</v>
      </c>
      <c r="X4" t="str">
        <f>IF(COUNTIF($A$4:$A$288,M4)&gt;0,"Yes","No")</f>
        <v>Yes</v>
      </c>
      <c r="Z4" t="s">
        <v>188</v>
      </c>
      <c r="AA4" t="s">
        <v>189</v>
      </c>
      <c r="AB4">
        <v>1</v>
      </c>
      <c r="AC4" t="s">
        <v>187</v>
      </c>
      <c r="AE4" t="s">
        <v>186</v>
      </c>
      <c r="AK4" t="str">
        <f>IF(COUNTIF($A$4:$A$288,Z4)&gt;0,"Yes","No")</f>
        <v>No</v>
      </c>
      <c r="AM4" t="s">
        <v>188</v>
      </c>
      <c r="AN4" t="s">
        <v>189</v>
      </c>
      <c r="AO4">
        <v>1</v>
      </c>
      <c r="AP4" t="s">
        <v>187</v>
      </c>
      <c r="AR4" t="s">
        <v>186</v>
      </c>
      <c r="AX4" t="str">
        <f>IF(COUNTIF($A$4:$A$288,AM4)&gt;0,"Yes","No")</f>
        <v>No</v>
      </c>
    </row>
    <row r="5" spans="1:50" hidden="1" x14ac:dyDescent="0.25">
      <c r="A5" t="s">
        <v>183</v>
      </c>
      <c r="B5" t="s">
        <v>190</v>
      </c>
      <c r="C5">
        <v>160</v>
      </c>
      <c r="D5" t="s">
        <v>185</v>
      </c>
      <c r="F5" t="s">
        <v>186</v>
      </c>
      <c r="M5" t="s">
        <v>191</v>
      </c>
      <c r="N5" t="s">
        <v>184</v>
      </c>
      <c r="O5" s="1">
        <v>3.1000000000000003E-11</v>
      </c>
      <c r="P5" t="s">
        <v>187</v>
      </c>
      <c r="R5" t="s">
        <v>186</v>
      </c>
      <c r="X5" t="str">
        <f t="shared" ref="X5:X68" si="0">IF(COUNTIF($A$4:$A$288,M5)&gt;0,"Yes","No")</f>
        <v>No</v>
      </c>
      <c r="Z5" t="s">
        <v>192</v>
      </c>
      <c r="AA5" t="s">
        <v>193</v>
      </c>
      <c r="AB5">
        <v>2.47E-2</v>
      </c>
      <c r="AC5" t="s">
        <v>187</v>
      </c>
      <c r="AE5" t="s">
        <v>186</v>
      </c>
      <c r="AK5" t="str">
        <f t="shared" ref="AK5:AK68" si="1">IF(COUNTIF($A$4:$A$288,Z5)&gt;0,"Yes","No")</f>
        <v>No</v>
      </c>
      <c r="AM5" t="s">
        <v>192</v>
      </c>
      <c r="AN5" t="s">
        <v>193</v>
      </c>
      <c r="AO5" s="1">
        <v>2.47E-2</v>
      </c>
      <c r="AP5" t="s">
        <v>187</v>
      </c>
      <c r="AR5" t="s">
        <v>186</v>
      </c>
      <c r="AX5" t="str">
        <f t="shared" ref="AX5:AX68" si="2">IF(COUNTIF($A$4:$A$288,AM5)&gt;0,"Yes","No")</f>
        <v>No</v>
      </c>
    </row>
    <row r="6" spans="1:50" x14ac:dyDescent="0.25">
      <c r="A6" t="s">
        <v>194</v>
      </c>
      <c r="B6" t="s">
        <v>195</v>
      </c>
      <c r="C6">
        <v>1</v>
      </c>
      <c r="D6" t="s">
        <v>185</v>
      </c>
      <c r="F6" t="s">
        <v>186</v>
      </c>
      <c r="M6" t="s">
        <v>196</v>
      </c>
      <c r="N6" t="s">
        <v>184</v>
      </c>
      <c r="O6" s="1">
        <v>9.1999999999999996E-12</v>
      </c>
      <c r="P6" t="s">
        <v>187</v>
      </c>
      <c r="R6" t="s">
        <v>186</v>
      </c>
      <c r="X6" t="str">
        <f t="shared" si="0"/>
        <v>No</v>
      </c>
      <c r="Z6" t="s">
        <v>183</v>
      </c>
      <c r="AA6" t="s">
        <v>184</v>
      </c>
      <c r="AB6" s="1">
        <v>1.6099999999999999E-8</v>
      </c>
      <c r="AC6" t="s">
        <v>187</v>
      </c>
      <c r="AE6" t="s">
        <v>186</v>
      </c>
      <c r="AK6" t="str">
        <f t="shared" si="1"/>
        <v>Yes</v>
      </c>
      <c r="AM6" t="s">
        <v>183</v>
      </c>
      <c r="AN6" t="s">
        <v>184</v>
      </c>
      <c r="AO6" s="1">
        <v>1.25922E-8</v>
      </c>
      <c r="AP6" t="s">
        <v>187</v>
      </c>
      <c r="AR6" t="s">
        <v>186</v>
      </c>
      <c r="AX6" t="str">
        <f t="shared" si="2"/>
        <v>Yes</v>
      </c>
    </row>
    <row r="7" spans="1:50" hidden="1" x14ac:dyDescent="0.25">
      <c r="A7" t="s">
        <v>194</v>
      </c>
      <c r="B7" t="s">
        <v>184</v>
      </c>
      <c r="C7">
        <v>1</v>
      </c>
      <c r="D7" t="s">
        <v>185</v>
      </c>
      <c r="F7" t="s">
        <v>186</v>
      </c>
      <c r="M7" t="s">
        <v>197</v>
      </c>
      <c r="N7" t="s">
        <v>184</v>
      </c>
      <c r="O7" s="1">
        <v>4.9999999999999997E-12</v>
      </c>
      <c r="P7" t="s">
        <v>187</v>
      </c>
      <c r="R7" t="s">
        <v>186</v>
      </c>
      <c r="X7" t="str">
        <f t="shared" si="0"/>
        <v>No</v>
      </c>
      <c r="Z7" t="s">
        <v>191</v>
      </c>
      <c r="AA7" t="s">
        <v>184</v>
      </c>
      <c r="AB7" s="1">
        <v>1.7299999999999999E-8</v>
      </c>
      <c r="AC7" t="s">
        <v>187</v>
      </c>
      <c r="AE7" t="s">
        <v>186</v>
      </c>
      <c r="AK7" t="str">
        <f t="shared" si="1"/>
        <v>No</v>
      </c>
      <c r="AM7" t="s">
        <v>191</v>
      </c>
      <c r="AN7" t="s">
        <v>184</v>
      </c>
      <c r="AO7" s="1">
        <v>1.3542999999999999E-8</v>
      </c>
      <c r="AP7" t="s">
        <v>187</v>
      </c>
      <c r="AR7" t="s">
        <v>186</v>
      </c>
      <c r="AX7" t="str">
        <f t="shared" si="2"/>
        <v>No</v>
      </c>
    </row>
    <row r="8" spans="1:50" hidden="1" x14ac:dyDescent="0.25">
      <c r="A8" t="s">
        <v>194</v>
      </c>
      <c r="B8" t="s">
        <v>190</v>
      </c>
      <c r="C8">
        <v>1</v>
      </c>
      <c r="D8" t="s">
        <v>185</v>
      </c>
      <c r="F8" t="s">
        <v>186</v>
      </c>
      <c r="M8" t="s">
        <v>198</v>
      </c>
      <c r="N8" t="s">
        <v>184</v>
      </c>
      <c r="O8" s="1">
        <v>2.1999999999999999E-15</v>
      </c>
      <c r="P8" t="s">
        <v>187</v>
      </c>
      <c r="R8" t="s">
        <v>186</v>
      </c>
      <c r="X8" t="str">
        <f t="shared" si="0"/>
        <v>No</v>
      </c>
      <c r="Z8" t="s">
        <v>196</v>
      </c>
      <c r="AA8" t="s">
        <v>184</v>
      </c>
      <c r="AB8" s="1">
        <v>1.02E-8</v>
      </c>
      <c r="AC8" t="s">
        <v>187</v>
      </c>
      <c r="AE8" t="s">
        <v>186</v>
      </c>
      <c r="AK8" t="str">
        <f t="shared" si="1"/>
        <v>No</v>
      </c>
      <c r="AM8" t="s">
        <v>196</v>
      </c>
      <c r="AN8" t="s">
        <v>184</v>
      </c>
      <c r="AO8" s="1">
        <v>8.0198500000000002E-9</v>
      </c>
      <c r="AP8" t="s">
        <v>187</v>
      </c>
      <c r="AR8" t="s">
        <v>186</v>
      </c>
      <c r="AX8" t="str">
        <f t="shared" si="2"/>
        <v>No</v>
      </c>
    </row>
    <row r="9" spans="1:50" hidden="1" x14ac:dyDescent="0.25">
      <c r="A9" t="s">
        <v>194</v>
      </c>
      <c r="B9" t="s">
        <v>199</v>
      </c>
      <c r="C9">
        <v>1</v>
      </c>
      <c r="D9" t="s">
        <v>185</v>
      </c>
      <c r="F9" t="s">
        <v>186</v>
      </c>
      <c r="M9" t="s">
        <v>200</v>
      </c>
      <c r="N9" t="s">
        <v>184</v>
      </c>
      <c r="O9" s="1">
        <v>1.6E-15</v>
      </c>
      <c r="P9" t="s">
        <v>187</v>
      </c>
      <c r="R9" t="s">
        <v>186</v>
      </c>
      <c r="X9" t="str">
        <f t="shared" si="0"/>
        <v>No</v>
      </c>
      <c r="Z9" t="s">
        <v>197</v>
      </c>
      <c r="AA9" t="s">
        <v>184</v>
      </c>
      <c r="AB9" s="1">
        <v>7.5900000000000005E-9</v>
      </c>
      <c r="AC9" t="s">
        <v>187</v>
      </c>
      <c r="AE9" t="s">
        <v>186</v>
      </c>
      <c r="AK9" t="str">
        <f t="shared" si="1"/>
        <v>No</v>
      </c>
      <c r="AM9" t="s">
        <v>197</v>
      </c>
      <c r="AN9" t="s">
        <v>184</v>
      </c>
      <c r="AO9" s="1">
        <v>5.9392100000000002E-9</v>
      </c>
      <c r="AP9" t="s">
        <v>187</v>
      </c>
      <c r="AR9" t="s">
        <v>186</v>
      </c>
      <c r="AX9" t="str">
        <f t="shared" si="2"/>
        <v>No</v>
      </c>
    </row>
    <row r="10" spans="1:50" hidden="1" x14ac:dyDescent="0.25">
      <c r="A10" t="s">
        <v>201</v>
      </c>
      <c r="B10" t="s">
        <v>195</v>
      </c>
      <c r="C10">
        <v>1</v>
      </c>
      <c r="D10" t="s">
        <v>185</v>
      </c>
      <c r="F10" t="s">
        <v>186</v>
      </c>
      <c r="M10" t="s">
        <v>202</v>
      </c>
      <c r="N10" t="s">
        <v>184</v>
      </c>
      <c r="O10" s="1">
        <v>1.4999999999999999E-15</v>
      </c>
      <c r="P10" t="s">
        <v>187</v>
      </c>
      <c r="R10" t="s">
        <v>186</v>
      </c>
      <c r="X10" t="str">
        <f t="shared" si="0"/>
        <v>No</v>
      </c>
      <c r="Z10" t="s">
        <v>203</v>
      </c>
      <c r="AA10" t="s">
        <v>184</v>
      </c>
      <c r="AB10" s="1">
        <v>1.5799999999999999E-12</v>
      </c>
      <c r="AC10" t="s">
        <v>187</v>
      </c>
      <c r="AE10" t="s">
        <v>186</v>
      </c>
      <c r="AK10" t="str">
        <f t="shared" si="1"/>
        <v>No</v>
      </c>
      <c r="AM10" t="s">
        <v>203</v>
      </c>
      <c r="AN10" t="s">
        <v>184</v>
      </c>
      <c r="AO10" s="1">
        <v>1.2368999999999999E-12</v>
      </c>
      <c r="AP10" t="s">
        <v>187</v>
      </c>
      <c r="AR10" t="s">
        <v>186</v>
      </c>
      <c r="AX10" t="str">
        <f t="shared" si="2"/>
        <v>No</v>
      </c>
    </row>
    <row r="11" spans="1:50" hidden="1" x14ac:dyDescent="0.25">
      <c r="A11" t="s">
        <v>201</v>
      </c>
      <c r="B11" t="s">
        <v>184</v>
      </c>
      <c r="C11">
        <v>1</v>
      </c>
      <c r="D11" t="s">
        <v>185</v>
      </c>
      <c r="F11" t="s">
        <v>186</v>
      </c>
      <c r="M11" t="s">
        <v>204</v>
      </c>
      <c r="N11" t="s">
        <v>184</v>
      </c>
      <c r="O11" s="1">
        <v>5.5000000000000002E-15</v>
      </c>
      <c r="P11" t="s">
        <v>187</v>
      </c>
      <c r="R11" t="s">
        <v>186</v>
      </c>
      <c r="X11" t="str">
        <f t="shared" si="0"/>
        <v>No</v>
      </c>
      <c r="Z11" t="s">
        <v>205</v>
      </c>
      <c r="AA11" t="s">
        <v>184</v>
      </c>
      <c r="AB11" s="1">
        <v>4.7199999999999999E-7</v>
      </c>
      <c r="AC11" t="s">
        <v>187</v>
      </c>
      <c r="AE11" t="s">
        <v>186</v>
      </c>
      <c r="AJ11" t="s">
        <v>206</v>
      </c>
      <c r="AK11" t="str">
        <f t="shared" si="1"/>
        <v>No</v>
      </c>
      <c r="AM11" t="s">
        <v>205</v>
      </c>
      <c r="AN11" t="s">
        <v>184</v>
      </c>
      <c r="AO11" s="1">
        <v>3.6978400000000002E-7</v>
      </c>
      <c r="AP11" t="s">
        <v>187</v>
      </c>
      <c r="AR11" t="s">
        <v>186</v>
      </c>
      <c r="AW11" t="s">
        <v>206</v>
      </c>
      <c r="AX11" t="str">
        <f t="shared" si="2"/>
        <v>No</v>
      </c>
    </row>
    <row r="12" spans="1:50" hidden="1" x14ac:dyDescent="0.25">
      <c r="A12" t="s">
        <v>201</v>
      </c>
      <c r="B12" t="s">
        <v>207</v>
      </c>
      <c r="C12">
        <v>1</v>
      </c>
      <c r="D12" t="s">
        <v>185</v>
      </c>
      <c r="F12" t="s">
        <v>186</v>
      </c>
      <c r="M12" t="s">
        <v>204</v>
      </c>
      <c r="N12" t="s">
        <v>208</v>
      </c>
      <c r="O12" s="1">
        <v>4.1000000000000001E-16</v>
      </c>
      <c r="P12" t="s">
        <v>187</v>
      </c>
      <c r="R12" t="s">
        <v>186</v>
      </c>
      <c r="X12" t="str">
        <f t="shared" si="0"/>
        <v>No</v>
      </c>
      <c r="Z12" t="s">
        <v>209</v>
      </c>
      <c r="AA12" t="s">
        <v>184</v>
      </c>
      <c r="AB12" s="1">
        <v>8.7099999999999999E-9</v>
      </c>
      <c r="AC12" t="s">
        <v>187</v>
      </c>
      <c r="AE12" t="s">
        <v>186</v>
      </c>
      <c r="AK12" t="str">
        <f t="shared" si="1"/>
        <v>No</v>
      </c>
      <c r="AM12" t="s">
        <v>209</v>
      </c>
      <c r="AN12" t="s">
        <v>184</v>
      </c>
      <c r="AO12" s="1">
        <v>6.8165000000000002E-9</v>
      </c>
      <c r="AP12" t="s">
        <v>187</v>
      </c>
      <c r="AR12" t="s">
        <v>186</v>
      </c>
      <c r="AX12" t="str">
        <f t="shared" si="2"/>
        <v>No</v>
      </c>
    </row>
    <row r="13" spans="1:50" hidden="1" x14ac:dyDescent="0.25">
      <c r="A13" t="s">
        <v>201</v>
      </c>
      <c r="B13" t="s">
        <v>190</v>
      </c>
      <c r="C13">
        <v>1</v>
      </c>
      <c r="D13" t="s">
        <v>185</v>
      </c>
      <c r="F13" t="s">
        <v>186</v>
      </c>
      <c r="M13" t="s">
        <v>210</v>
      </c>
      <c r="N13" t="s">
        <v>184</v>
      </c>
      <c r="O13" s="1">
        <v>1.3E-15</v>
      </c>
      <c r="P13" t="s">
        <v>187</v>
      </c>
      <c r="R13" t="s">
        <v>186</v>
      </c>
      <c r="X13" t="str">
        <f t="shared" si="0"/>
        <v>No</v>
      </c>
      <c r="Z13" t="s">
        <v>211</v>
      </c>
      <c r="AA13" t="s">
        <v>184</v>
      </c>
      <c r="AB13" s="1">
        <v>8.5099999999999998E-9</v>
      </c>
      <c r="AC13" t="s">
        <v>187</v>
      </c>
      <c r="AE13" t="s">
        <v>186</v>
      </c>
      <c r="AK13" t="str">
        <f t="shared" si="1"/>
        <v>No</v>
      </c>
      <c r="AM13" t="s">
        <v>211</v>
      </c>
      <c r="AN13" t="s">
        <v>184</v>
      </c>
      <c r="AO13" s="1">
        <v>6.6602900000000004E-9</v>
      </c>
      <c r="AP13" t="s">
        <v>187</v>
      </c>
      <c r="AR13" t="s">
        <v>186</v>
      </c>
      <c r="AX13" t="str">
        <f t="shared" si="2"/>
        <v>No</v>
      </c>
    </row>
    <row r="14" spans="1:50" hidden="1" x14ac:dyDescent="0.25">
      <c r="A14" t="s">
        <v>201</v>
      </c>
      <c r="B14" t="s">
        <v>199</v>
      </c>
      <c r="C14">
        <v>1</v>
      </c>
      <c r="D14" t="s">
        <v>185</v>
      </c>
      <c r="F14" t="s">
        <v>186</v>
      </c>
      <c r="M14" t="s">
        <v>212</v>
      </c>
      <c r="N14" t="s">
        <v>184</v>
      </c>
      <c r="O14" s="1">
        <v>3.2999999999999999E-16</v>
      </c>
      <c r="P14" t="s">
        <v>187</v>
      </c>
      <c r="R14" t="s">
        <v>186</v>
      </c>
      <c r="X14" t="str">
        <f t="shared" si="0"/>
        <v>No</v>
      </c>
      <c r="Z14" t="s">
        <v>213</v>
      </c>
      <c r="AA14" t="s">
        <v>184</v>
      </c>
      <c r="AB14" s="1">
        <v>1.2899999999999999E-10</v>
      </c>
      <c r="AC14" t="s">
        <v>187</v>
      </c>
      <c r="AE14" t="s">
        <v>186</v>
      </c>
      <c r="AK14" t="str">
        <f t="shared" si="1"/>
        <v>No</v>
      </c>
      <c r="AM14" t="s">
        <v>213</v>
      </c>
      <c r="AN14" t="s">
        <v>184</v>
      </c>
      <c r="AO14" s="1">
        <v>1.01255E-10</v>
      </c>
      <c r="AP14" t="s">
        <v>187</v>
      </c>
      <c r="AR14" t="s">
        <v>186</v>
      </c>
      <c r="AX14" t="str">
        <f t="shared" si="2"/>
        <v>No</v>
      </c>
    </row>
    <row r="15" spans="1:50" hidden="1" x14ac:dyDescent="0.25">
      <c r="A15" t="s">
        <v>201</v>
      </c>
      <c r="B15" t="s">
        <v>214</v>
      </c>
      <c r="C15">
        <v>1</v>
      </c>
      <c r="D15" t="s">
        <v>185</v>
      </c>
      <c r="F15" t="s">
        <v>186</v>
      </c>
      <c r="M15" t="s">
        <v>215</v>
      </c>
      <c r="N15" t="s">
        <v>184</v>
      </c>
      <c r="O15" s="1">
        <v>1.9000000000000001E-15</v>
      </c>
      <c r="P15" t="s">
        <v>187</v>
      </c>
      <c r="R15" t="s">
        <v>186</v>
      </c>
      <c r="X15" t="str">
        <f t="shared" si="0"/>
        <v>No</v>
      </c>
      <c r="Z15" t="s">
        <v>216</v>
      </c>
      <c r="AA15" t="s">
        <v>184</v>
      </c>
      <c r="AB15" s="1">
        <v>2.0800000000000001E-7</v>
      </c>
      <c r="AC15" t="s">
        <v>187</v>
      </c>
      <c r="AE15" t="s">
        <v>186</v>
      </c>
      <c r="AK15" t="str">
        <f t="shared" si="1"/>
        <v>No</v>
      </c>
      <c r="AM15" t="s">
        <v>216</v>
      </c>
      <c r="AN15" t="s">
        <v>184</v>
      </c>
      <c r="AO15" s="1">
        <v>1.6314399999999999E-7</v>
      </c>
      <c r="AP15" t="s">
        <v>187</v>
      </c>
      <c r="AR15" t="s">
        <v>186</v>
      </c>
      <c r="AX15" t="str">
        <f t="shared" si="2"/>
        <v>No</v>
      </c>
    </row>
    <row r="16" spans="1:50" hidden="1" x14ac:dyDescent="0.25">
      <c r="A16" t="s">
        <v>217</v>
      </c>
      <c r="B16" t="s">
        <v>184</v>
      </c>
      <c r="C16">
        <v>1730</v>
      </c>
      <c r="D16" t="s">
        <v>185</v>
      </c>
      <c r="F16" t="s">
        <v>186</v>
      </c>
      <c r="M16" t="s">
        <v>215</v>
      </c>
      <c r="N16" t="s">
        <v>208</v>
      </c>
      <c r="O16" s="1">
        <v>3.2999999999999999E-16</v>
      </c>
      <c r="P16" t="s">
        <v>187</v>
      </c>
      <c r="R16" t="s">
        <v>186</v>
      </c>
      <c r="X16" t="str">
        <f t="shared" si="0"/>
        <v>No</v>
      </c>
      <c r="Z16" t="s">
        <v>218</v>
      </c>
      <c r="AA16" t="s">
        <v>184</v>
      </c>
      <c r="AB16" s="1">
        <v>9.0400000000000002E-15</v>
      </c>
      <c r="AC16" t="s">
        <v>187</v>
      </c>
      <c r="AE16" t="s">
        <v>186</v>
      </c>
      <c r="AK16" t="str">
        <f t="shared" si="1"/>
        <v>No</v>
      </c>
      <c r="AM16" t="s">
        <v>218</v>
      </c>
      <c r="AN16" t="s">
        <v>184</v>
      </c>
      <c r="AO16" s="1">
        <v>7.07323E-15</v>
      </c>
      <c r="AP16" t="s">
        <v>187</v>
      </c>
      <c r="AR16" t="s">
        <v>186</v>
      </c>
      <c r="AX16" t="str">
        <f t="shared" si="2"/>
        <v>No</v>
      </c>
    </row>
    <row r="17" spans="1:50" hidden="1" x14ac:dyDescent="0.25">
      <c r="A17" t="s">
        <v>217</v>
      </c>
      <c r="B17" t="s">
        <v>199</v>
      </c>
      <c r="C17">
        <v>1730</v>
      </c>
      <c r="D17" t="s">
        <v>185</v>
      </c>
      <c r="F17" t="s">
        <v>186</v>
      </c>
      <c r="M17" t="s">
        <v>219</v>
      </c>
      <c r="N17" t="s">
        <v>184</v>
      </c>
      <c r="O17" s="1">
        <v>4.8999999999999997E-16</v>
      </c>
      <c r="P17" t="s">
        <v>187</v>
      </c>
      <c r="R17" t="s">
        <v>186</v>
      </c>
      <c r="X17" t="str">
        <f t="shared" si="0"/>
        <v>No</v>
      </c>
      <c r="Z17" t="s">
        <v>220</v>
      </c>
      <c r="AA17" t="s">
        <v>184</v>
      </c>
      <c r="AB17" s="1">
        <v>2.98E-10</v>
      </c>
      <c r="AC17" t="s">
        <v>187</v>
      </c>
      <c r="AE17" t="s">
        <v>186</v>
      </c>
      <c r="AK17" t="str">
        <f t="shared" si="1"/>
        <v>No</v>
      </c>
      <c r="AM17" t="s">
        <v>220</v>
      </c>
      <c r="AN17" t="s">
        <v>184</v>
      </c>
      <c r="AO17" s="1">
        <v>2.3355300000000001E-10</v>
      </c>
      <c r="AP17" t="s">
        <v>187</v>
      </c>
      <c r="AR17" t="s">
        <v>186</v>
      </c>
      <c r="AX17" t="str">
        <f t="shared" si="2"/>
        <v>No</v>
      </c>
    </row>
    <row r="18" spans="1:50" hidden="1" x14ac:dyDescent="0.25">
      <c r="A18" t="s">
        <v>221</v>
      </c>
      <c r="B18" t="s">
        <v>184</v>
      </c>
      <c r="C18">
        <v>6630</v>
      </c>
      <c r="D18" t="s">
        <v>185</v>
      </c>
      <c r="F18" t="s">
        <v>186</v>
      </c>
      <c r="M18" t="s">
        <v>219</v>
      </c>
      <c r="N18" t="s">
        <v>208</v>
      </c>
      <c r="O18" s="1">
        <v>5.1000000000000003E-17</v>
      </c>
      <c r="P18" t="s">
        <v>187</v>
      </c>
      <c r="R18" t="s">
        <v>186</v>
      </c>
      <c r="X18" t="str">
        <f t="shared" si="0"/>
        <v>No</v>
      </c>
      <c r="Z18" t="s">
        <v>222</v>
      </c>
      <c r="AA18" t="s">
        <v>184</v>
      </c>
      <c r="AB18" s="1">
        <v>2.18E-10</v>
      </c>
      <c r="AC18" t="s">
        <v>187</v>
      </c>
      <c r="AE18" t="s">
        <v>186</v>
      </c>
      <c r="AK18" t="str">
        <f t="shared" si="1"/>
        <v>No</v>
      </c>
      <c r="AM18" t="s">
        <v>222</v>
      </c>
      <c r="AN18" t="s">
        <v>184</v>
      </c>
      <c r="AO18" s="1">
        <v>1.7041600000000001E-10</v>
      </c>
      <c r="AP18" t="s">
        <v>187</v>
      </c>
      <c r="AR18" t="s">
        <v>186</v>
      </c>
      <c r="AX18" t="str">
        <f t="shared" si="2"/>
        <v>No</v>
      </c>
    </row>
    <row r="19" spans="1:50" hidden="1" x14ac:dyDescent="0.25">
      <c r="A19" t="s">
        <v>221</v>
      </c>
      <c r="B19" t="s">
        <v>199</v>
      </c>
      <c r="C19">
        <v>6630</v>
      </c>
      <c r="D19" t="s">
        <v>185</v>
      </c>
      <c r="F19" t="s">
        <v>186</v>
      </c>
      <c r="M19" t="s">
        <v>223</v>
      </c>
      <c r="N19" t="s">
        <v>184</v>
      </c>
      <c r="O19" s="1">
        <v>2.0000000000000002E-15</v>
      </c>
      <c r="P19" t="s">
        <v>187</v>
      </c>
      <c r="R19" t="s">
        <v>186</v>
      </c>
      <c r="X19" t="str">
        <f t="shared" si="0"/>
        <v>No</v>
      </c>
      <c r="Z19" t="s">
        <v>224</v>
      </c>
      <c r="AA19" t="s">
        <v>184</v>
      </c>
      <c r="AB19" s="1">
        <v>7.5499999999999994E-14</v>
      </c>
      <c r="AC19" t="s">
        <v>187</v>
      </c>
      <c r="AE19" t="s">
        <v>186</v>
      </c>
      <c r="AK19" t="str">
        <f t="shared" si="1"/>
        <v>No</v>
      </c>
      <c r="AM19" t="s">
        <v>224</v>
      </c>
      <c r="AN19" t="s">
        <v>184</v>
      </c>
      <c r="AO19" s="1">
        <v>5.90577E-14</v>
      </c>
      <c r="AP19" t="s">
        <v>187</v>
      </c>
      <c r="AR19" t="s">
        <v>186</v>
      </c>
      <c r="AX19" t="str">
        <f t="shared" si="2"/>
        <v>No</v>
      </c>
    </row>
    <row r="20" spans="1:50" hidden="1" x14ac:dyDescent="0.25">
      <c r="A20" t="s">
        <v>225</v>
      </c>
      <c r="B20" t="s">
        <v>184</v>
      </c>
      <c r="C20">
        <v>4660</v>
      </c>
      <c r="D20" t="s">
        <v>185</v>
      </c>
      <c r="F20" t="s">
        <v>186</v>
      </c>
      <c r="M20" t="s">
        <v>226</v>
      </c>
      <c r="N20" t="s">
        <v>184</v>
      </c>
      <c r="O20" s="1">
        <v>4.1000000000000001E-16</v>
      </c>
      <c r="P20" t="s">
        <v>187</v>
      </c>
      <c r="R20" t="s">
        <v>186</v>
      </c>
      <c r="X20" t="str">
        <f t="shared" si="0"/>
        <v>No</v>
      </c>
      <c r="Z20" t="s">
        <v>227</v>
      </c>
      <c r="AA20" t="s">
        <v>184</v>
      </c>
      <c r="AB20" s="1">
        <v>6.7099999999999997E-13</v>
      </c>
      <c r="AC20" t="s">
        <v>187</v>
      </c>
      <c r="AE20" t="s">
        <v>186</v>
      </c>
      <c r="AK20" t="str">
        <f t="shared" si="1"/>
        <v>No</v>
      </c>
      <c r="AM20" t="s">
        <v>227</v>
      </c>
      <c r="AN20" t="s">
        <v>184</v>
      </c>
      <c r="AO20" s="1">
        <v>5.2495499999999996E-13</v>
      </c>
      <c r="AP20" t="s">
        <v>187</v>
      </c>
      <c r="AR20" t="s">
        <v>186</v>
      </c>
      <c r="AX20" t="str">
        <f t="shared" si="2"/>
        <v>No</v>
      </c>
    </row>
    <row r="21" spans="1:50" hidden="1" x14ac:dyDescent="0.25">
      <c r="A21" t="s">
        <v>225</v>
      </c>
      <c r="B21" t="s">
        <v>199</v>
      </c>
      <c r="C21">
        <v>4660</v>
      </c>
      <c r="D21" t="s">
        <v>185</v>
      </c>
      <c r="F21" t="s">
        <v>186</v>
      </c>
      <c r="M21" t="s">
        <v>226</v>
      </c>
      <c r="N21" t="s">
        <v>208</v>
      </c>
      <c r="O21" s="1">
        <v>4.7999999999999997E-17</v>
      </c>
      <c r="P21" t="s">
        <v>187</v>
      </c>
      <c r="R21" t="s">
        <v>186</v>
      </c>
      <c r="X21" t="str">
        <f t="shared" si="0"/>
        <v>No</v>
      </c>
      <c r="Z21" t="s">
        <v>228</v>
      </c>
      <c r="AA21" t="s">
        <v>184</v>
      </c>
      <c r="AB21" s="1">
        <v>1.1600000000000001E-11</v>
      </c>
      <c r="AC21" t="s">
        <v>187</v>
      </c>
      <c r="AE21" t="s">
        <v>186</v>
      </c>
      <c r="AK21" t="str">
        <f t="shared" si="1"/>
        <v>No</v>
      </c>
      <c r="AM21" t="s">
        <v>228</v>
      </c>
      <c r="AN21" t="s">
        <v>184</v>
      </c>
      <c r="AO21" s="1">
        <v>9.1059400000000003E-12</v>
      </c>
      <c r="AP21" t="s">
        <v>187</v>
      </c>
      <c r="AR21" t="s">
        <v>186</v>
      </c>
      <c r="AX21" t="str">
        <f t="shared" si="2"/>
        <v>No</v>
      </c>
    </row>
    <row r="22" spans="1:50" hidden="1" x14ac:dyDescent="0.25">
      <c r="A22" t="s">
        <v>229</v>
      </c>
      <c r="B22" t="s">
        <v>184</v>
      </c>
      <c r="C22">
        <v>5820</v>
      </c>
      <c r="D22" t="s">
        <v>185</v>
      </c>
      <c r="F22" t="s">
        <v>186</v>
      </c>
      <c r="M22" t="s">
        <v>230</v>
      </c>
      <c r="N22" t="s">
        <v>184</v>
      </c>
      <c r="O22" s="1">
        <v>1.2E-15</v>
      </c>
      <c r="P22" t="s">
        <v>187</v>
      </c>
      <c r="R22" t="s">
        <v>186</v>
      </c>
      <c r="X22" t="str">
        <f t="shared" si="0"/>
        <v>No</v>
      </c>
      <c r="Z22" t="s">
        <v>231</v>
      </c>
      <c r="AA22" t="s">
        <v>184</v>
      </c>
      <c r="AB22" s="1">
        <v>3.5000000000000002E-11</v>
      </c>
      <c r="AC22" t="s">
        <v>187</v>
      </c>
      <c r="AE22" t="s">
        <v>186</v>
      </c>
      <c r="AK22" t="str">
        <f t="shared" si="1"/>
        <v>No</v>
      </c>
      <c r="AM22" t="s">
        <v>231</v>
      </c>
      <c r="AN22" t="s">
        <v>184</v>
      </c>
      <c r="AO22" s="1">
        <v>2.73987E-11</v>
      </c>
      <c r="AP22" t="s">
        <v>187</v>
      </c>
      <c r="AR22" t="s">
        <v>186</v>
      </c>
      <c r="AX22" t="str">
        <f t="shared" si="2"/>
        <v>No</v>
      </c>
    </row>
    <row r="23" spans="1:50" hidden="1" x14ac:dyDescent="0.25">
      <c r="A23" t="s">
        <v>229</v>
      </c>
      <c r="B23" t="s">
        <v>190</v>
      </c>
      <c r="C23">
        <v>5820</v>
      </c>
      <c r="D23" t="s">
        <v>185</v>
      </c>
      <c r="F23" t="s">
        <v>186</v>
      </c>
      <c r="M23" t="s">
        <v>232</v>
      </c>
      <c r="N23" t="s">
        <v>184</v>
      </c>
      <c r="O23" s="1">
        <v>3.2000000000000002E-16</v>
      </c>
      <c r="P23" t="s">
        <v>187</v>
      </c>
      <c r="R23" t="s">
        <v>186</v>
      </c>
      <c r="X23" t="str">
        <f t="shared" si="0"/>
        <v>No</v>
      </c>
      <c r="Z23" t="s">
        <v>233</v>
      </c>
      <c r="AA23" t="s">
        <v>184</v>
      </c>
      <c r="AB23" s="1">
        <v>2.6400000000000001E-6</v>
      </c>
      <c r="AC23" t="s">
        <v>187</v>
      </c>
      <c r="AE23" t="s">
        <v>186</v>
      </c>
      <c r="AK23" t="str">
        <f t="shared" si="1"/>
        <v>No</v>
      </c>
      <c r="AM23" t="s">
        <v>233</v>
      </c>
      <c r="AN23" t="s">
        <v>184</v>
      </c>
      <c r="AO23" s="1">
        <v>2.0671000000000001E-6</v>
      </c>
      <c r="AP23" t="s">
        <v>187</v>
      </c>
      <c r="AR23" t="s">
        <v>186</v>
      </c>
      <c r="AX23" t="str">
        <f t="shared" si="2"/>
        <v>No</v>
      </c>
    </row>
    <row r="24" spans="1:50" hidden="1" x14ac:dyDescent="0.25">
      <c r="A24" t="s">
        <v>229</v>
      </c>
      <c r="B24" t="s">
        <v>199</v>
      </c>
      <c r="C24">
        <v>5820</v>
      </c>
      <c r="D24" t="s">
        <v>185</v>
      </c>
      <c r="F24" t="s">
        <v>186</v>
      </c>
      <c r="M24" t="s">
        <v>232</v>
      </c>
      <c r="N24" t="s">
        <v>208</v>
      </c>
      <c r="O24" s="1">
        <v>4.0000000000000003E-17</v>
      </c>
      <c r="P24" t="s">
        <v>187</v>
      </c>
      <c r="R24" t="s">
        <v>186</v>
      </c>
      <c r="X24" t="str">
        <f t="shared" si="0"/>
        <v>No</v>
      </c>
      <c r="Z24" t="s">
        <v>234</v>
      </c>
      <c r="AA24" t="s">
        <v>184</v>
      </c>
      <c r="AB24" s="1">
        <v>1.13E-12</v>
      </c>
      <c r="AC24" t="s">
        <v>187</v>
      </c>
      <c r="AE24" t="s">
        <v>186</v>
      </c>
      <c r="AK24" t="str">
        <f t="shared" si="1"/>
        <v>No</v>
      </c>
      <c r="AM24" t="s">
        <v>234</v>
      </c>
      <c r="AN24" t="s">
        <v>184</v>
      </c>
      <c r="AO24" s="1">
        <v>8.8346299999999997E-13</v>
      </c>
      <c r="AP24" t="s">
        <v>187</v>
      </c>
      <c r="AR24" t="s">
        <v>186</v>
      </c>
      <c r="AX24" t="str">
        <f t="shared" si="2"/>
        <v>No</v>
      </c>
    </row>
    <row r="25" spans="1:50" hidden="1" x14ac:dyDescent="0.25">
      <c r="A25" t="s">
        <v>235</v>
      </c>
      <c r="B25" t="s">
        <v>184</v>
      </c>
      <c r="C25">
        <v>8590</v>
      </c>
      <c r="D25" t="s">
        <v>185</v>
      </c>
      <c r="F25" t="s">
        <v>186</v>
      </c>
      <c r="M25" t="s">
        <v>236</v>
      </c>
      <c r="N25" t="s">
        <v>184</v>
      </c>
      <c r="O25" s="1">
        <v>1.4000000000000001E-15</v>
      </c>
      <c r="P25" t="s">
        <v>187</v>
      </c>
      <c r="R25" t="s">
        <v>186</v>
      </c>
      <c r="X25" t="str">
        <f t="shared" si="0"/>
        <v>No</v>
      </c>
      <c r="Z25" t="s">
        <v>237</v>
      </c>
      <c r="AA25" t="s">
        <v>184</v>
      </c>
      <c r="AB25" s="1">
        <v>2.3300000000000001E-6</v>
      </c>
      <c r="AC25" t="s">
        <v>187</v>
      </c>
      <c r="AE25" t="s">
        <v>186</v>
      </c>
      <c r="AK25" t="str">
        <f t="shared" si="1"/>
        <v>No</v>
      </c>
      <c r="AM25" t="s">
        <v>237</v>
      </c>
      <c r="AN25" t="s">
        <v>184</v>
      </c>
      <c r="AO25" s="1">
        <v>1.8268199999999999E-6</v>
      </c>
      <c r="AP25" t="s">
        <v>187</v>
      </c>
      <c r="AR25" t="s">
        <v>186</v>
      </c>
      <c r="AX25" t="str">
        <f t="shared" si="2"/>
        <v>No</v>
      </c>
    </row>
    <row r="26" spans="1:50" hidden="1" x14ac:dyDescent="0.25">
      <c r="A26" t="s">
        <v>235</v>
      </c>
      <c r="B26" t="s">
        <v>190</v>
      </c>
      <c r="C26">
        <v>8590</v>
      </c>
      <c r="D26" t="s">
        <v>185</v>
      </c>
      <c r="F26" t="s">
        <v>186</v>
      </c>
      <c r="M26" t="s">
        <v>238</v>
      </c>
      <c r="N26" t="s">
        <v>184</v>
      </c>
      <c r="O26" s="1">
        <v>9.0999999999999996E-12</v>
      </c>
      <c r="P26" t="s">
        <v>187</v>
      </c>
      <c r="R26" t="s">
        <v>186</v>
      </c>
      <c r="X26" t="str">
        <f t="shared" si="0"/>
        <v>No</v>
      </c>
      <c r="Z26" t="s">
        <v>239</v>
      </c>
      <c r="AA26" t="s">
        <v>184</v>
      </c>
      <c r="AB26" s="1">
        <v>4.2600000000000003E-14</v>
      </c>
      <c r="AC26" t="s">
        <v>187</v>
      </c>
      <c r="AE26" t="s">
        <v>186</v>
      </c>
      <c r="AK26" t="str">
        <f t="shared" si="1"/>
        <v>No</v>
      </c>
      <c r="AM26" t="s">
        <v>239</v>
      </c>
      <c r="AN26" t="s">
        <v>184</v>
      </c>
      <c r="AO26" s="1">
        <v>3.33693E-14</v>
      </c>
      <c r="AP26" t="s">
        <v>187</v>
      </c>
      <c r="AR26" t="s">
        <v>186</v>
      </c>
      <c r="AX26" t="str">
        <f t="shared" si="2"/>
        <v>No</v>
      </c>
    </row>
    <row r="27" spans="1:50" hidden="1" x14ac:dyDescent="0.25">
      <c r="A27" t="s">
        <v>240</v>
      </c>
      <c r="B27" t="s">
        <v>184</v>
      </c>
      <c r="C27">
        <v>10200</v>
      </c>
      <c r="D27" t="s">
        <v>185</v>
      </c>
      <c r="F27" t="s">
        <v>186</v>
      </c>
      <c r="M27" t="s">
        <v>241</v>
      </c>
      <c r="N27" t="s">
        <v>184</v>
      </c>
      <c r="O27" s="1">
        <v>2.1E-7</v>
      </c>
      <c r="P27" t="s">
        <v>187</v>
      </c>
      <c r="R27" t="s">
        <v>186</v>
      </c>
      <c r="X27" t="str">
        <f t="shared" si="0"/>
        <v>No</v>
      </c>
      <c r="Z27" t="s">
        <v>242</v>
      </c>
      <c r="AA27" t="s">
        <v>184</v>
      </c>
      <c r="AB27" s="1">
        <v>3.39E-7</v>
      </c>
      <c r="AC27" t="s">
        <v>187</v>
      </c>
      <c r="AE27" t="s">
        <v>186</v>
      </c>
      <c r="AK27" t="str">
        <f t="shared" si="1"/>
        <v>No</v>
      </c>
      <c r="AM27" t="s">
        <v>242</v>
      </c>
      <c r="AN27" t="s">
        <v>184</v>
      </c>
      <c r="AO27" s="1">
        <v>2.65414E-7</v>
      </c>
      <c r="AP27" t="s">
        <v>187</v>
      </c>
      <c r="AR27" t="s">
        <v>186</v>
      </c>
      <c r="AX27" t="str">
        <f t="shared" si="2"/>
        <v>No</v>
      </c>
    </row>
    <row r="28" spans="1:50" hidden="1" x14ac:dyDescent="0.25">
      <c r="A28" t="s">
        <v>240</v>
      </c>
      <c r="B28" t="s">
        <v>190</v>
      </c>
      <c r="C28">
        <v>10200</v>
      </c>
      <c r="D28" t="s">
        <v>185</v>
      </c>
      <c r="F28" t="s">
        <v>186</v>
      </c>
      <c r="M28" t="s">
        <v>241</v>
      </c>
      <c r="N28" t="s">
        <v>208</v>
      </c>
      <c r="O28" s="1">
        <v>6.9E-10</v>
      </c>
      <c r="P28" t="s">
        <v>187</v>
      </c>
      <c r="R28" t="s">
        <v>186</v>
      </c>
      <c r="X28" t="str">
        <f t="shared" si="0"/>
        <v>No</v>
      </c>
      <c r="Z28" t="s">
        <v>242</v>
      </c>
      <c r="AA28" t="s">
        <v>208</v>
      </c>
      <c r="AB28" s="1">
        <v>4.8400000000000003E-8</v>
      </c>
      <c r="AC28" t="s">
        <v>187</v>
      </c>
      <c r="AE28" t="s">
        <v>186</v>
      </c>
      <c r="AK28" t="str">
        <f t="shared" si="1"/>
        <v>No</v>
      </c>
      <c r="AM28" t="s">
        <v>242</v>
      </c>
      <c r="AN28" t="s">
        <v>208</v>
      </c>
      <c r="AO28" s="1">
        <v>4.83702E-8</v>
      </c>
      <c r="AP28" t="s">
        <v>187</v>
      </c>
      <c r="AR28" t="s">
        <v>186</v>
      </c>
      <c r="AX28" t="str">
        <f t="shared" si="2"/>
        <v>No</v>
      </c>
    </row>
    <row r="29" spans="1:50" hidden="1" x14ac:dyDescent="0.25">
      <c r="A29" t="s">
        <v>240</v>
      </c>
      <c r="B29" t="s">
        <v>199</v>
      </c>
      <c r="C29">
        <v>10200</v>
      </c>
      <c r="D29" t="s">
        <v>185</v>
      </c>
      <c r="F29" t="s">
        <v>186</v>
      </c>
      <c r="M29" t="s">
        <v>194</v>
      </c>
      <c r="N29" t="s">
        <v>184</v>
      </c>
      <c r="O29" s="1">
        <v>1.0999999999999999E-9</v>
      </c>
      <c r="P29" t="s">
        <v>187</v>
      </c>
      <c r="R29" t="s">
        <v>186</v>
      </c>
      <c r="X29" t="str">
        <f t="shared" si="0"/>
        <v>Yes</v>
      </c>
      <c r="Z29" t="s">
        <v>243</v>
      </c>
      <c r="AA29" t="s">
        <v>184</v>
      </c>
      <c r="AB29" s="1">
        <v>3.8200000000000003E-12</v>
      </c>
      <c r="AC29" t="s">
        <v>187</v>
      </c>
      <c r="AE29" t="s">
        <v>186</v>
      </c>
      <c r="AK29" t="str">
        <f t="shared" si="1"/>
        <v>No</v>
      </c>
      <c r="AM29" t="s">
        <v>243</v>
      </c>
      <c r="AN29" t="s">
        <v>184</v>
      </c>
      <c r="AO29" s="1">
        <v>2.9926E-12</v>
      </c>
      <c r="AP29" t="s">
        <v>187</v>
      </c>
      <c r="AR29" t="s">
        <v>186</v>
      </c>
      <c r="AX29" t="str">
        <f t="shared" si="2"/>
        <v>No</v>
      </c>
    </row>
    <row r="30" spans="1:50" hidden="1" x14ac:dyDescent="0.25">
      <c r="A30" t="s">
        <v>244</v>
      </c>
      <c r="B30" t="s">
        <v>184</v>
      </c>
      <c r="C30">
        <v>13900</v>
      </c>
      <c r="D30" t="s">
        <v>185</v>
      </c>
      <c r="F30" t="s">
        <v>186</v>
      </c>
      <c r="M30" t="s">
        <v>209</v>
      </c>
      <c r="N30" t="s">
        <v>184</v>
      </c>
      <c r="O30" s="1">
        <v>5.9000000000000003E-12</v>
      </c>
      <c r="P30" t="s">
        <v>187</v>
      </c>
      <c r="R30" t="s">
        <v>186</v>
      </c>
      <c r="X30" t="str">
        <f t="shared" si="0"/>
        <v>No</v>
      </c>
      <c r="Z30" t="s">
        <v>245</v>
      </c>
      <c r="AA30" t="s">
        <v>184</v>
      </c>
      <c r="AB30" s="1">
        <v>4.8E-9</v>
      </c>
      <c r="AC30" t="s">
        <v>187</v>
      </c>
      <c r="AE30" t="s">
        <v>186</v>
      </c>
      <c r="AK30" t="str">
        <f t="shared" si="1"/>
        <v>No</v>
      </c>
      <c r="AM30" t="s">
        <v>245</v>
      </c>
      <c r="AN30" t="s">
        <v>184</v>
      </c>
      <c r="AO30" s="1">
        <v>3.7605099999999999E-9</v>
      </c>
      <c r="AP30" t="s">
        <v>187</v>
      </c>
      <c r="AR30" t="s">
        <v>186</v>
      </c>
      <c r="AX30" t="str">
        <f t="shared" si="2"/>
        <v>No</v>
      </c>
    </row>
    <row r="31" spans="1:50" hidden="1" x14ac:dyDescent="0.25">
      <c r="A31" t="s">
        <v>246</v>
      </c>
      <c r="B31" t="s">
        <v>184</v>
      </c>
      <c r="C31">
        <v>0</v>
      </c>
      <c r="D31" t="s">
        <v>185</v>
      </c>
      <c r="F31" t="s">
        <v>186</v>
      </c>
      <c r="M31" t="s">
        <v>247</v>
      </c>
      <c r="N31" t="s">
        <v>208</v>
      </c>
      <c r="O31" s="1">
        <v>5.2999999999999998E-11</v>
      </c>
      <c r="P31" t="s">
        <v>187</v>
      </c>
      <c r="R31" t="s">
        <v>186</v>
      </c>
      <c r="X31" t="str">
        <f t="shared" si="0"/>
        <v>No</v>
      </c>
      <c r="Z31" t="s">
        <v>245</v>
      </c>
      <c r="AA31" t="s">
        <v>208</v>
      </c>
      <c r="AB31" s="1">
        <v>1.92E-7</v>
      </c>
      <c r="AC31" t="s">
        <v>187</v>
      </c>
      <c r="AE31" t="s">
        <v>186</v>
      </c>
      <c r="AK31" t="str">
        <f t="shared" si="1"/>
        <v>No</v>
      </c>
      <c r="AM31" t="s">
        <v>245</v>
      </c>
      <c r="AN31" t="s">
        <v>208</v>
      </c>
      <c r="AO31" s="1">
        <v>1.9159799999999999E-7</v>
      </c>
      <c r="AP31" t="s">
        <v>187</v>
      </c>
      <c r="AR31" t="s">
        <v>186</v>
      </c>
      <c r="AX31" t="str">
        <f t="shared" si="2"/>
        <v>No</v>
      </c>
    </row>
    <row r="32" spans="1:50" hidden="1" x14ac:dyDescent="0.25">
      <c r="A32" t="s">
        <v>248</v>
      </c>
      <c r="B32" t="s">
        <v>184</v>
      </c>
      <c r="C32">
        <v>16</v>
      </c>
      <c r="D32" t="s">
        <v>185</v>
      </c>
      <c r="F32" t="s">
        <v>186</v>
      </c>
      <c r="M32" t="s">
        <v>211</v>
      </c>
      <c r="N32" t="s">
        <v>184</v>
      </c>
      <c r="O32" s="1">
        <v>1.2000000000000001E-11</v>
      </c>
      <c r="P32" t="s">
        <v>187</v>
      </c>
      <c r="R32" t="s">
        <v>186</v>
      </c>
      <c r="X32" t="str">
        <f t="shared" si="0"/>
        <v>No</v>
      </c>
      <c r="Z32" t="s">
        <v>249</v>
      </c>
      <c r="AA32" t="s">
        <v>184</v>
      </c>
      <c r="AB32" s="1">
        <v>1.57E-9</v>
      </c>
      <c r="AC32" t="s">
        <v>187</v>
      </c>
      <c r="AE32" t="s">
        <v>186</v>
      </c>
      <c r="AK32" t="str">
        <f t="shared" si="1"/>
        <v>No</v>
      </c>
      <c r="AM32" t="s">
        <v>249</v>
      </c>
      <c r="AN32" t="s">
        <v>184</v>
      </c>
      <c r="AO32" s="1">
        <v>1.22929E-9</v>
      </c>
      <c r="AP32" t="s">
        <v>187</v>
      </c>
      <c r="AR32" t="s">
        <v>186</v>
      </c>
      <c r="AX32" t="str">
        <f t="shared" si="2"/>
        <v>No</v>
      </c>
    </row>
    <row r="33" spans="1:50" hidden="1" x14ac:dyDescent="0.25">
      <c r="A33" t="s">
        <v>248</v>
      </c>
      <c r="B33" t="s">
        <v>190</v>
      </c>
      <c r="C33">
        <v>16</v>
      </c>
      <c r="D33" t="s">
        <v>185</v>
      </c>
      <c r="F33" t="s">
        <v>186</v>
      </c>
      <c r="M33" t="s">
        <v>213</v>
      </c>
      <c r="N33" t="s">
        <v>184</v>
      </c>
      <c r="O33" s="1">
        <v>1.2000000000000001E-11</v>
      </c>
      <c r="P33" t="s">
        <v>187</v>
      </c>
      <c r="R33" t="s">
        <v>186</v>
      </c>
      <c r="X33" t="str">
        <f t="shared" si="0"/>
        <v>No</v>
      </c>
      <c r="Z33" t="s">
        <v>250</v>
      </c>
      <c r="AA33" t="s">
        <v>184</v>
      </c>
      <c r="AB33" s="1">
        <v>2.1299999999999999E-10</v>
      </c>
      <c r="AC33" t="s">
        <v>187</v>
      </c>
      <c r="AE33" t="s">
        <v>186</v>
      </c>
      <c r="AK33" t="str">
        <f t="shared" si="1"/>
        <v>No</v>
      </c>
      <c r="AM33" t="s">
        <v>250</v>
      </c>
      <c r="AN33" t="s">
        <v>184</v>
      </c>
      <c r="AO33" s="1">
        <v>1.66404E-10</v>
      </c>
      <c r="AP33" t="s">
        <v>187</v>
      </c>
      <c r="AR33" t="s">
        <v>186</v>
      </c>
      <c r="AX33" t="str">
        <f t="shared" si="2"/>
        <v>No</v>
      </c>
    </row>
    <row r="34" spans="1:50" hidden="1" x14ac:dyDescent="0.25">
      <c r="A34" t="s">
        <v>248</v>
      </c>
      <c r="B34" t="s">
        <v>199</v>
      </c>
      <c r="C34">
        <v>16</v>
      </c>
      <c r="D34" t="s">
        <v>185</v>
      </c>
      <c r="F34" t="s">
        <v>186</v>
      </c>
      <c r="M34" t="s">
        <v>251</v>
      </c>
      <c r="N34" t="s">
        <v>184</v>
      </c>
      <c r="O34" s="1">
        <v>7.4000000000000003E-10</v>
      </c>
      <c r="P34" t="s">
        <v>187</v>
      </c>
      <c r="R34" t="s">
        <v>186</v>
      </c>
      <c r="X34" t="str">
        <f t="shared" si="0"/>
        <v>No</v>
      </c>
      <c r="Z34" t="s">
        <v>252</v>
      </c>
      <c r="AA34" t="s">
        <v>184</v>
      </c>
      <c r="AB34" s="1">
        <v>3.0599999999999998E-5</v>
      </c>
      <c r="AC34" t="s">
        <v>187</v>
      </c>
      <c r="AE34" t="s">
        <v>186</v>
      </c>
      <c r="AK34" t="str">
        <f t="shared" si="1"/>
        <v>No</v>
      </c>
      <c r="AM34" t="s">
        <v>252</v>
      </c>
      <c r="AN34" t="s">
        <v>184</v>
      </c>
      <c r="AO34" s="1">
        <v>2.39721E-5</v>
      </c>
      <c r="AP34" t="s">
        <v>187</v>
      </c>
      <c r="AR34" t="s">
        <v>186</v>
      </c>
      <c r="AX34" t="str">
        <f t="shared" si="2"/>
        <v>No</v>
      </c>
    </row>
    <row r="35" spans="1:50" hidden="1" x14ac:dyDescent="0.25">
      <c r="A35" t="s">
        <v>253</v>
      </c>
      <c r="B35" t="s">
        <v>184</v>
      </c>
      <c r="C35">
        <v>12</v>
      </c>
      <c r="D35" t="s">
        <v>185</v>
      </c>
      <c r="F35" t="s">
        <v>186</v>
      </c>
      <c r="M35" t="s">
        <v>254</v>
      </c>
      <c r="N35" t="s">
        <v>184</v>
      </c>
      <c r="O35" s="1">
        <v>1.7000000000000001E-10</v>
      </c>
      <c r="P35" t="s">
        <v>187</v>
      </c>
      <c r="R35" t="s">
        <v>186</v>
      </c>
      <c r="X35" t="str">
        <f t="shared" si="0"/>
        <v>No</v>
      </c>
      <c r="Z35" t="s">
        <v>255</v>
      </c>
      <c r="AA35" t="s">
        <v>184</v>
      </c>
      <c r="AB35" s="1">
        <v>1.0700000000000001E-12</v>
      </c>
      <c r="AC35" t="s">
        <v>187</v>
      </c>
      <c r="AE35" t="s">
        <v>186</v>
      </c>
      <c r="AK35" t="str">
        <f t="shared" si="1"/>
        <v>No</v>
      </c>
      <c r="AM35" t="s">
        <v>255</v>
      </c>
      <c r="AN35" t="s">
        <v>184</v>
      </c>
      <c r="AO35" s="1">
        <v>8.4057099999999999E-13</v>
      </c>
      <c r="AP35" t="s">
        <v>187</v>
      </c>
      <c r="AR35" t="s">
        <v>186</v>
      </c>
      <c r="AX35" t="str">
        <f t="shared" si="2"/>
        <v>No</v>
      </c>
    </row>
    <row r="36" spans="1:50" hidden="1" x14ac:dyDescent="0.25">
      <c r="A36" t="s">
        <v>253</v>
      </c>
      <c r="B36" t="s">
        <v>190</v>
      </c>
      <c r="C36">
        <v>12</v>
      </c>
      <c r="D36" t="s">
        <v>185</v>
      </c>
      <c r="F36" t="s">
        <v>186</v>
      </c>
      <c r="M36" t="s">
        <v>216</v>
      </c>
      <c r="N36" t="s">
        <v>184</v>
      </c>
      <c r="O36" s="1">
        <v>1.8E-7</v>
      </c>
      <c r="P36" t="s">
        <v>187</v>
      </c>
      <c r="R36" t="s">
        <v>186</v>
      </c>
      <c r="X36" t="str">
        <f t="shared" si="0"/>
        <v>No</v>
      </c>
      <c r="Z36" t="s">
        <v>256</v>
      </c>
      <c r="AA36" t="s">
        <v>184</v>
      </c>
      <c r="AB36" s="1">
        <v>2.03E-12</v>
      </c>
      <c r="AC36" t="s">
        <v>187</v>
      </c>
      <c r="AE36" t="s">
        <v>186</v>
      </c>
      <c r="AK36" t="str">
        <f t="shared" si="1"/>
        <v>No</v>
      </c>
      <c r="AM36" t="s">
        <v>256</v>
      </c>
      <c r="AN36" t="s">
        <v>184</v>
      </c>
      <c r="AO36" s="1">
        <v>1.5921200000000001E-12</v>
      </c>
      <c r="AP36" t="s">
        <v>187</v>
      </c>
      <c r="AR36" t="s">
        <v>186</v>
      </c>
      <c r="AX36" t="str">
        <f t="shared" si="2"/>
        <v>No</v>
      </c>
    </row>
    <row r="37" spans="1:50" hidden="1" x14ac:dyDescent="0.25">
      <c r="A37" t="s">
        <v>253</v>
      </c>
      <c r="B37" t="s">
        <v>199</v>
      </c>
      <c r="C37">
        <v>12</v>
      </c>
      <c r="D37" t="s">
        <v>185</v>
      </c>
      <c r="F37" t="s">
        <v>186</v>
      </c>
      <c r="M37" t="s">
        <v>257</v>
      </c>
      <c r="N37" t="s">
        <v>184</v>
      </c>
      <c r="O37" s="1">
        <v>1.9000000000000001E-15</v>
      </c>
      <c r="P37" t="s">
        <v>187</v>
      </c>
      <c r="R37" t="s">
        <v>186</v>
      </c>
      <c r="X37" t="str">
        <f t="shared" si="0"/>
        <v>No</v>
      </c>
      <c r="Z37" t="s">
        <v>258</v>
      </c>
      <c r="AA37" t="s">
        <v>184</v>
      </c>
      <c r="AB37" s="1">
        <v>1.61E-12</v>
      </c>
      <c r="AC37" t="s">
        <v>187</v>
      </c>
      <c r="AE37" t="s">
        <v>186</v>
      </c>
      <c r="AK37" t="str">
        <f t="shared" si="1"/>
        <v>No</v>
      </c>
      <c r="AM37" t="s">
        <v>258</v>
      </c>
      <c r="AN37" t="s">
        <v>184</v>
      </c>
      <c r="AO37" s="1">
        <v>1.2574000000000001E-12</v>
      </c>
      <c r="AP37" t="s">
        <v>187</v>
      </c>
      <c r="AR37" t="s">
        <v>186</v>
      </c>
      <c r="AX37" t="str">
        <f t="shared" si="2"/>
        <v>No</v>
      </c>
    </row>
    <row r="38" spans="1:50" hidden="1" x14ac:dyDescent="0.25">
      <c r="A38" t="s">
        <v>259</v>
      </c>
      <c r="B38" t="s">
        <v>184</v>
      </c>
      <c r="C38">
        <v>1</v>
      </c>
      <c r="D38" t="s">
        <v>185</v>
      </c>
      <c r="F38" t="s">
        <v>186</v>
      </c>
      <c r="M38" t="s">
        <v>257</v>
      </c>
      <c r="N38" t="s">
        <v>208</v>
      </c>
      <c r="O38" s="1">
        <v>5.2999999999999998E-17</v>
      </c>
      <c r="P38" t="s">
        <v>187</v>
      </c>
      <c r="R38" t="s">
        <v>186</v>
      </c>
      <c r="X38" t="str">
        <f t="shared" si="0"/>
        <v>No</v>
      </c>
      <c r="Z38" t="s">
        <v>260</v>
      </c>
      <c r="AA38" t="s">
        <v>184</v>
      </c>
      <c r="AB38" s="1">
        <v>2.1200000000000001E-9</v>
      </c>
      <c r="AC38" t="s">
        <v>187</v>
      </c>
      <c r="AE38" t="s">
        <v>186</v>
      </c>
      <c r="AK38" t="str">
        <f t="shared" si="1"/>
        <v>No</v>
      </c>
      <c r="AM38" t="s">
        <v>260</v>
      </c>
      <c r="AN38" t="s">
        <v>184</v>
      </c>
      <c r="AO38" s="1">
        <v>1.6632300000000001E-9</v>
      </c>
      <c r="AP38" t="s">
        <v>187</v>
      </c>
      <c r="AR38" t="s">
        <v>186</v>
      </c>
      <c r="AX38" t="str">
        <f t="shared" si="2"/>
        <v>No</v>
      </c>
    </row>
    <row r="39" spans="1:50" hidden="1" x14ac:dyDescent="0.25">
      <c r="A39" t="s">
        <v>261</v>
      </c>
      <c r="B39" t="s">
        <v>207</v>
      </c>
      <c r="C39">
        <v>627</v>
      </c>
      <c r="D39" t="s">
        <v>185</v>
      </c>
      <c r="F39" t="s">
        <v>186</v>
      </c>
      <c r="M39" t="s">
        <v>262</v>
      </c>
      <c r="N39" t="s">
        <v>184</v>
      </c>
      <c r="O39" s="1">
        <v>1.7E-15</v>
      </c>
      <c r="P39" t="s">
        <v>187</v>
      </c>
      <c r="R39" t="s">
        <v>186</v>
      </c>
      <c r="X39" t="str">
        <f t="shared" si="0"/>
        <v>No</v>
      </c>
      <c r="Z39" t="s">
        <v>263</v>
      </c>
      <c r="AA39" t="s">
        <v>184</v>
      </c>
      <c r="AB39" s="1">
        <v>1.9E-13</v>
      </c>
      <c r="AC39" t="s">
        <v>187</v>
      </c>
      <c r="AE39" t="s">
        <v>186</v>
      </c>
      <c r="AK39" t="str">
        <f t="shared" si="1"/>
        <v>No</v>
      </c>
      <c r="AM39" t="s">
        <v>263</v>
      </c>
      <c r="AN39" t="s">
        <v>184</v>
      </c>
      <c r="AO39" s="1">
        <v>1.4860699999999999E-13</v>
      </c>
      <c r="AP39" t="s">
        <v>187</v>
      </c>
      <c r="AR39" t="s">
        <v>186</v>
      </c>
      <c r="AX39" t="str">
        <f t="shared" si="2"/>
        <v>No</v>
      </c>
    </row>
    <row r="40" spans="1:50" hidden="1" x14ac:dyDescent="0.25">
      <c r="A40" t="s">
        <v>264</v>
      </c>
      <c r="B40" t="s">
        <v>184</v>
      </c>
      <c r="C40">
        <v>1750</v>
      </c>
      <c r="D40" t="s">
        <v>185</v>
      </c>
      <c r="F40" t="s">
        <v>186</v>
      </c>
      <c r="M40" t="s">
        <v>262</v>
      </c>
      <c r="N40" t="s">
        <v>208</v>
      </c>
      <c r="O40" s="1">
        <v>7.6999999999999994E-17</v>
      </c>
      <c r="P40" t="s">
        <v>187</v>
      </c>
      <c r="R40" t="s">
        <v>186</v>
      </c>
      <c r="X40" t="str">
        <f t="shared" si="0"/>
        <v>No</v>
      </c>
      <c r="Z40" t="s">
        <v>265</v>
      </c>
      <c r="AA40" t="s">
        <v>184</v>
      </c>
      <c r="AB40" s="1">
        <v>4.7099999999999998E-11</v>
      </c>
      <c r="AC40" t="s">
        <v>187</v>
      </c>
      <c r="AE40" t="s">
        <v>186</v>
      </c>
      <c r="AK40" t="str">
        <f t="shared" si="1"/>
        <v>No</v>
      </c>
      <c r="AM40" t="s">
        <v>265</v>
      </c>
      <c r="AN40" t="s">
        <v>184</v>
      </c>
      <c r="AO40" s="1">
        <v>3.6891300000000002E-11</v>
      </c>
      <c r="AP40" t="s">
        <v>187</v>
      </c>
      <c r="AR40" t="s">
        <v>186</v>
      </c>
      <c r="AX40" t="str">
        <f t="shared" si="2"/>
        <v>No</v>
      </c>
    </row>
    <row r="41" spans="1:50" hidden="1" x14ac:dyDescent="0.25">
      <c r="A41" t="s">
        <v>264</v>
      </c>
      <c r="B41" t="s">
        <v>190</v>
      </c>
      <c r="C41">
        <v>1750</v>
      </c>
      <c r="D41" t="s">
        <v>185</v>
      </c>
      <c r="F41" t="s">
        <v>186</v>
      </c>
      <c r="M41" t="s">
        <v>266</v>
      </c>
      <c r="N41" t="s">
        <v>184</v>
      </c>
      <c r="O41" s="1">
        <v>3.9999999999999999E-16</v>
      </c>
      <c r="P41" t="s">
        <v>187</v>
      </c>
      <c r="R41" t="s">
        <v>186</v>
      </c>
      <c r="X41" t="str">
        <f t="shared" si="0"/>
        <v>No</v>
      </c>
      <c r="Z41" t="s">
        <v>267</v>
      </c>
      <c r="AA41" t="s">
        <v>184</v>
      </c>
      <c r="AB41" s="1">
        <v>1.16E-8</v>
      </c>
      <c r="AC41" t="s">
        <v>187</v>
      </c>
      <c r="AE41" t="s">
        <v>186</v>
      </c>
      <c r="AK41" t="str">
        <f t="shared" si="1"/>
        <v>No</v>
      </c>
      <c r="AM41" t="s">
        <v>267</v>
      </c>
      <c r="AN41" t="s">
        <v>184</v>
      </c>
      <c r="AO41" s="1">
        <v>9.0874300000000003E-9</v>
      </c>
      <c r="AP41" t="s">
        <v>187</v>
      </c>
      <c r="AR41" t="s">
        <v>186</v>
      </c>
      <c r="AX41" t="str">
        <f t="shared" si="2"/>
        <v>No</v>
      </c>
    </row>
    <row r="42" spans="1:50" hidden="1" x14ac:dyDescent="0.25">
      <c r="A42" t="s">
        <v>268</v>
      </c>
      <c r="B42" t="s">
        <v>184</v>
      </c>
      <c r="C42">
        <v>6290</v>
      </c>
      <c r="D42" t="s">
        <v>185</v>
      </c>
      <c r="F42" t="s">
        <v>186</v>
      </c>
      <c r="M42" t="s">
        <v>266</v>
      </c>
      <c r="N42" t="s">
        <v>208</v>
      </c>
      <c r="O42" s="1">
        <v>1.6999999999999999E-17</v>
      </c>
      <c r="P42" t="s">
        <v>187</v>
      </c>
      <c r="R42" t="s">
        <v>186</v>
      </c>
      <c r="X42" t="str">
        <f t="shared" si="0"/>
        <v>No</v>
      </c>
      <c r="Z42" t="s">
        <v>269</v>
      </c>
      <c r="AA42" t="s">
        <v>208</v>
      </c>
      <c r="AB42" s="1">
        <v>2.1400000000000001E-10</v>
      </c>
      <c r="AC42" t="s">
        <v>187</v>
      </c>
      <c r="AE42" t="s">
        <v>186</v>
      </c>
      <c r="AK42" t="str">
        <f t="shared" si="1"/>
        <v>No</v>
      </c>
      <c r="AM42" t="s">
        <v>269</v>
      </c>
      <c r="AN42" t="s">
        <v>208</v>
      </c>
      <c r="AO42" s="1">
        <v>2.13932E-10</v>
      </c>
      <c r="AP42" t="s">
        <v>187</v>
      </c>
      <c r="AR42" t="s">
        <v>186</v>
      </c>
      <c r="AX42" t="str">
        <f t="shared" si="2"/>
        <v>No</v>
      </c>
    </row>
    <row r="43" spans="1:50" hidden="1" x14ac:dyDescent="0.25">
      <c r="A43" t="s">
        <v>268</v>
      </c>
      <c r="B43" t="s">
        <v>190</v>
      </c>
      <c r="C43">
        <v>6290</v>
      </c>
      <c r="D43" t="s">
        <v>185</v>
      </c>
      <c r="F43" t="s">
        <v>186</v>
      </c>
      <c r="M43" t="s">
        <v>270</v>
      </c>
      <c r="N43" t="s">
        <v>184</v>
      </c>
      <c r="O43" s="1">
        <v>1.2E-15</v>
      </c>
      <c r="P43" t="s">
        <v>187</v>
      </c>
      <c r="R43" t="s">
        <v>186</v>
      </c>
      <c r="X43" t="str">
        <f t="shared" si="0"/>
        <v>No</v>
      </c>
      <c r="Z43" t="s">
        <v>271</v>
      </c>
      <c r="AA43" t="s">
        <v>184</v>
      </c>
      <c r="AB43" s="1">
        <v>1.66E-10</v>
      </c>
      <c r="AC43" t="s">
        <v>187</v>
      </c>
      <c r="AE43" t="s">
        <v>186</v>
      </c>
      <c r="AK43" t="str">
        <f t="shared" si="1"/>
        <v>No</v>
      </c>
      <c r="AM43" t="s">
        <v>271</v>
      </c>
      <c r="AN43" t="s">
        <v>184</v>
      </c>
      <c r="AO43" s="1">
        <v>1.2997200000000001E-10</v>
      </c>
      <c r="AP43" t="s">
        <v>187</v>
      </c>
      <c r="AR43" t="s">
        <v>186</v>
      </c>
      <c r="AX43" t="str">
        <f t="shared" si="2"/>
        <v>No</v>
      </c>
    </row>
    <row r="44" spans="1:50" x14ac:dyDescent="0.25">
      <c r="A44" t="s">
        <v>268</v>
      </c>
      <c r="B44" t="s">
        <v>199</v>
      </c>
      <c r="C44">
        <v>6290</v>
      </c>
      <c r="D44" t="s">
        <v>185</v>
      </c>
      <c r="F44" t="s">
        <v>186</v>
      </c>
      <c r="M44" t="s">
        <v>270</v>
      </c>
      <c r="N44" t="s">
        <v>208</v>
      </c>
      <c r="O44" s="1">
        <v>3.5000000000000002E-17</v>
      </c>
      <c r="P44" t="s">
        <v>187</v>
      </c>
      <c r="R44" t="s">
        <v>186</v>
      </c>
      <c r="X44" t="str">
        <f t="shared" si="0"/>
        <v>No</v>
      </c>
      <c r="Z44" t="s">
        <v>201</v>
      </c>
      <c r="AA44" t="s">
        <v>184</v>
      </c>
      <c r="AB44">
        <v>0.43780000000000002</v>
      </c>
      <c r="AC44" t="s">
        <v>187</v>
      </c>
      <c r="AE44" t="s">
        <v>186</v>
      </c>
      <c r="AK44" t="str">
        <f t="shared" si="1"/>
        <v>Yes</v>
      </c>
      <c r="AM44" t="s">
        <v>201</v>
      </c>
      <c r="AN44" t="s">
        <v>184</v>
      </c>
      <c r="AO44" s="1">
        <v>0.34271562799999999</v>
      </c>
      <c r="AP44" t="s">
        <v>187</v>
      </c>
      <c r="AR44" t="s">
        <v>186</v>
      </c>
      <c r="AX44" t="str">
        <f t="shared" si="2"/>
        <v>Yes</v>
      </c>
    </row>
    <row r="45" spans="1:50" hidden="1" x14ac:dyDescent="0.25">
      <c r="A45" t="s">
        <v>272</v>
      </c>
      <c r="B45" t="s">
        <v>184</v>
      </c>
      <c r="C45">
        <v>79</v>
      </c>
      <c r="D45" t="s">
        <v>185</v>
      </c>
      <c r="F45" t="s">
        <v>186</v>
      </c>
      <c r="M45" t="s">
        <v>273</v>
      </c>
      <c r="N45" t="s">
        <v>184</v>
      </c>
      <c r="O45" s="1">
        <v>9.0999999999999996E-12</v>
      </c>
      <c r="P45" t="s">
        <v>187</v>
      </c>
      <c r="R45" t="s">
        <v>186</v>
      </c>
      <c r="X45" t="str">
        <f t="shared" si="0"/>
        <v>No</v>
      </c>
      <c r="Z45" t="s">
        <v>274</v>
      </c>
      <c r="AA45" t="s">
        <v>184</v>
      </c>
      <c r="AB45" s="1">
        <v>8.2199999999999995E-10</v>
      </c>
      <c r="AC45" t="s">
        <v>187</v>
      </c>
      <c r="AE45" t="s">
        <v>186</v>
      </c>
      <c r="AK45" t="str">
        <f t="shared" si="1"/>
        <v>No</v>
      </c>
      <c r="AM45" t="s">
        <v>274</v>
      </c>
      <c r="AN45" t="s">
        <v>184</v>
      </c>
      <c r="AO45" s="1">
        <v>6.4320599999999996E-10</v>
      </c>
      <c r="AP45" t="s">
        <v>187</v>
      </c>
      <c r="AR45" t="s">
        <v>186</v>
      </c>
      <c r="AX45" t="str">
        <f t="shared" si="2"/>
        <v>No</v>
      </c>
    </row>
    <row r="46" spans="1:50" hidden="1" x14ac:dyDescent="0.25">
      <c r="A46" t="s">
        <v>275</v>
      </c>
      <c r="B46" t="s">
        <v>184</v>
      </c>
      <c r="C46">
        <v>527</v>
      </c>
      <c r="D46" t="s">
        <v>185</v>
      </c>
      <c r="F46" t="s">
        <v>186</v>
      </c>
      <c r="M46" t="s">
        <v>276</v>
      </c>
      <c r="N46" t="s">
        <v>184</v>
      </c>
      <c r="O46" s="1">
        <v>9.9999999999999994E-12</v>
      </c>
      <c r="P46" t="s">
        <v>187</v>
      </c>
      <c r="R46" t="s">
        <v>186</v>
      </c>
      <c r="X46" t="str">
        <f t="shared" si="0"/>
        <v>No</v>
      </c>
      <c r="Z46" t="s">
        <v>277</v>
      </c>
      <c r="AA46" t="s">
        <v>184</v>
      </c>
      <c r="AB46" s="1">
        <v>8.0599999999999997E-4</v>
      </c>
      <c r="AC46" t="s">
        <v>187</v>
      </c>
      <c r="AE46" t="s">
        <v>186</v>
      </c>
      <c r="AK46" t="str">
        <f t="shared" si="1"/>
        <v>No</v>
      </c>
      <c r="AM46" t="s">
        <v>277</v>
      </c>
      <c r="AN46" t="s">
        <v>184</v>
      </c>
      <c r="AO46" s="1">
        <v>6.3102099999999995E-4</v>
      </c>
      <c r="AP46" t="s">
        <v>187</v>
      </c>
      <c r="AR46" t="s">
        <v>186</v>
      </c>
      <c r="AX46" t="str">
        <f t="shared" si="2"/>
        <v>No</v>
      </c>
    </row>
    <row r="47" spans="1:50" hidden="1" x14ac:dyDescent="0.25">
      <c r="A47" t="s">
        <v>278</v>
      </c>
      <c r="B47" t="s">
        <v>184</v>
      </c>
      <c r="C47">
        <v>782</v>
      </c>
      <c r="D47" t="s">
        <v>185</v>
      </c>
      <c r="F47" t="s">
        <v>186</v>
      </c>
      <c r="M47" t="s">
        <v>279</v>
      </c>
      <c r="N47" t="s">
        <v>184</v>
      </c>
      <c r="O47" s="1">
        <v>1.8E-10</v>
      </c>
      <c r="P47" t="s">
        <v>187</v>
      </c>
      <c r="R47" t="s">
        <v>186</v>
      </c>
      <c r="X47" t="str">
        <f t="shared" si="0"/>
        <v>No</v>
      </c>
      <c r="Z47" t="s">
        <v>280</v>
      </c>
      <c r="AA47" t="s">
        <v>184</v>
      </c>
      <c r="AB47" s="1">
        <v>1.55E-7</v>
      </c>
      <c r="AC47" t="s">
        <v>187</v>
      </c>
      <c r="AE47" t="s">
        <v>186</v>
      </c>
      <c r="AK47" t="str">
        <f t="shared" si="1"/>
        <v>No</v>
      </c>
      <c r="AM47" t="s">
        <v>280</v>
      </c>
      <c r="AN47" t="s">
        <v>184</v>
      </c>
      <c r="AO47" s="1">
        <v>1.21716E-7</v>
      </c>
      <c r="AP47" t="s">
        <v>187</v>
      </c>
      <c r="AR47" t="s">
        <v>186</v>
      </c>
      <c r="AX47" t="str">
        <f t="shared" si="2"/>
        <v>No</v>
      </c>
    </row>
    <row r="48" spans="1:50" hidden="1" x14ac:dyDescent="0.25">
      <c r="A48" t="s">
        <v>281</v>
      </c>
      <c r="B48" t="s">
        <v>184</v>
      </c>
      <c r="C48">
        <v>148</v>
      </c>
      <c r="D48" t="s">
        <v>185</v>
      </c>
      <c r="F48" t="s">
        <v>186</v>
      </c>
      <c r="M48" t="s">
        <v>279</v>
      </c>
      <c r="N48" t="s">
        <v>208</v>
      </c>
      <c r="O48" s="1">
        <v>1.5E-10</v>
      </c>
      <c r="P48" t="s">
        <v>187</v>
      </c>
      <c r="R48" t="s">
        <v>186</v>
      </c>
      <c r="X48" t="str">
        <f t="shared" si="0"/>
        <v>No</v>
      </c>
      <c r="Z48" t="s">
        <v>282</v>
      </c>
      <c r="AA48" t="s">
        <v>208</v>
      </c>
      <c r="AB48" s="1">
        <v>1.57E-6</v>
      </c>
      <c r="AC48" t="s">
        <v>187</v>
      </c>
      <c r="AE48" t="s">
        <v>186</v>
      </c>
      <c r="AK48" t="str">
        <f t="shared" si="1"/>
        <v>No</v>
      </c>
      <c r="AM48" t="s">
        <v>282</v>
      </c>
      <c r="AN48" t="s">
        <v>208</v>
      </c>
      <c r="AO48" s="1">
        <v>1.56783E-6</v>
      </c>
      <c r="AP48" t="s">
        <v>187</v>
      </c>
      <c r="AR48" t="s">
        <v>186</v>
      </c>
      <c r="AX48" t="str">
        <f t="shared" si="2"/>
        <v>No</v>
      </c>
    </row>
    <row r="49" spans="1:50" hidden="1" x14ac:dyDescent="0.25">
      <c r="A49" t="s">
        <v>281</v>
      </c>
      <c r="B49" t="s">
        <v>199</v>
      </c>
      <c r="C49">
        <v>148</v>
      </c>
      <c r="D49" t="s">
        <v>185</v>
      </c>
      <c r="F49" t="s">
        <v>186</v>
      </c>
      <c r="M49" t="s">
        <v>283</v>
      </c>
      <c r="N49" t="s">
        <v>184</v>
      </c>
      <c r="O49" s="1">
        <v>9.0999999999999996E-12</v>
      </c>
      <c r="P49" t="s">
        <v>187</v>
      </c>
      <c r="R49" t="s">
        <v>186</v>
      </c>
      <c r="X49" t="str">
        <f t="shared" si="0"/>
        <v>No</v>
      </c>
      <c r="Z49" t="s">
        <v>284</v>
      </c>
      <c r="AA49" t="s">
        <v>184</v>
      </c>
      <c r="AB49" s="1">
        <v>2.31E-10</v>
      </c>
      <c r="AC49" t="s">
        <v>187</v>
      </c>
      <c r="AE49" t="s">
        <v>186</v>
      </c>
      <c r="AK49" t="str">
        <f t="shared" si="1"/>
        <v>No</v>
      </c>
      <c r="AM49" t="s">
        <v>284</v>
      </c>
      <c r="AN49" t="s">
        <v>184</v>
      </c>
      <c r="AO49" s="1">
        <v>1.8089399999999999E-10</v>
      </c>
      <c r="AP49" t="s">
        <v>187</v>
      </c>
      <c r="AR49" t="s">
        <v>186</v>
      </c>
      <c r="AX49" t="str">
        <f t="shared" si="2"/>
        <v>No</v>
      </c>
    </row>
    <row r="50" spans="1:50" hidden="1" x14ac:dyDescent="0.25">
      <c r="A50" t="s">
        <v>285</v>
      </c>
      <c r="B50" t="s">
        <v>286</v>
      </c>
      <c r="C50">
        <v>1760</v>
      </c>
      <c r="D50" t="s">
        <v>185</v>
      </c>
      <c r="F50" t="s">
        <v>186</v>
      </c>
      <c r="M50" t="s">
        <v>287</v>
      </c>
      <c r="N50" t="s">
        <v>184</v>
      </c>
      <c r="O50" s="1">
        <v>9.0999999999999996E-12</v>
      </c>
      <c r="P50" t="s">
        <v>187</v>
      </c>
      <c r="R50" t="s">
        <v>186</v>
      </c>
      <c r="X50" t="str">
        <f t="shared" si="0"/>
        <v>No</v>
      </c>
      <c r="Z50" t="s">
        <v>284</v>
      </c>
      <c r="AA50" t="s">
        <v>208</v>
      </c>
      <c r="AB50" s="1">
        <v>6.5400000000000004E-13</v>
      </c>
      <c r="AC50" t="s">
        <v>187</v>
      </c>
      <c r="AE50" t="s">
        <v>186</v>
      </c>
      <c r="AK50" t="str">
        <f t="shared" si="1"/>
        <v>No</v>
      </c>
      <c r="AM50" t="s">
        <v>284</v>
      </c>
      <c r="AN50" t="s">
        <v>208</v>
      </c>
      <c r="AO50" s="1">
        <v>6.5394000000000004E-13</v>
      </c>
      <c r="AP50" t="s">
        <v>187</v>
      </c>
      <c r="AR50" t="s">
        <v>186</v>
      </c>
      <c r="AX50" t="str">
        <f t="shared" si="2"/>
        <v>No</v>
      </c>
    </row>
    <row r="51" spans="1:50" hidden="1" x14ac:dyDescent="0.25">
      <c r="A51" t="s">
        <v>285</v>
      </c>
      <c r="B51" t="s">
        <v>184</v>
      </c>
      <c r="C51">
        <v>1760</v>
      </c>
      <c r="D51" t="s">
        <v>185</v>
      </c>
      <c r="F51" t="s">
        <v>186</v>
      </c>
      <c r="M51" t="s">
        <v>218</v>
      </c>
      <c r="N51" t="s">
        <v>208</v>
      </c>
      <c r="O51" s="1">
        <v>2.1E-10</v>
      </c>
      <c r="P51" t="s">
        <v>187</v>
      </c>
      <c r="R51" t="s">
        <v>186</v>
      </c>
      <c r="X51" t="str">
        <f t="shared" si="0"/>
        <v>No</v>
      </c>
      <c r="Z51" t="s">
        <v>288</v>
      </c>
      <c r="AA51" t="s">
        <v>184</v>
      </c>
      <c r="AB51" s="1">
        <v>1.0800000000000001E-8</v>
      </c>
      <c r="AC51" t="s">
        <v>187</v>
      </c>
      <c r="AE51" t="s">
        <v>186</v>
      </c>
      <c r="AK51" t="str">
        <f t="shared" si="1"/>
        <v>No</v>
      </c>
      <c r="AM51" t="s">
        <v>288</v>
      </c>
      <c r="AN51" t="s">
        <v>184</v>
      </c>
      <c r="AO51" s="1">
        <v>8.4745400000000004E-9</v>
      </c>
      <c r="AP51" t="s">
        <v>187</v>
      </c>
      <c r="AR51" t="s">
        <v>186</v>
      </c>
      <c r="AX51" t="str">
        <f t="shared" si="2"/>
        <v>No</v>
      </c>
    </row>
    <row r="52" spans="1:50" hidden="1" x14ac:dyDescent="0.25">
      <c r="A52" t="s">
        <v>285</v>
      </c>
      <c r="B52" t="s">
        <v>190</v>
      </c>
      <c r="C52">
        <v>1760</v>
      </c>
      <c r="D52" t="s">
        <v>185</v>
      </c>
      <c r="F52" t="s">
        <v>186</v>
      </c>
      <c r="M52" t="s">
        <v>220</v>
      </c>
      <c r="N52" t="s">
        <v>184</v>
      </c>
      <c r="O52" s="1">
        <v>2.5000000000000002E-10</v>
      </c>
      <c r="P52" t="s">
        <v>187</v>
      </c>
      <c r="R52" t="s">
        <v>186</v>
      </c>
      <c r="X52" t="str">
        <f t="shared" si="0"/>
        <v>No</v>
      </c>
      <c r="Z52" t="s">
        <v>289</v>
      </c>
      <c r="AA52" t="s">
        <v>184</v>
      </c>
      <c r="AB52" s="1">
        <v>1.02E-10</v>
      </c>
      <c r="AC52" t="s">
        <v>187</v>
      </c>
      <c r="AE52" t="s">
        <v>186</v>
      </c>
      <c r="AK52" t="str">
        <f t="shared" si="1"/>
        <v>No</v>
      </c>
      <c r="AM52" t="s">
        <v>289</v>
      </c>
      <c r="AN52" t="s">
        <v>184</v>
      </c>
      <c r="AO52" s="1">
        <v>4.3875200000000002E-9</v>
      </c>
      <c r="AP52" t="s">
        <v>187</v>
      </c>
      <c r="AR52" t="s">
        <v>186</v>
      </c>
      <c r="AW52" t="s">
        <v>290</v>
      </c>
      <c r="AX52" t="str">
        <f t="shared" si="2"/>
        <v>No</v>
      </c>
    </row>
    <row r="53" spans="1:50" hidden="1" x14ac:dyDescent="0.25">
      <c r="A53" t="s">
        <v>285</v>
      </c>
      <c r="B53" t="s">
        <v>199</v>
      </c>
      <c r="C53">
        <v>1760</v>
      </c>
      <c r="D53" t="s">
        <v>185</v>
      </c>
      <c r="F53" t="s">
        <v>186</v>
      </c>
      <c r="M53" t="s">
        <v>222</v>
      </c>
      <c r="N53" t="s">
        <v>184</v>
      </c>
      <c r="O53" s="1">
        <v>2.8000000000000002E-10</v>
      </c>
      <c r="P53" t="s">
        <v>187</v>
      </c>
      <c r="R53" t="s">
        <v>186</v>
      </c>
      <c r="X53" t="str">
        <f t="shared" si="0"/>
        <v>No</v>
      </c>
      <c r="Z53" t="s">
        <v>289</v>
      </c>
      <c r="AA53" t="s">
        <v>184</v>
      </c>
      <c r="AB53" s="1">
        <v>5.6100000000000003E-9</v>
      </c>
      <c r="AC53" t="s">
        <v>187</v>
      </c>
      <c r="AE53" t="s">
        <v>186</v>
      </c>
      <c r="AJ53" t="s">
        <v>290</v>
      </c>
      <c r="AK53" t="str">
        <f t="shared" si="1"/>
        <v>No</v>
      </c>
      <c r="AM53" t="s">
        <v>289</v>
      </c>
      <c r="AN53" t="s">
        <v>184</v>
      </c>
      <c r="AO53" s="1">
        <v>7.9514700000000004E-11</v>
      </c>
      <c r="AP53" t="s">
        <v>187</v>
      </c>
      <c r="AR53" t="s">
        <v>186</v>
      </c>
      <c r="AX53" t="str">
        <f t="shared" si="2"/>
        <v>No</v>
      </c>
    </row>
    <row r="54" spans="1:50" x14ac:dyDescent="0.25">
      <c r="A54" t="s">
        <v>291</v>
      </c>
      <c r="B54" t="s">
        <v>184</v>
      </c>
      <c r="C54">
        <v>11100</v>
      </c>
      <c r="D54" t="s">
        <v>185</v>
      </c>
      <c r="F54" t="s">
        <v>186</v>
      </c>
      <c r="M54" t="s">
        <v>222</v>
      </c>
      <c r="N54" t="s">
        <v>208</v>
      </c>
      <c r="O54" s="1">
        <v>2.2000000000000002E-11</v>
      </c>
      <c r="P54" t="s">
        <v>187</v>
      </c>
      <c r="R54" t="s">
        <v>186</v>
      </c>
      <c r="X54" t="str">
        <f t="shared" si="0"/>
        <v>No</v>
      </c>
      <c r="Z54" t="s">
        <v>246</v>
      </c>
      <c r="AA54" t="s">
        <v>184</v>
      </c>
      <c r="AB54" s="1">
        <v>1.11E-8</v>
      </c>
      <c r="AC54" t="s">
        <v>187</v>
      </c>
      <c r="AE54" t="s">
        <v>186</v>
      </c>
      <c r="AJ54" t="s">
        <v>292</v>
      </c>
      <c r="AK54" t="str">
        <f t="shared" si="1"/>
        <v>Yes</v>
      </c>
      <c r="AM54" t="s">
        <v>246</v>
      </c>
      <c r="AN54" t="s">
        <v>184</v>
      </c>
      <c r="AO54" s="1">
        <v>8.7129900000000001E-9</v>
      </c>
      <c r="AP54" t="s">
        <v>187</v>
      </c>
      <c r="AR54" t="s">
        <v>186</v>
      </c>
      <c r="AW54" t="s">
        <v>292</v>
      </c>
      <c r="AX54" t="str">
        <f t="shared" si="2"/>
        <v>Yes</v>
      </c>
    </row>
    <row r="55" spans="1:50" x14ac:dyDescent="0.25">
      <c r="A55" t="s">
        <v>291</v>
      </c>
      <c r="B55" t="s">
        <v>199</v>
      </c>
      <c r="C55">
        <v>11100</v>
      </c>
      <c r="D55" t="s">
        <v>185</v>
      </c>
      <c r="F55" t="s">
        <v>186</v>
      </c>
      <c r="M55" t="s">
        <v>293</v>
      </c>
      <c r="N55" t="s">
        <v>184</v>
      </c>
      <c r="O55" s="1">
        <v>8.6E-11</v>
      </c>
      <c r="P55" t="s">
        <v>187</v>
      </c>
      <c r="R55" t="s">
        <v>186</v>
      </c>
      <c r="X55" t="str">
        <f t="shared" si="0"/>
        <v>No</v>
      </c>
      <c r="Z55" t="s">
        <v>248</v>
      </c>
      <c r="AA55" t="s">
        <v>184</v>
      </c>
      <c r="AB55" s="1">
        <v>9.2599999999999999E-9</v>
      </c>
      <c r="AC55" t="s">
        <v>187</v>
      </c>
      <c r="AE55" t="s">
        <v>186</v>
      </c>
      <c r="AK55" t="str">
        <f t="shared" si="1"/>
        <v>Yes</v>
      </c>
      <c r="AM55" t="s">
        <v>248</v>
      </c>
      <c r="AN55" t="s">
        <v>184</v>
      </c>
      <c r="AO55" s="1">
        <v>7.2458099999999998E-9</v>
      </c>
      <c r="AP55" t="s">
        <v>187</v>
      </c>
      <c r="AR55" t="s">
        <v>186</v>
      </c>
      <c r="AX55" t="str">
        <f t="shared" si="2"/>
        <v>Yes</v>
      </c>
    </row>
    <row r="56" spans="1:50" x14ac:dyDescent="0.25">
      <c r="A56" t="s">
        <v>294</v>
      </c>
      <c r="B56" t="s">
        <v>184</v>
      </c>
      <c r="C56">
        <v>3170</v>
      </c>
      <c r="D56" t="s">
        <v>185</v>
      </c>
      <c r="F56" t="s">
        <v>186</v>
      </c>
      <c r="M56" t="s">
        <v>295</v>
      </c>
      <c r="N56" t="s">
        <v>184</v>
      </c>
      <c r="O56" s="1">
        <v>9.0999999999999996E-12</v>
      </c>
      <c r="P56" t="s">
        <v>187</v>
      </c>
      <c r="R56" t="s">
        <v>186</v>
      </c>
      <c r="X56" t="str">
        <f t="shared" si="0"/>
        <v>No</v>
      </c>
      <c r="Z56" t="s">
        <v>253</v>
      </c>
      <c r="AA56" t="s">
        <v>184</v>
      </c>
      <c r="AB56" s="1">
        <v>5.36E-14</v>
      </c>
      <c r="AC56" t="s">
        <v>187</v>
      </c>
      <c r="AE56" t="s">
        <v>186</v>
      </c>
      <c r="AK56" t="str">
        <f t="shared" si="1"/>
        <v>Yes</v>
      </c>
      <c r="AM56" t="s">
        <v>253</v>
      </c>
      <c r="AN56" t="s">
        <v>184</v>
      </c>
      <c r="AO56" s="1">
        <v>4.1946999999999998E-14</v>
      </c>
      <c r="AP56" t="s">
        <v>187</v>
      </c>
      <c r="AR56" t="s">
        <v>186</v>
      </c>
      <c r="AX56" t="str">
        <f t="shared" si="2"/>
        <v>Yes</v>
      </c>
    </row>
    <row r="57" spans="1:50" x14ac:dyDescent="0.25">
      <c r="A57" t="s">
        <v>296</v>
      </c>
      <c r="B57" t="s">
        <v>184</v>
      </c>
      <c r="C57">
        <v>1300</v>
      </c>
      <c r="D57" t="s">
        <v>185</v>
      </c>
      <c r="F57" t="s">
        <v>186</v>
      </c>
      <c r="M57" t="s">
        <v>297</v>
      </c>
      <c r="N57" t="s">
        <v>184</v>
      </c>
      <c r="O57" s="1">
        <v>6.3000000000000002E-11</v>
      </c>
      <c r="P57" t="s">
        <v>187</v>
      </c>
      <c r="R57" t="s">
        <v>186</v>
      </c>
      <c r="X57" t="str">
        <f t="shared" si="0"/>
        <v>No</v>
      </c>
      <c r="Z57" t="s">
        <v>253</v>
      </c>
      <c r="AA57" t="s">
        <v>184</v>
      </c>
      <c r="AB57" s="1">
        <v>3.1400000000000003E-8</v>
      </c>
      <c r="AC57" t="s">
        <v>187</v>
      </c>
      <c r="AE57" t="s">
        <v>186</v>
      </c>
      <c r="AJ57" t="s">
        <v>298</v>
      </c>
      <c r="AK57" t="str">
        <f t="shared" si="1"/>
        <v>Yes</v>
      </c>
      <c r="AM57" t="s">
        <v>253</v>
      </c>
      <c r="AN57" t="s">
        <v>184</v>
      </c>
      <c r="AO57" s="1">
        <v>2.4570500000000002E-8</v>
      </c>
      <c r="AP57" t="s">
        <v>187</v>
      </c>
      <c r="AR57" t="s">
        <v>186</v>
      </c>
      <c r="AW57" t="s">
        <v>298</v>
      </c>
      <c r="AX57" t="str">
        <f t="shared" si="2"/>
        <v>Yes</v>
      </c>
    </row>
    <row r="58" spans="1:50" hidden="1" x14ac:dyDescent="0.25">
      <c r="A58" t="s">
        <v>296</v>
      </c>
      <c r="B58" t="s">
        <v>190</v>
      </c>
      <c r="C58">
        <v>1300</v>
      </c>
      <c r="D58" t="s">
        <v>185</v>
      </c>
      <c r="F58" t="s">
        <v>186</v>
      </c>
      <c r="M58" t="s">
        <v>299</v>
      </c>
      <c r="N58" t="s">
        <v>184</v>
      </c>
      <c r="O58" s="1">
        <v>4.4000000000000003E-11</v>
      </c>
      <c r="P58" t="s">
        <v>187</v>
      </c>
      <c r="R58" t="s">
        <v>186</v>
      </c>
      <c r="X58" t="str">
        <f t="shared" si="0"/>
        <v>No</v>
      </c>
      <c r="Z58" t="s">
        <v>300</v>
      </c>
      <c r="AA58" t="s">
        <v>184</v>
      </c>
      <c r="AB58" s="1">
        <v>9.3899999999999996E-10</v>
      </c>
      <c r="AC58" t="s">
        <v>187</v>
      </c>
      <c r="AE58" t="s">
        <v>186</v>
      </c>
      <c r="AK58" t="str">
        <f t="shared" si="1"/>
        <v>No</v>
      </c>
      <c r="AM58" t="s">
        <v>300</v>
      </c>
      <c r="AN58" t="s">
        <v>184</v>
      </c>
      <c r="AO58" s="1">
        <v>7.34693E-10</v>
      </c>
      <c r="AP58" t="s">
        <v>187</v>
      </c>
      <c r="AR58" t="s">
        <v>186</v>
      </c>
      <c r="AX58" t="str">
        <f t="shared" si="2"/>
        <v>No</v>
      </c>
    </row>
    <row r="59" spans="1:50" hidden="1" x14ac:dyDescent="0.25">
      <c r="A59" t="s">
        <v>296</v>
      </c>
      <c r="B59" t="s">
        <v>199</v>
      </c>
      <c r="C59">
        <v>1300</v>
      </c>
      <c r="D59" t="s">
        <v>185</v>
      </c>
      <c r="F59" t="s">
        <v>186</v>
      </c>
      <c r="M59" t="s">
        <v>224</v>
      </c>
      <c r="N59" t="s">
        <v>184</v>
      </c>
      <c r="O59" s="1">
        <v>2.9000000000000003E-14</v>
      </c>
      <c r="P59" t="s">
        <v>187</v>
      </c>
      <c r="R59" t="s">
        <v>186</v>
      </c>
      <c r="X59" t="str">
        <f t="shared" si="0"/>
        <v>No</v>
      </c>
      <c r="Z59" t="s">
        <v>301</v>
      </c>
      <c r="AA59" t="s">
        <v>184</v>
      </c>
      <c r="AB59" s="1">
        <v>4.4099999999999998E-10</v>
      </c>
      <c r="AC59" t="s">
        <v>187</v>
      </c>
      <c r="AE59" t="s">
        <v>186</v>
      </c>
      <c r="AK59" t="str">
        <f t="shared" si="1"/>
        <v>No</v>
      </c>
      <c r="AM59" t="s">
        <v>301</v>
      </c>
      <c r="AN59" t="s">
        <v>184</v>
      </c>
      <c r="AO59" s="1">
        <v>3.44898E-10</v>
      </c>
      <c r="AP59" t="s">
        <v>187</v>
      </c>
      <c r="AR59" t="s">
        <v>186</v>
      </c>
      <c r="AX59" t="str">
        <f t="shared" si="2"/>
        <v>No</v>
      </c>
    </row>
    <row r="60" spans="1:50" hidden="1" x14ac:dyDescent="0.25">
      <c r="A60" t="s">
        <v>302</v>
      </c>
      <c r="B60" t="s">
        <v>184</v>
      </c>
      <c r="C60">
        <v>328</v>
      </c>
      <c r="D60" t="s">
        <v>185</v>
      </c>
      <c r="F60" t="s">
        <v>186</v>
      </c>
      <c r="M60" t="s">
        <v>303</v>
      </c>
      <c r="N60" t="s">
        <v>184</v>
      </c>
      <c r="O60" s="1">
        <v>5.1999999999999997E-12</v>
      </c>
      <c r="P60" t="s">
        <v>187</v>
      </c>
      <c r="R60" t="s">
        <v>186</v>
      </c>
      <c r="X60" t="str">
        <f t="shared" si="0"/>
        <v>No</v>
      </c>
      <c r="Z60" t="s">
        <v>304</v>
      </c>
      <c r="AA60" t="s">
        <v>184</v>
      </c>
      <c r="AB60" s="1">
        <v>6.0699999999999998E-12</v>
      </c>
      <c r="AC60" t="s">
        <v>187</v>
      </c>
      <c r="AE60" t="s">
        <v>186</v>
      </c>
      <c r="AK60" t="str">
        <f t="shared" si="1"/>
        <v>No</v>
      </c>
      <c r="AM60" t="s">
        <v>304</v>
      </c>
      <c r="AN60" t="s">
        <v>184</v>
      </c>
      <c r="AO60" s="1">
        <v>4.74886E-12</v>
      </c>
      <c r="AP60" t="s">
        <v>187</v>
      </c>
      <c r="AR60" t="s">
        <v>186</v>
      </c>
      <c r="AX60" t="str">
        <f t="shared" si="2"/>
        <v>No</v>
      </c>
    </row>
    <row r="61" spans="1:50" hidden="1" x14ac:dyDescent="0.25">
      <c r="A61" t="s">
        <v>305</v>
      </c>
      <c r="B61" t="s">
        <v>184</v>
      </c>
      <c r="C61">
        <v>4800</v>
      </c>
      <c r="D61" t="s">
        <v>185</v>
      </c>
      <c r="F61" t="s">
        <v>186</v>
      </c>
      <c r="M61" t="s">
        <v>228</v>
      </c>
      <c r="N61" t="s">
        <v>184</v>
      </c>
      <c r="O61" s="1">
        <v>1.8E-12</v>
      </c>
      <c r="P61" t="s">
        <v>187</v>
      </c>
      <c r="R61" t="s">
        <v>186</v>
      </c>
      <c r="X61" t="str">
        <f t="shared" si="0"/>
        <v>No</v>
      </c>
      <c r="Z61" t="s">
        <v>306</v>
      </c>
      <c r="AA61" t="s">
        <v>184</v>
      </c>
      <c r="AB61" s="1">
        <v>6.0599999999999996E-12</v>
      </c>
      <c r="AC61" t="s">
        <v>187</v>
      </c>
      <c r="AE61" t="s">
        <v>186</v>
      </c>
      <c r="AK61" t="str">
        <f t="shared" si="1"/>
        <v>No</v>
      </c>
      <c r="AM61" t="s">
        <v>306</v>
      </c>
      <c r="AN61" t="s">
        <v>184</v>
      </c>
      <c r="AO61" s="1">
        <v>4.7460299999999997E-12</v>
      </c>
      <c r="AP61" t="s">
        <v>187</v>
      </c>
      <c r="AR61" t="s">
        <v>186</v>
      </c>
      <c r="AX61" t="str">
        <f t="shared" si="2"/>
        <v>No</v>
      </c>
    </row>
    <row r="62" spans="1:50" hidden="1" x14ac:dyDescent="0.25">
      <c r="A62" t="s">
        <v>307</v>
      </c>
      <c r="B62" t="s">
        <v>184</v>
      </c>
      <c r="C62">
        <v>138</v>
      </c>
      <c r="D62" t="s">
        <v>185</v>
      </c>
      <c r="F62" t="s">
        <v>186</v>
      </c>
      <c r="M62" t="s">
        <v>228</v>
      </c>
      <c r="N62" t="s">
        <v>208</v>
      </c>
      <c r="O62" s="1">
        <v>7.5999999999999999E-13</v>
      </c>
      <c r="P62" t="s">
        <v>187</v>
      </c>
      <c r="R62" t="s">
        <v>186</v>
      </c>
      <c r="X62" t="str">
        <f t="shared" si="0"/>
        <v>No</v>
      </c>
      <c r="Z62" t="s">
        <v>308</v>
      </c>
      <c r="AA62" t="s">
        <v>208</v>
      </c>
      <c r="AB62" s="1">
        <v>5.5699999999999999E-11</v>
      </c>
      <c r="AC62" t="s">
        <v>187</v>
      </c>
      <c r="AE62" t="s">
        <v>186</v>
      </c>
      <c r="AK62" t="str">
        <f t="shared" si="1"/>
        <v>No</v>
      </c>
      <c r="AM62" t="s">
        <v>308</v>
      </c>
      <c r="AN62" t="s">
        <v>208</v>
      </c>
      <c r="AO62" s="1">
        <v>5.5651600000000002E-11</v>
      </c>
      <c r="AP62" t="s">
        <v>187</v>
      </c>
      <c r="AR62" t="s">
        <v>186</v>
      </c>
      <c r="AX62" t="str">
        <f t="shared" si="2"/>
        <v>No</v>
      </c>
    </row>
    <row r="63" spans="1:50" hidden="1" x14ac:dyDescent="0.25">
      <c r="A63" t="s">
        <v>307</v>
      </c>
      <c r="B63" t="s">
        <v>190</v>
      </c>
      <c r="C63">
        <v>138</v>
      </c>
      <c r="D63" t="s">
        <v>185</v>
      </c>
      <c r="F63" t="s">
        <v>186</v>
      </c>
      <c r="M63" t="s">
        <v>231</v>
      </c>
      <c r="N63" t="s">
        <v>184</v>
      </c>
      <c r="O63" s="1">
        <v>2.5999999999999998E-12</v>
      </c>
      <c r="P63" t="s">
        <v>187</v>
      </c>
      <c r="R63" t="s">
        <v>186</v>
      </c>
      <c r="X63" t="str">
        <f t="shared" si="0"/>
        <v>No</v>
      </c>
      <c r="Z63" t="s">
        <v>309</v>
      </c>
      <c r="AA63" t="s">
        <v>184</v>
      </c>
      <c r="AB63" s="1">
        <v>1.56E-12</v>
      </c>
      <c r="AC63" t="s">
        <v>187</v>
      </c>
      <c r="AE63" t="s">
        <v>186</v>
      </c>
      <c r="AK63" t="str">
        <f t="shared" si="1"/>
        <v>No</v>
      </c>
      <c r="AM63" t="s">
        <v>309</v>
      </c>
      <c r="AN63" t="s">
        <v>184</v>
      </c>
      <c r="AO63" s="1">
        <v>1.2202400000000001E-12</v>
      </c>
      <c r="AP63" t="s">
        <v>187</v>
      </c>
      <c r="AR63" t="s">
        <v>186</v>
      </c>
      <c r="AX63" t="str">
        <f t="shared" si="2"/>
        <v>No</v>
      </c>
    </row>
    <row r="64" spans="1:50" hidden="1" x14ac:dyDescent="0.25">
      <c r="A64" t="s">
        <v>307</v>
      </c>
      <c r="B64" t="s">
        <v>199</v>
      </c>
      <c r="C64">
        <v>138</v>
      </c>
      <c r="D64" t="s">
        <v>185</v>
      </c>
      <c r="F64" t="s">
        <v>186</v>
      </c>
      <c r="M64" t="s">
        <v>231</v>
      </c>
      <c r="N64" t="s">
        <v>208</v>
      </c>
      <c r="O64" s="1">
        <v>7.5999999999999999E-13</v>
      </c>
      <c r="P64" t="s">
        <v>187</v>
      </c>
      <c r="R64" t="s">
        <v>186</v>
      </c>
      <c r="X64" t="str">
        <f t="shared" si="0"/>
        <v>No</v>
      </c>
      <c r="Z64" t="s">
        <v>310</v>
      </c>
      <c r="AA64" t="s">
        <v>184</v>
      </c>
      <c r="AB64" s="1">
        <v>1.9199999999999999E-11</v>
      </c>
      <c r="AC64" t="s">
        <v>187</v>
      </c>
      <c r="AE64" t="s">
        <v>186</v>
      </c>
      <c r="AK64" t="str">
        <f t="shared" si="1"/>
        <v>No</v>
      </c>
      <c r="AM64" t="s">
        <v>310</v>
      </c>
      <c r="AN64" t="s">
        <v>184</v>
      </c>
      <c r="AO64" s="1">
        <v>1.5023899999999999E-11</v>
      </c>
      <c r="AP64" t="s">
        <v>187</v>
      </c>
      <c r="AR64" t="s">
        <v>186</v>
      </c>
      <c r="AX64" t="str">
        <f t="shared" si="2"/>
        <v>No</v>
      </c>
    </row>
    <row r="65" spans="1:50" hidden="1" x14ac:dyDescent="0.25">
      <c r="A65" t="s">
        <v>311</v>
      </c>
      <c r="B65" t="s">
        <v>184</v>
      </c>
      <c r="C65">
        <v>12400</v>
      </c>
      <c r="D65" t="s">
        <v>185</v>
      </c>
      <c r="F65" t="s">
        <v>186</v>
      </c>
      <c r="M65" t="s">
        <v>233</v>
      </c>
      <c r="N65" t="s">
        <v>184</v>
      </c>
      <c r="O65" s="1">
        <v>2.6000000000000001E-8</v>
      </c>
      <c r="P65" t="s">
        <v>187</v>
      </c>
      <c r="R65" t="s">
        <v>186</v>
      </c>
      <c r="X65" t="str">
        <f t="shared" si="0"/>
        <v>No</v>
      </c>
      <c r="Z65" t="s">
        <v>312</v>
      </c>
      <c r="AA65" t="s">
        <v>184</v>
      </c>
      <c r="AB65" s="1">
        <v>1.62E-12</v>
      </c>
      <c r="AC65" t="s">
        <v>187</v>
      </c>
      <c r="AE65" t="s">
        <v>186</v>
      </c>
      <c r="AK65" t="str">
        <f t="shared" si="1"/>
        <v>No</v>
      </c>
      <c r="AM65" t="s">
        <v>312</v>
      </c>
      <c r="AN65" t="s">
        <v>184</v>
      </c>
      <c r="AO65" s="1">
        <v>1.2676100000000001E-12</v>
      </c>
      <c r="AP65" t="s">
        <v>187</v>
      </c>
      <c r="AR65" t="s">
        <v>186</v>
      </c>
      <c r="AX65" t="str">
        <f t="shared" si="2"/>
        <v>No</v>
      </c>
    </row>
    <row r="66" spans="1:50" hidden="1" x14ac:dyDescent="0.25">
      <c r="A66" t="s">
        <v>311</v>
      </c>
      <c r="B66" t="s">
        <v>199</v>
      </c>
      <c r="C66">
        <v>12400</v>
      </c>
      <c r="D66" t="s">
        <v>185</v>
      </c>
      <c r="F66" t="s">
        <v>186</v>
      </c>
      <c r="M66" t="s">
        <v>313</v>
      </c>
      <c r="N66" t="s">
        <v>184</v>
      </c>
      <c r="O66" s="1">
        <v>8.5000000000000001E-13</v>
      </c>
      <c r="P66" t="s">
        <v>187</v>
      </c>
      <c r="R66" t="s">
        <v>186</v>
      </c>
      <c r="X66" t="str">
        <f t="shared" si="0"/>
        <v>No</v>
      </c>
      <c r="Z66" t="s">
        <v>314</v>
      </c>
      <c r="AA66" t="s">
        <v>184</v>
      </c>
      <c r="AB66" s="1">
        <v>2.6900000000000001E-13</v>
      </c>
      <c r="AC66" t="s">
        <v>187</v>
      </c>
      <c r="AE66" t="s">
        <v>186</v>
      </c>
      <c r="AK66" t="str">
        <f t="shared" si="1"/>
        <v>No</v>
      </c>
      <c r="AM66" t="s">
        <v>314</v>
      </c>
      <c r="AN66" t="s">
        <v>184</v>
      </c>
      <c r="AO66" s="1">
        <v>2.10593E-13</v>
      </c>
      <c r="AP66" t="s">
        <v>187</v>
      </c>
      <c r="AR66" t="s">
        <v>186</v>
      </c>
      <c r="AX66" t="str">
        <f t="shared" si="2"/>
        <v>No</v>
      </c>
    </row>
    <row r="67" spans="1:50" x14ac:dyDescent="0.25">
      <c r="A67" t="s">
        <v>315</v>
      </c>
      <c r="B67" t="s">
        <v>184</v>
      </c>
      <c r="C67">
        <v>858</v>
      </c>
      <c r="D67" t="s">
        <v>185</v>
      </c>
      <c r="F67" t="s">
        <v>186</v>
      </c>
      <c r="M67" t="s">
        <v>316</v>
      </c>
      <c r="N67" t="s">
        <v>184</v>
      </c>
      <c r="O67" s="1">
        <v>7.4999999999999993E-9</v>
      </c>
      <c r="P67" t="s">
        <v>187</v>
      </c>
      <c r="R67" t="s">
        <v>186</v>
      </c>
      <c r="X67" t="str">
        <f t="shared" si="0"/>
        <v>No</v>
      </c>
      <c r="Z67" t="s">
        <v>259</v>
      </c>
      <c r="AA67" t="s">
        <v>184</v>
      </c>
      <c r="AB67" s="1">
        <v>1.4000000000000001E-15</v>
      </c>
      <c r="AC67" t="s">
        <v>187</v>
      </c>
      <c r="AE67" t="s">
        <v>186</v>
      </c>
      <c r="AJ67" t="s">
        <v>317</v>
      </c>
      <c r="AK67" t="str">
        <f t="shared" si="1"/>
        <v>Yes</v>
      </c>
      <c r="AM67" t="s">
        <v>259</v>
      </c>
      <c r="AN67" t="s">
        <v>184</v>
      </c>
      <c r="AO67" s="1">
        <v>1.0465200000000001E-8</v>
      </c>
      <c r="AP67" t="s">
        <v>187</v>
      </c>
      <c r="AR67" t="s">
        <v>186</v>
      </c>
      <c r="AW67" t="s">
        <v>318</v>
      </c>
      <c r="AX67" t="str">
        <f t="shared" si="2"/>
        <v>Yes</v>
      </c>
    </row>
    <row r="68" spans="1:50" x14ac:dyDescent="0.25">
      <c r="A68" t="s">
        <v>319</v>
      </c>
      <c r="B68" t="s">
        <v>184</v>
      </c>
      <c r="C68">
        <v>677</v>
      </c>
      <c r="D68" t="s">
        <v>185</v>
      </c>
      <c r="F68" t="s">
        <v>186</v>
      </c>
      <c r="M68" t="s">
        <v>316</v>
      </c>
      <c r="N68" t="s">
        <v>208</v>
      </c>
      <c r="O68" s="1">
        <v>3.7999999999999998E-10</v>
      </c>
      <c r="P68" t="s">
        <v>187</v>
      </c>
      <c r="R68" t="s">
        <v>186</v>
      </c>
      <c r="X68" t="str">
        <f t="shared" si="0"/>
        <v>No</v>
      </c>
      <c r="Z68" t="s">
        <v>259</v>
      </c>
      <c r="AA68" t="s">
        <v>184</v>
      </c>
      <c r="AB68" s="1">
        <v>1.3399999999999999E-8</v>
      </c>
      <c r="AC68" t="s">
        <v>187</v>
      </c>
      <c r="AE68" t="s">
        <v>186</v>
      </c>
      <c r="AJ68" t="s">
        <v>318</v>
      </c>
      <c r="AK68" t="str">
        <f t="shared" si="1"/>
        <v>Yes</v>
      </c>
      <c r="AM68" t="s">
        <v>259</v>
      </c>
      <c r="AN68" t="s">
        <v>184</v>
      </c>
      <c r="AO68" s="1">
        <v>1.0943499999999999E-15</v>
      </c>
      <c r="AP68" t="s">
        <v>187</v>
      </c>
      <c r="AR68" t="s">
        <v>186</v>
      </c>
      <c r="AW68" t="s">
        <v>320</v>
      </c>
      <c r="AX68" t="str">
        <f t="shared" si="2"/>
        <v>Yes</v>
      </c>
    </row>
    <row r="69" spans="1:50" hidden="1" x14ac:dyDescent="0.25">
      <c r="A69" t="s">
        <v>321</v>
      </c>
      <c r="B69" t="s">
        <v>184</v>
      </c>
      <c r="C69">
        <v>0</v>
      </c>
      <c r="D69" t="s">
        <v>185</v>
      </c>
      <c r="F69" t="s">
        <v>186</v>
      </c>
      <c r="M69" t="s">
        <v>234</v>
      </c>
      <c r="N69" t="s">
        <v>184</v>
      </c>
      <c r="O69" s="1">
        <v>6.0999999999999996E-10</v>
      </c>
      <c r="P69" t="s">
        <v>187</v>
      </c>
      <c r="R69" t="s">
        <v>186</v>
      </c>
      <c r="X69" t="str">
        <f t="shared" ref="X69:X132" si="3">IF(COUNTIF($A$4:$A$288,M69)&gt;0,"Yes","No")</f>
        <v>No</v>
      </c>
      <c r="Z69" t="s">
        <v>322</v>
      </c>
      <c r="AA69" t="s">
        <v>184</v>
      </c>
      <c r="AB69" s="1">
        <v>2.23E-9</v>
      </c>
      <c r="AC69" t="s">
        <v>187</v>
      </c>
      <c r="AE69" t="s">
        <v>186</v>
      </c>
      <c r="AJ69" t="s">
        <v>323</v>
      </c>
      <c r="AK69" t="str">
        <f t="shared" ref="AK69:AK132" si="4">IF(COUNTIF($A$4:$A$288,Z69)&gt;0,"Yes","No")</f>
        <v>No</v>
      </c>
      <c r="AM69" t="s">
        <v>322</v>
      </c>
      <c r="AN69" t="s">
        <v>184</v>
      </c>
      <c r="AO69" s="1">
        <v>1.7425200000000001E-9</v>
      </c>
      <c r="AP69" t="s">
        <v>187</v>
      </c>
      <c r="AR69" t="s">
        <v>186</v>
      </c>
      <c r="AW69" t="s">
        <v>323</v>
      </c>
      <c r="AX69" t="str">
        <f t="shared" ref="AX69:AX132" si="5">IF(COUNTIF($A$4:$A$288,AM69)&gt;0,"Yes","No")</f>
        <v>No</v>
      </c>
    </row>
    <row r="70" spans="1:50" hidden="1" x14ac:dyDescent="0.25">
      <c r="A70" t="s">
        <v>324</v>
      </c>
      <c r="B70" t="s">
        <v>184</v>
      </c>
      <c r="C70">
        <v>0</v>
      </c>
      <c r="D70" t="s">
        <v>185</v>
      </c>
      <c r="F70" t="s">
        <v>186</v>
      </c>
      <c r="M70" t="s">
        <v>237</v>
      </c>
      <c r="N70" t="s">
        <v>184</v>
      </c>
      <c r="O70" s="1">
        <v>6.4000000000000002E-9</v>
      </c>
      <c r="P70" t="s">
        <v>187</v>
      </c>
      <c r="R70" t="s">
        <v>186</v>
      </c>
      <c r="X70" t="str">
        <f t="shared" si="3"/>
        <v>No</v>
      </c>
      <c r="Z70" t="s">
        <v>325</v>
      </c>
      <c r="AA70" t="s">
        <v>184</v>
      </c>
      <c r="AB70" s="1">
        <v>1.21E-10</v>
      </c>
      <c r="AC70" t="s">
        <v>187</v>
      </c>
      <c r="AE70" t="s">
        <v>186</v>
      </c>
      <c r="AK70" t="str">
        <f t="shared" si="4"/>
        <v>No</v>
      </c>
      <c r="AM70" t="s">
        <v>325</v>
      </c>
      <c r="AN70" t="s">
        <v>184</v>
      </c>
      <c r="AO70" s="1">
        <v>9.4541300000000005E-11</v>
      </c>
      <c r="AP70" t="s">
        <v>187</v>
      </c>
      <c r="AR70" t="s">
        <v>186</v>
      </c>
      <c r="AX70" t="str">
        <f t="shared" si="5"/>
        <v>No</v>
      </c>
    </row>
    <row r="71" spans="1:50" hidden="1" x14ac:dyDescent="0.25">
      <c r="A71" t="s">
        <v>326</v>
      </c>
      <c r="B71" t="s">
        <v>195</v>
      </c>
      <c r="C71">
        <v>28</v>
      </c>
      <c r="D71" t="s">
        <v>185</v>
      </c>
      <c r="F71" t="s">
        <v>186</v>
      </c>
      <c r="M71" t="s">
        <v>327</v>
      </c>
      <c r="N71" t="s">
        <v>184</v>
      </c>
      <c r="O71" s="1">
        <v>1.9999999999999999E-11</v>
      </c>
      <c r="P71" t="s">
        <v>187</v>
      </c>
      <c r="R71" t="s">
        <v>186</v>
      </c>
      <c r="X71" t="str">
        <f t="shared" si="3"/>
        <v>No</v>
      </c>
      <c r="Z71" t="s">
        <v>328</v>
      </c>
      <c r="AA71" t="s">
        <v>184</v>
      </c>
      <c r="AB71" s="1">
        <v>5.99E-10</v>
      </c>
      <c r="AC71" t="s">
        <v>187</v>
      </c>
      <c r="AE71" t="s">
        <v>186</v>
      </c>
      <c r="AK71" t="str">
        <f t="shared" si="4"/>
        <v>No</v>
      </c>
      <c r="AM71" t="s">
        <v>328</v>
      </c>
      <c r="AN71" t="s">
        <v>184</v>
      </c>
      <c r="AO71" s="1">
        <v>4.6853699999999999E-10</v>
      </c>
      <c r="AP71" t="s">
        <v>187</v>
      </c>
      <c r="AR71" t="s">
        <v>186</v>
      </c>
      <c r="AX71" t="str">
        <f t="shared" si="5"/>
        <v>No</v>
      </c>
    </row>
    <row r="72" spans="1:50" hidden="1" x14ac:dyDescent="0.25">
      <c r="A72" t="s">
        <v>326</v>
      </c>
      <c r="B72" t="s">
        <v>184</v>
      </c>
      <c r="C72">
        <v>28</v>
      </c>
      <c r="D72" t="s">
        <v>185</v>
      </c>
      <c r="F72" t="s">
        <v>186</v>
      </c>
      <c r="M72" t="s">
        <v>242</v>
      </c>
      <c r="N72" t="s">
        <v>184</v>
      </c>
      <c r="O72" s="1">
        <v>3.3000000000000002E-6</v>
      </c>
      <c r="P72" t="s">
        <v>187</v>
      </c>
      <c r="R72" t="s">
        <v>186</v>
      </c>
      <c r="X72" t="str">
        <f t="shared" si="3"/>
        <v>No</v>
      </c>
      <c r="Z72" t="s">
        <v>329</v>
      </c>
      <c r="AA72" t="s">
        <v>184</v>
      </c>
      <c r="AB72" s="1">
        <v>2.3199999999999998E-6</v>
      </c>
      <c r="AC72" t="s">
        <v>187</v>
      </c>
      <c r="AE72" t="s">
        <v>186</v>
      </c>
      <c r="AK72" t="str">
        <f t="shared" si="4"/>
        <v>No</v>
      </c>
      <c r="AM72" t="s">
        <v>329</v>
      </c>
      <c r="AN72" t="s">
        <v>184</v>
      </c>
      <c r="AO72" s="1">
        <v>1.8137399999999999E-6</v>
      </c>
      <c r="AP72" t="s">
        <v>187</v>
      </c>
      <c r="AR72" t="s">
        <v>186</v>
      </c>
      <c r="AX72" t="str">
        <f t="shared" si="5"/>
        <v>No</v>
      </c>
    </row>
    <row r="73" spans="1:50" hidden="1" x14ac:dyDescent="0.25">
      <c r="A73" t="s">
        <v>326</v>
      </c>
      <c r="B73" t="s">
        <v>207</v>
      </c>
      <c r="C73">
        <v>28</v>
      </c>
      <c r="D73" t="s">
        <v>185</v>
      </c>
      <c r="F73" t="s">
        <v>186</v>
      </c>
      <c r="M73" t="s">
        <v>242</v>
      </c>
      <c r="N73" t="s">
        <v>208</v>
      </c>
      <c r="O73" s="1">
        <v>1.9999999999999999E-7</v>
      </c>
      <c r="P73" t="s">
        <v>187</v>
      </c>
      <c r="R73" t="s">
        <v>186</v>
      </c>
      <c r="X73" t="str">
        <f t="shared" si="3"/>
        <v>No</v>
      </c>
      <c r="Z73" t="s">
        <v>329</v>
      </c>
      <c r="AA73" t="s">
        <v>208</v>
      </c>
      <c r="AB73" s="1">
        <v>7.6099999999999999E-13</v>
      </c>
      <c r="AC73" t="s">
        <v>187</v>
      </c>
      <c r="AE73" t="s">
        <v>186</v>
      </c>
      <c r="AK73" t="str">
        <f t="shared" si="4"/>
        <v>No</v>
      </c>
      <c r="AM73" t="s">
        <v>329</v>
      </c>
      <c r="AN73" t="s">
        <v>208</v>
      </c>
      <c r="AO73" s="1">
        <v>7.6070600000000001E-13</v>
      </c>
      <c r="AP73" t="s">
        <v>187</v>
      </c>
      <c r="AR73" t="s">
        <v>186</v>
      </c>
      <c r="AX73" t="str">
        <f t="shared" si="5"/>
        <v>No</v>
      </c>
    </row>
    <row r="74" spans="1:50" hidden="1" x14ac:dyDescent="0.25">
      <c r="A74" t="s">
        <v>326</v>
      </c>
      <c r="B74" t="s">
        <v>190</v>
      </c>
      <c r="C74">
        <v>28</v>
      </c>
      <c r="D74" t="s">
        <v>185</v>
      </c>
      <c r="F74" t="s">
        <v>186</v>
      </c>
      <c r="M74" t="s">
        <v>330</v>
      </c>
      <c r="N74" t="s">
        <v>184</v>
      </c>
      <c r="O74" s="1">
        <v>9.2000000000000003E-10</v>
      </c>
      <c r="P74" t="s">
        <v>187</v>
      </c>
      <c r="R74" t="s">
        <v>186</v>
      </c>
      <c r="X74" t="str">
        <f t="shared" si="3"/>
        <v>No</v>
      </c>
      <c r="Z74" t="s">
        <v>331</v>
      </c>
      <c r="AA74" t="s">
        <v>184</v>
      </c>
      <c r="AB74" s="1">
        <v>2.5400000000000001E-11</v>
      </c>
      <c r="AC74" t="s">
        <v>187</v>
      </c>
      <c r="AE74" t="s">
        <v>186</v>
      </c>
      <c r="AK74" t="str">
        <f t="shared" si="4"/>
        <v>No</v>
      </c>
      <c r="AM74" t="s">
        <v>331</v>
      </c>
      <c r="AN74" t="s">
        <v>184</v>
      </c>
      <c r="AO74" s="1">
        <v>1.9846400000000001E-11</v>
      </c>
      <c r="AP74" t="s">
        <v>187</v>
      </c>
      <c r="AR74" t="s">
        <v>186</v>
      </c>
      <c r="AX74" t="str">
        <f t="shared" si="5"/>
        <v>No</v>
      </c>
    </row>
    <row r="75" spans="1:50" hidden="1" x14ac:dyDescent="0.25">
      <c r="A75" t="s">
        <v>326</v>
      </c>
      <c r="B75" t="s">
        <v>199</v>
      </c>
      <c r="C75">
        <v>28</v>
      </c>
      <c r="D75" t="s">
        <v>185</v>
      </c>
      <c r="F75" t="s">
        <v>186</v>
      </c>
      <c r="M75" t="s">
        <v>243</v>
      </c>
      <c r="N75" t="s">
        <v>184</v>
      </c>
      <c r="O75" s="1">
        <v>4.1000000000000001E-11</v>
      </c>
      <c r="P75" t="s">
        <v>187</v>
      </c>
      <c r="R75" t="s">
        <v>186</v>
      </c>
      <c r="X75" t="str">
        <f t="shared" si="3"/>
        <v>No</v>
      </c>
      <c r="Z75" t="s">
        <v>332</v>
      </c>
      <c r="AA75" t="s">
        <v>184</v>
      </c>
      <c r="AB75" s="1">
        <v>6.8099999999999995E-14</v>
      </c>
      <c r="AC75" t="s">
        <v>187</v>
      </c>
      <c r="AE75" t="s">
        <v>186</v>
      </c>
      <c r="AK75" t="str">
        <f t="shared" si="4"/>
        <v>No</v>
      </c>
      <c r="AM75" t="s">
        <v>332</v>
      </c>
      <c r="AN75" t="s">
        <v>184</v>
      </c>
      <c r="AO75" s="1">
        <v>5.3306700000000003E-14</v>
      </c>
      <c r="AP75" t="s">
        <v>187</v>
      </c>
      <c r="AR75" t="s">
        <v>186</v>
      </c>
      <c r="AX75" t="str">
        <f t="shared" si="5"/>
        <v>No</v>
      </c>
    </row>
    <row r="76" spans="1:50" hidden="1" x14ac:dyDescent="0.25">
      <c r="A76" t="s">
        <v>326</v>
      </c>
      <c r="B76" t="s">
        <v>214</v>
      </c>
      <c r="C76">
        <v>28</v>
      </c>
      <c r="D76" t="s">
        <v>185</v>
      </c>
      <c r="F76" t="s">
        <v>186</v>
      </c>
      <c r="M76" t="s">
        <v>243</v>
      </c>
      <c r="N76" t="s">
        <v>208</v>
      </c>
      <c r="O76" s="1">
        <v>6.4999999999999995E-11</v>
      </c>
      <c r="P76" t="s">
        <v>187</v>
      </c>
      <c r="R76" t="s">
        <v>186</v>
      </c>
      <c r="X76" t="str">
        <f t="shared" si="3"/>
        <v>No</v>
      </c>
      <c r="Z76" t="s">
        <v>333</v>
      </c>
      <c r="AA76" t="s">
        <v>184</v>
      </c>
      <c r="AB76" s="1">
        <v>9.4899999999999993E-12</v>
      </c>
      <c r="AC76" t="s">
        <v>187</v>
      </c>
      <c r="AE76" t="s">
        <v>186</v>
      </c>
      <c r="AK76" t="str">
        <f t="shared" si="4"/>
        <v>No</v>
      </c>
      <c r="AM76" t="s">
        <v>333</v>
      </c>
      <c r="AN76" t="s">
        <v>184</v>
      </c>
      <c r="AO76" s="1">
        <v>7.4286600000000008E-12</v>
      </c>
      <c r="AP76" t="s">
        <v>187</v>
      </c>
      <c r="AR76" t="s">
        <v>186</v>
      </c>
      <c r="AX76" t="str">
        <f t="shared" si="5"/>
        <v>No</v>
      </c>
    </row>
    <row r="77" spans="1:50" hidden="1" x14ac:dyDescent="0.25">
      <c r="A77" t="s">
        <v>334</v>
      </c>
      <c r="B77" t="s">
        <v>207</v>
      </c>
      <c r="C77">
        <v>12400</v>
      </c>
      <c r="D77" t="s">
        <v>185</v>
      </c>
      <c r="F77" t="s">
        <v>186</v>
      </c>
      <c r="M77" t="s">
        <v>335</v>
      </c>
      <c r="N77" t="s">
        <v>184</v>
      </c>
      <c r="O77" s="1">
        <v>6.6999999999999996E-9</v>
      </c>
      <c r="P77" t="s">
        <v>187</v>
      </c>
      <c r="R77" t="s">
        <v>186</v>
      </c>
      <c r="X77" t="str">
        <f t="shared" si="3"/>
        <v>No</v>
      </c>
      <c r="Z77" t="s">
        <v>336</v>
      </c>
      <c r="AA77" t="s">
        <v>184</v>
      </c>
      <c r="AB77" s="1">
        <v>3.4200000000000002E-11</v>
      </c>
      <c r="AC77" t="s">
        <v>187</v>
      </c>
      <c r="AE77" t="s">
        <v>186</v>
      </c>
      <c r="AK77" t="str">
        <f t="shared" si="4"/>
        <v>No</v>
      </c>
      <c r="AM77" t="s">
        <v>336</v>
      </c>
      <c r="AN77" t="s">
        <v>184</v>
      </c>
      <c r="AO77" s="1">
        <v>2.6742999999999999E-11</v>
      </c>
      <c r="AP77" t="s">
        <v>187</v>
      </c>
      <c r="AR77" t="s">
        <v>186</v>
      </c>
      <c r="AX77" t="str">
        <f t="shared" si="5"/>
        <v>No</v>
      </c>
    </row>
    <row r="78" spans="1:50" hidden="1" x14ac:dyDescent="0.25">
      <c r="A78" t="s">
        <v>337</v>
      </c>
      <c r="B78" t="s">
        <v>184</v>
      </c>
      <c r="C78">
        <v>2</v>
      </c>
      <c r="D78" t="s">
        <v>185</v>
      </c>
      <c r="F78" t="s">
        <v>186</v>
      </c>
      <c r="M78" t="s">
        <v>338</v>
      </c>
      <c r="N78" t="s">
        <v>208</v>
      </c>
      <c r="O78" s="1">
        <v>2.1999999999999998E-9</v>
      </c>
      <c r="P78" t="s">
        <v>187</v>
      </c>
      <c r="R78" t="s">
        <v>186</v>
      </c>
      <c r="X78" t="str">
        <f t="shared" si="3"/>
        <v>No</v>
      </c>
      <c r="Z78" t="s">
        <v>339</v>
      </c>
      <c r="AA78" t="s">
        <v>208</v>
      </c>
      <c r="AB78" s="1">
        <v>4.2800000000000001E-9</v>
      </c>
      <c r="AC78" t="s">
        <v>187</v>
      </c>
      <c r="AE78" t="s">
        <v>186</v>
      </c>
      <c r="AK78" t="str">
        <f t="shared" si="4"/>
        <v>No</v>
      </c>
      <c r="AM78" t="s">
        <v>339</v>
      </c>
      <c r="AN78" t="s">
        <v>208</v>
      </c>
      <c r="AO78" s="1">
        <v>4.2772999999999997E-9</v>
      </c>
      <c r="AP78" t="s">
        <v>187</v>
      </c>
      <c r="AR78" t="s">
        <v>186</v>
      </c>
      <c r="AX78" t="str">
        <f t="shared" si="5"/>
        <v>No</v>
      </c>
    </row>
    <row r="79" spans="1:50" hidden="1" x14ac:dyDescent="0.25">
      <c r="A79" t="s">
        <v>337</v>
      </c>
      <c r="B79" t="s">
        <v>199</v>
      </c>
      <c r="C79">
        <v>2</v>
      </c>
      <c r="D79" t="s">
        <v>185</v>
      </c>
      <c r="F79" t="s">
        <v>186</v>
      </c>
      <c r="M79" t="s">
        <v>245</v>
      </c>
      <c r="N79" t="s">
        <v>184</v>
      </c>
      <c r="O79" s="1">
        <v>1.2E-8</v>
      </c>
      <c r="P79" t="s">
        <v>187</v>
      </c>
      <c r="R79" t="s">
        <v>186</v>
      </c>
      <c r="X79" t="str">
        <f t="shared" si="3"/>
        <v>No</v>
      </c>
      <c r="Z79" t="s">
        <v>340</v>
      </c>
      <c r="AA79" t="s">
        <v>184</v>
      </c>
      <c r="AB79" s="1">
        <v>2.1500000000000001E-5</v>
      </c>
      <c r="AC79" t="s">
        <v>187</v>
      </c>
      <c r="AE79" t="s">
        <v>186</v>
      </c>
      <c r="AK79" t="str">
        <f t="shared" si="4"/>
        <v>No</v>
      </c>
      <c r="AM79" t="s">
        <v>340</v>
      </c>
      <c r="AN79" t="s">
        <v>184</v>
      </c>
      <c r="AO79" s="1">
        <v>1.6855500000000002E-5</v>
      </c>
      <c r="AP79" t="s">
        <v>187</v>
      </c>
      <c r="AR79" t="s">
        <v>186</v>
      </c>
      <c r="AX79" t="str">
        <f t="shared" si="5"/>
        <v>No</v>
      </c>
    </row>
    <row r="80" spans="1:50" hidden="1" x14ac:dyDescent="0.25">
      <c r="A80" t="s">
        <v>341</v>
      </c>
      <c r="B80" t="s">
        <v>184</v>
      </c>
      <c r="C80">
        <v>9</v>
      </c>
      <c r="D80" t="s">
        <v>185</v>
      </c>
      <c r="F80" t="s">
        <v>186</v>
      </c>
      <c r="M80" t="s">
        <v>249</v>
      </c>
      <c r="N80" t="s">
        <v>184</v>
      </c>
      <c r="O80" s="1">
        <v>5.7E-10</v>
      </c>
      <c r="P80" t="s">
        <v>187</v>
      </c>
      <c r="R80" t="s">
        <v>186</v>
      </c>
      <c r="X80" t="str">
        <f t="shared" si="3"/>
        <v>No</v>
      </c>
      <c r="Z80" t="s">
        <v>342</v>
      </c>
      <c r="AA80" t="s">
        <v>184</v>
      </c>
      <c r="AB80" s="1">
        <v>2.84E-11</v>
      </c>
      <c r="AC80" t="s">
        <v>187</v>
      </c>
      <c r="AE80" t="s">
        <v>186</v>
      </c>
      <c r="AK80" t="str">
        <f t="shared" si="4"/>
        <v>No</v>
      </c>
      <c r="AM80" t="s">
        <v>342</v>
      </c>
      <c r="AN80" t="s">
        <v>184</v>
      </c>
      <c r="AO80" s="1">
        <v>2.2251400000000001E-11</v>
      </c>
      <c r="AP80" t="s">
        <v>187</v>
      </c>
      <c r="AR80" t="s">
        <v>186</v>
      </c>
      <c r="AX80" t="str">
        <f t="shared" si="5"/>
        <v>No</v>
      </c>
    </row>
    <row r="81" spans="1:50" hidden="1" x14ac:dyDescent="0.25">
      <c r="A81" t="s">
        <v>341</v>
      </c>
      <c r="B81" t="s">
        <v>190</v>
      </c>
      <c r="C81">
        <v>9</v>
      </c>
      <c r="D81" t="s">
        <v>185</v>
      </c>
      <c r="F81" t="s">
        <v>186</v>
      </c>
      <c r="M81" t="s">
        <v>343</v>
      </c>
      <c r="N81" t="s">
        <v>184</v>
      </c>
      <c r="O81" s="1">
        <v>7.5000000000000004E-13</v>
      </c>
      <c r="P81" t="s">
        <v>187</v>
      </c>
      <c r="R81" t="s">
        <v>186</v>
      </c>
      <c r="X81" t="str">
        <f t="shared" si="3"/>
        <v>No</v>
      </c>
      <c r="Z81" t="s">
        <v>344</v>
      </c>
      <c r="AA81" t="s">
        <v>184</v>
      </c>
      <c r="AB81" s="1">
        <v>2.43E-6</v>
      </c>
      <c r="AC81" t="s">
        <v>187</v>
      </c>
      <c r="AE81" t="s">
        <v>186</v>
      </c>
      <c r="AK81" t="str">
        <f t="shared" si="4"/>
        <v>No</v>
      </c>
      <c r="AM81" t="s">
        <v>344</v>
      </c>
      <c r="AN81" t="s">
        <v>184</v>
      </c>
      <c r="AO81" s="1">
        <v>1.9000499999999999E-6</v>
      </c>
      <c r="AP81" t="s">
        <v>187</v>
      </c>
      <c r="AR81" t="s">
        <v>186</v>
      </c>
      <c r="AX81" t="str">
        <f t="shared" si="5"/>
        <v>No</v>
      </c>
    </row>
    <row r="82" spans="1:50" hidden="1" x14ac:dyDescent="0.25">
      <c r="A82" t="s">
        <v>341</v>
      </c>
      <c r="B82" t="s">
        <v>199</v>
      </c>
      <c r="C82">
        <v>9</v>
      </c>
      <c r="D82" t="s">
        <v>185</v>
      </c>
      <c r="F82" t="s">
        <v>186</v>
      </c>
      <c r="M82" t="s">
        <v>345</v>
      </c>
      <c r="N82" t="s">
        <v>184</v>
      </c>
      <c r="O82" s="1">
        <v>4.2999999999999999E-12</v>
      </c>
      <c r="P82" t="s">
        <v>187</v>
      </c>
      <c r="R82" t="s">
        <v>186</v>
      </c>
      <c r="X82" t="str">
        <f t="shared" si="3"/>
        <v>No</v>
      </c>
      <c r="Z82" t="s">
        <v>346</v>
      </c>
      <c r="AA82" t="s">
        <v>184</v>
      </c>
      <c r="AB82" s="1">
        <v>4.9699999999999997E-18</v>
      </c>
      <c r="AC82" t="s">
        <v>187</v>
      </c>
      <c r="AE82" t="s">
        <v>186</v>
      </c>
      <c r="AK82" t="str">
        <f t="shared" si="4"/>
        <v>No</v>
      </c>
      <c r="AM82" t="s">
        <v>346</v>
      </c>
      <c r="AN82" t="s">
        <v>184</v>
      </c>
      <c r="AO82" s="1">
        <v>3.8930800000000002E-18</v>
      </c>
      <c r="AP82" t="s">
        <v>187</v>
      </c>
      <c r="AR82" t="s">
        <v>186</v>
      </c>
      <c r="AX82" t="str">
        <f t="shared" si="5"/>
        <v>No</v>
      </c>
    </row>
    <row r="83" spans="1:50" hidden="1" x14ac:dyDescent="0.25">
      <c r="A83" t="s">
        <v>347</v>
      </c>
      <c r="B83" t="s">
        <v>184</v>
      </c>
      <c r="C83">
        <v>16100</v>
      </c>
      <c r="D83" t="s">
        <v>185</v>
      </c>
      <c r="F83" t="s">
        <v>186</v>
      </c>
      <c r="M83" t="s">
        <v>348</v>
      </c>
      <c r="N83" t="s">
        <v>184</v>
      </c>
      <c r="O83" s="1">
        <v>1.8999999999999999E-10</v>
      </c>
      <c r="P83" t="s">
        <v>187</v>
      </c>
      <c r="R83" t="s">
        <v>186</v>
      </c>
      <c r="X83" t="str">
        <f t="shared" si="3"/>
        <v>No</v>
      </c>
      <c r="Z83" t="s">
        <v>349</v>
      </c>
      <c r="AA83" t="s">
        <v>184</v>
      </c>
      <c r="AB83" s="1">
        <v>6.8200000000000002E-10</v>
      </c>
      <c r="AC83" t="s">
        <v>187</v>
      </c>
      <c r="AE83" t="s">
        <v>186</v>
      </c>
      <c r="AK83" t="str">
        <f t="shared" si="4"/>
        <v>No</v>
      </c>
      <c r="AM83" t="s">
        <v>349</v>
      </c>
      <c r="AN83" t="s">
        <v>184</v>
      </c>
      <c r="AO83" s="1">
        <v>5.3421199999999997E-10</v>
      </c>
      <c r="AP83" t="s">
        <v>187</v>
      </c>
      <c r="AR83" t="s">
        <v>186</v>
      </c>
      <c r="AX83" t="str">
        <f t="shared" si="5"/>
        <v>No</v>
      </c>
    </row>
    <row r="84" spans="1:50" hidden="1" x14ac:dyDescent="0.25">
      <c r="A84" t="s">
        <v>347</v>
      </c>
      <c r="B84" t="s">
        <v>199</v>
      </c>
      <c r="C84">
        <v>16100</v>
      </c>
      <c r="D84" t="s">
        <v>185</v>
      </c>
      <c r="F84" t="s">
        <v>186</v>
      </c>
      <c r="M84" t="s">
        <v>348</v>
      </c>
      <c r="N84" t="s">
        <v>208</v>
      </c>
      <c r="O84" s="1">
        <v>2.8999999999999999E-9</v>
      </c>
      <c r="P84" t="s">
        <v>187</v>
      </c>
      <c r="R84" t="s">
        <v>186</v>
      </c>
      <c r="X84" t="str">
        <f t="shared" si="3"/>
        <v>No</v>
      </c>
      <c r="Z84" t="s">
        <v>350</v>
      </c>
      <c r="AA84" t="s">
        <v>184</v>
      </c>
      <c r="AB84" s="1">
        <v>5.4499999999999997E-7</v>
      </c>
      <c r="AC84" t="s">
        <v>187</v>
      </c>
      <c r="AE84" t="s">
        <v>186</v>
      </c>
      <c r="AK84" t="str">
        <f t="shared" si="4"/>
        <v>No</v>
      </c>
      <c r="AM84" t="s">
        <v>350</v>
      </c>
      <c r="AN84" t="s">
        <v>184</v>
      </c>
      <c r="AO84" s="1">
        <v>4.2674200000000002E-7</v>
      </c>
      <c r="AP84" t="s">
        <v>187</v>
      </c>
      <c r="AR84" t="s">
        <v>186</v>
      </c>
      <c r="AX84" t="str">
        <f t="shared" si="5"/>
        <v>No</v>
      </c>
    </row>
    <row r="85" spans="1:50" hidden="1" x14ac:dyDescent="0.25">
      <c r="A85" t="s">
        <v>351</v>
      </c>
      <c r="B85" t="s">
        <v>195</v>
      </c>
      <c r="C85">
        <v>265</v>
      </c>
      <c r="D85" t="s">
        <v>185</v>
      </c>
      <c r="F85" t="s">
        <v>186</v>
      </c>
      <c r="M85" t="s">
        <v>352</v>
      </c>
      <c r="N85" t="s">
        <v>184</v>
      </c>
      <c r="O85" s="1">
        <v>7.1999999999999996E-14</v>
      </c>
      <c r="P85" t="s">
        <v>187</v>
      </c>
      <c r="R85" t="s">
        <v>186</v>
      </c>
      <c r="X85" t="str">
        <f t="shared" si="3"/>
        <v>No</v>
      </c>
      <c r="Z85" t="s">
        <v>353</v>
      </c>
      <c r="AA85" t="s">
        <v>184</v>
      </c>
      <c r="AB85" s="1">
        <v>2.5900000000000001E-13</v>
      </c>
      <c r="AC85" t="s">
        <v>187</v>
      </c>
      <c r="AE85" t="s">
        <v>186</v>
      </c>
      <c r="AK85" t="str">
        <f t="shared" si="4"/>
        <v>No</v>
      </c>
      <c r="AM85" t="s">
        <v>353</v>
      </c>
      <c r="AN85" t="s">
        <v>184</v>
      </c>
      <c r="AO85" s="1">
        <v>2.0250099999999999E-13</v>
      </c>
      <c r="AP85" t="s">
        <v>187</v>
      </c>
      <c r="AR85" t="s">
        <v>186</v>
      </c>
      <c r="AX85" t="str">
        <f t="shared" si="5"/>
        <v>No</v>
      </c>
    </row>
    <row r="86" spans="1:50" hidden="1" x14ac:dyDescent="0.25">
      <c r="A86" t="s">
        <v>351</v>
      </c>
      <c r="B86" t="s">
        <v>184</v>
      </c>
      <c r="C86">
        <v>265</v>
      </c>
      <c r="D86" t="s">
        <v>185</v>
      </c>
      <c r="F86" t="s">
        <v>186</v>
      </c>
      <c r="M86" t="s">
        <v>250</v>
      </c>
      <c r="N86" t="s">
        <v>208</v>
      </c>
      <c r="O86" s="1">
        <v>3.1000000000000003E-11</v>
      </c>
      <c r="P86" t="s">
        <v>187</v>
      </c>
      <c r="R86" t="s">
        <v>186</v>
      </c>
      <c r="X86" t="str">
        <f t="shared" si="3"/>
        <v>No</v>
      </c>
      <c r="Z86" t="s">
        <v>354</v>
      </c>
      <c r="AA86" t="s">
        <v>184</v>
      </c>
      <c r="AB86" s="1">
        <v>4.9600000000000002E-9</v>
      </c>
      <c r="AC86" t="s">
        <v>187</v>
      </c>
      <c r="AE86" t="s">
        <v>186</v>
      </c>
      <c r="AK86" t="str">
        <f t="shared" si="4"/>
        <v>No</v>
      </c>
      <c r="AM86" t="s">
        <v>354</v>
      </c>
      <c r="AN86" t="s">
        <v>184</v>
      </c>
      <c r="AO86" s="1">
        <v>3.8856500000000001E-9</v>
      </c>
      <c r="AP86" t="s">
        <v>187</v>
      </c>
      <c r="AR86" t="s">
        <v>186</v>
      </c>
      <c r="AX86" t="str">
        <f t="shared" si="5"/>
        <v>No</v>
      </c>
    </row>
    <row r="87" spans="1:50" hidden="1" x14ac:dyDescent="0.25">
      <c r="A87" t="s">
        <v>351</v>
      </c>
      <c r="B87" t="s">
        <v>190</v>
      </c>
      <c r="C87">
        <v>265</v>
      </c>
      <c r="D87" t="s">
        <v>185</v>
      </c>
      <c r="F87" t="s">
        <v>186</v>
      </c>
      <c r="M87" t="s">
        <v>252</v>
      </c>
      <c r="N87" t="s">
        <v>184</v>
      </c>
      <c r="O87" s="1">
        <v>6.4000000000000001E-7</v>
      </c>
      <c r="P87" t="s">
        <v>187</v>
      </c>
      <c r="R87" t="s">
        <v>186</v>
      </c>
      <c r="X87" t="str">
        <f t="shared" si="3"/>
        <v>No</v>
      </c>
      <c r="Z87" t="s">
        <v>355</v>
      </c>
      <c r="AA87" t="s">
        <v>184</v>
      </c>
      <c r="AB87" s="1">
        <v>4.8099999999999999E-10</v>
      </c>
      <c r="AC87" t="s">
        <v>187</v>
      </c>
      <c r="AE87" t="s">
        <v>186</v>
      </c>
      <c r="AK87" t="str">
        <f t="shared" si="4"/>
        <v>No</v>
      </c>
      <c r="AM87" t="s">
        <v>355</v>
      </c>
      <c r="AN87" t="s">
        <v>184</v>
      </c>
      <c r="AO87" s="1">
        <v>3.7620700000000001E-10</v>
      </c>
      <c r="AP87" t="s">
        <v>187</v>
      </c>
      <c r="AR87" t="s">
        <v>186</v>
      </c>
      <c r="AX87" t="str">
        <f t="shared" si="5"/>
        <v>No</v>
      </c>
    </row>
    <row r="88" spans="1:50" hidden="1" x14ac:dyDescent="0.25">
      <c r="A88" t="s">
        <v>351</v>
      </c>
      <c r="B88" t="s">
        <v>199</v>
      </c>
      <c r="C88">
        <v>265</v>
      </c>
      <c r="D88" t="s">
        <v>185</v>
      </c>
      <c r="F88" t="s">
        <v>186</v>
      </c>
      <c r="M88" t="s">
        <v>356</v>
      </c>
      <c r="N88" t="s">
        <v>184</v>
      </c>
      <c r="O88" s="1">
        <v>9.7000000000000001E-11</v>
      </c>
      <c r="P88" t="s">
        <v>187</v>
      </c>
      <c r="R88" t="s">
        <v>186</v>
      </c>
      <c r="X88" t="str">
        <f t="shared" si="3"/>
        <v>No</v>
      </c>
      <c r="Z88" t="s">
        <v>357</v>
      </c>
      <c r="AA88" t="s">
        <v>184</v>
      </c>
      <c r="AB88" s="1">
        <v>6.0599999999999998E-10</v>
      </c>
      <c r="AC88" t="s">
        <v>187</v>
      </c>
      <c r="AE88" t="s">
        <v>186</v>
      </c>
      <c r="AK88" t="str">
        <f t="shared" si="4"/>
        <v>No</v>
      </c>
      <c r="AM88" t="s">
        <v>357</v>
      </c>
      <c r="AN88" t="s">
        <v>184</v>
      </c>
      <c r="AO88" s="1">
        <v>4.7400100000000003E-10</v>
      </c>
      <c r="AP88" t="s">
        <v>187</v>
      </c>
      <c r="AR88" t="s">
        <v>186</v>
      </c>
      <c r="AX88" t="str">
        <f t="shared" si="5"/>
        <v>No</v>
      </c>
    </row>
    <row r="89" spans="1:50" hidden="1" x14ac:dyDescent="0.25">
      <c r="A89" t="s">
        <v>351</v>
      </c>
      <c r="B89" t="s">
        <v>214</v>
      </c>
      <c r="C89">
        <v>265</v>
      </c>
      <c r="D89" t="s">
        <v>185</v>
      </c>
      <c r="F89" t="s">
        <v>186</v>
      </c>
      <c r="M89" t="s">
        <v>255</v>
      </c>
      <c r="N89" t="s">
        <v>184</v>
      </c>
      <c r="O89" s="1">
        <v>4.3999999999999998E-12</v>
      </c>
      <c r="P89" t="s">
        <v>187</v>
      </c>
      <c r="R89" t="s">
        <v>186</v>
      </c>
      <c r="X89" t="str">
        <f t="shared" si="3"/>
        <v>No</v>
      </c>
      <c r="Z89" t="s">
        <v>357</v>
      </c>
      <c r="AA89" t="s">
        <v>208</v>
      </c>
      <c r="AB89" s="1">
        <v>3.4499999999999998E-8</v>
      </c>
      <c r="AC89" t="s">
        <v>187</v>
      </c>
      <c r="AE89" t="s">
        <v>186</v>
      </c>
      <c r="AK89" t="str">
        <f t="shared" si="4"/>
        <v>No</v>
      </c>
      <c r="AM89" t="s">
        <v>357</v>
      </c>
      <c r="AN89" t="s">
        <v>208</v>
      </c>
      <c r="AO89" s="1">
        <v>3.4516000000000003E-8</v>
      </c>
      <c r="AP89" t="s">
        <v>187</v>
      </c>
      <c r="AR89" t="s">
        <v>186</v>
      </c>
      <c r="AX89" t="str">
        <f t="shared" si="5"/>
        <v>No</v>
      </c>
    </row>
    <row r="90" spans="1:50" hidden="1" x14ac:dyDescent="0.25">
      <c r="A90" t="s">
        <v>358</v>
      </c>
      <c r="B90" t="s">
        <v>184</v>
      </c>
      <c r="C90">
        <v>8550</v>
      </c>
      <c r="D90" t="s">
        <v>185</v>
      </c>
      <c r="F90" t="s">
        <v>186</v>
      </c>
      <c r="M90" t="s">
        <v>256</v>
      </c>
      <c r="N90" t="s">
        <v>184</v>
      </c>
      <c r="O90" s="1">
        <v>1.0999999999999999E-8</v>
      </c>
      <c r="P90" t="s">
        <v>187</v>
      </c>
      <c r="R90" t="s">
        <v>186</v>
      </c>
      <c r="X90" t="str">
        <f t="shared" si="3"/>
        <v>No</v>
      </c>
      <c r="Z90" t="s">
        <v>359</v>
      </c>
      <c r="AA90" t="s">
        <v>184</v>
      </c>
      <c r="AB90" s="1">
        <v>1.2E-10</v>
      </c>
      <c r="AC90" t="s">
        <v>187</v>
      </c>
      <c r="AE90" t="s">
        <v>186</v>
      </c>
      <c r="AK90" t="str">
        <f t="shared" si="4"/>
        <v>No</v>
      </c>
      <c r="AM90" t="s">
        <v>359</v>
      </c>
      <c r="AN90" t="s">
        <v>184</v>
      </c>
      <c r="AO90" s="1">
        <v>9.3893199999999997E-11</v>
      </c>
      <c r="AP90" t="s">
        <v>187</v>
      </c>
      <c r="AR90" t="s">
        <v>186</v>
      </c>
      <c r="AX90" t="str">
        <f t="shared" si="5"/>
        <v>No</v>
      </c>
    </row>
    <row r="91" spans="1:50" hidden="1" x14ac:dyDescent="0.25">
      <c r="A91" t="s">
        <v>360</v>
      </c>
      <c r="B91" t="s">
        <v>184</v>
      </c>
      <c r="C91">
        <v>23500</v>
      </c>
      <c r="D91" t="s">
        <v>185</v>
      </c>
      <c r="F91" t="s">
        <v>186</v>
      </c>
      <c r="M91" t="s">
        <v>256</v>
      </c>
      <c r="N91" t="s">
        <v>208</v>
      </c>
      <c r="O91" s="1">
        <v>3.1000000000000003E-11</v>
      </c>
      <c r="P91" t="s">
        <v>187</v>
      </c>
      <c r="R91" t="s">
        <v>186</v>
      </c>
      <c r="X91" t="str">
        <f t="shared" si="3"/>
        <v>No</v>
      </c>
      <c r="Z91" t="s">
        <v>359</v>
      </c>
      <c r="AA91" t="s">
        <v>208</v>
      </c>
      <c r="AB91" s="1">
        <v>8.2700000000000004E-14</v>
      </c>
      <c r="AC91" t="s">
        <v>187</v>
      </c>
      <c r="AE91" t="s">
        <v>186</v>
      </c>
      <c r="AK91" t="str">
        <f t="shared" si="4"/>
        <v>No</v>
      </c>
      <c r="AM91" t="s">
        <v>359</v>
      </c>
      <c r="AN91" t="s">
        <v>208</v>
      </c>
      <c r="AO91" s="1">
        <v>8.2743400000000003E-14</v>
      </c>
      <c r="AP91" t="s">
        <v>187</v>
      </c>
      <c r="AR91" t="s">
        <v>186</v>
      </c>
      <c r="AX91" t="str">
        <f t="shared" si="5"/>
        <v>No</v>
      </c>
    </row>
    <row r="92" spans="1:50" hidden="1" x14ac:dyDescent="0.25">
      <c r="A92" t="s">
        <v>360</v>
      </c>
      <c r="B92" t="s">
        <v>190</v>
      </c>
      <c r="C92">
        <v>23500</v>
      </c>
      <c r="D92" t="s">
        <v>185</v>
      </c>
      <c r="F92" t="s">
        <v>186</v>
      </c>
      <c r="M92" t="s">
        <v>258</v>
      </c>
      <c r="N92" t="s">
        <v>184</v>
      </c>
      <c r="O92" s="1">
        <v>5.0000000000000002E-14</v>
      </c>
      <c r="P92" t="s">
        <v>187</v>
      </c>
      <c r="R92" t="s">
        <v>186</v>
      </c>
      <c r="X92" t="str">
        <f t="shared" si="3"/>
        <v>No</v>
      </c>
      <c r="Z92" t="s">
        <v>361</v>
      </c>
      <c r="AA92" t="s">
        <v>184</v>
      </c>
      <c r="AB92" s="1">
        <v>2.5500000000000001E-6</v>
      </c>
      <c r="AC92" t="s">
        <v>187</v>
      </c>
      <c r="AE92" t="s">
        <v>186</v>
      </c>
      <c r="AK92" t="str">
        <f t="shared" si="4"/>
        <v>No</v>
      </c>
      <c r="AM92" t="s">
        <v>361</v>
      </c>
      <c r="AN92" t="s">
        <v>184</v>
      </c>
      <c r="AO92" s="1">
        <v>1.9933500000000002E-6</v>
      </c>
      <c r="AP92" t="s">
        <v>187</v>
      </c>
      <c r="AR92" t="s">
        <v>186</v>
      </c>
      <c r="AX92" t="str">
        <f t="shared" si="5"/>
        <v>No</v>
      </c>
    </row>
    <row r="93" spans="1:50" hidden="1" x14ac:dyDescent="0.25">
      <c r="A93" t="s">
        <v>360</v>
      </c>
      <c r="B93" t="s">
        <v>199</v>
      </c>
      <c r="C93">
        <v>23500</v>
      </c>
      <c r="D93" t="s">
        <v>185</v>
      </c>
      <c r="F93" t="s">
        <v>186</v>
      </c>
      <c r="M93" t="s">
        <v>260</v>
      </c>
      <c r="N93" t="s">
        <v>184</v>
      </c>
      <c r="O93" s="1">
        <v>1.6000000000000001E-9</v>
      </c>
      <c r="P93" t="s">
        <v>187</v>
      </c>
      <c r="R93" t="s">
        <v>186</v>
      </c>
      <c r="X93" t="str">
        <f t="shared" si="3"/>
        <v>No</v>
      </c>
      <c r="Z93" t="s">
        <v>362</v>
      </c>
      <c r="AA93" t="s">
        <v>184</v>
      </c>
      <c r="AB93" s="1">
        <v>3.17E-9</v>
      </c>
      <c r="AC93" t="s">
        <v>187</v>
      </c>
      <c r="AE93" t="s">
        <v>186</v>
      </c>
      <c r="AK93" t="str">
        <f t="shared" si="4"/>
        <v>No</v>
      </c>
      <c r="AM93" t="s">
        <v>362</v>
      </c>
      <c r="AN93" t="s">
        <v>184</v>
      </c>
      <c r="AO93" s="1">
        <v>2.4797799999999999E-9</v>
      </c>
      <c r="AP93" t="s">
        <v>187</v>
      </c>
      <c r="AR93" t="s">
        <v>186</v>
      </c>
      <c r="AX93" t="str">
        <f t="shared" si="5"/>
        <v>No</v>
      </c>
    </row>
    <row r="94" spans="1:50" hidden="1" x14ac:dyDescent="0.25">
      <c r="A94" t="s">
        <v>363</v>
      </c>
      <c r="B94" t="s">
        <v>184</v>
      </c>
      <c r="C94">
        <v>222</v>
      </c>
      <c r="D94" t="s">
        <v>185</v>
      </c>
      <c r="F94" t="s">
        <v>186</v>
      </c>
      <c r="M94" t="s">
        <v>260</v>
      </c>
      <c r="N94" t="s">
        <v>208</v>
      </c>
      <c r="O94" s="1">
        <v>8.8000000000000006E-11</v>
      </c>
      <c r="P94" t="s">
        <v>187</v>
      </c>
      <c r="R94" t="s">
        <v>186</v>
      </c>
      <c r="X94" t="str">
        <f t="shared" si="3"/>
        <v>No</v>
      </c>
      <c r="Z94" t="s">
        <v>364</v>
      </c>
      <c r="AA94" t="s">
        <v>184</v>
      </c>
      <c r="AB94" s="1">
        <v>1.07E-13</v>
      </c>
      <c r="AC94" t="s">
        <v>187</v>
      </c>
      <c r="AE94" t="s">
        <v>186</v>
      </c>
      <c r="AK94" t="str">
        <f t="shared" si="4"/>
        <v>No</v>
      </c>
      <c r="AM94" t="s">
        <v>364</v>
      </c>
      <c r="AN94" t="s">
        <v>184</v>
      </c>
      <c r="AO94" s="1">
        <v>8.3794400000000005E-14</v>
      </c>
      <c r="AP94" t="s">
        <v>187</v>
      </c>
      <c r="AR94" t="s">
        <v>186</v>
      </c>
      <c r="AX94" t="str">
        <f t="shared" si="5"/>
        <v>No</v>
      </c>
    </row>
    <row r="95" spans="1:50" hidden="1" x14ac:dyDescent="0.25">
      <c r="C95" s="1"/>
      <c r="F95" t="s">
        <v>186</v>
      </c>
      <c r="M95" t="s">
        <v>263</v>
      </c>
      <c r="N95" t="s">
        <v>184</v>
      </c>
      <c r="O95" s="1">
        <v>1.1E-12</v>
      </c>
      <c r="P95" t="s">
        <v>187</v>
      </c>
      <c r="R95" t="s">
        <v>186</v>
      </c>
      <c r="X95" t="str">
        <f t="shared" si="3"/>
        <v>No</v>
      </c>
      <c r="Z95" t="s">
        <v>365</v>
      </c>
      <c r="AA95" t="s">
        <v>184</v>
      </c>
      <c r="AB95" s="1">
        <v>6.8999999999999996E-8</v>
      </c>
      <c r="AC95" t="s">
        <v>187</v>
      </c>
      <c r="AE95" t="s">
        <v>186</v>
      </c>
      <c r="AK95" t="str">
        <f t="shared" si="4"/>
        <v>No</v>
      </c>
      <c r="AM95" t="s">
        <v>365</v>
      </c>
      <c r="AN95" t="s">
        <v>184</v>
      </c>
      <c r="AO95" s="1">
        <v>5.3995299999999998E-8</v>
      </c>
      <c r="AP95" t="s">
        <v>187</v>
      </c>
      <c r="AR95" t="s">
        <v>186</v>
      </c>
      <c r="AX95" t="str">
        <f t="shared" si="5"/>
        <v>No</v>
      </c>
    </row>
    <row r="96" spans="1:50" hidden="1" x14ac:dyDescent="0.25">
      <c r="C96" s="1"/>
      <c r="F96" t="s">
        <v>186</v>
      </c>
      <c r="M96" t="s">
        <v>263</v>
      </c>
      <c r="N96" t="s">
        <v>208</v>
      </c>
      <c r="O96" s="1">
        <v>7.5999999999999999E-13</v>
      </c>
      <c r="P96" t="s">
        <v>187</v>
      </c>
      <c r="R96" t="s">
        <v>186</v>
      </c>
      <c r="X96" t="str">
        <f t="shared" si="3"/>
        <v>No</v>
      </c>
      <c r="Z96" t="s">
        <v>366</v>
      </c>
      <c r="AA96" t="s">
        <v>184</v>
      </c>
      <c r="AB96" s="1">
        <v>5.45E-9</v>
      </c>
      <c r="AC96" t="s">
        <v>187</v>
      </c>
      <c r="AE96" t="s">
        <v>186</v>
      </c>
      <c r="AK96" t="str">
        <f t="shared" si="4"/>
        <v>No</v>
      </c>
      <c r="AM96" t="s">
        <v>366</v>
      </c>
      <c r="AN96" t="s">
        <v>184</v>
      </c>
      <c r="AO96" s="1">
        <v>4.2687000000000004E-9</v>
      </c>
      <c r="AP96" t="s">
        <v>187</v>
      </c>
      <c r="AR96" t="s">
        <v>186</v>
      </c>
      <c r="AX96" t="str">
        <f t="shared" si="5"/>
        <v>No</v>
      </c>
    </row>
    <row r="97" spans="3:50" hidden="1" x14ac:dyDescent="0.25">
      <c r="C97" s="1"/>
      <c r="F97" t="s">
        <v>186</v>
      </c>
      <c r="M97" t="s">
        <v>367</v>
      </c>
      <c r="N97" t="s">
        <v>184</v>
      </c>
      <c r="O97" s="1">
        <v>5.0999999999999997E-12</v>
      </c>
      <c r="P97" t="s">
        <v>187</v>
      </c>
      <c r="R97" t="s">
        <v>186</v>
      </c>
      <c r="X97" t="str">
        <f t="shared" si="3"/>
        <v>No</v>
      </c>
      <c r="Z97" t="s">
        <v>368</v>
      </c>
      <c r="AA97" t="s">
        <v>184</v>
      </c>
      <c r="AB97" s="1">
        <v>5.7600000000000001E-4</v>
      </c>
      <c r="AC97" t="s">
        <v>187</v>
      </c>
      <c r="AE97" t="s">
        <v>186</v>
      </c>
      <c r="AK97" t="str">
        <f t="shared" si="4"/>
        <v>No</v>
      </c>
      <c r="AM97" t="s">
        <v>368</v>
      </c>
      <c r="AN97" t="s">
        <v>184</v>
      </c>
      <c r="AO97" s="1">
        <v>4.5122000000000001E-4</v>
      </c>
      <c r="AP97" t="s">
        <v>187</v>
      </c>
      <c r="AR97" t="s">
        <v>186</v>
      </c>
      <c r="AX97" t="str">
        <f t="shared" si="5"/>
        <v>No</v>
      </c>
    </row>
    <row r="98" spans="3:50" hidden="1" x14ac:dyDescent="0.25">
      <c r="C98" s="1"/>
      <c r="F98" t="s">
        <v>186</v>
      </c>
      <c r="M98" t="s">
        <v>265</v>
      </c>
      <c r="N98" t="s">
        <v>184</v>
      </c>
      <c r="O98" s="1">
        <v>5.9000000000000003E-11</v>
      </c>
      <c r="P98" t="s">
        <v>187</v>
      </c>
      <c r="R98" t="s">
        <v>186</v>
      </c>
      <c r="X98" t="str">
        <f t="shared" si="3"/>
        <v>No</v>
      </c>
      <c r="Z98" t="s">
        <v>369</v>
      </c>
      <c r="AA98" t="s">
        <v>184</v>
      </c>
      <c r="AB98" s="1">
        <v>1E-10</v>
      </c>
      <c r="AC98" t="s">
        <v>187</v>
      </c>
      <c r="AE98" t="s">
        <v>186</v>
      </c>
      <c r="AK98" t="str">
        <f t="shared" si="4"/>
        <v>No</v>
      </c>
      <c r="AM98" t="s">
        <v>369</v>
      </c>
      <c r="AN98" t="s">
        <v>184</v>
      </c>
      <c r="AO98" s="1">
        <v>7.8449400000000001E-11</v>
      </c>
      <c r="AP98" t="s">
        <v>187</v>
      </c>
      <c r="AR98" t="s">
        <v>186</v>
      </c>
      <c r="AX98" t="str">
        <f t="shared" si="5"/>
        <v>No</v>
      </c>
    </row>
    <row r="99" spans="3:50" hidden="1" x14ac:dyDescent="0.25">
      <c r="C99" s="1"/>
      <c r="F99" t="s">
        <v>186</v>
      </c>
      <c r="M99" t="s">
        <v>370</v>
      </c>
      <c r="N99" t="s">
        <v>208</v>
      </c>
      <c r="O99" s="1">
        <v>1.1E-5</v>
      </c>
      <c r="P99" t="s">
        <v>187</v>
      </c>
      <c r="R99" t="s">
        <v>186</v>
      </c>
      <c r="X99" t="str">
        <f t="shared" si="3"/>
        <v>No</v>
      </c>
      <c r="Z99" t="s">
        <v>371</v>
      </c>
      <c r="AA99" t="s">
        <v>208</v>
      </c>
      <c r="AB99" s="1">
        <v>3.3400000000000001E-8</v>
      </c>
      <c r="AC99" t="s">
        <v>187</v>
      </c>
      <c r="AE99" t="s">
        <v>186</v>
      </c>
      <c r="AK99" t="str">
        <f t="shared" si="4"/>
        <v>No</v>
      </c>
      <c r="AM99" t="s">
        <v>371</v>
      </c>
      <c r="AN99" t="s">
        <v>208</v>
      </c>
      <c r="AO99" s="1">
        <v>3.3367700000000002E-8</v>
      </c>
      <c r="AP99" t="s">
        <v>187</v>
      </c>
      <c r="AR99" t="s">
        <v>186</v>
      </c>
      <c r="AX99" t="str">
        <f t="shared" si="5"/>
        <v>No</v>
      </c>
    </row>
    <row r="100" spans="3:50" hidden="1" x14ac:dyDescent="0.25">
      <c r="C100" s="1"/>
      <c r="F100" t="s">
        <v>186</v>
      </c>
      <c r="M100" t="s">
        <v>267</v>
      </c>
      <c r="N100" t="s">
        <v>184</v>
      </c>
      <c r="O100" s="1">
        <v>9.3999999999999998E-9</v>
      </c>
      <c r="P100" t="s">
        <v>187</v>
      </c>
      <c r="R100" t="s">
        <v>186</v>
      </c>
      <c r="X100" t="str">
        <f t="shared" si="3"/>
        <v>No</v>
      </c>
      <c r="Z100" t="s">
        <v>372</v>
      </c>
      <c r="AA100" t="s">
        <v>184</v>
      </c>
      <c r="AB100" s="1">
        <v>4.1100000000000001E-7</v>
      </c>
      <c r="AC100" t="s">
        <v>187</v>
      </c>
      <c r="AE100" t="s">
        <v>186</v>
      </c>
      <c r="AK100" t="str">
        <f t="shared" si="4"/>
        <v>No</v>
      </c>
      <c r="AM100" t="s">
        <v>372</v>
      </c>
      <c r="AN100" t="s">
        <v>184</v>
      </c>
      <c r="AO100" s="1">
        <v>3.2190100000000002E-7</v>
      </c>
      <c r="AP100" t="s">
        <v>187</v>
      </c>
      <c r="AR100" t="s">
        <v>186</v>
      </c>
      <c r="AX100" t="str">
        <f t="shared" si="5"/>
        <v>No</v>
      </c>
    </row>
    <row r="101" spans="3:50" hidden="1" x14ac:dyDescent="0.25">
      <c r="C101" s="1"/>
      <c r="F101" t="s">
        <v>186</v>
      </c>
      <c r="M101" t="s">
        <v>373</v>
      </c>
      <c r="N101" t="s">
        <v>184</v>
      </c>
      <c r="O101" s="1">
        <v>9.0999999999999996E-12</v>
      </c>
      <c r="P101" t="s">
        <v>187</v>
      </c>
      <c r="R101" t="s">
        <v>186</v>
      </c>
      <c r="X101" t="str">
        <f t="shared" si="3"/>
        <v>No</v>
      </c>
      <c r="Z101" t="s">
        <v>374</v>
      </c>
      <c r="AA101" t="s">
        <v>184</v>
      </c>
      <c r="AB101" s="1">
        <v>1.7244600000000001E-5</v>
      </c>
      <c r="AC101" t="s">
        <v>187</v>
      </c>
      <c r="AE101" t="s">
        <v>186</v>
      </c>
      <c r="AK101" t="str">
        <f t="shared" si="4"/>
        <v>No</v>
      </c>
      <c r="AM101" t="s">
        <v>374</v>
      </c>
      <c r="AN101" t="s">
        <v>184</v>
      </c>
      <c r="AO101" s="1">
        <v>1.3498E-5</v>
      </c>
      <c r="AP101" t="s">
        <v>187</v>
      </c>
      <c r="AR101" t="s">
        <v>186</v>
      </c>
      <c r="AX101" t="str">
        <f t="shared" si="5"/>
        <v>No</v>
      </c>
    </row>
    <row r="102" spans="3:50" hidden="1" x14ac:dyDescent="0.25">
      <c r="F102" t="s">
        <v>186</v>
      </c>
      <c r="K102" t="s">
        <v>375</v>
      </c>
      <c r="M102" t="s">
        <v>376</v>
      </c>
      <c r="N102" t="s">
        <v>377</v>
      </c>
      <c r="O102">
        <v>3.7174795472988797E-2</v>
      </c>
      <c r="P102" t="s">
        <v>187</v>
      </c>
      <c r="R102" t="s">
        <v>186</v>
      </c>
      <c r="W102" t="s">
        <v>375</v>
      </c>
      <c r="X102" t="str">
        <f t="shared" si="3"/>
        <v>No</v>
      </c>
      <c r="Z102" t="s">
        <v>378</v>
      </c>
      <c r="AA102" t="s">
        <v>184</v>
      </c>
      <c r="AB102" s="1">
        <v>1.9400000000000001E-14</v>
      </c>
      <c r="AC102" t="s">
        <v>187</v>
      </c>
      <c r="AE102" t="s">
        <v>186</v>
      </c>
      <c r="AK102" t="str">
        <f t="shared" si="4"/>
        <v>No</v>
      </c>
      <c r="AM102" t="s">
        <v>378</v>
      </c>
      <c r="AN102" t="s">
        <v>184</v>
      </c>
      <c r="AO102" s="1">
        <v>1.5172800000000001E-14</v>
      </c>
      <c r="AP102" t="s">
        <v>187</v>
      </c>
      <c r="AR102" t="s">
        <v>186</v>
      </c>
      <c r="AX102" t="str">
        <f t="shared" si="5"/>
        <v>No</v>
      </c>
    </row>
    <row r="103" spans="3:50" hidden="1" x14ac:dyDescent="0.25">
      <c r="C103" s="1"/>
      <c r="F103" t="s">
        <v>186</v>
      </c>
      <c r="M103" t="s">
        <v>271</v>
      </c>
      <c r="N103" t="s">
        <v>184</v>
      </c>
      <c r="O103" s="1">
        <v>7.7000000000000003E-10</v>
      </c>
      <c r="P103" t="s">
        <v>187</v>
      </c>
      <c r="R103" t="s">
        <v>186</v>
      </c>
      <c r="X103" t="str">
        <f t="shared" si="3"/>
        <v>No</v>
      </c>
      <c r="Z103" t="s">
        <v>379</v>
      </c>
      <c r="AA103" t="s">
        <v>184</v>
      </c>
      <c r="AB103" s="1">
        <v>6.6599999999999995E-11</v>
      </c>
      <c r="AC103" t="s">
        <v>187</v>
      </c>
      <c r="AE103" t="s">
        <v>186</v>
      </c>
      <c r="AK103" t="str">
        <f t="shared" si="4"/>
        <v>No</v>
      </c>
      <c r="AM103" t="s">
        <v>379</v>
      </c>
      <c r="AN103" t="s">
        <v>184</v>
      </c>
      <c r="AO103" s="1">
        <v>5.2118800000000002E-11</v>
      </c>
      <c r="AP103" t="s">
        <v>187</v>
      </c>
      <c r="AR103" t="s">
        <v>186</v>
      </c>
      <c r="AX103" t="str">
        <f t="shared" si="5"/>
        <v>No</v>
      </c>
    </row>
    <row r="104" spans="3:50" hidden="1" x14ac:dyDescent="0.25">
      <c r="C104" s="1"/>
      <c r="F104" t="s">
        <v>186</v>
      </c>
      <c r="M104" t="s">
        <v>380</v>
      </c>
      <c r="N104" t="s">
        <v>208</v>
      </c>
      <c r="O104" s="1">
        <v>1.1E-12</v>
      </c>
      <c r="P104" t="s">
        <v>187</v>
      </c>
      <c r="R104" t="s">
        <v>186</v>
      </c>
      <c r="X104" t="str">
        <f t="shared" si="3"/>
        <v>No</v>
      </c>
      <c r="Z104" t="s">
        <v>381</v>
      </c>
      <c r="AA104" t="s">
        <v>184</v>
      </c>
      <c r="AB104" s="1">
        <v>5.7800000000000003E-9</v>
      </c>
      <c r="AC104" t="s">
        <v>187</v>
      </c>
      <c r="AE104" t="s">
        <v>186</v>
      </c>
      <c r="AK104" t="str">
        <f t="shared" si="4"/>
        <v>No</v>
      </c>
      <c r="AM104" t="s">
        <v>381</v>
      </c>
      <c r="AN104" t="s">
        <v>184</v>
      </c>
      <c r="AO104" s="1">
        <v>4.52746E-9</v>
      </c>
      <c r="AP104" t="s">
        <v>187</v>
      </c>
      <c r="AR104" t="s">
        <v>186</v>
      </c>
      <c r="AX104" t="str">
        <f t="shared" si="5"/>
        <v>No</v>
      </c>
    </row>
    <row r="105" spans="3:50" hidden="1" x14ac:dyDescent="0.25">
      <c r="F105" t="s">
        <v>186</v>
      </c>
      <c r="M105" t="s">
        <v>201</v>
      </c>
      <c r="N105" t="s">
        <v>184</v>
      </c>
      <c r="O105">
        <v>0.22</v>
      </c>
      <c r="P105" t="s">
        <v>187</v>
      </c>
      <c r="R105" t="s">
        <v>186</v>
      </c>
      <c r="X105" t="str">
        <f t="shared" si="3"/>
        <v>Yes</v>
      </c>
      <c r="Z105" t="s">
        <v>382</v>
      </c>
      <c r="AA105" t="s">
        <v>184</v>
      </c>
      <c r="AB105" s="1">
        <v>1.1200000000000001E-9</v>
      </c>
      <c r="AC105" t="s">
        <v>187</v>
      </c>
      <c r="AE105" t="s">
        <v>186</v>
      </c>
      <c r="AK105" t="str">
        <f t="shared" si="4"/>
        <v>No</v>
      </c>
      <c r="AM105" t="s">
        <v>382</v>
      </c>
      <c r="AN105" t="s">
        <v>184</v>
      </c>
      <c r="AO105" s="1">
        <v>8.7405E-10</v>
      </c>
      <c r="AP105" t="s">
        <v>187</v>
      </c>
      <c r="AR105" t="s">
        <v>186</v>
      </c>
      <c r="AX105" t="str">
        <f t="shared" si="5"/>
        <v>No</v>
      </c>
    </row>
    <row r="106" spans="3:50" hidden="1" x14ac:dyDescent="0.25">
      <c r="C106" s="1"/>
      <c r="F106" t="s">
        <v>186</v>
      </c>
      <c r="M106" t="s">
        <v>274</v>
      </c>
      <c r="N106" t="s">
        <v>184</v>
      </c>
      <c r="O106" s="1">
        <v>4.0000000000000001E-8</v>
      </c>
      <c r="P106" t="s">
        <v>187</v>
      </c>
      <c r="R106" t="s">
        <v>186</v>
      </c>
      <c r="X106" t="str">
        <f t="shared" si="3"/>
        <v>No</v>
      </c>
      <c r="Z106" t="s">
        <v>383</v>
      </c>
      <c r="AA106" t="s">
        <v>184</v>
      </c>
      <c r="AB106" s="1">
        <v>4.0799999999999999E-10</v>
      </c>
      <c r="AC106" t="s">
        <v>187</v>
      </c>
      <c r="AE106" t="s">
        <v>186</v>
      </c>
      <c r="AK106" t="str">
        <f t="shared" si="4"/>
        <v>No</v>
      </c>
      <c r="AM106" t="s">
        <v>383</v>
      </c>
      <c r="AN106" t="s">
        <v>184</v>
      </c>
      <c r="AO106" s="1">
        <v>3.1925799999999997E-10</v>
      </c>
      <c r="AP106" t="s">
        <v>187</v>
      </c>
      <c r="AR106" t="s">
        <v>186</v>
      </c>
      <c r="AX106" t="str">
        <f t="shared" si="5"/>
        <v>No</v>
      </c>
    </row>
    <row r="107" spans="3:50" hidden="1" x14ac:dyDescent="0.25">
      <c r="C107" s="1"/>
      <c r="F107" t="s">
        <v>186</v>
      </c>
      <c r="M107" t="s">
        <v>274</v>
      </c>
      <c r="N107" t="s">
        <v>208</v>
      </c>
      <c r="O107" s="1">
        <v>1.0999999999999999E-9</v>
      </c>
      <c r="P107" t="s">
        <v>187</v>
      </c>
      <c r="R107" t="s">
        <v>186</v>
      </c>
      <c r="X107" t="str">
        <f t="shared" si="3"/>
        <v>No</v>
      </c>
      <c r="Z107" t="s">
        <v>384</v>
      </c>
      <c r="AA107" t="s">
        <v>184</v>
      </c>
      <c r="AB107" s="1">
        <v>9.1500000000000004E-12</v>
      </c>
      <c r="AC107" t="s">
        <v>187</v>
      </c>
      <c r="AE107" t="s">
        <v>186</v>
      </c>
      <c r="AK107" t="str">
        <f t="shared" si="4"/>
        <v>No</v>
      </c>
      <c r="AM107" t="s">
        <v>384</v>
      </c>
      <c r="AN107" t="s">
        <v>184</v>
      </c>
      <c r="AO107" s="1">
        <v>7.15862E-12</v>
      </c>
      <c r="AP107" t="s">
        <v>187</v>
      </c>
      <c r="AR107" t="s">
        <v>186</v>
      </c>
      <c r="AX107" t="str">
        <f t="shared" si="5"/>
        <v>No</v>
      </c>
    </row>
    <row r="108" spans="3:50" hidden="1" x14ac:dyDescent="0.25">
      <c r="C108" s="1"/>
      <c r="F108" t="s">
        <v>186</v>
      </c>
      <c r="M108" t="s">
        <v>277</v>
      </c>
      <c r="N108" t="s">
        <v>184</v>
      </c>
      <c r="O108" s="1">
        <v>6.0999999999999999E-5</v>
      </c>
      <c r="P108" t="s">
        <v>187</v>
      </c>
      <c r="R108" t="s">
        <v>186</v>
      </c>
      <c r="X108" t="str">
        <f t="shared" si="3"/>
        <v>No</v>
      </c>
      <c r="Z108" t="s">
        <v>385</v>
      </c>
      <c r="AA108" t="s">
        <v>208</v>
      </c>
      <c r="AB108" s="1">
        <v>1.4600000000000001E-16</v>
      </c>
      <c r="AC108" t="s">
        <v>187</v>
      </c>
      <c r="AE108" t="s">
        <v>186</v>
      </c>
      <c r="AK108" t="str">
        <f t="shared" si="4"/>
        <v>No</v>
      </c>
      <c r="AM108" t="s">
        <v>385</v>
      </c>
      <c r="AN108" t="s">
        <v>208</v>
      </c>
      <c r="AO108" s="1">
        <v>1.4574E-16</v>
      </c>
      <c r="AP108" t="s">
        <v>187</v>
      </c>
      <c r="AR108" t="s">
        <v>186</v>
      </c>
      <c r="AX108" t="str">
        <f t="shared" si="5"/>
        <v>No</v>
      </c>
    </row>
    <row r="109" spans="3:50" hidden="1" x14ac:dyDescent="0.25">
      <c r="C109" s="1"/>
      <c r="F109" t="s">
        <v>186</v>
      </c>
      <c r="M109" t="s">
        <v>217</v>
      </c>
      <c r="N109" t="s">
        <v>184</v>
      </c>
      <c r="O109" s="1">
        <v>1.3623299999999999E-12</v>
      </c>
      <c r="P109" t="s">
        <v>187</v>
      </c>
      <c r="R109" t="s">
        <v>186</v>
      </c>
      <c r="X109" t="str">
        <f t="shared" si="3"/>
        <v>Yes</v>
      </c>
      <c r="Z109" t="s">
        <v>386</v>
      </c>
      <c r="AA109" t="s">
        <v>184</v>
      </c>
      <c r="AB109" s="1">
        <v>2.2100000000000001E-10</v>
      </c>
      <c r="AC109" t="s">
        <v>187</v>
      </c>
      <c r="AE109" t="s">
        <v>186</v>
      </c>
      <c r="AK109" t="str">
        <f t="shared" si="4"/>
        <v>No</v>
      </c>
      <c r="AM109" t="s">
        <v>386</v>
      </c>
      <c r="AN109" t="s">
        <v>184</v>
      </c>
      <c r="AO109" s="1">
        <v>1.7259500000000001E-10</v>
      </c>
      <c r="AP109" t="s">
        <v>187</v>
      </c>
      <c r="AR109" t="s">
        <v>186</v>
      </c>
      <c r="AX109" t="str">
        <f t="shared" si="5"/>
        <v>No</v>
      </c>
    </row>
    <row r="110" spans="3:50" hidden="1" x14ac:dyDescent="0.25">
      <c r="C110" s="1"/>
      <c r="F110" t="s">
        <v>186</v>
      </c>
      <c r="M110" t="s">
        <v>280</v>
      </c>
      <c r="N110" t="s">
        <v>184</v>
      </c>
      <c r="O110" s="1">
        <v>1.9999999999999999E-7</v>
      </c>
      <c r="P110" t="s">
        <v>187</v>
      </c>
      <c r="R110" t="s">
        <v>186</v>
      </c>
      <c r="X110" t="str">
        <f t="shared" si="3"/>
        <v>No</v>
      </c>
      <c r="Z110" t="s">
        <v>387</v>
      </c>
      <c r="AA110" t="s">
        <v>184</v>
      </c>
      <c r="AB110" s="1">
        <v>1.52E-8</v>
      </c>
      <c r="AC110" t="s">
        <v>187</v>
      </c>
      <c r="AE110" t="s">
        <v>186</v>
      </c>
      <c r="AK110" t="str">
        <f t="shared" si="4"/>
        <v>No</v>
      </c>
      <c r="AM110" t="s">
        <v>387</v>
      </c>
      <c r="AN110" t="s">
        <v>184</v>
      </c>
      <c r="AO110" s="1">
        <v>1.19208E-8</v>
      </c>
      <c r="AP110" t="s">
        <v>187</v>
      </c>
      <c r="AR110" t="s">
        <v>186</v>
      </c>
      <c r="AX110" t="str">
        <f t="shared" si="5"/>
        <v>No</v>
      </c>
    </row>
    <row r="111" spans="3:50" hidden="1" x14ac:dyDescent="0.25">
      <c r="C111" s="1"/>
      <c r="F111" t="s">
        <v>186</v>
      </c>
      <c r="M111" t="s">
        <v>388</v>
      </c>
      <c r="N111" t="s">
        <v>184</v>
      </c>
      <c r="O111" s="1">
        <v>1.2E-10</v>
      </c>
      <c r="P111" t="s">
        <v>187</v>
      </c>
      <c r="R111" t="s">
        <v>186</v>
      </c>
      <c r="X111" t="str">
        <f t="shared" si="3"/>
        <v>No</v>
      </c>
      <c r="Z111" t="s">
        <v>389</v>
      </c>
      <c r="AA111" t="s">
        <v>208</v>
      </c>
      <c r="AB111" s="1">
        <v>1.0200000000000001E-5</v>
      </c>
      <c r="AC111" t="s">
        <v>187</v>
      </c>
      <c r="AE111" t="s">
        <v>186</v>
      </c>
      <c r="AK111" t="str">
        <f t="shared" si="4"/>
        <v>No</v>
      </c>
      <c r="AM111" t="s">
        <v>389</v>
      </c>
      <c r="AN111" t="s">
        <v>208</v>
      </c>
      <c r="AO111" s="1">
        <v>1.0212E-5</v>
      </c>
      <c r="AP111" t="s">
        <v>187</v>
      </c>
      <c r="AR111" t="s">
        <v>186</v>
      </c>
      <c r="AX111" t="str">
        <f t="shared" si="5"/>
        <v>No</v>
      </c>
    </row>
    <row r="112" spans="3:50" hidden="1" x14ac:dyDescent="0.25">
      <c r="C112" s="1"/>
      <c r="F112" t="s">
        <v>186</v>
      </c>
      <c r="M112" t="s">
        <v>244</v>
      </c>
      <c r="N112" t="s">
        <v>184</v>
      </c>
      <c r="O112" s="1">
        <v>2.17973E-11</v>
      </c>
      <c r="P112" t="s">
        <v>187</v>
      </c>
      <c r="R112" t="s">
        <v>186</v>
      </c>
      <c r="X112" t="str">
        <f t="shared" si="3"/>
        <v>Yes</v>
      </c>
      <c r="Z112" t="s">
        <v>390</v>
      </c>
      <c r="AA112" t="s">
        <v>208</v>
      </c>
      <c r="AB112" s="1">
        <v>7.2199999999999998E-8</v>
      </c>
      <c r="AC112" t="s">
        <v>187</v>
      </c>
      <c r="AE112" t="s">
        <v>186</v>
      </c>
      <c r="AK112" t="str">
        <f t="shared" si="4"/>
        <v>No</v>
      </c>
      <c r="AM112" t="s">
        <v>390</v>
      </c>
      <c r="AN112" t="s">
        <v>208</v>
      </c>
      <c r="AO112" s="1">
        <v>7.21829E-8</v>
      </c>
      <c r="AP112" t="s">
        <v>187</v>
      </c>
      <c r="AR112" t="s">
        <v>186</v>
      </c>
      <c r="AX112" t="str">
        <f t="shared" si="5"/>
        <v>No</v>
      </c>
    </row>
    <row r="113" spans="3:50" hidden="1" x14ac:dyDescent="0.25">
      <c r="C113" s="1"/>
      <c r="F113" t="s">
        <v>186</v>
      </c>
      <c r="M113" t="s">
        <v>391</v>
      </c>
      <c r="N113" t="s">
        <v>208</v>
      </c>
      <c r="O113" s="1">
        <v>2.6999999999999999E-5</v>
      </c>
      <c r="P113" t="s">
        <v>187</v>
      </c>
      <c r="R113" t="s">
        <v>186</v>
      </c>
      <c r="X113" t="str">
        <f t="shared" si="3"/>
        <v>No</v>
      </c>
      <c r="Z113" t="s">
        <v>392</v>
      </c>
      <c r="AA113" t="s">
        <v>184</v>
      </c>
      <c r="AB113" s="1">
        <v>1.0399999999999999E-4</v>
      </c>
      <c r="AC113" t="s">
        <v>187</v>
      </c>
      <c r="AE113" t="s">
        <v>186</v>
      </c>
      <c r="AK113" t="str">
        <f t="shared" si="4"/>
        <v>No</v>
      </c>
      <c r="AM113" t="s">
        <v>392</v>
      </c>
      <c r="AN113" t="s">
        <v>184</v>
      </c>
      <c r="AO113" s="1">
        <v>8.1664199999999996E-5</v>
      </c>
      <c r="AP113" t="s">
        <v>187</v>
      </c>
      <c r="AR113" t="s">
        <v>186</v>
      </c>
      <c r="AX113" t="str">
        <f t="shared" si="5"/>
        <v>No</v>
      </c>
    </row>
    <row r="114" spans="3:50" hidden="1" x14ac:dyDescent="0.25">
      <c r="C114" s="1"/>
      <c r="F114" t="s">
        <v>186</v>
      </c>
      <c r="M114" t="s">
        <v>284</v>
      </c>
      <c r="N114" t="s">
        <v>184</v>
      </c>
      <c r="O114" s="1">
        <v>3.8999999999999998E-8</v>
      </c>
      <c r="P114" t="s">
        <v>187</v>
      </c>
      <c r="R114" t="s">
        <v>186</v>
      </c>
      <c r="X114" t="str">
        <f t="shared" si="3"/>
        <v>No</v>
      </c>
      <c r="Z114" t="s">
        <v>393</v>
      </c>
      <c r="AA114" t="s">
        <v>184</v>
      </c>
      <c r="AB114" s="1">
        <v>3.2000000000000001E-9</v>
      </c>
      <c r="AC114" t="s">
        <v>187</v>
      </c>
      <c r="AE114" t="s">
        <v>186</v>
      </c>
      <c r="AK114" t="str">
        <f t="shared" si="4"/>
        <v>No</v>
      </c>
      <c r="AM114" t="s">
        <v>393</v>
      </c>
      <c r="AN114" t="s">
        <v>184</v>
      </c>
      <c r="AO114" s="1">
        <v>2.5076200000000001E-9</v>
      </c>
      <c r="AP114" t="s">
        <v>187</v>
      </c>
      <c r="AR114" t="s">
        <v>186</v>
      </c>
      <c r="AX114" t="str">
        <f t="shared" si="5"/>
        <v>No</v>
      </c>
    </row>
    <row r="115" spans="3:50" hidden="1" x14ac:dyDescent="0.25">
      <c r="C115" s="1"/>
      <c r="F115" t="s">
        <v>186</v>
      </c>
      <c r="M115" t="s">
        <v>284</v>
      </c>
      <c r="N115" t="s">
        <v>208</v>
      </c>
      <c r="O115" s="1">
        <v>2.5000000000000002E-10</v>
      </c>
      <c r="P115" t="s">
        <v>187</v>
      </c>
      <c r="R115" t="s">
        <v>186</v>
      </c>
      <c r="X115" t="str">
        <f t="shared" si="3"/>
        <v>No</v>
      </c>
      <c r="Z115" t="s">
        <v>394</v>
      </c>
      <c r="AA115" t="s">
        <v>184</v>
      </c>
      <c r="AB115" s="1">
        <v>1.9300000000000002E-5</v>
      </c>
      <c r="AC115" t="s">
        <v>187</v>
      </c>
      <c r="AE115" t="s">
        <v>186</v>
      </c>
      <c r="AK115" t="str">
        <f t="shared" si="4"/>
        <v>No</v>
      </c>
      <c r="AM115" t="s">
        <v>394</v>
      </c>
      <c r="AN115" t="s">
        <v>184</v>
      </c>
      <c r="AO115" s="1">
        <v>1.5105E-5</v>
      </c>
      <c r="AP115" t="s">
        <v>187</v>
      </c>
      <c r="AR115" t="s">
        <v>186</v>
      </c>
      <c r="AX115" t="str">
        <f t="shared" si="5"/>
        <v>No</v>
      </c>
    </row>
    <row r="116" spans="3:50" hidden="1" x14ac:dyDescent="0.25">
      <c r="C116" s="1"/>
      <c r="F116" t="s">
        <v>186</v>
      </c>
      <c r="M116" t="s">
        <v>288</v>
      </c>
      <c r="N116" t="s">
        <v>184</v>
      </c>
      <c r="O116" s="1">
        <v>3.4999999999999998E-10</v>
      </c>
      <c r="P116" t="s">
        <v>187</v>
      </c>
      <c r="R116" t="s">
        <v>186</v>
      </c>
      <c r="X116" t="str">
        <f t="shared" si="3"/>
        <v>No</v>
      </c>
      <c r="Z116" t="s">
        <v>394</v>
      </c>
      <c r="AA116" t="s">
        <v>208</v>
      </c>
      <c r="AB116" s="1">
        <v>5.1599999999999998E-12</v>
      </c>
      <c r="AC116" t="s">
        <v>187</v>
      </c>
      <c r="AE116" t="s">
        <v>186</v>
      </c>
      <c r="AK116" t="str">
        <f t="shared" si="4"/>
        <v>No</v>
      </c>
      <c r="AM116" t="s">
        <v>394</v>
      </c>
      <c r="AN116" t="s">
        <v>208</v>
      </c>
      <c r="AO116" s="1">
        <v>5.1647899999999998E-12</v>
      </c>
      <c r="AP116" t="s">
        <v>187</v>
      </c>
      <c r="AR116" t="s">
        <v>186</v>
      </c>
      <c r="AX116" t="str">
        <f t="shared" si="5"/>
        <v>No</v>
      </c>
    </row>
    <row r="117" spans="3:50" hidden="1" x14ac:dyDescent="0.25">
      <c r="F117" t="s">
        <v>186</v>
      </c>
      <c r="M117" t="s">
        <v>289</v>
      </c>
      <c r="N117" t="s">
        <v>184</v>
      </c>
      <c r="O117" t="s">
        <v>395</v>
      </c>
      <c r="P117" t="s">
        <v>187</v>
      </c>
      <c r="R117" t="s">
        <v>186</v>
      </c>
      <c r="X117" t="str">
        <f t="shared" si="3"/>
        <v>No</v>
      </c>
      <c r="Z117" t="s">
        <v>396</v>
      </c>
      <c r="AA117" t="s">
        <v>208</v>
      </c>
      <c r="AB117" s="1">
        <v>2.6999999999999999E-5</v>
      </c>
      <c r="AC117" t="s">
        <v>187</v>
      </c>
      <c r="AE117" t="s">
        <v>186</v>
      </c>
      <c r="AK117" t="str">
        <f t="shared" si="4"/>
        <v>No</v>
      </c>
      <c r="AM117" t="s">
        <v>396</v>
      </c>
      <c r="AN117" t="s">
        <v>208</v>
      </c>
      <c r="AO117" s="1">
        <v>2.6950200000000002E-5</v>
      </c>
      <c r="AP117" t="s">
        <v>187</v>
      </c>
      <c r="AR117" t="s">
        <v>186</v>
      </c>
      <c r="AX117" t="str">
        <f t="shared" si="5"/>
        <v>No</v>
      </c>
    </row>
    <row r="118" spans="3:50" hidden="1" x14ac:dyDescent="0.25">
      <c r="C118" s="1"/>
      <c r="F118" t="s">
        <v>186</v>
      </c>
      <c r="M118" t="s">
        <v>246</v>
      </c>
      <c r="N118" t="s">
        <v>184</v>
      </c>
      <c r="O118" s="1">
        <v>4.3999999999999998E-10</v>
      </c>
      <c r="P118" t="s">
        <v>187</v>
      </c>
      <c r="R118" t="s">
        <v>186</v>
      </c>
      <c r="X118" t="str">
        <f t="shared" si="3"/>
        <v>Yes</v>
      </c>
      <c r="Z118" t="s">
        <v>397</v>
      </c>
      <c r="AA118" t="s">
        <v>208</v>
      </c>
      <c r="AB118" s="1">
        <v>6.6900000000000003E-6</v>
      </c>
      <c r="AC118" t="s">
        <v>187</v>
      </c>
      <c r="AE118" t="s">
        <v>186</v>
      </c>
      <c r="AK118" t="str">
        <f t="shared" si="4"/>
        <v>No</v>
      </c>
      <c r="AM118" t="s">
        <v>397</v>
      </c>
      <c r="AN118" t="s">
        <v>208</v>
      </c>
      <c r="AO118" s="1">
        <v>6.6937199999999997E-6</v>
      </c>
      <c r="AP118" t="s">
        <v>187</v>
      </c>
      <c r="AR118" t="s">
        <v>186</v>
      </c>
      <c r="AX118" t="str">
        <f t="shared" si="5"/>
        <v>No</v>
      </c>
    </row>
    <row r="119" spans="3:50" hidden="1" x14ac:dyDescent="0.25">
      <c r="C119" s="1"/>
      <c r="F119" t="s">
        <v>186</v>
      </c>
      <c r="M119" t="s">
        <v>248</v>
      </c>
      <c r="N119" t="s">
        <v>184</v>
      </c>
      <c r="O119" s="1">
        <v>5.1000000000000002E-9</v>
      </c>
      <c r="P119" t="s">
        <v>187</v>
      </c>
      <c r="R119" t="s">
        <v>186</v>
      </c>
      <c r="X119" t="str">
        <f t="shared" si="3"/>
        <v>Yes</v>
      </c>
      <c r="Z119" t="s">
        <v>398</v>
      </c>
      <c r="AA119" t="s">
        <v>184</v>
      </c>
      <c r="AB119" s="1">
        <v>6.0799999999999999E-11</v>
      </c>
      <c r="AC119" t="s">
        <v>187</v>
      </c>
      <c r="AE119" t="s">
        <v>186</v>
      </c>
      <c r="AK119" t="str">
        <f t="shared" si="4"/>
        <v>No</v>
      </c>
      <c r="AM119" t="s">
        <v>398</v>
      </c>
      <c r="AN119" t="s">
        <v>184</v>
      </c>
      <c r="AO119" s="1">
        <v>4.7617399999999998E-11</v>
      </c>
      <c r="AP119" t="s">
        <v>187</v>
      </c>
      <c r="AR119" t="s">
        <v>186</v>
      </c>
      <c r="AX119" t="str">
        <f t="shared" si="5"/>
        <v>No</v>
      </c>
    </row>
    <row r="120" spans="3:50" hidden="1" x14ac:dyDescent="0.25">
      <c r="C120" s="1"/>
      <c r="F120" t="s">
        <v>186</v>
      </c>
      <c r="K120" t="s">
        <v>298</v>
      </c>
      <c r="M120" t="s">
        <v>253</v>
      </c>
      <c r="N120" t="s">
        <v>184</v>
      </c>
      <c r="O120" s="1">
        <v>1.7999999999999999E-8</v>
      </c>
      <c r="P120" t="s">
        <v>187</v>
      </c>
      <c r="R120" t="s">
        <v>186</v>
      </c>
      <c r="W120" t="s">
        <v>298</v>
      </c>
      <c r="X120" t="str">
        <f t="shared" si="3"/>
        <v>Yes</v>
      </c>
      <c r="Z120" t="s">
        <v>399</v>
      </c>
      <c r="AA120" t="s">
        <v>184</v>
      </c>
      <c r="AB120">
        <v>5.5900000000000004E-3</v>
      </c>
      <c r="AC120" t="s">
        <v>187</v>
      </c>
      <c r="AE120" t="s">
        <v>186</v>
      </c>
      <c r="AK120" t="str">
        <f t="shared" si="4"/>
        <v>No</v>
      </c>
      <c r="AM120" t="s">
        <v>399</v>
      </c>
      <c r="AN120" t="s">
        <v>184</v>
      </c>
      <c r="AO120" s="1">
        <v>4.3721869999999996E-3</v>
      </c>
      <c r="AP120" t="s">
        <v>187</v>
      </c>
      <c r="AR120" t="s">
        <v>186</v>
      </c>
      <c r="AX120" t="str">
        <f t="shared" si="5"/>
        <v>No</v>
      </c>
    </row>
    <row r="121" spans="3:50" hidden="1" x14ac:dyDescent="0.25">
      <c r="C121" s="1"/>
      <c r="F121" t="s">
        <v>186</v>
      </c>
      <c r="M121" t="s">
        <v>400</v>
      </c>
      <c r="N121" t="s">
        <v>208</v>
      </c>
      <c r="O121" s="1">
        <v>3.4999999999999998E-10</v>
      </c>
      <c r="P121" t="s">
        <v>187</v>
      </c>
      <c r="R121" t="s">
        <v>186</v>
      </c>
      <c r="X121" t="str">
        <f t="shared" si="3"/>
        <v>No</v>
      </c>
      <c r="Z121" t="s">
        <v>401</v>
      </c>
      <c r="AA121" t="s">
        <v>184</v>
      </c>
      <c r="AB121" s="1">
        <v>4.8799999999999999E-6</v>
      </c>
      <c r="AC121" t="s">
        <v>187</v>
      </c>
      <c r="AE121" t="s">
        <v>186</v>
      </c>
      <c r="AK121" t="str">
        <f t="shared" si="4"/>
        <v>No</v>
      </c>
      <c r="AM121" t="s">
        <v>401</v>
      </c>
      <c r="AN121" t="s">
        <v>184</v>
      </c>
      <c r="AO121" s="1">
        <v>3.8191999999999998E-6</v>
      </c>
      <c r="AP121" t="s">
        <v>187</v>
      </c>
      <c r="AR121" t="s">
        <v>186</v>
      </c>
      <c r="AX121" t="str">
        <f t="shared" si="5"/>
        <v>No</v>
      </c>
    </row>
    <row r="122" spans="3:50" hidden="1" x14ac:dyDescent="0.25">
      <c r="C122" s="1"/>
      <c r="F122" t="s">
        <v>186</v>
      </c>
      <c r="M122" t="s">
        <v>402</v>
      </c>
      <c r="N122" t="s">
        <v>208</v>
      </c>
      <c r="O122" s="1">
        <v>2.5000000000000002E-10</v>
      </c>
      <c r="P122" t="s">
        <v>187</v>
      </c>
      <c r="R122" t="s">
        <v>186</v>
      </c>
      <c r="X122" t="str">
        <f t="shared" si="3"/>
        <v>No</v>
      </c>
      <c r="Z122" t="s">
        <v>401</v>
      </c>
      <c r="AA122" t="s">
        <v>208</v>
      </c>
      <c r="AB122" s="1">
        <v>6.39E-12</v>
      </c>
      <c r="AC122" t="s">
        <v>187</v>
      </c>
      <c r="AE122" t="s">
        <v>186</v>
      </c>
      <c r="AK122" t="str">
        <f t="shared" si="4"/>
        <v>No</v>
      </c>
      <c r="AM122" t="s">
        <v>401</v>
      </c>
      <c r="AN122" t="s">
        <v>208</v>
      </c>
      <c r="AO122" s="1">
        <v>6.3926E-12</v>
      </c>
      <c r="AP122" t="s">
        <v>187</v>
      </c>
      <c r="AR122" t="s">
        <v>186</v>
      </c>
      <c r="AX122" t="str">
        <f t="shared" si="5"/>
        <v>No</v>
      </c>
    </row>
    <row r="123" spans="3:50" hidden="1" x14ac:dyDescent="0.25">
      <c r="C123" s="1"/>
      <c r="F123" t="s">
        <v>186</v>
      </c>
      <c r="M123" t="s">
        <v>300</v>
      </c>
      <c r="N123" t="s">
        <v>184</v>
      </c>
      <c r="O123" s="1">
        <v>2.7999999999999998E-9</v>
      </c>
      <c r="P123" t="s">
        <v>187</v>
      </c>
      <c r="R123" t="s">
        <v>186</v>
      </c>
      <c r="X123" t="str">
        <f t="shared" si="3"/>
        <v>No</v>
      </c>
      <c r="Z123" t="s">
        <v>403</v>
      </c>
      <c r="AA123" t="s">
        <v>208</v>
      </c>
      <c r="AB123" s="1">
        <v>1.8999999999999999E-11</v>
      </c>
      <c r="AC123" t="s">
        <v>187</v>
      </c>
      <c r="AE123" t="s">
        <v>186</v>
      </c>
      <c r="AK123" t="str">
        <f t="shared" si="4"/>
        <v>No</v>
      </c>
      <c r="AM123" t="s">
        <v>403</v>
      </c>
      <c r="AN123" t="s">
        <v>208</v>
      </c>
      <c r="AO123" s="1">
        <v>1.9031E-11</v>
      </c>
      <c r="AP123" t="s">
        <v>187</v>
      </c>
      <c r="AR123" t="s">
        <v>186</v>
      </c>
      <c r="AX123" t="str">
        <f t="shared" si="5"/>
        <v>No</v>
      </c>
    </row>
    <row r="124" spans="3:50" hidden="1" x14ac:dyDescent="0.25">
      <c r="C124" s="1"/>
      <c r="F124" t="s">
        <v>186</v>
      </c>
      <c r="M124" t="s">
        <v>300</v>
      </c>
      <c r="N124" t="s">
        <v>208</v>
      </c>
      <c r="O124" s="1">
        <v>2.8000000000000002E-10</v>
      </c>
      <c r="P124" t="s">
        <v>187</v>
      </c>
      <c r="R124" t="s">
        <v>186</v>
      </c>
      <c r="X124" t="str">
        <f t="shared" si="3"/>
        <v>No</v>
      </c>
      <c r="AK124" t="str">
        <f t="shared" si="4"/>
        <v>No</v>
      </c>
      <c r="AX124" t="str">
        <f t="shared" si="5"/>
        <v>No</v>
      </c>
    </row>
    <row r="125" spans="3:50" hidden="1" x14ac:dyDescent="0.25">
      <c r="C125" s="1"/>
      <c r="F125" t="s">
        <v>186</v>
      </c>
      <c r="M125" t="s">
        <v>404</v>
      </c>
      <c r="N125" t="s">
        <v>184</v>
      </c>
      <c r="O125" s="1">
        <v>4.8E-10</v>
      </c>
      <c r="P125" t="s">
        <v>187</v>
      </c>
      <c r="R125" t="s">
        <v>186</v>
      </c>
      <c r="X125" t="str">
        <f t="shared" si="3"/>
        <v>No</v>
      </c>
      <c r="AK125" t="str">
        <f t="shared" si="4"/>
        <v>No</v>
      </c>
      <c r="AX125" t="str">
        <f t="shared" si="5"/>
        <v>No</v>
      </c>
    </row>
    <row r="126" spans="3:50" hidden="1" x14ac:dyDescent="0.25">
      <c r="C126" s="1"/>
      <c r="F126" t="s">
        <v>186</v>
      </c>
      <c r="M126" t="s">
        <v>404</v>
      </c>
      <c r="N126" t="s">
        <v>208</v>
      </c>
      <c r="O126" s="1">
        <v>7.5999999999999996E-10</v>
      </c>
      <c r="P126" t="s">
        <v>187</v>
      </c>
      <c r="R126" t="s">
        <v>186</v>
      </c>
      <c r="X126" t="str">
        <f t="shared" si="3"/>
        <v>No</v>
      </c>
      <c r="AK126" t="str">
        <f t="shared" si="4"/>
        <v>No</v>
      </c>
      <c r="AX126" t="str">
        <f t="shared" si="5"/>
        <v>No</v>
      </c>
    </row>
    <row r="127" spans="3:50" hidden="1" x14ac:dyDescent="0.25">
      <c r="C127" s="1"/>
      <c r="F127" t="s">
        <v>186</v>
      </c>
      <c r="M127" t="s">
        <v>304</v>
      </c>
      <c r="N127" t="s">
        <v>184</v>
      </c>
      <c r="O127" s="1">
        <v>8.9999999999999999E-11</v>
      </c>
      <c r="P127" t="s">
        <v>187</v>
      </c>
      <c r="R127" t="s">
        <v>186</v>
      </c>
      <c r="X127" t="str">
        <f t="shared" si="3"/>
        <v>No</v>
      </c>
      <c r="AK127" t="str">
        <f t="shared" si="4"/>
        <v>No</v>
      </c>
      <c r="AX127" t="str">
        <f t="shared" si="5"/>
        <v>No</v>
      </c>
    </row>
    <row r="128" spans="3:50" hidden="1" x14ac:dyDescent="0.25">
      <c r="C128" s="1"/>
      <c r="F128" t="s">
        <v>186</v>
      </c>
      <c r="M128" t="s">
        <v>304</v>
      </c>
      <c r="N128" t="s">
        <v>208</v>
      </c>
      <c r="O128" s="1">
        <v>1.7999999999999999E-11</v>
      </c>
      <c r="P128" t="s">
        <v>187</v>
      </c>
      <c r="R128" t="s">
        <v>186</v>
      </c>
      <c r="X128" t="str">
        <f t="shared" si="3"/>
        <v>No</v>
      </c>
      <c r="AK128" t="str">
        <f t="shared" si="4"/>
        <v>No</v>
      </c>
      <c r="AX128" t="str">
        <f t="shared" si="5"/>
        <v>No</v>
      </c>
    </row>
    <row r="129" spans="3:50" hidden="1" x14ac:dyDescent="0.25">
      <c r="C129" s="1"/>
      <c r="F129" t="s">
        <v>186</v>
      </c>
      <c r="M129" t="s">
        <v>306</v>
      </c>
      <c r="N129" t="s">
        <v>184</v>
      </c>
      <c r="O129" s="1">
        <v>6.0999999999999996E-10</v>
      </c>
      <c r="P129" t="s">
        <v>187</v>
      </c>
      <c r="R129" t="s">
        <v>186</v>
      </c>
      <c r="X129" t="str">
        <f t="shared" si="3"/>
        <v>No</v>
      </c>
      <c r="AK129" t="str">
        <f t="shared" si="4"/>
        <v>No</v>
      </c>
      <c r="AX129" t="str">
        <f t="shared" si="5"/>
        <v>No</v>
      </c>
    </row>
    <row r="130" spans="3:50" hidden="1" x14ac:dyDescent="0.25">
      <c r="C130" s="1"/>
      <c r="F130" t="s">
        <v>186</v>
      </c>
      <c r="M130" t="s">
        <v>405</v>
      </c>
      <c r="N130" t="s">
        <v>208</v>
      </c>
      <c r="O130" s="1">
        <v>6.6999999999999996E-10</v>
      </c>
      <c r="P130" t="s">
        <v>187</v>
      </c>
      <c r="R130" t="s">
        <v>186</v>
      </c>
      <c r="X130" t="str">
        <f t="shared" si="3"/>
        <v>No</v>
      </c>
      <c r="AK130" t="str">
        <f t="shared" si="4"/>
        <v>No</v>
      </c>
      <c r="AX130" t="str">
        <f t="shared" si="5"/>
        <v>No</v>
      </c>
    </row>
    <row r="131" spans="3:50" hidden="1" x14ac:dyDescent="0.25">
      <c r="C131" s="1"/>
      <c r="F131" t="s">
        <v>186</v>
      </c>
      <c r="M131" t="s">
        <v>308</v>
      </c>
      <c r="N131" t="s">
        <v>184</v>
      </c>
      <c r="O131" s="1">
        <v>2.3000000000000001E-10</v>
      </c>
      <c r="P131" t="s">
        <v>187</v>
      </c>
      <c r="R131" t="s">
        <v>186</v>
      </c>
      <c r="X131" t="str">
        <f t="shared" si="3"/>
        <v>No</v>
      </c>
      <c r="AK131" t="str">
        <f t="shared" si="4"/>
        <v>No</v>
      </c>
      <c r="AX131" t="str">
        <f t="shared" si="5"/>
        <v>No</v>
      </c>
    </row>
    <row r="132" spans="3:50" hidden="1" x14ac:dyDescent="0.25">
      <c r="C132" s="1"/>
      <c r="F132" t="s">
        <v>186</v>
      </c>
      <c r="M132" t="s">
        <v>308</v>
      </c>
      <c r="N132" t="s">
        <v>208</v>
      </c>
      <c r="O132" s="1">
        <v>1.4000000000000001E-10</v>
      </c>
      <c r="P132" t="s">
        <v>187</v>
      </c>
      <c r="R132" t="s">
        <v>186</v>
      </c>
      <c r="X132" t="str">
        <f t="shared" si="3"/>
        <v>No</v>
      </c>
      <c r="AK132" t="str">
        <f t="shared" si="4"/>
        <v>No</v>
      </c>
      <c r="AX132" t="str">
        <f t="shared" si="5"/>
        <v>No</v>
      </c>
    </row>
    <row r="133" spans="3:50" hidden="1" x14ac:dyDescent="0.25">
      <c r="C133" s="1"/>
      <c r="F133" t="s">
        <v>186</v>
      </c>
      <c r="M133" t="s">
        <v>406</v>
      </c>
      <c r="N133" t="s">
        <v>184</v>
      </c>
      <c r="O133" s="1">
        <v>1.2E-9</v>
      </c>
      <c r="P133" t="s">
        <v>187</v>
      </c>
      <c r="R133" t="s">
        <v>186</v>
      </c>
      <c r="X133" t="str">
        <f t="shared" ref="X133:X196" si="6">IF(COUNTIF($A$4:$A$288,M133)&gt;0,"Yes","No")</f>
        <v>No</v>
      </c>
      <c r="AK133" t="str">
        <f t="shared" ref="AK133:AK196" si="7">IF(COUNTIF($A$4:$A$288,Z133)&gt;0,"Yes","No")</f>
        <v>No</v>
      </c>
      <c r="AX133" t="str">
        <f t="shared" ref="AX133:AX196" si="8">IF(COUNTIF($A$4:$A$288,AM133)&gt;0,"Yes","No")</f>
        <v>No</v>
      </c>
    </row>
    <row r="134" spans="3:50" hidden="1" x14ac:dyDescent="0.25">
      <c r="C134" s="1"/>
      <c r="F134" t="s">
        <v>186</v>
      </c>
      <c r="M134" t="s">
        <v>406</v>
      </c>
      <c r="N134" t="s">
        <v>208</v>
      </c>
      <c r="O134" s="1">
        <v>3.9E-10</v>
      </c>
      <c r="P134" t="s">
        <v>187</v>
      </c>
      <c r="R134" t="s">
        <v>186</v>
      </c>
      <c r="X134" t="str">
        <f t="shared" si="6"/>
        <v>No</v>
      </c>
      <c r="AK134" t="str">
        <f t="shared" si="7"/>
        <v>No</v>
      </c>
      <c r="AX134" t="str">
        <f t="shared" si="8"/>
        <v>No</v>
      </c>
    </row>
    <row r="135" spans="3:50" hidden="1" x14ac:dyDescent="0.25">
      <c r="C135" s="1"/>
      <c r="F135" t="s">
        <v>186</v>
      </c>
      <c r="M135" t="s">
        <v>309</v>
      </c>
      <c r="N135" t="s">
        <v>184</v>
      </c>
      <c r="O135" s="1">
        <v>2.4999999999999999E-8</v>
      </c>
      <c r="P135" t="s">
        <v>187</v>
      </c>
      <c r="R135" t="s">
        <v>186</v>
      </c>
      <c r="X135" t="str">
        <f t="shared" si="6"/>
        <v>No</v>
      </c>
      <c r="AK135" t="str">
        <f t="shared" si="7"/>
        <v>No</v>
      </c>
      <c r="AX135" t="str">
        <f t="shared" si="8"/>
        <v>No</v>
      </c>
    </row>
    <row r="136" spans="3:50" hidden="1" x14ac:dyDescent="0.25">
      <c r="C136" s="1"/>
      <c r="F136" t="s">
        <v>186</v>
      </c>
      <c r="M136" t="s">
        <v>309</v>
      </c>
      <c r="N136" t="s">
        <v>208</v>
      </c>
      <c r="O136" s="1">
        <v>1.0000000000000001E-9</v>
      </c>
      <c r="P136" t="s">
        <v>187</v>
      </c>
      <c r="R136" t="s">
        <v>186</v>
      </c>
      <c r="X136" t="str">
        <f t="shared" si="6"/>
        <v>No</v>
      </c>
      <c r="AK136" t="str">
        <f t="shared" si="7"/>
        <v>No</v>
      </c>
      <c r="AX136" t="str">
        <f t="shared" si="8"/>
        <v>No</v>
      </c>
    </row>
    <row r="137" spans="3:50" hidden="1" x14ac:dyDescent="0.25">
      <c r="C137" s="1"/>
      <c r="F137" t="s">
        <v>186</v>
      </c>
      <c r="M137" t="s">
        <v>310</v>
      </c>
      <c r="N137" t="s">
        <v>184</v>
      </c>
      <c r="O137" s="1">
        <v>1.1000000000000001E-7</v>
      </c>
      <c r="P137" t="s">
        <v>187</v>
      </c>
      <c r="R137" t="s">
        <v>186</v>
      </c>
      <c r="X137" t="str">
        <f t="shared" si="6"/>
        <v>No</v>
      </c>
      <c r="AK137" t="str">
        <f t="shared" si="7"/>
        <v>No</v>
      </c>
      <c r="AX137" t="str">
        <f t="shared" si="8"/>
        <v>No</v>
      </c>
    </row>
    <row r="138" spans="3:50" hidden="1" x14ac:dyDescent="0.25">
      <c r="C138" s="1"/>
      <c r="F138" t="s">
        <v>186</v>
      </c>
      <c r="M138" t="s">
        <v>310</v>
      </c>
      <c r="N138" t="s">
        <v>208</v>
      </c>
      <c r="O138" s="1">
        <v>4.0999999999999998E-10</v>
      </c>
      <c r="P138" t="s">
        <v>187</v>
      </c>
      <c r="R138" t="s">
        <v>186</v>
      </c>
      <c r="X138" t="str">
        <f t="shared" si="6"/>
        <v>No</v>
      </c>
      <c r="AK138" t="str">
        <f t="shared" si="7"/>
        <v>No</v>
      </c>
      <c r="AX138" t="str">
        <f t="shared" si="8"/>
        <v>No</v>
      </c>
    </row>
    <row r="139" spans="3:50" hidden="1" x14ac:dyDescent="0.25">
      <c r="C139" s="1"/>
      <c r="F139" t="s">
        <v>186</v>
      </c>
      <c r="M139" t="s">
        <v>312</v>
      </c>
      <c r="N139" t="s">
        <v>184</v>
      </c>
      <c r="O139" s="1">
        <v>6.9999999999999997E-7</v>
      </c>
      <c r="P139" t="s">
        <v>187</v>
      </c>
      <c r="R139" t="s">
        <v>186</v>
      </c>
      <c r="X139" t="str">
        <f t="shared" si="6"/>
        <v>No</v>
      </c>
      <c r="AK139" t="str">
        <f t="shared" si="7"/>
        <v>No</v>
      </c>
      <c r="AX139" t="str">
        <f t="shared" si="8"/>
        <v>No</v>
      </c>
    </row>
    <row r="140" spans="3:50" hidden="1" x14ac:dyDescent="0.25">
      <c r="C140" s="1"/>
      <c r="F140" t="s">
        <v>186</v>
      </c>
      <c r="M140" t="s">
        <v>312</v>
      </c>
      <c r="N140" t="s">
        <v>208</v>
      </c>
      <c r="O140" s="1">
        <v>4.3000000000000001E-10</v>
      </c>
      <c r="P140" t="s">
        <v>187</v>
      </c>
      <c r="R140" t="s">
        <v>186</v>
      </c>
      <c r="X140" t="str">
        <f t="shared" si="6"/>
        <v>No</v>
      </c>
      <c r="AK140" t="str">
        <f t="shared" si="7"/>
        <v>No</v>
      </c>
      <c r="AX140" t="str">
        <f t="shared" si="8"/>
        <v>No</v>
      </c>
    </row>
    <row r="141" spans="3:50" hidden="1" x14ac:dyDescent="0.25">
      <c r="C141" s="1"/>
      <c r="F141" t="s">
        <v>186</v>
      </c>
      <c r="M141" t="s">
        <v>407</v>
      </c>
      <c r="N141" t="s">
        <v>184</v>
      </c>
      <c r="O141" s="1">
        <v>2.8000000000000002E-7</v>
      </c>
      <c r="P141" t="s">
        <v>187</v>
      </c>
      <c r="R141" t="s">
        <v>186</v>
      </c>
      <c r="X141" t="str">
        <f t="shared" si="6"/>
        <v>No</v>
      </c>
      <c r="AK141" t="str">
        <f t="shared" si="7"/>
        <v>No</v>
      </c>
      <c r="AX141" t="str">
        <f t="shared" si="8"/>
        <v>No</v>
      </c>
    </row>
    <row r="142" spans="3:50" hidden="1" x14ac:dyDescent="0.25">
      <c r="C142" s="1"/>
      <c r="F142" t="s">
        <v>186</v>
      </c>
      <c r="M142" t="s">
        <v>407</v>
      </c>
      <c r="N142" t="s">
        <v>208</v>
      </c>
      <c r="O142" s="1">
        <v>3.7000000000000001E-10</v>
      </c>
      <c r="P142" t="s">
        <v>187</v>
      </c>
      <c r="R142" t="s">
        <v>186</v>
      </c>
      <c r="X142" t="str">
        <f t="shared" si="6"/>
        <v>No</v>
      </c>
      <c r="AK142" t="str">
        <f t="shared" si="7"/>
        <v>No</v>
      </c>
      <c r="AX142" t="str">
        <f t="shared" si="8"/>
        <v>No</v>
      </c>
    </row>
    <row r="143" spans="3:50" hidden="1" x14ac:dyDescent="0.25">
      <c r="C143" s="1"/>
      <c r="F143" t="s">
        <v>186</v>
      </c>
      <c r="M143" t="s">
        <v>314</v>
      </c>
      <c r="N143" t="s">
        <v>184</v>
      </c>
      <c r="O143" s="1">
        <v>1.2000000000000001E-11</v>
      </c>
      <c r="P143" t="s">
        <v>187</v>
      </c>
      <c r="R143" t="s">
        <v>186</v>
      </c>
      <c r="X143" t="str">
        <f t="shared" si="6"/>
        <v>No</v>
      </c>
      <c r="AK143" t="str">
        <f t="shared" si="7"/>
        <v>No</v>
      </c>
      <c r="AX143" t="str">
        <f t="shared" si="8"/>
        <v>No</v>
      </c>
    </row>
    <row r="144" spans="3:50" hidden="1" x14ac:dyDescent="0.25">
      <c r="C144" s="1"/>
      <c r="F144" t="s">
        <v>186</v>
      </c>
      <c r="M144" t="s">
        <v>314</v>
      </c>
      <c r="N144" t="s">
        <v>208</v>
      </c>
      <c r="O144" s="1">
        <v>1.7999999999999999E-11</v>
      </c>
      <c r="P144" t="s">
        <v>187</v>
      </c>
      <c r="R144" t="s">
        <v>186</v>
      </c>
      <c r="X144" t="str">
        <f t="shared" si="6"/>
        <v>No</v>
      </c>
      <c r="AK144" t="str">
        <f t="shared" si="7"/>
        <v>No</v>
      </c>
      <c r="AX144" t="str">
        <f t="shared" si="8"/>
        <v>No</v>
      </c>
    </row>
    <row r="145" spans="3:50" hidden="1" x14ac:dyDescent="0.25">
      <c r="C145" s="1"/>
      <c r="F145" t="s">
        <v>186</v>
      </c>
      <c r="M145" t="s">
        <v>408</v>
      </c>
      <c r="N145" t="s">
        <v>184</v>
      </c>
      <c r="O145" s="1">
        <v>2.8E-11</v>
      </c>
      <c r="P145" t="s">
        <v>187</v>
      </c>
      <c r="R145" t="s">
        <v>186</v>
      </c>
      <c r="X145" t="str">
        <f t="shared" si="6"/>
        <v>No</v>
      </c>
      <c r="AK145" t="str">
        <f t="shared" si="7"/>
        <v>No</v>
      </c>
      <c r="AX145" t="str">
        <f t="shared" si="8"/>
        <v>No</v>
      </c>
    </row>
    <row r="146" spans="3:50" hidden="1" x14ac:dyDescent="0.25">
      <c r="C146" s="1"/>
      <c r="F146" t="s">
        <v>186</v>
      </c>
      <c r="K146" t="s">
        <v>320</v>
      </c>
      <c r="M146" t="s">
        <v>259</v>
      </c>
      <c r="N146" t="s">
        <v>184</v>
      </c>
      <c r="O146" s="1">
        <v>3.7E-9</v>
      </c>
      <c r="P146" t="s">
        <v>187</v>
      </c>
      <c r="R146" t="s">
        <v>186</v>
      </c>
      <c r="W146" t="s">
        <v>320</v>
      </c>
      <c r="X146" t="str">
        <f t="shared" si="6"/>
        <v>Yes</v>
      </c>
      <c r="AK146" t="str">
        <f t="shared" si="7"/>
        <v>No</v>
      </c>
      <c r="AX146" t="str">
        <f t="shared" si="8"/>
        <v>No</v>
      </c>
    </row>
    <row r="147" spans="3:50" hidden="1" x14ac:dyDescent="0.25">
      <c r="C147" s="1"/>
      <c r="F147" t="s">
        <v>186</v>
      </c>
      <c r="M147" t="s">
        <v>409</v>
      </c>
      <c r="N147" t="s">
        <v>184</v>
      </c>
      <c r="O147" s="1">
        <v>2.5999999999999998E-10</v>
      </c>
      <c r="P147" t="s">
        <v>187</v>
      </c>
      <c r="R147" t="s">
        <v>186</v>
      </c>
      <c r="X147" t="str">
        <f t="shared" si="6"/>
        <v>No</v>
      </c>
      <c r="AK147" t="str">
        <f t="shared" si="7"/>
        <v>No</v>
      </c>
      <c r="AX147" t="str">
        <f t="shared" si="8"/>
        <v>No</v>
      </c>
    </row>
    <row r="148" spans="3:50" hidden="1" x14ac:dyDescent="0.25">
      <c r="C148" s="1"/>
      <c r="F148" t="s">
        <v>186</v>
      </c>
      <c r="K148" t="s">
        <v>410</v>
      </c>
      <c r="M148" t="s">
        <v>322</v>
      </c>
      <c r="N148" t="s">
        <v>184</v>
      </c>
      <c r="O148" s="1">
        <v>2.4000000000000001E-11</v>
      </c>
      <c r="P148" t="s">
        <v>187</v>
      </c>
      <c r="R148" t="s">
        <v>186</v>
      </c>
      <c r="W148" t="s">
        <v>410</v>
      </c>
      <c r="X148" t="str">
        <f t="shared" si="6"/>
        <v>No</v>
      </c>
      <c r="AK148" t="str">
        <f t="shared" si="7"/>
        <v>No</v>
      </c>
      <c r="AX148" t="str">
        <f t="shared" si="8"/>
        <v>No</v>
      </c>
    </row>
    <row r="149" spans="3:50" hidden="1" x14ac:dyDescent="0.25">
      <c r="C149" s="1"/>
      <c r="F149" t="s">
        <v>186</v>
      </c>
      <c r="M149" t="s">
        <v>411</v>
      </c>
      <c r="N149" t="s">
        <v>184</v>
      </c>
      <c r="O149" s="1">
        <v>1.6999999999999999E-9</v>
      </c>
      <c r="P149" t="s">
        <v>187</v>
      </c>
      <c r="R149" t="s">
        <v>186</v>
      </c>
      <c r="X149" t="str">
        <f t="shared" si="6"/>
        <v>No</v>
      </c>
      <c r="AK149" t="str">
        <f t="shared" si="7"/>
        <v>No</v>
      </c>
      <c r="AX149" t="str">
        <f t="shared" si="8"/>
        <v>No</v>
      </c>
    </row>
    <row r="150" spans="3:50" hidden="1" x14ac:dyDescent="0.25">
      <c r="F150" t="s">
        <v>186</v>
      </c>
      <c r="K150" t="s">
        <v>412</v>
      </c>
      <c r="M150" t="s">
        <v>413</v>
      </c>
      <c r="N150" t="s">
        <v>377</v>
      </c>
      <c r="O150">
        <v>0.252345277453289</v>
      </c>
      <c r="P150" t="s">
        <v>414</v>
      </c>
      <c r="R150" t="s">
        <v>186</v>
      </c>
      <c r="W150" t="s">
        <v>412</v>
      </c>
      <c r="X150" t="str">
        <f t="shared" si="6"/>
        <v>No</v>
      </c>
      <c r="AK150" t="str">
        <f t="shared" si="7"/>
        <v>No</v>
      </c>
      <c r="AX150" t="str">
        <f t="shared" si="8"/>
        <v>No</v>
      </c>
    </row>
    <row r="151" spans="3:50" hidden="1" x14ac:dyDescent="0.25">
      <c r="C151" s="1"/>
      <c r="F151" t="s">
        <v>186</v>
      </c>
      <c r="M151" t="s">
        <v>325</v>
      </c>
      <c r="N151" t="s">
        <v>184</v>
      </c>
      <c r="O151" s="1">
        <v>5.5000000000000003E-8</v>
      </c>
      <c r="P151" t="s">
        <v>187</v>
      </c>
      <c r="R151" t="s">
        <v>186</v>
      </c>
      <c r="X151" t="str">
        <f t="shared" si="6"/>
        <v>No</v>
      </c>
      <c r="AK151" t="str">
        <f t="shared" si="7"/>
        <v>No</v>
      </c>
      <c r="AX151" t="str">
        <f t="shared" si="8"/>
        <v>No</v>
      </c>
    </row>
    <row r="152" spans="3:50" hidden="1" x14ac:dyDescent="0.25">
      <c r="C152" s="1"/>
      <c r="F152" t="s">
        <v>186</v>
      </c>
      <c r="M152" t="s">
        <v>325</v>
      </c>
      <c r="N152" t="s">
        <v>208</v>
      </c>
      <c r="O152" s="1">
        <v>5.7999999999999996E-10</v>
      </c>
      <c r="P152" t="s">
        <v>187</v>
      </c>
      <c r="R152" t="s">
        <v>186</v>
      </c>
      <c r="X152" t="str">
        <f t="shared" si="6"/>
        <v>No</v>
      </c>
      <c r="AK152" t="str">
        <f t="shared" si="7"/>
        <v>No</v>
      </c>
      <c r="AX152" t="str">
        <f t="shared" si="8"/>
        <v>No</v>
      </c>
    </row>
    <row r="153" spans="3:50" hidden="1" x14ac:dyDescent="0.25">
      <c r="C153" s="1"/>
      <c r="F153" t="s">
        <v>186</v>
      </c>
      <c r="M153" t="s">
        <v>415</v>
      </c>
      <c r="N153" t="s">
        <v>184</v>
      </c>
      <c r="O153" s="1">
        <v>4.0000000000000002E-9</v>
      </c>
      <c r="P153" t="s">
        <v>187</v>
      </c>
      <c r="R153" t="s">
        <v>186</v>
      </c>
      <c r="X153" t="str">
        <f t="shared" si="6"/>
        <v>No</v>
      </c>
      <c r="AK153" t="str">
        <f t="shared" si="7"/>
        <v>No</v>
      </c>
      <c r="AX153" t="str">
        <f t="shared" si="8"/>
        <v>No</v>
      </c>
    </row>
    <row r="154" spans="3:50" hidden="1" x14ac:dyDescent="0.25">
      <c r="F154" t="s">
        <v>186</v>
      </c>
      <c r="M154" t="s">
        <v>192</v>
      </c>
      <c r="N154" t="s">
        <v>193</v>
      </c>
      <c r="O154">
        <v>5.1700000000000001E-3</v>
      </c>
      <c r="P154" t="s">
        <v>187</v>
      </c>
      <c r="R154" t="s">
        <v>186</v>
      </c>
      <c r="X154" t="str">
        <f t="shared" si="6"/>
        <v>No</v>
      </c>
      <c r="AK154" t="str">
        <f t="shared" si="7"/>
        <v>No</v>
      </c>
      <c r="AX154" t="str">
        <f t="shared" si="8"/>
        <v>No</v>
      </c>
    </row>
    <row r="155" spans="3:50" hidden="1" x14ac:dyDescent="0.25">
      <c r="C155" s="1"/>
      <c r="F155" t="s">
        <v>186</v>
      </c>
      <c r="M155" t="s">
        <v>416</v>
      </c>
      <c r="N155" t="s">
        <v>184</v>
      </c>
      <c r="O155" s="1">
        <v>6.5000000000000003E-9</v>
      </c>
      <c r="P155" t="s">
        <v>187</v>
      </c>
      <c r="R155" t="s">
        <v>186</v>
      </c>
      <c r="X155" t="str">
        <f t="shared" si="6"/>
        <v>No</v>
      </c>
      <c r="AK155" t="str">
        <f t="shared" si="7"/>
        <v>No</v>
      </c>
      <c r="AX155" t="str">
        <f t="shared" si="8"/>
        <v>No</v>
      </c>
    </row>
    <row r="156" spans="3:50" hidden="1" x14ac:dyDescent="0.25">
      <c r="C156" s="1"/>
      <c r="F156" t="s">
        <v>186</v>
      </c>
      <c r="M156" t="s">
        <v>417</v>
      </c>
      <c r="N156" t="s">
        <v>184</v>
      </c>
      <c r="O156" s="1">
        <v>2.7000000000000002E-9</v>
      </c>
      <c r="P156" t="s">
        <v>187</v>
      </c>
      <c r="R156" t="s">
        <v>186</v>
      </c>
      <c r="X156" t="str">
        <f t="shared" si="6"/>
        <v>No</v>
      </c>
      <c r="AK156" t="str">
        <f t="shared" si="7"/>
        <v>No</v>
      </c>
      <c r="AX156" t="str">
        <f t="shared" si="8"/>
        <v>No</v>
      </c>
    </row>
    <row r="157" spans="3:50" hidden="1" x14ac:dyDescent="0.25">
      <c r="C157" s="1"/>
      <c r="F157" t="s">
        <v>186</v>
      </c>
      <c r="M157" t="s">
        <v>418</v>
      </c>
      <c r="N157" t="s">
        <v>184</v>
      </c>
      <c r="O157" s="1">
        <v>4.5E-11</v>
      </c>
      <c r="P157" t="s">
        <v>187</v>
      </c>
      <c r="R157" t="s">
        <v>186</v>
      </c>
      <c r="X157" t="str">
        <f t="shared" si="6"/>
        <v>No</v>
      </c>
      <c r="AK157" t="str">
        <f t="shared" si="7"/>
        <v>No</v>
      </c>
      <c r="AX157" t="str">
        <f t="shared" si="8"/>
        <v>No</v>
      </c>
    </row>
    <row r="158" spans="3:50" hidden="1" x14ac:dyDescent="0.25">
      <c r="C158" s="1"/>
      <c r="F158" t="s">
        <v>186</v>
      </c>
      <c r="M158" t="s">
        <v>329</v>
      </c>
      <c r="N158" t="s">
        <v>184</v>
      </c>
      <c r="O158" s="1">
        <v>1.9999999999999999E-7</v>
      </c>
      <c r="P158" t="s">
        <v>187</v>
      </c>
      <c r="R158" t="s">
        <v>186</v>
      </c>
      <c r="X158" t="str">
        <f t="shared" si="6"/>
        <v>No</v>
      </c>
      <c r="AK158" t="str">
        <f t="shared" si="7"/>
        <v>No</v>
      </c>
      <c r="AX158" t="str">
        <f t="shared" si="8"/>
        <v>No</v>
      </c>
    </row>
    <row r="159" spans="3:50" hidden="1" x14ac:dyDescent="0.25">
      <c r="C159" s="1"/>
      <c r="F159" t="s">
        <v>186</v>
      </c>
      <c r="M159" t="s">
        <v>329</v>
      </c>
      <c r="N159" t="s">
        <v>208</v>
      </c>
      <c r="O159" s="1">
        <v>9.7999999999999992E-10</v>
      </c>
      <c r="P159" t="s">
        <v>187</v>
      </c>
      <c r="R159" t="s">
        <v>186</v>
      </c>
      <c r="X159" t="str">
        <f t="shared" si="6"/>
        <v>No</v>
      </c>
      <c r="AK159" t="str">
        <f t="shared" si="7"/>
        <v>No</v>
      </c>
      <c r="AX159" t="str">
        <f t="shared" si="8"/>
        <v>No</v>
      </c>
    </row>
    <row r="160" spans="3:50" hidden="1" x14ac:dyDescent="0.25">
      <c r="C160" s="1"/>
      <c r="F160" t="s">
        <v>186</v>
      </c>
      <c r="M160" t="s">
        <v>419</v>
      </c>
      <c r="N160" t="s">
        <v>184</v>
      </c>
      <c r="O160" s="1">
        <v>6.0999999999999998E-7</v>
      </c>
      <c r="P160" t="s">
        <v>187</v>
      </c>
      <c r="R160" t="s">
        <v>186</v>
      </c>
      <c r="X160" t="str">
        <f t="shared" si="6"/>
        <v>No</v>
      </c>
      <c r="AK160" t="str">
        <f t="shared" si="7"/>
        <v>No</v>
      </c>
      <c r="AX160" t="str">
        <f t="shared" si="8"/>
        <v>No</v>
      </c>
    </row>
    <row r="161" spans="3:50" hidden="1" x14ac:dyDescent="0.25">
      <c r="C161" s="1"/>
      <c r="F161" t="s">
        <v>186</v>
      </c>
      <c r="M161" t="s">
        <v>419</v>
      </c>
      <c r="N161" t="s">
        <v>208</v>
      </c>
      <c r="O161" s="1">
        <v>3.4999999999999998E-10</v>
      </c>
      <c r="P161" t="s">
        <v>187</v>
      </c>
      <c r="R161" t="s">
        <v>186</v>
      </c>
      <c r="X161" t="str">
        <f t="shared" si="6"/>
        <v>No</v>
      </c>
      <c r="AK161" t="str">
        <f t="shared" si="7"/>
        <v>No</v>
      </c>
      <c r="AX161" t="str">
        <f t="shared" si="8"/>
        <v>No</v>
      </c>
    </row>
    <row r="162" spans="3:50" hidden="1" x14ac:dyDescent="0.25">
      <c r="C162" s="1"/>
      <c r="F162" t="s">
        <v>186</v>
      </c>
      <c r="M162" t="s">
        <v>420</v>
      </c>
      <c r="N162" t="s">
        <v>184</v>
      </c>
      <c r="O162" s="1">
        <v>4.26875E-12</v>
      </c>
      <c r="P162" t="s">
        <v>187</v>
      </c>
      <c r="R162" t="s">
        <v>186</v>
      </c>
      <c r="X162" t="str">
        <f t="shared" si="6"/>
        <v>No</v>
      </c>
      <c r="AK162" t="str">
        <f t="shared" si="7"/>
        <v>No</v>
      </c>
      <c r="AX162" t="str">
        <f t="shared" si="8"/>
        <v>No</v>
      </c>
    </row>
    <row r="163" spans="3:50" hidden="1" x14ac:dyDescent="0.25">
      <c r="C163" s="1"/>
      <c r="F163" t="s">
        <v>186</v>
      </c>
      <c r="M163" t="s">
        <v>331</v>
      </c>
      <c r="N163" t="s">
        <v>184</v>
      </c>
      <c r="O163" s="1">
        <v>1.4999999999999999E-8</v>
      </c>
      <c r="P163" t="s">
        <v>187</v>
      </c>
      <c r="R163" t="s">
        <v>186</v>
      </c>
      <c r="X163" t="str">
        <f t="shared" si="6"/>
        <v>No</v>
      </c>
      <c r="AK163" t="str">
        <f t="shared" si="7"/>
        <v>No</v>
      </c>
      <c r="AX163" t="str">
        <f t="shared" si="8"/>
        <v>No</v>
      </c>
    </row>
    <row r="164" spans="3:50" hidden="1" x14ac:dyDescent="0.25">
      <c r="C164" s="1"/>
      <c r="F164" t="s">
        <v>186</v>
      </c>
      <c r="M164" t="s">
        <v>331</v>
      </c>
      <c r="N164" t="s">
        <v>208</v>
      </c>
      <c r="O164" s="1">
        <v>2.4999999999999999E-8</v>
      </c>
      <c r="P164" t="s">
        <v>187</v>
      </c>
      <c r="R164" t="s">
        <v>186</v>
      </c>
      <c r="X164" t="str">
        <f t="shared" si="6"/>
        <v>No</v>
      </c>
      <c r="AK164" t="str">
        <f t="shared" si="7"/>
        <v>No</v>
      </c>
      <c r="AX164" t="str">
        <f t="shared" si="8"/>
        <v>No</v>
      </c>
    </row>
    <row r="165" spans="3:50" hidden="1" x14ac:dyDescent="0.25">
      <c r="C165" s="1"/>
      <c r="F165" t="s">
        <v>186</v>
      </c>
      <c r="M165" t="s">
        <v>333</v>
      </c>
      <c r="N165" t="s">
        <v>184</v>
      </c>
      <c r="O165" s="1">
        <v>6.9E-10</v>
      </c>
      <c r="P165" t="s">
        <v>187</v>
      </c>
      <c r="R165" t="s">
        <v>186</v>
      </c>
      <c r="X165" t="str">
        <f t="shared" si="6"/>
        <v>No</v>
      </c>
      <c r="AK165" t="str">
        <f t="shared" si="7"/>
        <v>No</v>
      </c>
      <c r="AX165" t="str">
        <f t="shared" si="8"/>
        <v>No</v>
      </c>
    </row>
    <row r="166" spans="3:50" hidden="1" x14ac:dyDescent="0.25">
      <c r="C166" s="1"/>
      <c r="F166" t="s">
        <v>186</v>
      </c>
      <c r="M166" t="s">
        <v>336</v>
      </c>
      <c r="N166" t="s">
        <v>184</v>
      </c>
      <c r="O166" s="1">
        <v>1.2000000000000001E-11</v>
      </c>
      <c r="P166" t="s">
        <v>187</v>
      </c>
      <c r="R166" t="s">
        <v>186</v>
      </c>
      <c r="X166" t="str">
        <f t="shared" si="6"/>
        <v>No</v>
      </c>
      <c r="AK166" t="str">
        <f t="shared" si="7"/>
        <v>No</v>
      </c>
      <c r="AX166" t="str">
        <f t="shared" si="8"/>
        <v>No</v>
      </c>
    </row>
    <row r="167" spans="3:50" hidden="1" x14ac:dyDescent="0.25">
      <c r="C167" s="1"/>
      <c r="F167" t="s">
        <v>186</v>
      </c>
      <c r="M167" t="s">
        <v>336</v>
      </c>
      <c r="N167" t="s">
        <v>208</v>
      </c>
      <c r="O167" s="1">
        <v>7.5999999999999999E-13</v>
      </c>
      <c r="P167" t="s">
        <v>187</v>
      </c>
      <c r="R167" t="s">
        <v>186</v>
      </c>
      <c r="X167" t="str">
        <f t="shared" si="6"/>
        <v>No</v>
      </c>
      <c r="AK167" t="str">
        <f t="shared" si="7"/>
        <v>No</v>
      </c>
      <c r="AX167" t="str">
        <f t="shared" si="8"/>
        <v>No</v>
      </c>
    </row>
    <row r="168" spans="3:50" hidden="1" x14ac:dyDescent="0.25">
      <c r="C168" s="1"/>
      <c r="F168" t="s">
        <v>186</v>
      </c>
      <c r="M168" t="s">
        <v>340</v>
      </c>
      <c r="N168" t="s">
        <v>184</v>
      </c>
      <c r="O168" s="1">
        <v>3.4999999999999998E-7</v>
      </c>
      <c r="P168" t="s">
        <v>187</v>
      </c>
      <c r="R168" t="s">
        <v>186</v>
      </c>
      <c r="X168" t="str">
        <f t="shared" si="6"/>
        <v>No</v>
      </c>
      <c r="AK168" t="str">
        <f t="shared" si="7"/>
        <v>No</v>
      </c>
      <c r="AX168" t="str">
        <f t="shared" si="8"/>
        <v>No</v>
      </c>
    </row>
    <row r="169" spans="3:50" hidden="1" x14ac:dyDescent="0.25">
      <c r="F169" t="s">
        <v>186</v>
      </c>
      <c r="K169" t="s">
        <v>421</v>
      </c>
      <c r="M169" t="s">
        <v>422</v>
      </c>
      <c r="N169" t="s">
        <v>377</v>
      </c>
      <c r="O169">
        <v>0.57008667085986098</v>
      </c>
      <c r="P169" t="s">
        <v>414</v>
      </c>
      <c r="R169" t="s">
        <v>186</v>
      </c>
      <c r="W169" t="s">
        <v>421</v>
      </c>
      <c r="X169" t="str">
        <f t="shared" si="6"/>
        <v>No</v>
      </c>
      <c r="AK169" t="str">
        <f t="shared" si="7"/>
        <v>No</v>
      </c>
      <c r="AX169" t="str">
        <f t="shared" si="8"/>
        <v>No</v>
      </c>
    </row>
    <row r="170" spans="3:50" hidden="1" x14ac:dyDescent="0.25">
      <c r="C170" s="1"/>
      <c r="F170" t="s">
        <v>186</v>
      </c>
      <c r="M170" t="s">
        <v>423</v>
      </c>
      <c r="N170" t="s">
        <v>184</v>
      </c>
      <c r="O170" s="1">
        <v>3.5000000000000002E-11</v>
      </c>
      <c r="P170" t="s">
        <v>187</v>
      </c>
      <c r="R170" t="s">
        <v>186</v>
      </c>
      <c r="X170" t="str">
        <f t="shared" si="6"/>
        <v>No</v>
      </c>
      <c r="AK170" t="str">
        <f t="shared" si="7"/>
        <v>No</v>
      </c>
      <c r="AX170" t="str">
        <f t="shared" si="8"/>
        <v>No</v>
      </c>
    </row>
    <row r="171" spans="3:50" hidden="1" x14ac:dyDescent="0.25">
      <c r="C171" s="1"/>
      <c r="F171" t="s">
        <v>186</v>
      </c>
      <c r="M171" t="s">
        <v>342</v>
      </c>
      <c r="N171" t="s">
        <v>184</v>
      </c>
      <c r="O171" s="1">
        <v>1.0999999999999999E-8</v>
      </c>
      <c r="P171" t="s">
        <v>187</v>
      </c>
      <c r="R171" t="s">
        <v>186</v>
      </c>
      <c r="X171" t="str">
        <f t="shared" si="6"/>
        <v>No</v>
      </c>
      <c r="AK171" t="str">
        <f t="shared" si="7"/>
        <v>No</v>
      </c>
      <c r="AX171" t="str">
        <f t="shared" si="8"/>
        <v>No</v>
      </c>
    </row>
    <row r="172" spans="3:50" hidden="1" x14ac:dyDescent="0.25">
      <c r="C172" s="1"/>
      <c r="F172" t="s">
        <v>186</v>
      </c>
      <c r="M172" t="s">
        <v>285</v>
      </c>
      <c r="N172" t="s">
        <v>184</v>
      </c>
      <c r="O172" s="1">
        <v>1.0999999999999999E-8</v>
      </c>
      <c r="P172" t="s">
        <v>187</v>
      </c>
      <c r="R172" t="s">
        <v>186</v>
      </c>
      <c r="X172" t="str">
        <f t="shared" si="6"/>
        <v>Yes</v>
      </c>
      <c r="AK172" t="str">
        <f t="shared" si="7"/>
        <v>No</v>
      </c>
      <c r="AX172" t="str">
        <f t="shared" si="8"/>
        <v>No</v>
      </c>
    </row>
    <row r="173" spans="3:50" hidden="1" x14ac:dyDescent="0.25">
      <c r="C173" s="1"/>
      <c r="F173" t="s">
        <v>186</v>
      </c>
      <c r="M173" t="s">
        <v>424</v>
      </c>
      <c r="N173" t="s">
        <v>184</v>
      </c>
      <c r="O173" s="1">
        <v>9.0999999999999996E-12</v>
      </c>
      <c r="P173" t="s">
        <v>187</v>
      </c>
      <c r="R173" t="s">
        <v>186</v>
      </c>
      <c r="X173" t="str">
        <f t="shared" si="6"/>
        <v>No</v>
      </c>
      <c r="AK173" t="str">
        <f t="shared" si="7"/>
        <v>No</v>
      </c>
      <c r="AX173" t="str">
        <f t="shared" si="8"/>
        <v>No</v>
      </c>
    </row>
    <row r="174" spans="3:50" hidden="1" x14ac:dyDescent="0.25">
      <c r="C174" s="1"/>
      <c r="F174" t="s">
        <v>186</v>
      </c>
      <c r="M174" t="s">
        <v>425</v>
      </c>
      <c r="N174" t="s">
        <v>184</v>
      </c>
      <c r="O174" s="1">
        <v>9.0999999999999996E-12</v>
      </c>
      <c r="P174" t="s">
        <v>187</v>
      </c>
      <c r="R174" t="s">
        <v>186</v>
      </c>
      <c r="X174" t="str">
        <f t="shared" si="6"/>
        <v>No</v>
      </c>
      <c r="AK174" t="str">
        <f t="shared" si="7"/>
        <v>No</v>
      </c>
      <c r="AX174" t="str">
        <f t="shared" si="8"/>
        <v>No</v>
      </c>
    </row>
    <row r="175" spans="3:50" hidden="1" x14ac:dyDescent="0.25">
      <c r="C175" s="1"/>
      <c r="F175" t="s">
        <v>186</v>
      </c>
      <c r="M175" t="s">
        <v>426</v>
      </c>
      <c r="N175" t="s">
        <v>184</v>
      </c>
      <c r="O175" s="1">
        <v>9.0999999999999996E-12</v>
      </c>
      <c r="P175" t="s">
        <v>187</v>
      </c>
      <c r="R175" t="s">
        <v>186</v>
      </c>
      <c r="X175" t="str">
        <f t="shared" si="6"/>
        <v>No</v>
      </c>
      <c r="AK175" t="str">
        <f t="shared" si="7"/>
        <v>No</v>
      </c>
      <c r="AX175" t="str">
        <f t="shared" si="8"/>
        <v>No</v>
      </c>
    </row>
    <row r="176" spans="3:50" hidden="1" x14ac:dyDescent="0.25">
      <c r="C176" s="1"/>
      <c r="F176" t="s">
        <v>186</v>
      </c>
      <c r="M176" t="s">
        <v>427</v>
      </c>
      <c r="N176" t="s">
        <v>184</v>
      </c>
      <c r="O176" s="1">
        <v>9.0999999999999996E-12</v>
      </c>
      <c r="P176" t="s">
        <v>187</v>
      </c>
      <c r="R176" t="s">
        <v>186</v>
      </c>
      <c r="X176" t="str">
        <f t="shared" si="6"/>
        <v>No</v>
      </c>
      <c r="AK176" t="str">
        <f t="shared" si="7"/>
        <v>No</v>
      </c>
      <c r="AX176" t="str">
        <f t="shared" si="8"/>
        <v>No</v>
      </c>
    </row>
    <row r="177" spans="3:50" hidden="1" x14ac:dyDescent="0.25">
      <c r="C177" s="1"/>
      <c r="F177" t="s">
        <v>186</v>
      </c>
      <c r="M177" t="s">
        <v>344</v>
      </c>
      <c r="N177" t="s">
        <v>184</v>
      </c>
      <c r="O177" s="1">
        <v>1.3E-6</v>
      </c>
      <c r="P177" t="s">
        <v>187</v>
      </c>
      <c r="R177" t="s">
        <v>186</v>
      </c>
      <c r="X177" t="str">
        <f t="shared" si="6"/>
        <v>No</v>
      </c>
      <c r="AK177" t="str">
        <f t="shared" si="7"/>
        <v>No</v>
      </c>
      <c r="AX177" t="str">
        <f t="shared" si="8"/>
        <v>No</v>
      </c>
    </row>
    <row r="178" spans="3:50" hidden="1" x14ac:dyDescent="0.25">
      <c r="C178" s="1"/>
      <c r="F178" t="s">
        <v>186</v>
      </c>
      <c r="M178" t="s">
        <v>344</v>
      </c>
      <c r="N178" t="s">
        <v>208</v>
      </c>
      <c r="O178" s="1">
        <v>7.4000000000000003E-10</v>
      </c>
      <c r="P178" t="s">
        <v>187</v>
      </c>
      <c r="R178" t="s">
        <v>186</v>
      </c>
      <c r="X178" t="str">
        <f t="shared" si="6"/>
        <v>No</v>
      </c>
      <c r="AK178" t="str">
        <f t="shared" si="7"/>
        <v>No</v>
      </c>
      <c r="AX178" t="str">
        <f t="shared" si="8"/>
        <v>No</v>
      </c>
    </row>
    <row r="179" spans="3:50" hidden="1" x14ac:dyDescent="0.25">
      <c r="C179" s="1"/>
      <c r="F179" t="s">
        <v>186</v>
      </c>
      <c r="M179" t="s">
        <v>346</v>
      </c>
      <c r="N179" t="s">
        <v>184</v>
      </c>
      <c r="O179" s="1">
        <v>4.2999999999999999E-13</v>
      </c>
      <c r="P179" t="s">
        <v>187</v>
      </c>
      <c r="R179" t="s">
        <v>186</v>
      </c>
      <c r="X179" t="str">
        <f t="shared" si="6"/>
        <v>No</v>
      </c>
      <c r="AK179" t="str">
        <f t="shared" si="7"/>
        <v>No</v>
      </c>
      <c r="AX179" t="str">
        <f t="shared" si="8"/>
        <v>No</v>
      </c>
    </row>
    <row r="180" spans="3:50" hidden="1" x14ac:dyDescent="0.25">
      <c r="C180" s="1"/>
      <c r="F180" t="s">
        <v>186</v>
      </c>
      <c r="M180" t="s">
        <v>349</v>
      </c>
      <c r="N180" t="s">
        <v>184</v>
      </c>
      <c r="O180" s="1">
        <v>2.3999999999999998E-7</v>
      </c>
      <c r="P180" t="s">
        <v>187</v>
      </c>
      <c r="R180" t="s">
        <v>186</v>
      </c>
      <c r="X180" t="str">
        <f t="shared" si="6"/>
        <v>No</v>
      </c>
      <c r="AK180" t="str">
        <f t="shared" si="7"/>
        <v>No</v>
      </c>
      <c r="AX180" t="str">
        <f t="shared" si="8"/>
        <v>No</v>
      </c>
    </row>
    <row r="181" spans="3:50" hidden="1" x14ac:dyDescent="0.25">
      <c r="C181" s="1"/>
      <c r="F181" t="s">
        <v>186</v>
      </c>
      <c r="M181" t="s">
        <v>428</v>
      </c>
      <c r="N181" t="s">
        <v>184</v>
      </c>
      <c r="O181" s="1">
        <v>2.7999999999999999E-8</v>
      </c>
      <c r="P181" t="s">
        <v>187</v>
      </c>
      <c r="R181" t="s">
        <v>186</v>
      </c>
      <c r="X181" t="str">
        <f t="shared" si="6"/>
        <v>No</v>
      </c>
      <c r="AK181" t="str">
        <f t="shared" si="7"/>
        <v>No</v>
      </c>
      <c r="AX181" t="str">
        <f t="shared" si="8"/>
        <v>No</v>
      </c>
    </row>
    <row r="182" spans="3:50" hidden="1" x14ac:dyDescent="0.25">
      <c r="C182" s="1"/>
      <c r="F182" t="s">
        <v>186</v>
      </c>
      <c r="M182" t="s">
        <v>428</v>
      </c>
      <c r="N182" t="s">
        <v>208</v>
      </c>
      <c r="O182" s="1">
        <v>6.0000000000000003E-12</v>
      </c>
      <c r="P182" t="s">
        <v>187</v>
      </c>
      <c r="R182" t="s">
        <v>186</v>
      </c>
      <c r="X182" t="str">
        <f t="shared" si="6"/>
        <v>No</v>
      </c>
      <c r="AK182" t="str">
        <f t="shared" si="7"/>
        <v>No</v>
      </c>
      <c r="AX182" t="str">
        <f t="shared" si="8"/>
        <v>No</v>
      </c>
    </row>
    <row r="183" spans="3:50" hidden="1" x14ac:dyDescent="0.25">
      <c r="C183" s="1"/>
      <c r="F183" t="s">
        <v>186</v>
      </c>
      <c r="M183" t="s">
        <v>429</v>
      </c>
      <c r="N183" t="s">
        <v>184</v>
      </c>
      <c r="O183" s="1">
        <v>2.2000000000000001E-6</v>
      </c>
      <c r="P183" t="s">
        <v>187</v>
      </c>
      <c r="R183" t="s">
        <v>186</v>
      </c>
      <c r="X183" t="str">
        <f t="shared" si="6"/>
        <v>No</v>
      </c>
      <c r="AK183" t="str">
        <f t="shared" si="7"/>
        <v>No</v>
      </c>
      <c r="AX183" t="str">
        <f t="shared" si="8"/>
        <v>No</v>
      </c>
    </row>
    <row r="184" spans="3:50" hidden="1" x14ac:dyDescent="0.25">
      <c r="C184" s="1"/>
      <c r="F184" t="s">
        <v>186</v>
      </c>
      <c r="M184" t="s">
        <v>350</v>
      </c>
      <c r="N184" t="s">
        <v>184</v>
      </c>
      <c r="O184" s="1">
        <v>7.3E-7</v>
      </c>
      <c r="P184" t="s">
        <v>187</v>
      </c>
      <c r="R184" t="s">
        <v>186</v>
      </c>
      <c r="X184" t="str">
        <f t="shared" si="6"/>
        <v>No</v>
      </c>
      <c r="AK184" t="str">
        <f t="shared" si="7"/>
        <v>No</v>
      </c>
      <c r="AX184" t="str">
        <f t="shared" si="8"/>
        <v>No</v>
      </c>
    </row>
    <row r="185" spans="3:50" hidden="1" x14ac:dyDescent="0.25">
      <c r="C185" s="1"/>
      <c r="F185" t="s">
        <v>186</v>
      </c>
      <c r="M185" t="s">
        <v>350</v>
      </c>
      <c r="N185" t="s">
        <v>208</v>
      </c>
      <c r="O185" s="1">
        <v>1.3000000000000001E-8</v>
      </c>
      <c r="P185" t="s">
        <v>187</v>
      </c>
      <c r="R185" t="s">
        <v>186</v>
      </c>
      <c r="X185" t="str">
        <f t="shared" si="6"/>
        <v>No</v>
      </c>
      <c r="AK185" t="str">
        <f t="shared" si="7"/>
        <v>No</v>
      </c>
      <c r="AX185" t="str">
        <f t="shared" si="8"/>
        <v>No</v>
      </c>
    </row>
    <row r="186" spans="3:50" hidden="1" x14ac:dyDescent="0.25">
      <c r="C186" s="1"/>
      <c r="F186" t="s">
        <v>186</v>
      </c>
      <c r="M186" t="s">
        <v>353</v>
      </c>
      <c r="N186" t="s">
        <v>184</v>
      </c>
      <c r="O186" s="1">
        <v>1.5E-11</v>
      </c>
      <c r="P186" t="s">
        <v>187</v>
      </c>
      <c r="R186" t="s">
        <v>186</v>
      </c>
      <c r="X186" t="str">
        <f t="shared" si="6"/>
        <v>No</v>
      </c>
      <c r="AK186" t="str">
        <f t="shared" si="7"/>
        <v>No</v>
      </c>
      <c r="AX186" t="str">
        <f t="shared" si="8"/>
        <v>No</v>
      </c>
    </row>
    <row r="187" spans="3:50" hidden="1" x14ac:dyDescent="0.25">
      <c r="C187" s="1"/>
      <c r="F187" t="s">
        <v>186</v>
      </c>
      <c r="M187" t="s">
        <v>430</v>
      </c>
      <c r="N187" t="s">
        <v>184</v>
      </c>
      <c r="O187" s="1">
        <v>1.3E-11</v>
      </c>
      <c r="P187" t="s">
        <v>187</v>
      </c>
      <c r="R187" t="s">
        <v>186</v>
      </c>
      <c r="X187" t="str">
        <f t="shared" si="6"/>
        <v>No</v>
      </c>
      <c r="AK187" t="str">
        <f t="shared" si="7"/>
        <v>No</v>
      </c>
      <c r="AX187" t="str">
        <f t="shared" si="8"/>
        <v>No</v>
      </c>
    </row>
    <row r="188" spans="3:50" hidden="1" x14ac:dyDescent="0.25">
      <c r="C188" s="1"/>
      <c r="F188" t="s">
        <v>186</v>
      </c>
      <c r="M188" t="s">
        <v>431</v>
      </c>
      <c r="N188" t="s">
        <v>184</v>
      </c>
      <c r="O188" s="1">
        <v>4.8E-9</v>
      </c>
      <c r="P188" t="s">
        <v>187</v>
      </c>
      <c r="R188" t="s">
        <v>186</v>
      </c>
      <c r="X188" t="str">
        <f t="shared" si="6"/>
        <v>No</v>
      </c>
      <c r="AK188" t="str">
        <f t="shared" si="7"/>
        <v>No</v>
      </c>
      <c r="AX188" t="str">
        <f t="shared" si="8"/>
        <v>No</v>
      </c>
    </row>
    <row r="189" spans="3:50" hidden="1" x14ac:dyDescent="0.25">
      <c r="C189" s="1"/>
      <c r="F189" t="s">
        <v>186</v>
      </c>
      <c r="M189" t="s">
        <v>431</v>
      </c>
      <c r="N189" t="s">
        <v>208</v>
      </c>
      <c r="O189" s="1">
        <v>5.4E-10</v>
      </c>
      <c r="P189" t="s">
        <v>187</v>
      </c>
      <c r="R189" t="s">
        <v>186</v>
      </c>
      <c r="X189" t="str">
        <f t="shared" si="6"/>
        <v>No</v>
      </c>
      <c r="AK189" t="str">
        <f t="shared" si="7"/>
        <v>No</v>
      </c>
      <c r="AX189" t="str">
        <f t="shared" si="8"/>
        <v>No</v>
      </c>
    </row>
    <row r="190" spans="3:50" hidden="1" x14ac:dyDescent="0.25">
      <c r="F190" t="s">
        <v>186</v>
      </c>
      <c r="K190" t="s">
        <v>432</v>
      </c>
      <c r="M190" t="s">
        <v>433</v>
      </c>
      <c r="N190" t="s">
        <v>377</v>
      </c>
      <c r="O190">
        <v>0.112458221473748</v>
      </c>
      <c r="P190" t="s">
        <v>414</v>
      </c>
      <c r="R190" t="s">
        <v>186</v>
      </c>
      <c r="W190" t="s">
        <v>432</v>
      </c>
      <c r="X190" t="str">
        <f t="shared" si="6"/>
        <v>No</v>
      </c>
      <c r="AK190" t="str">
        <f t="shared" si="7"/>
        <v>No</v>
      </c>
      <c r="AX190" t="str">
        <f t="shared" si="8"/>
        <v>No</v>
      </c>
    </row>
    <row r="191" spans="3:50" hidden="1" x14ac:dyDescent="0.25">
      <c r="C191" s="1"/>
      <c r="F191" t="s">
        <v>186</v>
      </c>
      <c r="M191" t="s">
        <v>354</v>
      </c>
      <c r="N191" t="s">
        <v>184</v>
      </c>
      <c r="O191" s="1">
        <v>2.2999999999999999E-9</v>
      </c>
      <c r="P191" t="s">
        <v>187</v>
      </c>
      <c r="R191" t="s">
        <v>186</v>
      </c>
      <c r="X191" t="str">
        <f t="shared" si="6"/>
        <v>No</v>
      </c>
      <c r="AK191" t="str">
        <f t="shared" si="7"/>
        <v>No</v>
      </c>
      <c r="AX191" t="str">
        <f t="shared" si="8"/>
        <v>No</v>
      </c>
    </row>
    <row r="192" spans="3:50" hidden="1" x14ac:dyDescent="0.25">
      <c r="C192" s="1"/>
      <c r="F192" t="s">
        <v>186</v>
      </c>
      <c r="M192" t="s">
        <v>354</v>
      </c>
      <c r="N192" t="s">
        <v>208</v>
      </c>
      <c r="O192" s="1">
        <v>1.6E-11</v>
      </c>
      <c r="P192" t="s">
        <v>187</v>
      </c>
      <c r="R192" t="s">
        <v>186</v>
      </c>
      <c r="X192" t="str">
        <f t="shared" si="6"/>
        <v>No</v>
      </c>
      <c r="AK192" t="str">
        <f t="shared" si="7"/>
        <v>No</v>
      </c>
      <c r="AX192" t="str">
        <f t="shared" si="8"/>
        <v>No</v>
      </c>
    </row>
    <row r="193" spans="3:50" hidden="1" x14ac:dyDescent="0.25">
      <c r="C193" s="1"/>
      <c r="F193" t="s">
        <v>186</v>
      </c>
      <c r="M193" t="s">
        <v>434</v>
      </c>
      <c r="N193" t="s">
        <v>208</v>
      </c>
      <c r="O193" s="1">
        <v>1.0999999999999999E-9</v>
      </c>
      <c r="P193" t="s">
        <v>187</v>
      </c>
      <c r="R193" t="s">
        <v>186</v>
      </c>
      <c r="X193" t="str">
        <f t="shared" si="6"/>
        <v>No</v>
      </c>
      <c r="AK193" t="str">
        <f t="shared" si="7"/>
        <v>No</v>
      </c>
      <c r="AX193" t="str">
        <f t="shared" si="8"/>
        <v>No</v>
      </c>
    </row>
    <row r="194" spans="3:50" hidden="1" x14ac:dyDescent="0.25">
      <c r="F194" t="s">
        <v>186</v>
      </c>
      <c r="K194" t="s">
        <v>435</v>
      </c>
      <c r="M194" t="s">
        <v>436</v>
      </c>
      <c r="N194" t="s">
        <v>377</v>
      </c>
      <c r="O194">
        <v>4.90831775366809E-2</v>
      </c>
      <c r="P194" t="s">
        <v>414</v>
      </c>
      <c r="R194" t="s">
        <v>186</v>
      </c>
      <c r="W194" t="s">
        <v>435</v>
      </c>
      <c r="X194" t="str">
        <f t="shared" si="6"/>
        <v>No</v>
      </c>
      <c r="AK194" t="str">
        <f t="shared" si="7"/>
        <v>No</v>
      </c>
      <c r="AX194" t="str">
        <f t="shared" si="8"/>
        <v>No</v>
      </c>
    </row>
    <row r="195" spans="3:50" hidden="1" x14ac:dyDescent="0.25">
      <c r="C195" s="1"/>
      <c r="F195" t="s">
        <v>186</v>
      </c>
      <c r="M195" t="s">
        <v>437</v>
      </c>
      <c r="N195" t="s">
        <v>184</v>
      </c>
      <c r="O195" s="1">
        <v>3.7999999999999998E-11</v>
      </c>
      <c r="P195" t="s">
        <v>187</v>
      </c>
      <c r="R195" t="s">
        <v>186</v>
      </c>
      <c r="X195" t="str">
        <f t="shared" si="6"/>
        <v>No</v>
      </c>
      <c r="AK195" t="str">
        <f t="shared" si="7"/>
        <v>No</v>
      </c>
      <c r="AX195" t="str">
        <f t="shared" si="8"/>
        <v>No</v>
      </c>
    </row>
    <row r="196" spans="3:50" hidden="1" x14ac:dyDescent="0.25">
      <c r="C196" s="1"/>
      <c r="F196" t="s">
        <v>186</v>
      </c>
      <c r="M196" t="s">
        <v>355</v>
      </c>
      <c r="N196" t="s">
        <v>208</v>
      </c>
      <c r="O196" s="1">
        <v>2.0999999999999999E-11</v>
      </c>
      <c r="P196" t="s">
        <v>187</v>
      </c>
      <c r="R196" t="s">
        <v>186</v>
      </c>
      <c r="X196" t="str">
        <f t="shared" si="6"/>
        <v>No</v>
      </c>
      <c r="AK196" t="str">
        <f t="shared" si="7"/>
        <v>No</v>
      </c>
      <c r="AX196" t="str">
        <f t="shared" si="8"/>
        <v>No</v>
      </c>
    </row>
    <row r="197" spans="3:50" hidden="1" x14ac:dyDescent="0.25">
      <c r="C197" s="1"/>
      <c r="F197" t="s">
        <v>186</v>
      </c>
      <c r="M197" t="s">
        <v>357</v>
      </c>
      <c r="N197" t="s">
        <v>184</v>
      </c>
      <c r="O197" s="1">
        <v>5.4000000000000004E-9</v>
      </c>
      <c r="P197" t="s">
        <v>187</v>
      </c>
      <c r="R197" t="s">
        <v>186</v>
      </c>
      <c r="X197" t="str">
        <f t="shared" ref="X197:X260" si="9">IF(COUNTIF($A$4:$A$288,M197)&gt;0,"Yes","No")</f>
        <v>No</v>
      </c>
      <c r="AK197" t="str">
        <f t="shared" ref="AK197:AK260" si="10">IF(COUNTIF($A$4:$A$288,Z197)&gt;0,"Yes","No")</f>
        <v>No</v>
      </c>
      <c r="AX197" t="str">
        <f t="shared" ref="AX197:AX260" si="11">IF(COUNTIF($A$4:$A$288,AM197)&gt;0,"Yes","No")</f>
        <v>No</v>
      </c>
    </row>
    <row r="198" spans="3:50" hidden="1" x14ac:dyDescent="0.25">
      <c r="C198" s="1"/>
      <c r="F198" t="s">
        <v>186</v>
      </c>
      <c r="M198" t="s">
        <v>357</v>
      </c>
      <c r="N198" t="s">
        <v>208</v>
      </c>
      <c r="O198" s="1">
        <v>4.1000000000000003E-9</v>
      </c>
      <c r="P198" t="s">
        <v>187</v>
      </c>
      <c r="R198" t="s">
        <v>186</v>
      </c>
      <c r="X198" t="str">
        <f t="shared" si="9"/>
        <v>No</v>
      </c>
      <c r="AK198" t="str">
        <f t="shared" si="10"/>
        <v>No</v>
      </c>
      <c r="AX198" t="str">
        <f t="shared" si="11"/>
        <v>No</v>
      </c>
    </row>
    <row r="199" spans="3:50" hidden="1" x14ac:dyDescent="0.25">
      <c r="C199" s="1"/>
      <c r="F199" t="s">
        <v>186</v>
      </c>
      <c r="M199" t="s">
        <v>438</v>
      </c>
      <c r="N199" t="s">
        <v>208</v>
      </c>
      <c r="O199" s="1">
        <v>9.2999999999999999E-10</v>
      </c>
      <c r="P199" t="s">
        <v>187</v>
      </c>
      <c r="R199" t="s">
        <v>186</v>
      </c>
      <c r="X199" t="str">
        <f t="shared" si="9"/>
        <v>No</v>
      </c>
      <c r="AK199" t="str">
        <f t="shared" si="10"/>
        <v>No</v>
      </c>
      <c r="AX199" t="str">
        <f t="shared" si="11"/>
        <v>No</v>
      </c>
    </row>
    <row r="200" spans="3:50" hidden="1" x14ac:dyDescent="0.25">
      <c r="C200" s="1"/>
      <c r="F200" t="s">
        <v>186</v>
      </c>
      <c r="M200" t="s">
        <v>359</v>
      </c>
      <c r="N200" t="s">
        <v>184</v>
      </c>
      <c r="O200" s="1">
        <v>7.8999999999999996E-10</v>
      </c>
      <c r="P200" t="s">
        <v>187</v>
      </c>
      <c r="R200" t="s">
        <v>186</v>
      </c>
      <c r="X200" t="str">
        <f t="shared" si="9"/>
        <v>No</v>
      </c>
      <c r="AK200" t="str">
        <f t="shared" si="10"/>
        <v>No</v>
      </c>
      <c r="AX200" t="str">
        <f t="shared" si="11"/>
        <v>No</v>
      </c>
    </row>
    <row r="201" spans="3:50" hidden="1" x14ac:dyDescent="0.25">
      <c r="C201" s="1"/>
      <c r="F201" t="s">
        <v>186</v>
      </c>
      <c r="M201" t="s">
        <v>359</v>
      </c>
      <c r="N201" t="s">
        <v>208</v>
      </c>
      <c r="O201" s="1">
        <v>1.4000000000000001E-12</v>
      </c>
      <c r="P201" t="s">
        <v>187</v>
      </c>
      <c r="R201" t="s">
        <v>186</v>
      </c>
      <c r="X201" t="str">
        <f t="shared" si="9"/>
        <v>No</v>
      </c>
      <c r="AK201" t="str">
        <f t="shared" si="10"/>
        <v>No</v>
      </c>
      <c r="AX201" t="str">
        <f t="shared" si="11"/>
        <v>No</v>
      </c>
    </row>
    <row r="202" spans="3:50" hidden="1" x14ac:dyDescent="0.25">
      <c r="C202" s="1"/>
      <c r="F202" t="s">
        <v>186</v>
      </c>
      <c r="M202" t="s">
        <v>439</v>
      </c>
      <c r="N202" t="s">
        <v>208</v>
      </c>
      <c r="O202" s="1">
        <v>4.1999999999999997E-11</v>
      </c>
      <c r="P202" t="s">
        <v>187</v>
      </c>
      <c r="R202" t="s">
        <v>186</v>
      </c>
      <c r="X202" t="str">
        <f t="shared" si="9"/>
        <v>No</v>
      </c>
      <c r="AK202" t="str">
        <f t="shared" si="10"/>
        <v>No</v>
      </c>
      <c r="AX202" t="str">
        <f t="shared" si="11"/>
        <v>No</v>
      </c>
    </row>
    <row r="203" spans="3:50" hidden="1" x14ac:dyDescent="0.25">
      <c r="C203" s="1"/>
      <c r="F203" t="s">
        <v>186</v>
      </c>
      <c r="M203" t="s">
        <v>326</v>
      </c>
      <c r="N203" t="s">
        <v>184</v>
      </c>
      <c r="O203" s="1">
        <v>3.6000000000000001E-5</v>
      </c>
      <c r="P203" t="s">
        <v>187</v>
      </c>
      <c r="R203" t="s">
        <v>186</v>
      </c>
      <c r="X203" t="str">
        <f t="shared" si="9"/>
        <v>Yes</v>
      </c>
      <c r="AK203" t="str">
        <f t="shared" si="10"/>
        <v>No</v>
      </c>
      <c r="AX203" t="str">
        <f t="shared" si="11"/>
        <v>No</v>
      </c>
    </row>
    <row r="204" spans="3:50" hidden="1" x14ac:dyDescent="0.25">
      <c r="C204" s="1"/>
      <c r="F204" t="s">
        <v>186</v>
      </c>
      <c r="M204" t="s">
        <v>361</v>
      </c>
      <c r="N204" t="s">
        <v>184</v>
      </c>
      <c r="O204" s="1">
        <v>5.6000000000000004E-7</v>
      </c>
      <c r="P204" t="s">
        <v>187</v>
      </c>
      <c r="R204" t="s">
        <v>186</v>
      </c>
      <c r="X204" t="str">
        <f t="shared" si="9"/>
        <v>No</v>
      </c>
      <c r="AK204" t="str">
        <f t="shared" si="10"/>
        <v>No</v>
      </c>
      <c r="AX204" t="str">
        <f t="shared" si="11"/>
        <v>No</v>
      </c>
    </row>
    <row r="205" spans="3:50" hidden="1" x14ac:dyDescent="0.25">
      <c r="C205" s="1"/>
      <c r="F205" t="s">
        <v>186</v>
      </c>
      <c r="M205" t="s">
        <v>361</v>
      </c>
      <c r="N205" t="s">
        <v>208</v>
      </c>
      <c r="O205" s="1">
        <v>3.7E-8</v>
      </c>
      <c r="P205" t="s">
        <v>187</v>
      </c>
      <c r="R205" t="s">
        <v>186</v>
      </c>
      <c r="X205" t="str">
        <f t="shared" si="9"/>
        <v>No</v>
      </c>
      <c r="AK205" t="str">
        <f t="shared" si="10"/>
        <v>No</v>
      </c>
      <c r="AX205" t="str">
        <f t="shared" si="11"/>
        <v>No</v>
      </c>
    </row>
    <row r="206" spans="3:50" hidden="1" x14ac:dyDescent="0.25">
      <c r="C206" s="1"/>
      <c r="F206" t="s">
        <v>186</v>
      </c>
      <c r="K206" t="s">
        <v>440</v>
      </c>
      <c r="M206" t="s">
        <v>362</v>
      </c>
      <c r="N206" t="s">
        <v>184</v>
      </c>
      <c r="O206" s="1">
        <v>1.9999999999999999E-7</v>
      </c>
      <c r="P206" t="s">
        <v>187</v>
      </c>
      <c r="R206" t="s">
        <v>186</v>
      </c>
      <c r="W206" t="s">
        <v>440</v>
      </c>
      <c r="X206" t="str">
        <f t="shared" si="9"/>
        <v>No</v>
      </c>
      <c r="AK206" t="str">
        <f t="shared" si="10"/>
        <v>No</v>
      </c>
      <c r="AX206" t="str">
        <f t="shared" si="11"/>
        <v>No</v>
      </c>
    </row>
    <row r="207" spans="3:50" hidden="1" x14ac:dyDescent="0.25">
      <c r="C207" s="1"/>
      <c r="F207" t="s">
        <v>186</v>
      </c>
      <c r="M207" t="s">
        <v>362</v>
      </c>
      <c r="N207" t="s">
        <v>208</v>
      </c>
      <c r="O207" s="1">
        <v>2.3000000000000001E-11</v>
      </c>
      <c r="P207" t="s">
        <v>187</v>
      </c>
      <c r="R207" t="s">
        <v>186</v>
      </c>
      <c r="X207" t="str">
        <f t="shared" si="9"/>
        <v>No</v>
      </c>
      <c r="AK207" t="str">
        <f t="shared" si="10"/>
        <v>No</v>
      </c>
      <c r="AX207" t="str">
        <f t="shared" si="11"/>
        <v>No</v>
      </c>
    </row>
    <row r="208" spans="3:50" hidden="1" x14ac:dyDescent="0.25">
      <c r="C208" s="1"/>
      <c r="F208" t="s">
        <v>186</v>
      </c>
      <c r="K208" t="s">
        <v>441</v>
      </c>
      <c r="M208" t="s">
        <v>364</v>
      </c>
      <c r="N208" t="s">
        <v>184</v>
      </c>
      <c r="O208" s="1">
        <v>3.1E-8</v>
      </c>
      <c r="P208" t="s">
        <v>187</v>
      </c>
      <c r="R208" t="s">
        <v>186</v>
      </c>
      <c r="W208" t="s">
        <v>441</v>
      </c>
      <c r="X208" t="str">
        <f t="shared" si="9"/>
        <v>No</v>
      </c>
      <c r="AK208" t="str">
        <f t="shared" si="10"/>
        <v>No</v>
      </c>
      <c r="AX208" t="str">
        <f t="shared" si="11"/>
        <v>No</v>
      </c>
    </row>
    <row r="209" spans="3:50" hidden="1" x14ac:dyDescent="0.25">
      <c r="C209" s="1"/>
      <c r="F209" t="s">
        <v>186</v>
      </c>
      <c r="M209" t="s">
        <v>364</v>
      </c>
      <c r="N209" t="s">
        <v>208</v>
      </c>
      <c r="O209" s="1">
        <v>5.4000000000000002E-13</v>
      </c>
      <c r="P209" t="s">
        <v>187</v>
      </c>
      <c r="R209" t="s">
        <v>186</v>
      </c>
      <c r="X209" t="str">
        <f t="shared" si="9"/>
        <v>No</v>
      </c>
      <c r="AK209" t="str">
        <f t="shared" si="10"/>
        <v>No</v>
      </c>
      <c r="AX209" t="str">
        <f t="shared" si="11"/>
        <v>No</v>
      </c>
    </row>
    <row r="210" spans="3:50" hidden="1" x14ac:dyDescent="0.25">
      <c r="C210" s="1"/>
      <c r="F210" t="s">
        <v>186</v>
      </c>
      <c r="M210" t="s">
        <v>442</v>
      </c>
      <c r="N210" t="s">
        <v>184</v>
      </c>
      <c r="O210" s="1">
        <v>1.2E-9</v>
      </c>
      <c r="P210" t="s">
        <v>187</v>
      </c>
      <c r="R210" t="s">
        <v>186</v>
      </c>
      <c r="X210" t="str">
        <f t="shared" si="9"/>
        <v>No</v>
      </c>
      <c r="AK210" t="str">
        <f t="shared" si="10"/>
        <v>No</v>
      </c>
      <c r="AX210" t="str">
        <f t="shared" si="11"/>
        <v>No</v>
      </c>
    </row>
    <row r="211" spans="3:50" hidden="1" x14ac:dyDescent="0.25">
      <c r="C211" s="1"/>
      <c r="F211" t="s">
        <v>186</v>
      </c>
      <c r="M211" t="s">
        <v>442</v>
      </c>
      <c r="N211" t="s">
        <v>208</v>
      </c>
      <c r="O211" s="1">
        <v>2.1999999999999998E-9</v>
      </c>
      <c r="P211" t="s">
        <v>187</v>
      </c>
      <c r="R211" t="s">
        <v>186</v>
      </c>
      <c r="X211" t="str">
        <f t="shared" si="9"/>
        <v>No</v>
      </c>
      <c r="AK211" t="str">
        <f t="shared" si="10"/>
        <v>No</v>
      </c>
      <c r="AX211" t="str">
        <f t="shared" si="11"/>
        <v>No</v>
      </c>
    </row>
    <row r="212" spans="3:50" hidden="1" x14ac:dyDescent="0.25">
      <c r="C212" s="1"/>
      <c r="F212" t="s">
        <v>186</v>
      </c>
      <c r="M212" t="s">
        <v>443</v>
      </c>
      <c r="N212" t="s">
        <v>184</v>
      </c>
      <c r="O212" s="1">
        <v>3.7E-12</v>
      </c>
      <c r="P212" t="s">
        <v>187</v>
      </c>
      <c r="R212" t="s">
        <v>186</v>
      </c>
      <c r="X212" t="str">
        <f t="shared" si="9"/>
        <v>No</v>
      </c>
      <c r="AK212" t="str">
        <f t="shared" si="10"/>
        <v>No</v>
      </c>
      <c r="AX212" t="str">
        <f t="shared" si="11"/>
        <v>No</v>
      </c>
    </row>
    <row r="213" spans="3:50" hidden="1" x14ac:dyDescent="0.25">
      <c r="C213" s="1"/>
      <c r="F213" t="s">
        <v>186</v>
      </c>
      <c r="M213" t="s">
        <v>444</v>
      </c>
      <c r="N213" t="s">
        <v>184</v>
      </c>
      <c r="O213" s="1">
        <v>3.9000000000000002E-9</v>
      </c>
      <c r="P213" t="s">
        <v>187</v>
      </c>
      <c r="R213" t="s">
        <v>186</v>
      </c>
      <c r="X213" t="str">
        <f t="shared" si="9"/>
        <v>No</v>
      </c>
      <c r="AK213" t="str">
        <f t="shared" si="10"/>
        <v>No</v>
      </c>
      <c r="AX213" t="str">
        <f t="shared" si="11"/>
        <v>No</v>
      </c>
    </row>
    <row r="214" spans="3:50" hidden="1" x14ac:dyDescent="0.25">
      <c r="C214" s="1"/>
      <c r="F214" t="s">
        <v>186</v>
      </c>
      <c r="M214" t="s">
        <v>444</v>
      </c>
      <c r="N214" t="s">
        <v>208</v>
      </c>
      <c r="O214" s="1">
        <v>1.5E-11</v>
      </c>
      <c r="P214" t="s">
        <v>187</v>
      </c>
      <c r="R214" t="s">
        <v>186</v>
      </c>
      <c r="X214" t="str">
        <f t="shared" si="9"/>
        <v>No</v>
      </c>
      <c r="AK214" t="str">
        <f t="shared" si="10"/>
        <v>No</v>
      </c>
      <c r="AX214" t="str">
        <f t="shared" si="11"/>
        <v>No</v>
      </c>
    </row>
    <row r="215" spans="3:50" hidden="1" x14ac:dyDescent="0.25">
      <c r="C215" s="1"/>
      <c r="F215" t="s">
        <v>186</v>
      </c>
      <c r="M215" t="s">
        <v>445</v>
      </c>
      <c r="N215" t="s">
        <v>184</v>
      </c>
      <c r="O215" s="1">
        <v>9.0999999999999996E-12</v>
      </c>
      <c r="P215" t="s">
        <v>187</v>
      </c>
      <c r="R215" t="s">
        <v>186</v>
      </c>
      <c r="X215" t="str">
        <f t="shared" si="9"/>
        <v>No</v>
      </c>
      <c r="AK215" t="str">
        <f t="shared" si="10"/>
        <v>No</v>
      </c>
      <c r="AX215" t="str">
        <f t="shared" si="11"/>
        <v>No</v>
      </c>
    </row>
    <row r="216" spans="3:50" hidden="1" x14ac:dyDescent="0.25">
      <c r="C216" s="1"/>
      <c r="F216" t="s">
        <v>186</v>
      </c>
      <c r="M216" t="s">
        <v>365</v>
      </c>
      <c r="N216" t="s">
        <v>184</v>
      </c>
      <c r="O216" s="1">
        <v>1.4000000000000001E-7</v>
      </c>
      <c r="P216" t="s">
        <v>187</v>
      </c>
      <c r="R216" t="s">
        <v>186</v>
      </c>
      <c r="X216" t="str">
        <f t="shared" si="9"/>
        <v>No</v>
      </c>
      <c r="AK216" t="str">
        <f t="shared" si="10"/>
        <v>No</v>
      </c>
      <c r="AX216" t="str">
        <f t="shared" si="11"/>
        <v>No</v>
      </c>
    </row>
    <row r="217" spans="3:50" hidden="1" x14ac:dyDescent="0.25">
      <c r="C217" s="1"/>
      <c r="F217" t="s">
        <v>186</v>
      </c>
      <c r="M217" t="s">
        <v>365</v>
      </c>
      <c r="N217" t="s">
        <v>208</v>
      </c>
      <c r="O217" s="1">
        <v>1.0000000000000001E-9</v>
      </c>
      <c r="P217" t="s">
        <v>187</v>
      </c>
      <c r="R217" t="s">
        <v>186</v>
      </c>
      <c r="X217" t="str">
        <f t="shared" si="9"/>
        <v>No</v>
      </c>
      <c r="AK217" t="str">
        <f t="shared" si="10"/>
        <v>No</v>
      </c>
      <c r="AX217" t="str">
        <f t="shared" si="11"/>
        <v>No</v>
      </c>
    </row>
    <row r="218" spans="3:50" hidden="1" x14ac:dyDescent="0.25">
      <c r="C218" s="1"/>
      <c r="F218" t="s">
        <v>186</v>
      </c>
      <c r="M218" t="s">
        <v>366</v>
      </c>
      <c r="N218" t="s">
        <v>184</v>
      </c>
      <c r="O218" s="1">
        <v>1.6000000000000001E-8</v>
      </c>
      <c r="P218" t="s">
        <v>187</v>
      </c>
      <c r="R218" t="s">
        <v>186</v>
      </c>
      <c r="X218" t="str">
        <f t="shared" si="9"/>
        <v>No</v>
      </c>
      <c r="AK218" t="str">
        <f t="shared" si="10"/>
        <v>No</v>
      </c>
      <c r="AX218" t="str">
        <f t="shared" si="11"/>
        <v>No</v>
      </c>
    </row>
    <row r="219" spans="3:50" hidden="1" x14ac:dyDescent="0.25">
      <c r="C219" s="1"/>
      <c r="F219" t="s">
        <v>186</v>
      </c>
      <c r="M219" t="s">
        <v>366</v>
      </c>
      <c r="N219" t="s">
        <v>208</v>
      </c>
      <c r="O219" s="1">
        <v>4.6000000000000003E-11</v>
      </c>
      <c r="P219" t="s">
        <v>187</v>
      </c>
      <c r="R219" t="s">
        <v>186</v>
      </c>
      <c r="X219" t="str">
        <f t="shared" si="9"/>
        <v>No</v>
      </c>
      <c r="AK219" t="str">
        <f t="shared" si="10"/>
        <v>No</v>
      </c>
      <c r="AX219" t="str">
        <f t="shared" si="11"/>
        <v>No</v>
      </c>
    </row>
    <row r="220" spans="3:50" hidden="1" x14ac:dyDescent="0.25">
      <c r="C220" s="1"/>
      <c r="F220" t="s">
        <v>186</v>
      </c>
      <c r="M220" t="s">
        <v>446</v>
      </c>
      <c r="N220" t="s">
        <v>208</v>
      </c>
      <c r="O220" s="1">
        <v>5.4999999999999996E-9</v>
      </c>
      <c r="P220" t="s">
        <v>187</v>
      </c>
      <c r="R220" t="s">
        <v>186</v>
      </c>
      <c r="X220" t="str">
        <f t="shared" si="9"/>
        <v>No</v>
      </c>
      <c r="AK220" t="str">
        <f t="shared" si="10"/>
        <v>No</v>
      </c>
      <c r="AX220" t="str">
        <f t="shared" si="11"/>
        <v>No</v>
      </c>
    </row>
    <row r="221" spans="3:50" hidden="1" x14ac:dyDescent="0.25">
      <c r="C221" s="1"/>
      <c r="F221" t="s">
        <v>186</v>
      </c>
      <c r="M221" t="s">
        <v>447</v>
      </c>
      <c r="N221" t="s">
        <v>208</v>
      </c>
      <c r="O221" s="1">
        <v>1.2E-5</v>
      </c>
      <c r="P221" t="s">
        <v>187</v>
      </c>
      <c r="R221" t="s">
        <v>186</v>
      </c>
      <c r="X221" t="str">
        <f t="shared" si="9"/>
        <v>No</v>
      </c>
      <c r="AK221" t="str">
        <f t="shared" si="10"/>
        <v>No</v>
      </c>
      <c r="AX221" t="str">
        <f t="shared" si="11"/>
        <v>No</v>
      </c>
    </row>
    <row r="222" spans="3:50" hidden="1" x14ac:dyDescent="0.25">
      <c r="C222" s="1"/>
      <c r="F222" t="s">
        <v>186</v>
      </c>
      <c r="M222" t="s">
        <v>448</v>
      </c>
      <c r="N222" t="s">
        <v>184</v>
      </c>
      <c r="O222" s="1">
        <v>1.7000000000000001E-10</v>
      </c>
      <c r="P222" t="s">
        <v>187</v>
      </c>
      <c r="R222" t="s">
        <v>186</v>
      </c>
      <c r="X222" t="str">
        <f t="shared" si="9"/>
        <v>No</v>
      </c>
      <c r="AK222" t="str">
        <f t="shared" si="10"/>
        <v>No</v>
      </c>
      <c r="AX222" t="str">
        <f t="shared" si="11"/>
        <v>No</v>
      </c>
    </row>
    <row r="223" spans="3:50" hidden="1" x14ac:dyDescent="0.25">
      <c r="C223" s="1"/>
      <c r="F223" t="s">
        <v>186</v>
      </c>
      <c r="M223" t="s">
        <v>449</v>
      </c>
      <c r="N223" t="s">
        <v>208</v>
      </c>
      <c r="O223" s="1">
        <v>4.3000000000000001E-7</v>
      </c>
      <c r="P223" t="s">
        <v>187</v>
      </c>
      <c r="R223" t="s">
        <v>186</v>
      </c>
      <c r="X223" t="str">
        <f t="shared" si="9"/>
        <v>No</v>
      </c>
      <c r="AK223" t="str">
        <f t="shared" si="10"/>
        <v>No</v>
      </c>
      <c r="AX223" t="str">
        <f t="shared" si="11"/>
        <v>No</v>
      </c>
    </row>
    <row r="224" spans="3:50" hidden="1" x14ac:dyDescent="0.25">
      <c r="C224" s="1"/>
      <c r="F224" t="s">
        <v>186</v>
      </c>
      <c r="M224" t="s">
        <v>351</v>
      </c>
      <c r="N224" t="s">
        <v>184</v>
      </c>
      <c r="O224" s="1">
        <v>1.9E-6</v>
      </c>
      <c r="P224" t="s">
        <v>187</v>
      </c>
      <c r="R224" t="s">
        <v>186</v>
      </c>
      <c r="X224" t="str">
        <f t="shared" si="9"/>
        <v>Yes</v>
      </c>
      <c r="AK224" t="str">
        <f t="shared" si="10"/>
        <v>No</v>
      </c>
      <c r="AX224" t="str">
        <f t="shared" si="11"/>
        <v>No</v>
      </c>
    </row>
    <row r="225" spans="3:50" hidden="1" x14ac:dyDescent="0.25">
      <c r="C225" s="1"/>
      <c r="F225" t="s">
        <v>186</v>
      </c>
      <c r="M225" t="s">
        <v>450</v>
      </c>
      <c r="N225" t="s">
        <v>184</v>
      </c>
      <c r="O225" s="1">
        <v>3.5000000000000002E-16</v>
      </c>
      <c r="P225" t="s">
        <v>187</v>
      </c>
      <c r="R225" t="s">
        <v>186</v>
      </c>
      <c r="X225" t="str">
        <f t="shared" si="9"/>
        <v>No</v>
      </c>
      <c r="AK225" t="str">
        <f t="shared" si="10"/>
        <v>No</v>
      </c>
      <c r="AX225" t="str">
        <f t="shared" si="11"/>
        <v>No</v>
      </c>
    </row>
    <row r="226" spans="3:50" hidden="1" x14ac:dyDescent="0.25">
      <c r="C226" s="1"/>
      <c r="F226" t="s">
        <v>186</v>
      </c>
      <c r="M226" t="s">
        <v>451</v>
      </c>
      <c r="N226" t="s">
        <v>184</v>
      </c>
      <c r="O226" s="1">
        <v>1.7999999999999999E-11</v>
      </c>
      <c r="P226" t="s">
        <v>187</v>
      </c>
      <c r="R226" t="s">
        <v>186</v>
      </c>
      <c r="X226" t="str">
        <f t="shared" si="9"/>
        <v>No</v>
      </c>
      <c r="AK226" t="str">
        <f t="shared" si="10"/>
        <v>No</v>
      </c>
      <c r="AX226" t="str">
        <f t="shared" si="11"/>
        <v>No</v>
      </c>
    </row>
    <row r="227" spans="3:50" hidden="1" x14ac:dyDescent="0.25">
      <c r="C227" s="1"/>
      <c r="F227" t="s">
        <v>186</v>
      </c>
      <c r="M227" t="s">
        <v>369</v>
      </c>
      <c r="N227" t="s">
        <v>184</v>
      </c>
      <c r="O227" s="1">
        <v>6E-10</v>
      </c>
      <c r="P227" t="s">
        <v>187</v>
      </c>
      <c r="R227" t="s">
        <v>186</v>
      </c>
      <c r="X227" t="str">
        <f t="shared" si="9"/>
        <v>No</v>
      </c>
      <c r="AK227" t="str">
        <f t="shared" si="10"/>
        <v>No</v>
      </c>
      <c r="AX227" t="str">
        <f t="shared" si="11"/>
        <v>No</v>
      </c>
    </row>
    <row r="228" spans="3:50" hidden="1" x14ac:dyDescent="0.25">
      <c r="C228" s="1"/>
      <c r="F228" t="s">
        <v>186</v>
      </c>
      <c r="M228" t="s">
        <v>369</v>
      </c>
      <c r="N228" t="s">
        <v>208</v>
      </c>
      <c r="O228" s="1">
        <v>2.1E-10</v>
      </c>
      <c r="P228" t="s">
        <v>187</v>
      </c>
      <c r="R228" t="s">
        <v>186</v>
      </c>
      <c r="X228" t="str">
        <f t="shared" si="9"/>
        <v>No</v>
      </c>
      <c r="AK228" t="str">
        <f t="shared" si="10"/>
        <v>No</v>
      </c>
      <c r="AX228" t="str">
        <f t="shared" si="11"/>
        <v>No</v>
      </c>
    </row>
    <row r="229" spans="3:50" hidden="1" x14ac:dyDescent="0.25">
      <c r="C229" s="1"/>
      <c r="F229" t="s">
        <v>186</v>
      </c>
      <c r="M229" t="s">
        <v>371</v>
      </c>
      <c r="N229" t="s">
        <v>208</v>
      </c>
      <c r="O229" s="1">
        <v>1.5E-6</v>
      </c>
      <c r="P229" t="s">
        <v>187</v>
      </c>
      <c r="R229" t="s">
        <v>186</v>
      </c>
      <c r="X229" t="str">
        <f t="shared" si="9"/>
        <v>No</v>
      </c>
      <c r="AK229" t="str">
        <f t="shared" si="10"/>
        <v>No</v>
      </c>
      <c r="AX229" t="str">
        <f t="shared" si="11"/>
        <v>No</v>
      </c>
    </row>
    <row r="230" spans="3:50" hidden="1" x14ac:dyDescent="0.25">
      <c r="C230" s="1"/>
      <c r="F230" t="s">
        <v>186</v>
      </c>
      <c r="M230" t="s">
        <v>452</v>
      </c>
      <c r="N230" t="s">
        <v>184</v>
      </c>
      <c r="O230" s="1">
        <v>3.7E-8</v>
      </c>
      <c r="P230" t="s">
        <v>187</v>
      </c>
      <c r="R230" t="s">
        <v>186</v>
      </c>
      <c r="X230" t="str">
        <f t="shared" si="9"/>
        <v>No</v>
      </c>
      <c r="AK230" t="str">
        <f t="shared" si="10"/>
        <v>No</v>
      </c>
      <c r="AX230" t="str">
        <f t="shared" si="11"/>
        <v>No</v>
      </c>
    </row>
    <row r="231" spans="3:50" hidden="1" x14ac:dyDescent="0.25">
      <c r="C231" s="1"/>
      <c r="F231" t="s">
        <v>186</v>
      </c>
      <c r="M231" t="s">
        <v>453</v>
      </c>
      <c r="N231" t="s">
        <v>184</v>
      </c>
      <c r="O231" s="1">
        <v>3.9000000000000001E-11</v>
      </c>
      <c r="P231" t="s">
        <v>187</v>
      </c>
      <c r="R231" t="s">
        <v>186</v>
      </c>
      <c r="X231" t="str">
        <f t="shared" si="9"/>
        <v>No</v>
      </c>
      <c r="AK231" t="str">
        <f t="shared" si="10"/>
        <v>No</v>
      </c>
      <c r="AX231" t="str">
        <f t="shared" si="11"/>
        <v>No</v>
      </c>
    </row>
    <row r="232" spans="3:50" hidden="1" x14ac:dyDescent="0.25">
      <c r="C232" s="1"/>
      <c r="F232" t="s">
        <v>186</v>
      </c>
      <c r="M232" t="s">
        <v>454</v>
      </c>
      <c r="N232" t="s">
        <v>184</v>
      </c>
      <c r="O232" s="1">
        <v>4.8E-10</v>
      </c>
      <c r="P232" t="s">
        <v>187</v>
      </c>
      <c r="R232" t="s">
        <v>186</v>
      </c>
      <c r="X232" t="str">
        <f t="shared" si="9"/>
        <v>No</v>
      </c>
      <c r="AK232" t="str">
        <f t="shared" si="10"/>
        <v>No</v>
      </c>
      <c r="AX232" t="str">
        <f t="shared" si="11"/>
        <v>No</v>
      </c>
    </row>
    <row r="233" spans="3:50" hidden="1" x14ac:dyDescent="0.25">
      <c r="C233" s="1"/>
      <c r="F233" t="s">
        <v>186</v>
      </c>
      <c r="M233" t="s">
        <v>454</v>
      </c>
      <c r="N233" t="s">
        <v>208</v>
      </c>
      <c r="O233" s="1">
        <v>1.9999999999999999E-11</v>
      </c>
      <c r="P233" t="s">
        <v>187</v>
      </c>
      <c r="R233" t="s">
        <v>186</v>
      </c>
      <c r="X233" t="str">
        <f t="shared" si="9"/>
        <v>No</v>
      </c>
      <c r="AK233" t="str">
        <f t="shared" si="10"/>
        <v>No</v>
      </c>
      <c r="AX233" t="str">
        <f t="shared" si="11"/>
        <v>No</v>
      </c>
    </row>
    <row r="234" spans="3:50" hidden="1" x14ac:dyDescent="0.25">
      <c r="C234" s="1"/>
      <c r="F234" t="s">
        <v>186</v>
      </c>
      <c r="M234" t="s">
        <v>455</v>
      </c>
      <c r="N234" t="s">
        <v>184</v>
      </c>
      <c r="O234" s="1">
        <v>3.4999999999999999E-6</v>
      </c>
      <c r="P234" t="s">
        <v>187</v>
      </c>
      <c r="R234" t="s">
        <v>186</v>
      </c>
      <c r="X234" t="str">
        <f t="shared" si="9"/>
        <v>No</v>
      </c>
      <c r="AK234" t="str">
        <f t="shared" si="10"/>
        <v>No</v>
      </c>
      <c r="AX234" t="str">
        <f t="shared" si="11"/>
        <v>No</v>
      </c>
    </row>
    <row r="235" spans="3:50" hidden="1" x14ac:dyDescent="0.25">
      <c r="C235" s="1"/>
      <c r="F235" t="s">
        <v>186</v>
      </c>
      <c r="M235" t="s">
        <v>374</v>
      </c>
      <c r="N235" t="s">
        <v>184</v>
      </c>
      <c r="O235" s="1">
        <v>2.1999999999999999E-5</v>
      </c>
      <c r="P235" t="s">
        <v>187</v>
      </c>
      <c r="R235" t="s">
        <v>186</v>
      </c>
      <c r="X235" t="str">
        <f t="shared" si="9"/>
        <v>No</v>
      </c>
      <c r="AK235" t="str">
        <f t="shared" si="10"/>
        <v>No</v>
      </c>
      <c r="AX235" t="str">
        <f t="shared" si="11"/>
        <v>No</v>
      </c>
    </row>
    <row r="236" spans="3:50" hidden="1" x14ac:dyDescent="0.25">
      <c r="C236" s="1"/>
      <c r="F236" t="s">
        <v>186</v>
      </c>
      <c r="M236" t="s">
        <v>456</v>
      </c>
      <c r="N236" t="s">
        <v>184</v>
      </c>
      <c r="O236" s="1">
        <v>1.9999999999999999E-11</v>
      </c>
      <c r="P236" t="s">
        <v>187</v>
      </c>
      <c r="R236" t="s">
        <v>186</v>
      </c>
      <c r="X236" t="str">
        <f t="shared" si="9"/>
        <v>No</v>
      </c>
      <c r="AK236" t="str">
        <f t="shared" si="10"/>
        <v>No</v>
      </c>
      <c r="AX236" t="str">
        <f t="shared" si="11"/>
        <v>No</v>
      </c>
    </row>
    <row r="237" spans="3:50" hidden="1" x14ac:dyDescent="0.25">
      <c r="C237" s="1"/>
      <c r="F237" t="s">
        <v>186</v>
      </c>
      <c r="M237" t="s">
        <v>378</v>
      </c>
      <c r="N237" t="s">
        <v>184</v>
      </c>
      <c r="O237" s="1">
        <v>5.8000000000000004E-15</v>
      </c>
      <c r="P237" t="s">
        <v>187</v>
      </c>
      <c r="R237" t="s">
        <v>186</v>
      </c>
      <c r="X237" t="str">
        <f t="shared" si="9"/>
        <v>No</v>
      </c>
      <c r="AK237" t="str">
        <f t="shared" si="10"/>
        <v>No</v>
      </c>
      <c r="AX237" t="str">
        <f t="shared" si="11"/>
        <v>No</v>
      </c>
    </row>
    <row r="238" spans="3:50" hidden="1" x14ac:dyDescent="0.25">
      <c r="F238" t="s">
        <v>186</v>
      </c>
      <c r="K238" t="s">
        <v>457</v>
      </c>
      <c r="M238" t="s">
        <v>458</v>
      </c>
      <c r="N238" t="s">
        <v>377</v>
      </c>
      <c r="O238">
        <v>5.9594241705324402E-2</v>
      </c>
      <c r="P238" t="s">
        <v>187</v>
      </c>
      <c r="R238" t="s">
        <v>186</v>
      </c>
      <c r="W238" t="s">
        <v>457</v>
      </c>
      <c r="X238" t="str">
        <f t="shared" si="9"/>
        <v>No</v>
      </c>
      <c r="AK238" t="str">
        <f t="shared" si="10"/>
        <v>No</v>
      </c>
      <c r="AX238" t="str">
        <f t="shared" si="11"/>
        <v>No</v>
      </c>
    </row>
    <row r="239" spans="3:50" hidden="1" x14ac:dyDescent="0.25">
      <c r="F239" t="s">
        <v>186</v>
      </c>
      <c r="K239" t="s">
        <v>459</v>
      </c>
      <c r="M239" t="s">
        <v>460</v>
      </c>
      <c r="N239" t="s">
        <v>377</v>
      </c>
      <c r="O239">
        <v>5.1453679161145398E-2</v>
      </c>
      <c r="P239" t="s">
        <v>187</v>
      </c>
      <c r="R239" t="s">
        <v>186</v>
      </c>
      <c r="W239" t="s">
        <v>459</v>
      </c>
      <c r="X239" t="str">
        <f t="shared" si="9"/>
        <v>No</v>
      </c>
      <c r="AK239" t="str">
        <f t="shared" si="10"/>
        <v>No</v>
      </c>
      <c r="AX239" t="str">
        <f t="shared" si="11"/>
        <v>No</v>
      </c>
    </row>
    <row r="240" spans="3:50" hidden="1" x14ac:dyDescent="0.25">
      <c r="C240" s="1"/>
      <c r="F240" t="s">
        <v>186</v>
      </c>
      <c r="M240" t="s">
        <v>379</v>
      </c>
      <c r="N240" t="s">
        <v>184</v>
      </c>
      <c r="O240" s="1">
        <v>7.4999999999999993E-9</v>
      </c>
      <c r="P240" t="s">
        <v>187</v>
      </c>
      <c r="R240" t="s">
        <v>186</v>
      </c>
      <c r="X240" t="str">
        <f t="shared" si="9"/>
        <v>No</v>
      </c>
      <c r="AK240" t="str">
        <f t="shared" si="10"/>
        <v>No</v>
      </c>
      <c r="AX240" t="str">
        <f t="shared" si="11"/>
        <v>No</v>
      </c>
    </row>
    <row r="241" spans="3:50" hidden="1" x14ac:dyDescent="0.25">
      <c r="C241" s="1"/>
      <c r="F241" t="s">
        <v>186</v>
      </c>
      <c r="M241" t="s">
        <v>379</v>
      </c>
      <c r="N241" t="s">
        <v>208</v>
      </c>
      <c r="O241" s="1">
        <v>9.2000000000000005E-11</v>
      </c>
      <c r="P241" t="s">
        <v>187</v>
      </c>
      <c r="R241" t="s">
        <v>186</v>
      </c>
      <c r="X241" t="str">
        <f t="shared" si="9"/>
        <v>No</v>
      </c>
      <c r="AK241" t="str">
        <f t="shared" si="10"/>
        <v>No</v>
      </c>
      <c r="AX241" t="str">
        <f t="shared" si="11"/>
        <v>No</v>
      </c>
    </row>
    <row r="242" spans="3:50" hidden="1" x14ac:dyDescent="0.25">
      <c r="C242" s="1"/>
      <c r="F242" t="s">
        <v>186</v>
      </c>
      <c r="M242" t="s">
        <v>381</v>
      </c>
      <c r="N242" t="s">
        <v>184</v>
      </c>
      <c r="O242" s="1">
        <v>8.2000000000000006E-8</v>
      </c>
      <c r="P242" t="s">
        <v>187</v>
      </c>
      <c r="R242" t="s">
        <v>186</v>
      </c>
      <c r="X242" t="str">
        <f t="shared" si="9"/>
        <v>No</v>
      </c>
      <c r="AK242" t="str">
        <f t="shared" si="10"/>
        <v>No</v>
      </c>
      <c r="AX242" t="str">
        <f t="shared" si="11"/>
        <v>No</v>
      </c>
    </row>
    <row r="243" spans="3:50" hidden="1" x14ac:dyDescent="0.25">
      <c r="F243" t="s">
        <v>186</v>
      </c>
      <c r="M243" t="s">
        <v>381</v>
      </c>
      <c r="N243" t="s">
        <v>208</v>
      </c>
      <c r="O243" t="s">
        <v>461</v>
      </c>
      <c r="P243" t="s">
        <v>187</v>
      </c>
      <c r="R243" t="s">
        <v>186</v>
      </c>
      <c r="X243" t="str">
        <f t="shared" si="9"/>
        <v>No</v>
      </c>
      <c r="AK243" t="str">
        <f t="shared" si="10"/>
        <v>No</v>
      </c>
      <c r="AX243" t="str">
        <f t="shared" si="11"/>
        <v>No</v>
      </c>
    </row>
    <row r="244" spans="3:50" hidden="1" x14ac:dyDescent="0.25">
      <c r="C244" s="1"/>
      <c r="F244" t="s">
        <v>186</v>
      </c>
      <c r="M244" t="s">
        <v>462</v>
      </c>
      <c r="N244" t="s">
        <v>184</v>
      </c>
      <c r="O244" s="1">
        <v>3.1000000000000003E-11</v>
      </c>
      <c r="P244" t="s">
        <v>187</v>
      </c>
      <c r="R244" t="s">
        <v>186</v>
      </c>
      <c r="X244" t="str">
        <f t="shared" si="9"/>
        <v>No</v>
      </c>
      <c r="AK244" t="str">
        <f t="shared" si="10"/>
        <v>No</v>
      </c>
      <c r="AX244" t="str">
        <f t="shared" si="11"/>
        <v>No</v>
      </c>
    </row>
    <row r="245" spans="3:50" hidden="1" x14ac:dyDescent="0.25">
      <c r="C245" s="1"/>
      <c r="F245" t="s">
        <v>186</v>
      </c>
      <c r="M245" t="s">
        <v>382</v>
      </c>
      <c r="N245" t="s">
        <v>184</v>
      </c>
      <c r="O245" s="1">
        <v>1.0999999999999999E-9</v>
      </c>
      <c r="P245" t="s">
        <v>187</v>
      </c>
      <c r="R245" t="s">
        <v>186</v>
      </c>
      <c r="X245" t="str">
        <f t="shared" si="9"/>
        <v>No</v>
      </c>
      <c r="AK245" t="str">
        <f t="shared" si="10"/>
        <v>No</v>
      </c>
      <c r="AX245" t="str">
        <f t="shared" si="11"/>
        <v>No</v>
      </c>
    </row>
    <row r="246" spans="3:50" hidden="1" x14ac:dyDescent="0.25">
      <c r="C246" s="1"/>
      <c r="F246" t="s">
        <v>186</v>
      </c>
      <c r="M246" t="s">
        <v>463</v>
      </c>
      <c r="N246" t="s">
        <v>184</v>
      </c>
      <c r="O246" s="1">
        <v>5.7000000000000003E-15</v>
      </c>
      <c r="P246" t="s">
        <v>187</v>
      </c>
      <c r="R246" t="s">
        <v>186</v>
      </c>
      <c r="X246" t="str">
        <f t="shared" si="9"/>
        <v>No</v>
      </c>
      <c r="AK246" t="str">
        <f t="shared" si="10"/>
        <v>No</v>
      </c>
      <c r="AX246" t="str">
        <f t="shared" si="11"/>
        <v>No</v>
      </c>
    </row>
    <row r="247" spans="3:50" hidden="1" x14ac:dyDescent="0.25">
      <c r="F247" t="s">
        <v>186</v>
      </c>
      <c r="M247" t="s">
        <v>464</v>
      </c>
      <c r="N247" t="s">
        <v>208</v>
      </c>
      <c r="O247" t="s">
        <v>465</v>
      </c>
      <c r="P247" t="s">
        <v>187</v>
      </c>
      <c r="R247" t="s">
        <v>186</v>
      </c>
      <c r="X247" t="str">
        <f t="shared" si="9"/>
        <v>No</v>
      </c>
      <c r="AK247" t="str">
        <f t="shared" si="10"/>
        <v>No</v>
      </c>
      <c r="AX247" t="str">
        <f t="shared" si="11"/>
        <v>No</v>
      </c>
    </row>
    <row r="248" spans="3:50" hidden="1" x14ac:dyDescent="0.25">
      <c r="C248" s="1"/>
      <c r="F248" t="s">
        <v>186</v>
      </c>
      <c r="M248" t="s">
        <v>466</v>
      </c>
      <c r="N248" t="s">
        <v>184</v>
      </c>
      <c r="O248" s="1">
        <v>5.5774299999999999E-11</v>
      </c>
      <c r="P248" t="s">
        <v>187</v>
      </c>
      <c r="R248" t="s">
        <v>186</v>
      </c>
      <c r="X248" t="str">
        <f t="shared" si="9"/>
        <v>No</v>
      </c>
      <c r="AK248" t="str">
        <f t="shared" si="10"/>
        <v>No</v>
      </c>
      <c r="AX248" t="str">
        <f t="shared" si="11"/>
        <v>No</v>
      </c>
    </row>
    <row r="249" spans="3:50" hidden="1" x14ac:dyDescent="0.25">
      <c r="C249" s="1"/>
      <c r="F249" t="s">
        <v>186</v>
      </c>
      <c r="M249" t="s">
        <v>467</v>
      </c>
      <c r="N249" t="s">
        <v>184</v>
      </c>
      <c r="O249" s="1">
        <v>9.9999999999999995E-7</v>
      </c>
      <c r="P249" t="s">
        <v>187</v>
      </c>
      <c r="R249" t="s">
        <v>186</v>
      </c>
      <c r="X249" t="str">
        <f t="shared" si="9"/>
        <v>No</v>
      </c>
      <c r="AK249" t="str">
        <f t="shared" si="10"/>
        <v>No</v>
      </c>
      <c r="AX249" t="str">
        <f t="shared" si="11"/>
        <v>No</v>
      </c>
    </row>
    <row r="250" spans="3:50" hidden="1" x14ac:dyDescent="0.25">
      <c r="C250" s="1"/>
      <c r="F250" t="s">
        <v>186</v>
      </c>
      <c r="M250" t="s">
        <v>467</v>
      </c>
      <c r="N250" t="s">
        <v>208</v>
      </c>
      <c r="O250" s="1">
        <v>3.7000000000000001E-10</v>
      </c>
      <c r="P250" t="s">
        <v>187</v>
      </c>
      <c r="R250" t="s">
        <v>186</v>
      </c>
      <c r="X250" t="str">
        <f t="shared" si="9"/>
        <v>No</v>
      </c>
      <c r="AK250" t="str">
        <f t="shared" si="10"/>
        <v>No</v>
      </c>
      <c r="AX250" t="str">
        <f t="shared" si="11"/>
        <v>No</v>
      </c>
    </row>
    <row r="251" spans="3:50" hidden="1" x14ac:dyDescent="0.25">
      <c r="C251" s="1"/>
      <c r="F251" t="s">
        <v>186</v>
      </c>
      <c r="M251" t="s">
        <v>383</v>
      </c>
      <c r="N251" t="s">
        <v>184</v>
      </c>
      <c r="O251" s="1">
        <v>3.3999999999999999E-11</v>
      </c>
      <c r="P251" t="s">
        <v>187</v>
      </c>
      <c r="R251" t="s">
        <v>186</v>
      </c>
      <c r="X251" t="str">
        <f t="shared" si="9"/>
        <v>No</v>
      </c>
      <c r="AK251" t="str">
        <f t="shared" si="10"/>
        <v>No</v>
      </c>
      <c r="AX251" t="str">
        <f t="shared" si="11"/>
        <v>No</v>
      </c>
    </row>
    <row r="252" spans="3:50" hidden="1" x14ac:dyDescent="0.25">
      <c r="C252" s="1"/>
      <c r="F252" t="s">
        <v>186</v>
      </c>
      <c r="M252" t="s">
        <v>384</v>
      </c>
      <c r="N252" t="s">
        <v>184</v>
      </c>
      <c r="O252" s="1">
        <v>9.0999999999999996E-10</v>
      </c>
      <c r="P252" t="s">
        <v>187</v>
      </c>
      <c r="R252" t="s">
        <v>186</v>
      </c>
      <c r="X252" t="str">
        <f t="shared" si="9"/>
        <v>No</v>
      </c>
      <c r="AK252" t="str">
        <f t="shared" si="10"/>
        <v>No</v>
      </c>
      <c r="AX252" t="str">
        <f t="shared" si="11"/>
        <v>No</v>
      </c>
    </row>
    <row r="253" spans="3:50" hidden="1" x14ac:dyDescent="0.25">
      <c r="C253" s="1"/>
      <c r="F253" t="s">
        <v>186</v>
      </c>
      <c r="M253" t="s">
        <v>384</v>
      </c>
      <c r="N253" t="s">
        <v>208</v>
      </c>
      <c r="O253" s="1">
        <v>1.7999999999999999E-11</v>
      </c>
      <c r="P253" t="s">
        <v>187</v>
      </c>
      <c r="R253" t="s">
        <v>186</v>
      </c>
      <c r="X253" t="str">
        <f t="shared" si="9"/>
        <v>No</v>
      </c>
      <c r="AK253" t="str">
        <f t="shared" si="10"/>
        <v>No</v>
      </c>
      <c r="AX253" t="str">
        <f t="shared" si="11"/>
        <v>No</v>
      </c>
    </row>
    <row r="254" spans="3:50" hidden="1" x14ac:dyDescent="0.25">
      <c r="C254" s="1"/>
      <c r="F254" t="s">
        <v>186</v>
      </c>
      <c r="M254" t="s">
        <v>468</v>
      </c>
      <c r="N254" t="s">
        <v>184</v>
      </c>
      <c r="O254" s="1">
        <v>1.6999999999999999E-11</v>
      </c>
      <c r="P254" t="s">
        <v>187</v>
      </c>
      <c r="R254" t="s">
        <v>186</v>
      </c>
      <c r="X254" t="str">
        <f t="shared" si="9"/>
        <v>No</v>
      </c>
      <c r="AK254" t="str">
        <f t="shared" si="10"/>
        <v>No</v>
      </c>
      <c r="AX254" t="str">
        <f t="shared" si="11"/>
        <v>No</v>
      </c>
    </row>
    <row r="255" spans="3:50" hidden="1" x14ac:dyDescent="0.25">
      <c r="F255" t="s">
        <v>186</v>
      </c>
      <c r="K255" t="s">
        <v>469</v>
      </c>
      <c r="M255" t="s">
        <v>470</v>
      </c>
      <c r="N255" t="s">
        <v>377</v>
      </c>
      <c r="O255">
        <v>6.1169130611691297E-2</v>
      </c>
      <c r="P255" t="s">
        <v>471</v>
      </c>
      <c r="R255" t="s">
        <v>186</v>
      </c>
      <c r="W255" t="s">
        <v>469</v>
      </c>
      <c r="X255" t="str">
        <f t="shared" si="9"/>
        <v>No</v>
      </c>
      <c r="AK255" t="str">
        <f t="shared" si="10"/>
        <v>No</v>
      </c>
      <c r="AX255" t="str">
        <f t="shared" si="11"/>
        <v>No</v>
      </c>
    </row>
    <row r="256" spans="3:50" hidden="1" x14ac:dyDescent="0.25">
      <c r="F256" t="s">
        <v>186</v>
      </c>
      <c r="K256" t="s">
        <v>472</v>
      </c>
      <c r="M256" t="s">
        <v>473</v>
      </c>
      <c r="N256" t="s">
        <v>377</v>
      </c>
      <c r="O256">
        <v>5.18260609872601E-2</v>
      </c>
      <c r="P256" t="s">
        <v>414</v>
      </c>
      <c r="R256" t="s">
        <v>186</v>
      </c>
      <c r="W256" t="s">
        <v>472</v>
      </c>
      <c r="X256" t="str">
        <f t="shared" si="9"/>
        <v>No</v>
      </c>
      <c r="AK256" t="str">
        <f t="shared" si="10"/>
        <v>No</v>
      </c>
      <c r="AX256" t="str">
        <f t="shared" si="11"/>
        <v>No</v>
      </c>
    </row>
    <row r="257" spans="3:50" hidden="1" x14ac:dyDescent="0.25">
      <c r="C257" s="1"/>
      <c r="F257" t="s">
        <v>186</v>
      </c>
      <c r="M257" t="s">
        <v>386</v>
      </c>
      <c r="N257" t="s">
        <v>184</v>
      </c>
      <c r="O257" s="1">
        <v>5.7999999999999996E-10</v>
      </c>
      <c r="P257" t="s">
        <v>187</v>
      </c>
      <c r="R257" t="s">
        <v>186</v>
      </c>
      <c r="X257" t="str">
        <f t="shared" si="9"/>
        <v>No</v>
      </c>
      <c r="AK257" t="str">
        <f t="shared" si="10"/>
        <v>No</v>
      </c>
      <c r="AX257" t="str">
        <f t="shared" si="11"/>
        <v>No</v>
      </c>
    </row>
    <row r="258" spans="3:50" hidden="1" x14ac:dyDescent="0.25">
      <c r="C258" s="1"/>
      <c r="F258" t="s">
        <v>186</v>
      </c>
      <c r="M258" t="s">
        <v>386</v>
      </c>
      <c r="N258" t="s">
        <v>208</v>
      </c>
      <c r="O258" s="1">
        <v>1.8E-9</v>
      </c>
      <c r="P258" t="s">
        <v>187</v>
      </c>
      <c r="R258" t="s">
        <v>186</v>
      </c>
      <c r="X258" t="str">
        <f t="shared" si="9"/>
        <v>No</v>
      </c>
      <c r="AK258" t="str">
        <f t="shared" si="10"/>
        <v>No</v>
      </c>
      <c r="AX258" t="str">
        <f t="shared" si="11"/>
        <v>No</v>
      </c>
    </row>
    <row r="259" spans="3:50" hidden="1" x14ac:dyDescent="0.25">
      <c r="C259" s="1"/>
      <c r="F259" t="s">
        <v>186</v>
      </c>
      <c r="M259" t="s">
        <v>474</v>
      </c>
      <c r="N259" t="s">
        <v>208</v>
      </c>
      <c r="O259" s="1">
        <v>1.8E-9</v>
      </c>
      <c r="P259" t="s">
        <v>187</v>
      </c>
      <c r="R259" t="s">
        <v>186</v>
      </c>
      <c r="X259" t="str">
        <f t="shared" si="9"/>
        <v>No</v>
      </c>
      <c r="AK259" t="str">
        <f t="shared" si="10"/>
        <v>No</v>
      </c>
      <c r="AX259" t="str">
        <f t="shared" si="11"/>
        <v>No</v>
      </c>
    </row>
    <row r="260" spans="3:50" hidden="1" x14ac:dyDescent="0.25">
      <c r="C260" s="1"/>
      <c r="F260" t="s">
        <v>186</v>
      </c>
      <c r="M260" t="s">
        <v>475</v>
      </c>
      <c r="N260" t="s">
        <v>208</v>
      </c>
      <c r="O260" s="1">
        <v>6.4999999999999996E-13</v>
      </c>
      <c r="P260" t="s">
        <v>187</v>
      </c>
      <c r="R260" t="s">
        <v>186</v>
      </c>
      <c r="X260" t="str">
        <f t="shared" si="9"/>
        <v>No</v>
      </c>
      <c r="AK260" t="str">
        <f t="shared" si="10"/>
        <v>No</v>
      </c>
      <c r="AX260" t="str">
        <f t="shared" si="11"/>
        <v>No</v>
      </c>
    </row>
    <row r="261" spans="3:50" hidden="1" x14ac:dyDescent="0.25">
      <c r="C261" s="1"/>
      <c r="F261" t="s">
        <v>186</v>
      </c>
      <c r="M261" t="s">
        <v>476</v>
      </c>
      <c r="N261" t="s">
        <v>184</v>
      </c>
      <c r="O261" s="1">
        <v>6E-9</v>
      </c>
      <c r="P261" t="s">
        <v>187</v>
      </c>
      <c r="R261" t="s">
        <v>186</v>
      </c>
      <c r="X261" t="str">
        <f t="shared" ref="X261:X288" si="12">IF(COUNTIF($A$4:$A$288,M261)&gt;0,"Yes","No")</f>
        <v>No</v>
      </c>
      <c r="AK261" t="str">
        <f t="shared" ref="AK261:AK288" si="13">IF(COUNTIF($A$4:$A$288,Z261)&gt;0,"Yes","No")</f>
        <v>No</v>
      </c>
      <c r="AX261" t="str">
        <f t="shared" ref="AX261:AX288" si="14">IF(COUNTIF($A$4:$A$288,AM261)&gt;0,"Yes","No")</f>
        <v>No</v>
      </c>
    </row>
    <row r="262" spans="3:50" hidden="1" x14ac:dyDescent="0.25">
      <c r="C262" s="1"/>
      <c r="F262" t="s">
        <v>186</v>
      </c>
      <c r="M262" t="s">
        <v>476</v>
      </c>
      <c r="N262" t="s">
        <v>208</v>
      </c>
      <c r="O262" s="1">
        <v>5.4000000000000002E-15</v>
      </c>
      <c r="P262" t="s">
        <v>187</v>
      </c>
      <c r="R262" t="s">
        <v>186</v>
      </c>
      <c r="X262" t="str">
        <f t="shared" si="12"/>
        <v>No</v>
      </c>
      <c r="AK262" t="str">
        <f t="shared" si="13"/>
        <v>No</v>
      </c>
      <c r="AX262" t="str">
        <f t="shared" si="14"/>
        <v>No</v>
      </c>
    </row>
    <row r="263" spans="3:50" hidden="1" x14ac:dyDescent="0.25">
      <c r="C263" s="1"/>
      <c r="F263" t="s">
        <v>186</v>
      </c>
      <c r="M263" t="s">
        <v>387</v>
      </c>
      <c r="N263" t="s">
        <v>184</v>
      </c>
      <c r="O263" s="1">
        <v>1.3000000000000001E-8</v>
      </c>
      <c r="P263" t="s">
        <v>187</v>
      </c>
      <c r="R263" t="s">
        <v>186</v>
      </c>
      <c r="X263" t="str">
        <f t="shared" si="12"/>
        <v>No</v>
      </c>
      <c r="AK263" t="str">
        <f t="shared" si="13"/>
        <v>No</v>
      </c>
      <c r="AX263" t="str">
        <f t="shared" si="14"/>
        <v>No</v>
      </c>
    </row>
    <row r="264" spans="3:50" hidden="1" x14ac:dyDescent="0.25">
      <c r="C264" s="1"/>
      <c r="F264" t="s">
        <v>186</v>
      </c>
      <c r="M264" t="s">
        <v>387</v>
      </c>
      <c r="N264" t="s">
        <v>208</v>
      </c>
      <c r="O264" s="1">
        <v>3.9E-10</v>
      </c>
      <c r="P264" t="s">
        <v>187</v>
      </c>
      <c r="R264" t="s">
        <v>186</v>
      </c>
      <c r="X264" t="str">
        <f t="shared" si="12"/>
        <v>No</v>
      </c>
      <c r="AK264" t="str">
        <f t="shared" si="13"/>
        <v>No</v>
      </c>
      <c r="AX264" t="str">
        <f t="shared" si="14"/>
        <v>No</v>
      </c>
    </row>
    <row r="265" spans="3:50" hidden="1" x14ac:dyDescent="0.25">
      <c r="C265" s="1"/>
      <c r="F265" t="s">
        <v>186</v>
      </c>
      <c r="M265" t="s">
        <v>390</v>
      </c>
      <c r="N265" t="s">
        <v>208</v>
      </c>
      <c r="O265" s="1">
        <v>1.8630599999999999E-10</v>
      </c>
      <c r="P265" t="s">
        <v>187</v>
      </c>
      <c r="R265" t="s">
        <v>186</v>
      </c>
      <c r="X265" t="str">
        <f t="shared" si="12"/>
        <v>No</v>
      </c>
      <c r="AK265" t="str">
        <f t="shared" si="13"/>
        <v>No</v>
      </c>
      <c r="AX265" t="str">
        <f t="shared" si="14"/>
        <v>No</v>
      </c>
    </row>
    <row r="266" spans="3:50" hidden="1" x14ac:dyDescent="0.25">
      <c r="C266" s="1"/>
      <c r="F266" t="s">
        <v>186</v>
      </c>
      <c r="M266" t="s">
        <v>477</v>
      </c>
      <c r="N266" t="s">
        <v>208</v>
      </c>
      <c r="O266" s="1">
        <v>1.8999999999999999E-11</v>
      </c>
      <c r="P266" t="s">
        <v>187</v>
      </c>
      <c r="R266" t="s">
        <v>186</v>
      </c>
      <c r="X266" t="str">
        <f t="shared" si="12"/>
        <v>No</v>
      </c>
      <c r="AK266" t="str">
        <f t="shared" si="13"/>
        <v>No</v>
      </c>
      <c r="AX266" t="str">
        <f t="shared" si="14"/>
        <v>No</v>
      </c>
    </row>
    <row r="267" spans="3:50" hidden="1" x14ac:dyDescent="0.25">
      <c r="C267" s="1"/>
      <c r="F267" t="s">
        <v>186</v>
      </c>
      <c r="M267" t="s">
        <v>392</v>
      </c>
      <c r="N267" t="s">
        <v>184</v>
      </c>
      <c r="O267" s="1">
        <v>3.8999999999999999E-5</v>
      </c>
      <c r="P267" t="s">
        <v>187</v>
      </c>
      <c r="R267" t="s">
        <v>186</v>
      </c>
      <c r="X267" t="str">
        <f t="shared" si="12"/>
        <v>No</v>
      </c>
      <c r="AK267" t="str">
        <f t="shared" si="13"/>
        <v>No</v>
      </c>
      <c r="AX267" t="str">
        <f t="shared" si="14"/>
        <v>No</v>
      </c>
    </row>
    <row r="268" spans="3:50" hidden="1" x14ac:dyDescent="0.25">
      <c r="C268" s="1"/>
      <c r="F268" t="s">
        <v>186</v>
      </c>
      <c r="M268" t="s">
        <v>478</v>
      </c>
      <c r="N268" t="s">
        <v>184</v>
      </c>
      <c r="O268" s="1">
        <v>2.3999999999999999E-6</v>
      </c>
      <c r="P268" t="s">
        <v>187</v>
      </c>
      <c r="R268" t="s">
        <v>186</v>
      </c>
      <c r="X268" t="str">
        <f t="shared" si="12"/>
        <v>No</v>
      </c>
      <c r="AK268" t="str">
        <f t="shared" si="13"/>
        <v>No</v>
      </c>
      <c r="AX268" t="str">
        <f t="shared" si="14"/>
        <v>No</v>
      </c>
    </row>
    <row r="269" spans="3:50" hidden="1" x14ac:dyDescent="0.25">
      <c r="C269" s="1"/>
      <c r="F269" t="s">
        <v>186</v>
      </c>
      <c r="K269" t="s">
        <v>479</v>
      </c>
      <c r="M269" t="s">
        <v>480</v>
      </c>
      <c r="N269" t="s">
        <v>184</v>
      </c>
      <c r="O269" s="1">
        <v>2.0000000000000001E-10</v>
      </c>
      <c r="P269" t="s">
        <v>187</v>
      </c>
      <c r="R269" t="s">
        <v>186</v>
      </c>
      <c r="W269" t="s">
        <v>479</v>
      </c>
      <c r="X269" t="str">
        <f t="shared" si="12"/>
        <v>No</v>
      </c>
      <c r="AK269" t="str">
        <f t="shared" si="13"/>
        <v>No</v>
      </c>
      <c r="AX269" t="str">
        <f t="shared" si="14"/>
        <v>No</v>
      </c>
    </row>
    <row r="270" spans="3:50" hidden="1" x14ac:dyDescent="0.25">
      <c r="C270" s="1"/>
      <c r="F270" t="s">
        <v>186</v>
      </c>
      <c r="K270" t="s">
        <v>479</v>
      </c>
      <c r="M270" t="s">
        <v>480</v>
      </c>
      <c r="N270" t="s">
        <v>208</v>
      </c>
      <c r="O270" s="1">
        <v>6.5000000000000002E-12</v>
      </c>
      <c r="P270" t="s">
        <v>187</v>
      </c>
      <c r="R270" t="s">
        <v>186</v>
      </c>
      <c r="W270" t="s">
        <v>479</v>
      </c>
      <c r="X270" t="str">
        <f t="shared" si="12"/>
        <v>No</v>
      </c>
      <c r="AK270" t="str">
        <f t="shared" si="13"/>
        <v>No</v>
      </c>
      <c r="AX270" t="str">
        <f t="shared" si="14"/>
        <v>No</v>
      </c>
    </row>
    <row r="271" spans="3:50" hidden="1" x14ac:dyDescent="0.25">
      <c r="C271" s="1"/>
      <c r="F271" t="s">
        <v>186</v>
      </c>
      <c r="M271" t="s">
        <v>393</v>
      </c>
      <c r="N271" t="s">
        <v>184</v>
      </c>
      <c r="O271" s="1">
        <v>2.4E-8</v>
      </c>
      <c r="P271" t="s">
        <v>187</v>
      </c>
      <c r="R271" t="s">
        <v>186</v>
      </c>
      <c r="X271" t="str">
        <f t="shared" si="12"/>
        <v>No</v>
      </c>
      <c r="AK271" t="str">
        <f t="shared" si="13"/>
        <v>No</v>
      </c>
      <c r="AX271" t="str">
        <f t="shared" si="14"/>
        <v>No</v>
      </c>
    </row>
    <row r="272" spans="3:50" hidden="1" x14ac:dyDescent="0.25">
      <c r="C272" s="1"/>
      <c r="F272" t="s">
        <v>186</v>
      </c>
      <c r="M272" t="s">
        <v>393</v>
      </c>
      <c r="N272" t="s">
        <v>208</v>
      </c>
      <c r="O272" s="1">
        <v>7.8999999999999999E-11</v>
      </c>
      <c r="P272" t="s">
        <v>187</v>
      </c>
      <c r="R272" t="s">
        <v>186</v>
      </c>
      <c r="X272" t="str">
        <f t="shared" si="12"/>
        <v>No</v>
      </c>
      <c r="AK272" t="str">
        <f t="shared" si="13"/>
        <v>No</v>
      </c>
      <c r="AX272" t="str">
        <f t="shared" si="14"/>
        <v>No</v>
      </c>
    </row>
    <row r="273" spans="3:50" hidden="1" x14ac:dyDescent="0.25">
      <c r="C273" s="1"/>
      <c r="F273" t="s">
        <v>186</v>
      </c>
      <c r="M273" t="s">
        <v>394</v>
      </c>
      <c r="N273" t="s">
        <v>184</v>
      </c>
      <c r="O273" s="1">
        <v>1.1000000000000001E-6</v>
      </c>
      <c r="P273" t="s">
        <v>187</v>
      </c>
      <c r="R273" t="s">
        <v>186</v>
      </c>
      <c r="X273" t="str">
        <f t="shared" si="12"/>
        <v>No</v>
      </c>
      <c r="AK273" t="str">
        <f t="shared" si="13"/>
        <v>No</v>
      </c>
      <c r="AX273" t="str">
        <f t="shared" si="14"/>
        <v>No</v>
      </c>
    </row>
    <row r="274" spans="3:50" hidden="1" x14ac:dyDescent="0.25">
      <c r="C274" s="1"/>
      <c r="F274" t="s">
        <v>186</v>
      </c>
      <c r="M274" t="s">
        <v>394</v>
      </c>
      <c r="N274" t="s">
        <v>208</v>
      </c>
      <c r="O274" s="1">
        <v>2.5000000000000001E-9</v>
      </c>
      <c r="P274" t="s">
        <v>187</v>
      </c>
      <c r="R274" t="s">
        <v>186</v>
      </c>
      <c r="X274" t="str">
        <f t="shared" si="12"/>
        <v>No</v>
      </c>
      <c r="AK274" t="str">
        <f t="shared" si="13"/>
        <v>No</v>
      </c>
      <c r="AX274" t="str">
        <f t="shared" si="14"/>
        <v>No</v>
      </c>
    </row>
    <row r="275" spans="3:50" hidden="1" x14ac:dyDescent="0.25">
      <c r="C275" s="1"/>
      <c r="F275" t="s">
        <v>186</v>
      </c>
      <c r="M275" t="s">
        <v>396</v>
      </c>
      <c r="N275" t="s">
        <v>208</v>
      </c>
      <c r="O275" s="1">
        <v>1.9000000000000001E-4</v>
      </c>
      <c r="P275" t="s">
        <v>187</v>
      </c>
      <c r="R275" t="s">
        <v>186</v>
      </c>
      <c r="X275" t="str">
        <f t="shared" si="12"/>
        <v>No</v>
      </c>
      <c r="AK275" t="str">
        <f t="shared" si="13"/>
        <v>No</v>
      </c>
      <c r="AX275" t="str">
        <f t="shared" si="14"/>
        <v>No</v>
      </c>
    </row>
    <row r="276" spans="3:50" hidden="1" x14ac:dyDescent="0.25">
      <c r="C276" s="1"/>
      <c r="F276" t="s">
        <v>186</v>
      </c>
      <c r="M276" t="s">
        <v>481</v>
      </c>
      <c r="N276" t="s">
        <v>208</v>
      </c>
      <c r="O276" s="1">
        <v>7.0999999999999998E-6</v>
      </c>
      <c r="P276" t="s">
        <v>187</v>
      </c>
      <c r="R276" t="s">
        <v>186</v>
      </c>
      <c r="X276" t="str">
        <f t="shared" si="12"/>
        <v>No</v>
      </c>
      <c r="AK276" t="str">
        <f t="shared" si="13"/>
        <v>No</v>
      </c>
      <c r="AX276" t="str">
        <f t="shared" si="14"/>
        <v>No</v>
      </c>
    </row>
    <row r="277" spans="3:50" hidden="1" x14ac:dyDescent="0.25">
      <c r="C277" s="1"/>
      <c r="F277" t="s">
        <v>186</v>
      </c>
      <c r="M277" t="s">
        <v>397</v>
      </c>
      <c r="N277" t="s">
        <v>208</v>
      </c>
      <c r="O277" s="1">
        <v>1.7E-5</v>
      </c>
      <c r="P277" t="s">
        <v>187</v>
      </c>
      <c r="R277" t="s">
        <v>186</v>
      </c>
      <c r="X277" t="str">
        <f t="shared" si="12"/>
        <v>No</v>
      </c>
      <c r="AK277" t="str">
        <f t="shared" si="13"/>
        <v>No</v>
      </c>
      <c r="AX277" t="str">
        <f t="shared" si="14"/>
        <v>No</v>
      </c>
    </row>
    <row r="278" spans="3:50" hidden="1" x14ac:dyDescent="0.25">
      <c r="C278" s="1"/>
      <c r="F278" t="s">
        <v>186</v>
      </c>
      <c r="M278" t="s">
        <v>398</v>
      </c>
      <c r="N278" t="s">
        <v>184</v>
      </c>
      <c r="O278" s="1">
        <v>5.2000000000000002E-9</v>
      </c>
      <c r="P278" t="s">
        <v>187</v>
      </c>
      <c r="R278" t="s">
        <v>186</v>
      </c>
      <c r="X278" t="str">
        <f t="shared" si="12"/>
        <v>No</v>
      </c>
      <c r="AK278" t="str">
        <f t="shared" si="13"/>
        <v>No</v>
      </c>
      <c r="AX278" t="str">
        <f t="shared" si="14"/>
        <v>No</v>
      </c>
    </row>
    <row r="279" spans="3:50" hidden="1" x14ac:dyDescent="0.25">
      <c r="C279" s="1"/>
      <c r="F279" t="s">
        <v>186</v>
      </c>
      <c r="M279" t="s">
        <v>482</v>
      </c>
      <c r="N279" t="s">
        <v>184</v>
      </c>
      <c r="O279" s="1">
        <v>1.1000000000000001E-11</v>
      </c>
      <c r="P279" t="s">
        <v>187</v>
      </c>
      <c r="R279" t="s">
        <v>186</v>
      </c>
      <c r="X279" t="str">
        <f t="shared" si="12"/>
        <v>No</v>
      </c>
      <c r="AK279" t="str">
        <f t="shared" si="13"/>
        <v>No</v>
      </c>
      <c r="AX279" t="str">
        <f t="shared" si="14"/>
        <v>No</v>
      </c>
    </row>
    <row r="280" spans="3:50" hidden="1" x14ac:dyDescent="0.25">
      <c r="C280" s="1"/>
      <c r="F280" t="s">
        <v>186</v>
      </c>
      <c r="M280" t="s">
        <v>482</v>
      </c>
      <c r="N280" t="s">
        <v>208</v>
      </c>
      <c r="O280" s="1">
        <v>5.3560799999999997E-11</v>
      </c>
      <c r="P280" t="s">
        <v>187</v>
      </c>
      <c r="R280" t="s">
        <v>186</v>
      </c>
      <c r="X280" t="str">
        <f t="shared" si="12"/>
        <v>No</v>
      </c>
      <c r="AK280" t="str">
        <f t="shared" si="13"/>
        <v>No</v>
      </c>
      <c r="AX280" t="str">
        <f t="shared" si="14"/>
        <v>No</v>
      </c>
    </row>
    <row r="281" spans="3:50" hidden="1" x14ac:dyDescent="0.25">
      <c r="C281" s="1"/>
      <c r="F281" t="s">
        <v>186</v>
      </c>
      <c r="M281" t="s">
        <v>483</v>
      </c>
      <c r="N281" t="s">
        <v>184</v>
      </c>
      <c r="O281" s="1">
        <v>2.2999999999999999E-9</v>
      </c>
      <c r="P281" t="s">
        <v>187</v>
      </c>
      <c r="R281" t="s">
        <v>186</v>
      </c>
      <c r="X281" t="str">
        <f t="shared" si="12"/>
        <v>No</v>
      </c>
      <c r="AK281" t="str">
        <f t="shared" si="13"/>
        <v>No</v>
      </c>
      <c r="AX281" t="str">
        <f t="shared" si="14"/>
        <v>No</v>
      </c>
    </row>
    <row r="282" spans="3:50" hidden="1" x14ac:dyDescent="0.25">
      <c r="C282" s="1"/>
      <c r="F282" t="s">
        <v>186</v>
      </c>
      <c r="M282" t="s">
        <v>483</v>
      </c>
      <c r="N282" t="s">
        <v>208</v>
      </c>
      <c r="O282" s="1">
        <v>1.7E-8</v>
      </c>
      <c r="P282" t="s">
        <v>187</v>
      </c>
      <c r="R282" t="s">
        <v>186</v>
      </c>
      <c r="X282" t="str">
        <f t="shared" si="12"/>
        <v>No</v>
      </c>
      <c r="AK282" t="str">
        <f t="shared" si="13"/>
        <v>No</v>
      </c>
      <c r="AX282" t="str">
        <f t="shared" si="14"/>
        <v>No</v>
      </c>
    </row>
    <row r="283" spans="3:50" hidden="1" x14ac:dyDescent="0.25">
      <c r="C283" s="1"/>
      <c r="F283" t="s">
        <v>186</v>
      </c>
      <c r="M283" t="s">
        <v>484</v>
      </c>
      <c r="N283" t="s">
        <v>184</v>
      </c>
      <c r="O283" s="1">
        <v>8.2999999999999998E-11</v>
      </c>
      <c r="P283" t="s">
        <v>187</v>
      </c>
      <c r="R283" t="s">
        <v>186</v>
      </c>
      <c r="X283" t="str">
        <f t="shared" si="12"/>
        <v>No</v>
      </c>
      <c r="AK283" t="str">
        <f t="shared" si="13"/>
        <v>No</v>
      </c>
      <c r="AX283" t="str">
        <f t="shared" si="14"/>
        <v>No</v>
      </c>
    </row>
    <row r="284" spans="3:50" hidden="1" x14ac:dyDescent="0.25">
      <c r="C284" s="1"/>
      <c r="F284" t="s">
        <v>186</v>
      </c>
      <c r="M284" t="s">
        <v>399</v>
      </c>
      <c r="N284" t="s">
        <v>184</v>
      </c>
      <c r="O284" s="1">
        <v>6.9999999999999994E-5</v>
      </c>
      <c r="P284" t="s">
        <v>187</v>
      </c>
      <c r="R284" t="s">
        <v>186</v>
      </c>
      <c r="X284" t="str">
        <f t="shared" si="12"/>
        <v>No</v>
      </c>
      <c r="AK284" t="str">
        <f t="shared" si="13"/>
        <v>No</v>
      </c>
      <c r="AX284" t="str">
        <f t="shared" si="14"/>
        <v>No</v>
      </c>
    </row>
    <row r="285" spans="3:50" hidden="1" x14ac:dyDescent="0.25">
      <c r="C285" s="1"/>
      <c r="F285" t="s">
        <v>186</v>
      </c>
      <c r="M285" t="s">
        <v>401</v>
      </c>
      <c r="N285" t="s">
        <v>184</v>
      </c>
      <c r="O285" s="1">
        <v>8.9999999999999996E-7</v>
      </c>
      <c r="P285" t="s">
        <v>187</v>
      </c>
      <c r="R285" t="s">
        <v>186</v>
      </c>
      <c r="X285" t="str">
        <f t="shared" si="12"/>
        <v>No</v>
      </c>
      <c r="AK285" t="str">
        <f t="shared" si="13"/>
        <v>No</v>
      </c>
      <c r="AX285" t="str">
        <f t="shared" si="14"/>
        <v>No</v>
      </c>
    </row>
    <row r="286" spans="3:50" hidden="1" x14ac:dyDescent="0.25">
      <c r="C286" s="1"/>
      <c r="F286" t="s">
        <v>186</v>
      </c>
      <c r="M286" t="s">
        <v>401</v>
      </c>
      <c r="N286" t="s">
        <v>208</v>
      </c>
      <c r="O286" s="1">
        <v>5.1000000000000002E-9</v>
      </c>
      <c r="P286" t="s">
        <v>187</v>
      </c>
      <c r="R286" t="s">
        <v>186</v>
      </c>
      <c r="X286" t="str">
        <f t="shared" si="12"/>
        <v>No</v>
      </c>
      <c r="AK286" t="str">
        <f t="shared" si="13"/>
        <v>No</v>
      </c>
      <c r="AX286" t="str">
        <f t="shared" si="14"/>
        <v>No</v>
      </c>
    </row>
    <row r="287" spans="3:50" hidden="1" x14ac:dyDescent="0.25">
      <c r="C287" s="1"/>
      <c r="F287" t="s">
        <v>186</v>
      </c>
      <c r="M287" t="s">
        <v>485</v>
      </c>
      <c r="N287" t="s">
        <v>184</v>
      </c>
      <c r="O287" s="1">
        <v>2.7999999999999999E-8</v>
      </c>
      <c r="P287" t="s">
        <v>187</v>
      </c>
      <c r="R287" t="s">
        <v>186</v>
      </c>
      <c r="X287" t="str">
        <f t="shared" si="12"/>
        <v>No</v>
      </c>
      <c r="AK287" t="str">
        <f t="shared" si="13"/>
        <v>No</v>
      </c>
      <c r="AX287" t="str">
        <f t="shared" si="14"/>
        <v>No</v>
      </c>
    </row>
    <row r="288" spans="3:50" hidden="1" x14ac:dyDescent="0.25">
      <c r="C288" s="1"/>
      <c r="F288" t="s">
        <v>186</v>
      </c>
      <c r="M288" t="s">
        <v>485</v>
      </c>
      <c r="N288" t="s">
        <v>208</v>
      </c>
      <c r="O288" s="1">
        <v>2.7E-8</v>
      </c>
      <c r="P288" t="s">
        <v>187</v>
      </c>
      <c r="R288" t="s">
        <v>186</v>
      </c>
      <c r="X288" t="str">
        <f t="shared" si="12"/>
        <v>No</v>
      </c>
      <c r="AK288" t="str">
        <f t="shared" si="13"/>
        <v>No</v>
      </c>
      <c r="AX288" t="str">
        <f t="shared" si="14"/>
        <v>No</v>
      </c>
    </row>
  </sheetData>
  <autoFilter ref="AM3:AX288" xr:uid="{3C6E196A-3E96-401F-9F5F-D045743A85FE}">
    <filterColumn colId="11">
      <filters>
        <filter val="Yes"/>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E6BC-074A-4658-9097-A337A69E3F36}">
  <sheetPr>
    <tabColor rgb="FF5082BC"/>
  </sheetPr>
  <dimension ref="A1:O296"/>
  <sheetViews>
    <sheetView showGridLines="0" zoomScale="80" zoomScaleNormal="80" workbookViewId="0">
      <selection activeCell="F166" sqref="F166:F169"/>
    </sheetView>
  </sheetViews>
  <sheetFormatPr defaultRowHeight="21" x14ac:dyDescent="0.25"/>
  <cols>
    <col min="1" max="1" width="5" style="44" customWidth="1"/>
    <col min="2" max="2" width="5.140625" style="3" customWidth="1"/>
    <col min="3" max="3" width="54.85546875" style="44" customWidth="1"/>
    <col min="4" max="4" width="60.140625" style="44" customWidth="1"/>
    <col min="5" max="5" width="29.85546875" style="44" customWidth="1"/>
    <col min="6" max="6" width="28" style="44" customWidth="1"/>
    <col min="7" max="7" width="26.85546875" style="44" customWidth="1"/>
    <col min="8" max="8" width="19.140625" style="44" customWidth="1"/>
    <col min="9" max="9" width="20.85546875" style="44" customWidth="1"/>
    <col min="10" max="10" width="25.140625" style="44" customWidth="1"/>
    <col min="11" max="11" width="19.85546875" style="44" customWidth="1"/>
    <col min="12" max="12" width="7.85546875" style="44" customWidth="1"/>
    <col min="13" max="13" width="29.140625" style="44" customWidth="1"/>
    <col min="14" max="14" width="30.5703125" style="44" customWidth="1"/>
    <col min="15" max="15" width="22.85546875" style="44" customWidth="1"/>
    <col min="16" max="16" width="17.85546875" style="44" customWidth="1"/>
    <col min="17" max="17" width="23.85546875" style="44" customWidth="1"/>
    <col min="18" max="18" width="24.42578125" style="44" customWidth="1"/>
    <col min="19" max="19" width="19.42578125" style="44" customWidth="1"/>
    <col min="20" max="20" width="17.42578125" style="44" customWidth="1"/>
    <col min="21" max="21" width="16.85546875" style="44" customWidth="1"/>
    <col min="22" max="22" width="21.140625" style="44" customWidth="1"/>
    <col min="23" max="23" width="20.140625" style="44" customWidth="1"/>
    <col min="24" max="24" width="21.42578125" style="44" customWidth="1"/>
    <col min="25" max="25" width="16.140625" style="44" customWidth="1"/>
    <col min="26" max="26" width="19.42578125" style="44" customWidth="1"/>
    <col min="27" max="27" width="16.85546875" style="44" customWidth="1"/>
    <col min="28" max="28" width="17.140625" style="44" customWidth="1"/>
    <col min="29" max="16383" width="8.85546875" style="44" bestFit="1" customWidth="1"/>
    <col min="16384" max="16384" width="9.140625" style="44" bestFit="1" customWidth="1"/>
  </cols>
  <sheetData>
    <row r="1" spans="1:3" x14ac:dyDescent="0.25">
      <c r="A1" s="68" t="s">
        <v>486</v>
      </c>
    </row>
    <row r="2" spans="1:3" x14ac:dyDescent="0.25">
      <c r="A2" s="68"/>
    </row>
    <row r="3" spans="1:3" x14ac:dyDescent="0.25">
      <c r="A3" s="68"/>
      <c r="C3" s="199" t="s">
        <v>64</v>
      </c>
    </row>
    <row r="4" spans="1:3" x14ac:dyDescent="0.25">
      <c r="A4" s="68"/>
      <c r="C4" s="196" t="s">
        <v>487</v>
      </c>
    </row>
    <row r="5" spans="1:3" x14ac:dyDescent="0.25">
      <c r="A5" s="68"/>
      <c r="C5" s="197" t="s">
        <v>67</v>
      </c>
    </row>
    <row r="6" spans="1:3" x14ac:dyDescent="0.25">
      <c r="C6" s="198" t="s">
        <v>488</v>
      </c>
    </row>
    <row r="7" spans="1:3" x14ac:dyDescent="0.25">
      <c r="C7" s="208" t="s">
        <v>68</v>
      </c>
    </row>
    <row r="9" spans="1:3" ht="45" x14ac:dyDescent="0.25">
      <c r="C9" s="69" t="s">
        <v>489</v>
      </c>
    </row>
    <row r="10" spans="1:3" x14ac:dyDescent="0.25">
      <c r="C10" s="44" t="s">
        <v>490</v>
      </c>
    </row>
    <row r="11" spans="1:3" ht="21.6" customHeight="1" x14ac:dyDescent="0.25">
      <c r="C11" s="44" t="s">
        <v>491</v>
      </c>
    </row>
    <row r="12" spans="1:3" ht="15.6" customHeight="1" x14ac:dyDescent="0.25">
      <c r="C12" s="44" t="s">
        <v>492</v>
      </c>
    </row>
    <row r="13" spans="1:3" ht="21" customHeight="1" x14ac:dyDescent="0.25">
      <c r="C13" s="44" t="s">
        <v>493</v>
      </c>
    </row>
    <row r="14" spans="1:3" x14ac:dyDescent="0.25">
      <c r="C14" s="44" t="s">
        <v>494</v>
      </c>
    </row>
    <row r="15" spans="1:3" x14ac:dyDescent="0.25">
      <c r="C15" s="44" t="s">
        <v>495</v>
      </c>
    </row>
    <row r="16" spans="1:3" x14ac:dyDescent="0.25">
      <c r="C16" s="44" t="s">
        <v>496</v>
      </c>
    </row>
    <row r="18" spans="2:14" ht="21.6" customHeight="1" x14ac:dyDescent="0.25">
      <c r="B18" s="27" t="s">
        <v>497</v>
      </c>
      <c r="C18" s="41"/>
      <c r="I18" s="44" t="s">
        <v>498</v>
      </c>
    </row>
    <row r="19" spans="2:14" ht="21.75" thickBot="1" x14ac:dyDescent="0.3"/>
    <row r="20" spans="2:14" ht="21.75" thickBot="1" x14ac:dyDescent="0.3">
      <c r="C20" s="271" t="s">
        <v>70</v>
      </c>
      <c r="D20" s="272"/>
      <c r="E20" s="272"/>
      <c r="F20" s="272"/>
      <c r="G20" s="272"/>
      <c r="H20" s="272"/>
      <c r="I20" s="272"/>
      <c r="J20" s="272"/>
      <c r="K20" s="272"/>
      <c r="L20" s="272"/>
      <c r="M20" s="272"/>
      <c r="N20" s="273"/>
    </row>
    <row r="21" spans="2:14" x14ac:dyDescent="0.25">
      <c r="C21" s="127" t="s">
        <v>71</v>
      </c>
      <c r="D21" s="336" t="s">
        <v>72</v>
      </c>
      <c r="E21" s="337"/>
      <c r="F21" s="337"/>
      <c r="G21" s="337"/>
      <c r="H21" s="337"/>
      <c r="I21" s="337"/>
      <c r="J21" s="337"/>
      <c r="K21" s="337"/>
      <c r="L21" s="337"/>
      <c r="M21" s="337"/>
      <c r="N21" s="338"/>
    </row>
    <row r="22" spans="2:14" ht="21.6" customHeight="1" x14ac:dyDescent="0.25">
      <c r="C22" s="70" t="s">
        <v>73</v>
      </c>
      <c r="D22" s="339">
        <v>2024</v>
      </c>
      <c r="E22" s="340"/>
      <c r="F22" s="340"/>
      <c r="G22" s="340"/>
      <c r="H22" s="340"/>
      <c r="I22" s="340"/>
      <c r="J22" s="340"/>
      <c r="K22" s="340"/>
      <c r="L22" s="340"/>
      <c r="M22" s="340"/>
      <c r="N22" s="341"/>
    </row>
    <row r="23" spans="2:14" x14ac:dyDescent="0.25">
      <c r="C23" s="71" t="s">
        <v>74</v>
      </c>
      <c r="D23" s="342" t="s">
        <v>499</v>
      </c>
      <c r="E23" s="322"/>
      <c r="F23" s="322"/>
      <c r="G23" s="322"/>
      <c r="H23" s="322"/>
      <c r="I23" s="322"/>
      <c r="J23" s="322"/>
      <c r="K23" s="322"/>
      <c r="L23" s="322"/>
      <c r="M23" s="322"/>
      <c r="N23" s="323"/>
    </row>
    <row r="24" spans="2:14" x14ac:dyDescent="0.25">
      <c r="C24" s="71" t="s">
        <v>75</v>
      </c>
      <c r="D24" s="321" t="s">
        <v>500</v>
      </c>
      <c r="E24" s="322"/>
      <c r="F24" s="322"/>
      <c r="G24" s="322"/>
      <c r="H24" s="322"/>
      <c r="I24" s="322"/>
      <c r="J24" s="322"/>
      <c r="K24" s="322"/>
      <c r="L24" s="322"/>
      <c r="M24" s="322"/>
      <c r="N24" s="323"/>
    </row>
    <row r="25" spans="2:14" x14ac:dyDescent="0.25">
      <c r="C25" s="71" t="s">
        <v>76</v>
      </c>
      <c r="D25" s="321" t="s">
        <v>500</v>
      </c>
      <c r="E25" s="322"/>
      <c r="F25" s="322"/>
      <c r="G25" s="322"/>
      <c r="H25" s="322"/>
      <c r="I25" s="322"/>
      <c r="J25" s="322"/>
      <c r="K25" s="322"/>
      <c r="L25" s="322"/>
      <c r="M25" s="322"/>
      <c r="N25" s="323"/>
    </row>
    <row r="26" spans="2:14" x14ac:dyDescent="0.25">
      <c r="C26" s="71" t="s">
        <v>77</v>
      </c>
      <c r="D26" s="321" t="s">
        <v>501</v>
      </c>
      <c r="E26" s="322"/>
      <c r="F26" s="322"/>
      <c r="G26" s="322"/>
      <c r="H26" s="322"/>
      <c r="I26" s="322"/>
      <c r="J26" s="322"/>
      <c r="K26" s="322"/>
      <c r="L26" s="322"/>
      <c r="M26" s="322"/>
      <c r="N26" s="323"/>
    </row>
    <row r="27" spans="2:14" ht="21.75" thickBot="1" x14ac:dyDescent="0.3">
      <c r="C27" s="72" t="s">
        <v>78</v>
      </c>
      <c r="D27" s="324" t="s">
        <v>502</v>
      </c>
      <c r="E27" s="325"/>
      <c r="F27" s="325"/>
      <c r="G27" s="325"/>
      <c r="H27" s="325"/>
      <c r="I27" s="325"/>
      <c r="J27" s="325"/>
      <c r="K27" s="325"/>
      <c r="L27" s="325"/>
      <c r="M27" s="325"/>
      <c r="N27" s="326"/>
    </row>
    <row r="29" spans="2:14" ht="24" x14ac:dyDescent="0.25">
      <c r="B29" s="27" t="s">
        <v>503</v>
      </c>
      <c r="C29" s="41"/>
    </row>
    <row r="30" spans="2:14" ht="24" x14ac:dyDescent="0.25">
      <c r="B30" s="27"/>
      <c r="C30" s="44" t="s">
        <v>80</v>
      </c>
    </row>
    <row r="31" spans="2:14" ht="21.75" thickBot="1" x14ac:dyDescent="0.3"/>
    <row r="32" spans="2:14" ht="21.75" thickBot="1" x14ac:dyDescent="0.3">
      <c r="C32" s="271" t="s">
        <v>81</v>
      </c>
      <c r="D32" s="272"/>
      <c r="E32" s="272"/>
      <c r="F32" s="272"/>
      <c r="G32" s="272"/>
      <c r="H32" s="273"/>
      <c r="K32" s="73"/>
      <c r="L32" s="73"/>
      <c r="M32" s="73"/>
    </row>
    <row r="33" spans="3:13" ht="38.25" thickBot="1" x14ac:dyDescent="0.3">
      <c r="C33" s="64" t="s">
        <v>82</v>
      </c>
      <c r="D33" s="65" t="s">
        <v>83</v>
      </c>
      <c r="E33" s="65" t="s">
        <v>84</v>
      </c>
      <c r="F33" s="65" t="s">
        <v>85</v>
      </c>
      <c r="G33" s="66" t="s">
        <v>86</v>
      </c>
      <c r="H33" s="67" t="s">
        <v>87</v>
      </c>
      <c r="J33" s="73"/>
      <c r="K33" s="73"/>
      <c r="L33" s="73"/>
      <c r="M33" s="73"/>
    </row>
    <row r="34" spans="3:13" x14ac:dyDescent="0.25">
      <c r="C34" s="74">
        <v>100</v>
      </c>
      <c r="D34" s="75" t="s">
        <v>504</v>
      </c>
      <c r="E34" s="76" t="s">
        <v>89</v>
      </c>
      <c r="F34" s="133" t="s">
        <v>471</v>
      </c>
      <c r="G34" s="133">
        <v>4.8471116998638999E-2</v>
      </c>
      <c r="H34" s="191" t="str">
        <f t="shared" ref="H34:H48" si="0">IF(ISNUMBER(C34),IF(C34&gt;=10,"YES","NO"),"-")</f>
        <v>YES</v>
      </c>
      <c r="J34" s="73"/>
      <c r="K34" s="73"/>
      <c r="L34" s="73"/>
      <c r="M34" s="73"/>
    </row>
    <row r="35" spans="3:13" x14ac:dyDescent="0.25">
      <c r="C35" s="77">
        <v>42.9</v>
      </c>
      <c r="D35" s="78" t="s">
        <v>505</v>
      </c>
      <c r="E35" s="79" t="s">
        <v>94</v>
      </c>
      <c r="F35" s="134" t="s">
        <v>187</v>
      </c>
      <c r="G35" s="134">
        <v>0</v>
      </c>
      <c r="H35" s="192" t="str">
        <f t="shared" si="0"/>
        <v>YES</v>
      </c>
      <c r="I35" s="259"/>
      <c r="J35" s="73"/>
      <c r="K35" s="73"/>
      <c r="L35" s="73"/>
      <c r="M35" s="73"/>
    </row>
    <row r="36" spans="3:13" x14ac:dyDescent="0.25">
      <c r="C36" s="77">
        <v>20.100000000000001</v>
      </c>
      <c r="D36" s="78" t="s">
        <v>506</v>
      </c>
      <c r="E36" s="79" t="s">
        <v>94</v>
      </c>
      <c r="F36" s="134" t="s">
        <v>187</v>
      </c>
      <c r="G36" s="134">
        <v>3.5228886905444699E-2</v>
      </c>
      <c r="H36" s="192" t="str">
        <f t="shared" si="0"/>
        <v>YES</v>
      </c>
      <c r="I36" s="259"/>
      <c r="J36" s="73"/>
      <c r="K36" s="73"/>
      <c r="L36" s="73"/>
      <c r="M36" s="73"/>
    </row>
    <row r="37" spans="3:13" x14ac:dyDescent="0.25">
      <c r="C37" s="77">
        <v>17.5</v>
      </c>
      <c r="D37" s="78" t="s">
        <v>507</v>
      </c>
      <c r="E37" s="79" t="s">
        <v>94</v>
      </c>
      <c r="F37" s="134" t="s">
        <v>187</v>
      </c>
      <c r="G37" s="134">
        <v>3.03032102904967E-2</v>
      </c>
      <c r="H37" s="192" t="str">
        <f t="shared" si="0"/>
        <v>YES</v>
      </c>
      <c r="I37" s="259"/>
      <c r="J37" s="73"/>
      <c r="K37" s="73"/>
      <c r="L37" s="73"/>
      <c r="M37" s="73"/>
    </row>
    <row r="38" spans="3:13" x14ac:dyDescent="0.25">
      <c r="C38" s="77">
        <v>3.15</v>
      </c>
      <c r="D38" s="78" t="s">
        <v>508</v>
      </c>
      <c r="E38" s="79" t="s">
        <v>94</v>
      </c>
      <c r="F38" s="134" t="s">
        <v>187</v>
      </c>
      <c r="G38" s="134">
        <v>5.3302119707519897E-3</v>
      </c>
      <c r="H38" s="192" t="str">
        <f t="shared" si="0"/>
        <v>NO</v>
      </c>
      <c r="J38" s="73"/>
      <c r="K38" s="73"/>
      <c r="L38" s="73"/>
      <c r="M38" s="73"/>
    </row>
    <row r="39" spans="3:13" x14ac:dyDescent="0.25">
      <c r="C39" s="77">
        <v>2.25</v>
      </c>
      <c r="D39" s="78" t="s">
        <v>509</v>
      </c>
      <c r="E39" s="79" t="s">
        <v>94</v>
      </c>
      <c r="F39" s="134" t="s">
        <v>187</v>
      </c>
      <c r="G39" s="134">
        <v>3.72592331999999E-3</v>
      </c>
      <c r="H39" s="192" t="str">
        <f t="shared" si="0"/>
        <v>NO</v>
      </c>
      <c r="J39" s="73"/>
      <c r="K39" s="73"/>
      <c r="L39" s="73"/>
      <c r="M39" s="73"/>
    </row>
    <row r="40" spans="3:13" x14ac:dyDescent="0.25">
      <c r="C40" s="77">
        <v>6.6000000000000005</v>
      </c>
      <c r="D40" s="78" t="s">
        <v>510</v>
      </c>
      <c r="E40" s="79" t="s">
        <v>94</v>
      </c>
      <c r="F40" s="134" t="s">
        <v>511</v>
      </c>
      <c r="G40" s="134">
        <v>9.77138733645414E-3</v>
      </c>
      <c r="H40" s="192" t="str">
        <f t="shared" si="0"/>
        <v>NO</v>
      </c>
      <c r="J40" s="73"/>
      <c r="K40" s="73"/>
      <c r="L40" s="73"/>
      <c r="M40" s="73"/>
    </row>
    <row r="41" spans="3:13" x14ac:dyDescent="0.25">
      <c r="C41" s="77">
        <v>6.35</v>
      </c>
      <c r="D41" s="78" t="s">
        <v>512</v>
      </c>
      <c r="E41" s="79" t="s">
        <v>94</v>
      </c>
      <c r="F41" s="134" t="s">
        <v>187</v>
      </c>
      <c r="G41" s="134">
        <v>0</v>
      </c>
      <c r="H41" s="192" t="str">
        <f t="shared" si="0"/>
        <v>NO</v>
      </c>
      <c r="J41" s="73"/>
      <c r="K41" s="73"/>
      <c r="L41" s="73"/>
      <c r="M41" s="73"/>
    </row>
    <row r="42" spans="3:13" x14ac:dyDescent="0.25">
      <c r="C42" s="77">
        <v>6.08</v>
      </c>
      <c r="D42" s="78" t="s">
        <v>513</v>
      </c>
      <c r="E42" s="79" t="s">
        <v>94</v>
      </c>
      <c r="F42" s="134" t="s">
        <v>471</v>
      </c>
      <c r="G42" s="134">
        <v>9.0111811378745191E-3</v>
      </c>
      <c r="H42" s="192" t="str">
        <f t="shared" si="0"/>
        <v>NO</v>
      </c>
      <c r="J42" s="73"/>
      <c r="K42" s="73"/>
      <c r="L42" s="73"/>
      <c r="M42" s="73"/>
    </row>
    <row r="43" spans="3:13" x14ac:dyDescent="0.25">
      <c r="C43" s="77">
        <v>5.14</v>
      </c>
      <c r="D43" s="78" t="s">
        <v>514</v>
      </c>
      <c r="E43" s="79" t="s">
        <v>94</v>
      </c>
      <c r="F43" s="134" t="s">
        <v>187</v>
      </c>
      <c r="G43" s="134">
        <v>8.0343359999999996E-3</v>
      </c>
      <c r="H43" s="192" t="str">
        <f t="shared" si="0"/>
        <v>NO</v>
      </c>
      <c r="J43" s="73"/>
      <c r="K43" s="73"/>
      <c r="L43" s="73"/>
      <c r="M43" s="73"/>
    </row>
    <row r="44" spans="3:13" ht="41.1" customHeight="1" x14ac:dyDescent="0.25">
      <c r="C44" s="77">
        <v>3.5000000000000004</v>
      </c>
      <c r="D44" s="78" t="s">
        <v>515</v>
      </c>
      <c r="E44" s="79" t="s">
        <v>94</v>
      </c>
      <c r="F44" s="134" t="s">
        <v>516</v>
      </c>
      <c r="G44" s="134">
        <v>0</v>
      </c>
      <c r="H44" s="192" t="str">
        <f t="shared" si="0"/>
        <v>NO</v>
      </c>
      <c r="J44" s="73"/>
      <c r="K44" s="73"/>
      <c r="L44" s="73"/>
      <c r="M44" s="73"/>
    </row>
    <row r="45" spans="3:13" x14ac:dyDescent="0.25">
      <c r="C45" s="77">
        <v>1.8399999999999999</v>
      </c>
      <c r="D45" s="78" t="s">
        <v>504</v>
      </c>
      <c r="E45" s="79" t="s">
        <v>94</v>
      </c>
      <c r="F45" s="134" t="s">
        <v>471</v>
      </c>
      <c r="G45" s="134">
        <v>9.09887723493889E-4</v>
      </c>
      <c r="H45" s="192" t="str">
        <f t="shared" si="0"/>
        <v>NO</v>
      </c>
      <c r="J45" s="73"/>
      <c r="K45" s="73"/>
      <c r="L45" s="73"/>
      <c r="M45" s="73"/>
    </row>
    <row r="46" spans="3:13" ht="21.6" customHeight="1" x14ac:dyDescent="0.25">
      <c r="C46" s="77">
        <v>0.56000000000000005</v>
      </c>
      <c r="D46" s="78" t="s">
        <v>517</v>
      </c>
      <c r="E46" s="79" t="s">
        <v>94</v>
      </c>
      <c r="F46" s="134" t="s">
        <v>511</v>
      </c>
      <c r="G46" s="134">
        <v>0</v>
      </c>
      <c r="H46" s="192" t="str">
        <f t="shared" si="0"/>
        <v>NO</v>
      </c>
    </row>
    <row r="47" spans="3:13" ht="31.7" customHeight="1" x14ac:dyDescent="0.25">
      <c r="C47" s="77">
        <v>0.40999999999999992</v>
      </c>
      <c r="D47" s="78" t="s">
        <v>518</v>
      </c>
      <c r="E47" s="79" t="s">
        <v>94</v>
      </c>
      <c r="F47" s="134" t="s">
        <v>511</v>
      </c>
      <c r="G47" s="134">
        <v>6.0596975673699895E-4</v>
      </c>
      <c r="H47" s="192" t="str">
        <f t="shared" si="0"/>
        <v>NO</v>
      </c>
    </row>
    <row r="48" spans="3:13" ht="38.1" customHeight="1" x14ac:dyDescent="0.25">
      <c r="C48" s="77">
        <v>0.22</v>
      </c>
      <c r="D48" s="78" t="s">
        <v>519</v>
      </c>
      <c r="E48" s="79" t="s">
        <v>94</v>
      </c>
      <c r="F48" s="134" t="s">
        <v>187</v>
      </c>
      <c r="G48" s="134">
        <v>0</v>
      </c>
      <c r="H48" s="192" t="str">
        <f t="shared" si="0"/>
        <v>NO</v>
      </c>
    </row>
    <row r="49" spans="2:9" x14ac:dyDescent="0.25">
      <c r="C49" s="77">
        <v>6.6500000000000004E-2</v>
      </c>
      <c r="D49" s="78" t="s">
        <v>520</v>
      </c>
      <c r="E49" s="79" t="s">
        <v>94</v>
      </c>
      <c r="F49" s="134" t="s">
        <v>511</v>
      </c>
      <c r="G49" s="134">
        <v>9.8607597508864001E-5</v>
      </c>
      <c r="H49" s="192" t="str">
        <f>IF(ISNUMBER(C48),IF(C48&gt;=10,"YES","NO"),"-")</f>
        <v>NO</v>
      </c>
    </row>
    <row r="50" spans="2:9" ht="34.5" customHeight="1" thickBot="1" x14ac:dyDescent="0.3">
      <c r="C50" s="80">
        <v>6.2399999999999997E-2</v>
      </c>
      <c r="D50" s="81" t="s">
        <v>521</v>
      </c>
      <c r="E50" s="82" t="s">
        <v>94</v>
      </c>
      <c r="F50" s="135" t="s">
        <v>187</v>
      </c>
      <c r="G50" s="135">
        <v>1.0770573967336801E-4</v>
      </c>
      <c r="H50" s="193" t="str">
        <f>IF(ISNUMBER(C48),IF(C48&gt;=10,"YES","NO"),"-")</f>
        <v>NO</v>
      </c>
    </row>
    <row r="51" spans="2:9" x14ac:dyDescent="0.25">
      <c r="C51" s="259"/>
    </row>
    <row r="52" spans="2:9" ht="34.5" customHeight="1" x14ac:dyDescent="0.25">
      <c r="B52" s="83" t="s">
        <v>522</v>
      </c>
      <c r="C52" s="41"/>
    </row>
    <row r="53" spans="2:9" ht="21.75" thickBot="1" x14ac:dyDescent="0.3"/>
    <row r="54" spans="2:9" x14ac:dyDescent="0.25">
      <c r="C54" s="122" t="s">
        <v>96</v>
      </c>
      <c r="D54" s="315" t="s">
        <v>523</v>
      </c>
      <c r="E54" s="316"/>
      <c r="F54" s="316"/>
      <c r="G54" s="316"/>
      <c r="H54" s="316"/>
      <c r="I54" s="317"/>
    </row>
    <row r="55" spans="2:9" ht="21.75" thickBot="1" x14ac:dyDescent="0.3">
      <c r="C55" s="123" t="s">
        <v>98</v>
      </c>
      <c r="D55" s="318" t="s">
        <v>524</v>
      </c>
      <c r="E55" s="319"/>
      <c r="F55" s="319"/>
      <c r="G55" s="319"/>
      <c r="H55" s="319"/>
      <c r="I55" s="320"/>
    </row>
    <row r="56" spans="2:9" ht="21.75" thickBot="1" x14ac:dyDescent="0.3"/>
    <row r="57" spans="2:9" x14ac:dyDescent="0.25">
      <c r="C57" s="271" t="s">
        <v>525</v>
      </c>
      <c r="D57" s="272"/>
      <c r="E57" s="272"/>
      <c r="F57" s="271" t="s">
        <v>526</v>
      </c>
      <c r="G57" s="272"/>
      <c r="H57" s="272"/>
      <c r="I57" s="273"/>
    </row>
    <row r="58" spans="2:9" ht="37.5" x14ac:dyDescent="0.25">
      <c r="C58" s="124" t="s">
        <v>102</v>
      </c>
      <c r="D58" s="124" t="s">
        <v>103</v>
      </c>
      <c r="E58" s="125" t="s">
        <v>104</v>
      </c>
      <c r="F58" s="130" t="s">
        <v>105</v>
      </c>
      <c r="G58" s="131" t="s">
        <v>598</v>
      </c>
      <c r="H58" s="130" t="s">
        <v>107</v>
      </c>
      <c r="I58" s="131" t="s">
        <v>108</v>
      </c>
    </row>
    <row r="59" spans="2:9" ht="35.25" customHeight="1" x14ac:dyDescent="0.25">
      <c r="B59" s="260">
        <f>'Scoring Example (USLCI)'!C35-B84-B109</f>
        <v>42.9</v>
      </c>
      <c r="C59" s="327" t="s">
        <v>109</v>
      </c>
      <c r="D59" s="328"/>
      <c r="E59" s="328"/>
      <c r="F59" s="328"/>
      <c r="G59" s="328"/>
      <c r="H59" s="328"/>
      <c r="I59" s="329"/>
    </row>
    <row r="60" spans="2:9" ht="120" x14ac:dyDescent="0.25">
      <c r="C60" s="22" t="s">
        <v>527</v>
      </c>
      <c r="D60" s="22" t="s">
        <v>528</v>
      </c>
      <c r="E60" s="22" t="s">
        <v>529</v>
      </c>
      <c r="F60" s="22" t="s">
        <v>530</v>
      </c>
      <c r="G60" s="22" t="s">
        <v>531</v>
      </c>
      <c r="H60" s="23" t="s">
        <v>532</v>
      </c>
      <c r="I60" s="24" t="s">
        <v>533</v>
      </c>
    </row>
    <row r="61" spans="2:9" ht="42.75" customHeight="1" thickBot="1" x14ac:dyDescent="0.3">
      <c r="C61" s="327" t="s">
        <v>111</v>
      </c>
      <c r="D61" s="328"/>
      <c r="E61" s="328"/>
      <c r="F61" s="328"/>
      <c r="G61" s="328"/>
      <c r="H61" s="328"/>
      <c r="I61" s="329"/>
    </row>
    <row r="62" spans="2:9" ht="21.75" thickBot="1" x14ac:dyDescent="0.3">
      <c r="C62" s="126">
        <v>4</v>
      </c>
      <c r="D62" s="126">
        <v>1</v>
      </c>
      <c r="E62" s="126">
        <v>5</v>
      </c>
      <c r="F62" s="126">
        <v>1</v>
      </c>
      <c r="G62" s="126">
        <v>1</v>
      </c>
      <c r="H62" s="126">
        <v>5</v>
      </c>
      <c r="I62" s="126">
        <v>1</v>
      </c>
    </row>
    <row r="64" spans="2:9" ht="21.75" thickBot="1" x14ac:dyDescent="0.3">
      <c r="C64" s="119" t="s">
        <v>600</v>
      </c>
    </row>
    <row r="65" spans="2:9" ht="21.75" thickBot="1" x14ac:dyDescent="0.3">
      <c r="C65" s="271" t="s">
        <v>534</v>
      </c>
      <c r="D65" s="272"/>
      <c r="E65" s="272"/>
      <c r="F65" s="273"/>
    </row>
    <row r="66" spans="2:9" ht="37.5" x14ac:dyDescent="0.25">
      <c r="C66" s="58" t="s">
        <v>114</v>
      </c>
      <c r="D66" s="52" t="s">
        <v>115</v>
      </c>
      <c r="E66" s="52" t="s">
        <v>116</v>
      </c>
      <c r="F66" s="59" t="s">
        <v>117</v>
      </c>
    </row>
    <row r="67" spans="2:9" x14ac:dyDescent="0.25">
      <c r="C67" s="55" t="s">
        <v>118</v>
      </c>
      <c r="D67" s="165">
        <v>1</v>
      </c>
      <c r="E67" s="165"/>
      <c r="F67" s="166"/>
    </row>
    <row r="68" spans="2:9" x14ac:dyDescent="0.25">
      <c r="C68" s="56" t="s">
        <v>119</v>
      </c>
      <c r="D68" s="99">
        <v>1</v>
      </c>
      <c r="E68" s="99"/>
      <c r="F68" s="167"/>
    </row>
    <row r="69" spans="2:9" x14ac:dyDescent="0.25">
      <c r="C69" s="56" t="s">
        <v>120</v>
      </c>
      <c r="D69" s="99">
        <v>1</v>
      </c>
      <c r="E69" s="99"/>
      <c r="F69" s="167"/>
    </row>
    <row r="70" spans="2:9" x14ac:dyDescent="0.25">
      <c r="C70" s="56" t="s">
        <v>121</v>
      </c>
      <c r="D70" s="168">
        <v>1</v>
      </c>
      <c r="E70" s="99"/>
      <c r="F70" s="167"/>
    </row>
    <row r="71" spans="2:9" x14ac:dyDescent="0.25">
      <c r="C71" s="57" t="s">
        <v>122</v>
      </c>
      <c r="D71" s="100">
        <v>1</v>
      </c>
      <c r="E71" s="100"/>
      <c r="F71" s="169"/>
    </row>
    <row r="74" spans="2:9" ht="21.75" thickBot="1" x14ac:dyDescent="0.3">
      <c r="C74" s="84" t="s">
        <v>123</v>
      </c>
    </row>
    <row r="75" spans="2:9" ht="21.75" thickBot="1" x14ac:dyDescent="0.3">
      <c r="C75" s="209">
        <f>AVERAGE(D67:F71)</f>
        <v>1</v>
      </c>
    </row>
    <row r="78" spans="2:9" x14ac:dyDescent="0.25">
      <c r="B78" s="83" t="s">
        <v>124</v>
      </c>
      <c r="C78" s="41"/>
    </row>
    <row r="80" spans="2:9" x14ac:dyDescent="0.25">
      <c r="C80" s="345" t="s">
        <v>125</v>
      </c>
      <c r="D80" s="346"/>
      <c r="E80" s="346"/>
      <c r="F80" s="346"/>
      <c r="G80" s="346"/>
      <c r="H80" s="346"/>
      <c r="I80" s="347"/>
    </row>
    <row r="81" spans="2:10" ht="56.25" x14ac:dyDescent="0.25">
      <c r="C81" s="46" t="s">
        <v>126</v>
      </c>
      <c r="D81" s="46" t="s">
        <v>127</v>
      </c>
      <c r="E81" s="46" t="s">
        <v>128</v>
      </c>
      <c r="F81" s="132" t="s">
        <v>129</v>
      </c>
      <c r="G81" s="164" t="s">
        <v>130</v>
      </c>
      <c r="H81" s="46" t="s">
        <v>131</v>
      </c>
      <c r="I81" s="137" t="s">
        <v>535</v>
      </c>
      <c r="J81" s="45"/>
    </row>
    <row r="82" spans="2:10" ht="30" x14ac:dyDescent="0.25">
      <c r="C82" s="85" t="s">
        <v>505</v>
      </c>
      <c r="D82" s="86" t="s">
        <v>536</v>
      </c>
      <c r="E82" s="86" t="s">
        <v>537</v>
      </c>
      <c r="F82" s="363">
        <v>7.9572400994913597E-2</v>
      </c>
      <c r="G82" s="86">
        <v>2016</v>
      </c>
      <c r="H82" s="86" t="s">
        <v>538</v>
      </c>
      <c r="I82" s="87" t="s">
        <v>539</v>
      </c>
      <c r="J82" s="45"/>
    </row>
    <row r="83" spans="2:10" x14ac:dyDescent="0.25">
      <c r="C83" s="88" t="s">
        <v>510</v>
      </c>
      <c r="D83" s="25" t="s">
        <v>536</v>
      </c>
      <c r="E83" s="25" t="s">
        <v>537</v>
      </c>
      <c r="F83" s="364">
        <v>1.2219194693879601E-2</v>
      </c>
      <c r="G83" s="25">
        <v>2017</v>
      </c>
      <c r="H83" s="25" t="s">
        <v>538</v>
      </c>
      <c r="I83" s="89" t="s">
        <v>540</v>
      </c>
      <c r="J83" s="45"/>
    </row>
    <row r="84" spans="2:10" x14ac:dyDescent="0.25">
      <c r="C84" s="88" t="s">
        <v>541</v>
      </c>
      <c r="D84" s="25" t="s">
        <v>536</v>
      </c>
      <c r="E84" s="25" t="s">
        <v>537</v>
      </c>
      <c r="F84" s="364">
        <v>1.1480163388764701E-2</v>
      </c>
      <c r="G84" s="25">
        <v>2017</v>
      </c>
      <c r="H84" s="25" t="s">
        <v>538</v>
      </c>
      <c r="I84" s="89" t="s">
        <v>542</v>
      </c>
    </row>
    <row r="85" spans="2:10" x14ac:dyDescent="0.25">
      <c r="C85" s="88" t="s">
        <v>513</v>
      </c>
      <c r="D85" s="25" t="s">
        <v>536</v>
      </c>
      <c r="E85" s="25" t="s">
        <v>537</v>
      </c>
      <c r="F85" s="364">
        <v>1.1266585078433901E-2</v>
      </c>
      <c r="G85" s="25">
        <v>2017</v>
      </c>
      <c r="H85" s="25" t="s">
        <v>538</v>
      </c>
      <c r="I85" s="89" t="s">
        <v>542</v>
      </c>
    </row>
    <row r="86" spans="2:10" x14ac:dyDescent="0.25">
      <c r="C86" s="88" t="s">
        <v>543</v>
      </c>
      <c r="D86" s="25" t="s">
        <v>536</v>
      </c>
      <c r="E86" s="25" t="s">
        <v>537</v>
      </c>
      <c r="F86" s="364">
        <v>9.5234077119933005E-3</v>
      </c>
      <c r="G86" s="25">
        <v>2017</v>
      </c>
      <c r="H86" s="25" t="s">
        <v>538</v>
      </c>
      <c r="I86" s="89" t="s">
        <v>542</v>
      </c>
    </row>
    <row r="87" spans="2:10" x14ac:dyDescent="0.25">
      <c r="C87" s="88" t="s">
        <v>515</v>
      </c>
      <c r="D87" s="25" t="s">
        <v>536</v>
      </c>
      <c r="E87" s="25" t="s">
        <v>537</v>
      </c>
      <c r="F87" s="364">
        <v>6.4913930702483504E-3</v>
      </c>
      <c r="G87" s="25">
        <v>2016</v>
      </c>
      <c r="H87" s="25" t="s">
        <v>538</v>
      </c>
      <c r="I87" s="89" t="s">
        <v>544</v>
      </c>
    </row>
    <row r="88" spans="2:10" x14ac:dyDescent="0.25">
      <c r="C88" s="88" t="s">
        <v>436</v>
      </c>
      <c r="D88" s="25" t="s">
        <v>536</v>
      </c>
      <c r="E88" s="25" t="s">
        <v>537</v>
      </c>
      <c r="F88" s="364">
        <v>3.4084012338498602E-3</v>
      </c>
      <c r="G88" s="25">
        <v>2017</v>
      </c>
      <c r="H88" s="25" t="s">
        <v>538</v>
      </c>
      <c r="I88" s="89" t="s">
        <v>542</v>
      </c>
    </row>
    <row r="89" spans="2:10" ht="30" x14ac:dyDescent="0.25">
      <c r="C89" s="88" t="s">
        <v>517</v>
      </c>
      <c r="D89" s="25" t="s">
        <v>536</v>
      </c>
      <c r="E89" s="25" t="s">
        <v>537</v>
      </c>
      <c r="F89" s="364">
        <v>1.03781738990984E-3</v>
      </c>
      <c r="G89" s="25">
        <v>2017</v>
      </c>
      <c r="H89" s="25" t="s">
        <v>538</v>
      </c>
      <c r="I89" s="89" t="s">
        <v>545</v>
      </c>
    </row>
    <row r="90" spans="2:10" ht="30" x14ac:dyDescent="0.25">
      <c r="C90" s="88" t="s">
        <v>518</v>
      </c>
      <c r="D90" s="25" t="s">
        <v>536</v>
      </c>
      <c r="E90" s="25" t="s">
        <v>537</v>
      </c>
      <c r="F90" s="364">
        <v>7.5671790825871104E-4</v>
      </c>
      <c r="G90" s="25">
        <v>2017</v>
      </c>
      <c r="H90" s="25" t="s">
        <v>538</v>
      </c>
      <c r="I90" s="89" t="s">
        <v>545</v>
      </c>
    </row>
    <row r="91" spans="2:10" x14ac:dyDescent="0.25">
      <c r="C91" s="88" t="s">
        <v>546</v>
      </c>
      <c r="D91" s="25" t="s">
        <v>536</v>
      </c>
      <c r="E91" s="25" t="s">
        <v>537</v>
      </c>
      <c r="F91" s="364">
        <v>4.0049356464392301E-4</v>
      </c>
      <c r="G91" s="25">
        <v>2017</v>
      </c>
      <c r="H91" s="25" t="s">
        <v>538</v>
      </c>
      <c r="I91" s="89" t="s">
        <v>542</v>
      </c>
    </row>
    <row r="92" spans="2:10" ht="30" x14ac:dyDescent="0.25">
      <c r="C92" s="88" t="s">
        <v>520</v>
      </c>
      <c r="D92" s="25" t="s">
        <v>536</v>
      </c>
      <c r="E92" s="25" t="s">
        <v>537</v>
      </c>
      <c r="F92" s="364">
        <v>1.23226176142418E-4</v>
      </c>
      <c r="G92" s="25">
        <v>2017</v>
      </c>
      <c r="H92" s="25" t="s">
        <v>538</v>
      </c>
      <c r="I92" s="89" t="s">
        <v>545</v>
      </c>
    </row>
    <row r="93" spans="2:10" x14ac:dyDescent="0.25">
      <c r="C93" s="88" t="s">
        <v>521</v>
      </c>
      <c r="D93" s="25" t="s">
        <v>536</v>
      </c>
      <c r="E93" s="25" t="s">
        <v>537</v>
      </c>
      <c r="F93" s="364">
        <v>1.15612571366644E-4</v>
      </c>
      <c r="G93" s="25">
        <v>2017</v>
      </c>
      <c r="H93" s="25" t="s">
        <v>538</v>
      </c>
      <c r="I93" s="89" t="s">
        <v>542</v>
      </c>
    </row>
    <row r="94" spans="2:10" ht="38.450000000000003" customHeight="1" x14ac:dyDescent="0.25">
      <c r="C94" s="88" t="s">
        <v>547</v>
      </c>
      <c r="D94" s="25" t="s">
        <v>536</v>
      </c>
      <c r="E94" s="25" t="s">
        <v>537</v>
      </c>
      <c r="F94" s="364">
        <v>1.05834029900328E-4</v>
      </c>
      <c r="G94" s="25">
        <v>2017</v>
      </c>
      <c r="H94" s="25" t="s">
        <v>538</v>
      </c>
      <c r="I94" s="89" t="s">
        <v>548</v>
      </c>
      <c r="J94" s="45"/>
    </row>
    <row r="95" spans="2:10" ht="55.7" customHeight="1" x14ac:dyDescent="0.25">
      <c r="C95" s="88" t="s">
        <v>549</v>
      </c>
      <c r="D95" s="25" t="s">
        <v>550</v>
      </c>
      <c r="E95" s="25" t="s">
        <v>551</v>
      </c>
      <c r="F95" s="25">
        <v>0</v>
      </c>
      <c r="G95" s="25">
        <v>2014</v>
      </c>
      <c r="H95" s="25" t="s">
        <v>538</v>
      </c>
      <c r="I95" s="89" t="s">
        <v>552</v>
      </c>
      <c r="J95" s="45"/>
    </row>
    <row r="96" spans="2:10" ht="42" customHeight="1" x14ac:dyDescent="0.25">
      <c r="C96" s="88" t="s">
        <v>183</v>
      </c>
      <c r="D96" s="25" t="s">
        <v>550</v>
      </c>
      <c r="E96" s="25" t="s">
        <v>551</v>
      </c>
      <c r="F96" s="25">
        <v>0</v>
      </c>
      <c r="G96" s="25">
        <v>2014</v>
      </c>
      <c r="H96" s="25" t="s">
        <v>538</v>
      </c>
      <c r="I96" s="89" t="s">
        <v>552</v>
      </c>
      <c r="J96" s="45"/>
    </row>
    <row r="97" spans="3:15" ht="32.450000000000003" customHeight="1" x14ac:dyDescent="0.25">
      <c r="C97" s="88" t="s">
        <v>194</v>
      </c>
      <c r="D97" s="25" t="s">
        <v>550</v>
      </c>
      <c r="E97" s="25" t="s">
        <v>551</v>
      </c>
      <c r="F97" s="25">
        <v>0</v>
      </c>
      <c r="G97" s="25">
        <v>2014</v>
      </c>
      <c r="H97" s="25" t="s">
        <v>538</v>
      </c>
      <c r="I97" s="89" t="s">
        <v>552</v>
      </c>
      <c r="J97" s="45"/>
    </row>
    <row r="98" spans="3:15" ht="11.45" customHeight="1" x14ac:dyDescent="0.25">
      <c r="C98" s="88" t="s">
        <v>201</v>
      </c>
      <c r="D98" s="25" t="s">
        <v>550</v>
      </c>
      <c r="E98" s="25" t="s">
        <v>551</v>
      </c>
      <c r="F98" s="265">
        <v>4.9171600456966502E-2</v>
      </c>
      <c r="G98" s="25">
        <v>2014</v>
      </c>
      <c r="H98" s="25" t="s">
        <v>538</v>
      </c>
      <c r="I98" s="89" t="s">
        <v>552</v>
      </c>
      <c r="J98" s="45"/>
    </row>
    <row r="99" spans="3:15" x14ac:dyDescent="0.25">
      <c r="C99" s="88" t="s">
        <v>217</v>
      </c>
      <c r="D99" s="25" t="s">
        <v>550</v>
      </c>
      <c r="E99" s="25" t="s">
        <v>551</v>
      </c>
      <c r="F99" s="25">
        <v>0</v>
      </c>
      <c r="G99" s="25">
        <v>2014</v>
      </c>
      <c r="H99" s="25" t="s">
        <v>538</v>
      </c>
      <c r="I99" s="89" t="s">
        <v>552</v>
      </c>
      <c r="J99" s="45"/>
    </row>
    <row r="100" spans="3:15" x14ac:dyDescent="0.25">
      <c r="C100" s="88" t="s">
        <v>244</v>
      </c>
      <c r="D100" s="25" t="s">
        <v>550</v>
      </c>
      <c r="E100" s="25" t="s">
        <v>551</v>
      </c>
      <c r="F100" s="25">
        <v>0</v>
      </c>
      <c r="G100" s="25">
        <v>2014</v>
      </c>
      <c r="H100" s="25" t="s">
        <v>538</v>
      </c>
      <c r="I100" s="89" t="s">
        <v>552</v>
      </c>
      <c r="J100" s="45"/>
    </row>
    <row r="101" spans="3:15" x14ac:dyDescent="0.25">
      <c r="C101" s="88" t="s">
        <v>246</v>
      </c>
      <c r="D101" s="25" t="s">
        <v>550</v>
      </c>
      <c r="E101" s="25" t="s">
        <v>551</v>
      </c>
      <c r="F101" s="25">
        <v>0</v>
      </c>
      <c r="G101" s="25">
        <v>2014</v>
      </c>
      <c r="H101" s="25" t="s">
        <v>538</v>
      </c>
      <c r="I101" s="89" t="s">
        <v>552</v>
      </c>
      <c r="J101" s="45"/>
    </row>
    <row r="102" spans="3:15" x14ac:dyDescent="0.25">
      <c r="C102" s="88" t="s">
        <v>248</v>
      </c>
      <c r="D102" s="25" t="s">
        <v>550</v>
      </c>
      <c r="E102" s="25" t="s">
        <v>551</v>
      </c>
      <c r="F102" s="25">
        <v>0</v>
      </c>
      <c r="G102" s="25">
        <v>2014</v>
      </c>
      <c r="H102" s="25" t="s">
        <v>538</v>
      </c>
      <c r="I102" s="89" t="s">
        <v>552</v>
      </c>
      <c r="J102" s="45"/>
    </row>
    <row r="103" spans="3:15" x14ac:dyDescent="0.25">
      <c r="C103" s="88" t="s">
        <v>253</v>
      </c>
      <c r="D103" s="25" t="s">
        <v>550</v>
      </c>
      <c r="E103" s="25" t="s">
        <v>551</v>
      </c>
      <c r="F103" s="25">
        <v>0</v>
      </c>
      <c r="G103" s="25">
        <v>2014</v>
      </c>
      <c r="H103" s="25" t="s">
        <v>538</v>
      </c>
      <c r="I103" s="89" t="s">
        <v>552</v>
      </c>
      <c r="J103" s="45"/>
      <c r="N103" s="90"/>
      <c r="O103" s="90"/>
    </row>
    <row r="104" spans="3:15" x14ac:dyDescent="0.25">
      <c r="C104" s="88" t="s">
        <v>259</v>
      </c>
      <c r="D104" s="25" t="s">
        <v>550</v>
      </c>
      <c r="E104" s="25" t="s">
        <v>551</v>
      </c>
      <c r="F104" s="25">
        <v>0</v>
      </c>
      <c r="G104" s="25">
        <v>2014</v>
      </c>
      <c r="H104" s="25" t="s">
        <v>538</v>
      </c>
      <c r="I104" s="89" t="s">
        <v>552</v>
      </c>
      <c r="J104" s="45"/>
    </row>
    <row r="105" spans="3:15" x14ac:dyDescent="0.25">
      <c r="C105" s="88" t="s">
        <v>285</v>
      </c>
      <c r="D105" s="25" t="s">
        <v>550</v>
      </c>
      <c r="E105" s="25" t="s">
        <v>551</v>
      </c>
      <c r="F105" s="25">
        <v>0</v>
      </c>
      <c r="G105" s="25">
        <v>2014</v>
      </c>
      <c r="H105" s="25" t="s">
        <v>538</v>
      </c>
      <c r="I105" s="89" t="s">
        <v>552</v>
      </c>
      <c r="J105" s="45"/>
    </row>
    <row r="106" spans="3:15" x14ac:dyDescent="0.25">
      <c r="C106" s="91" t="s">
        <v>326</v>
      </c>
      <c r="D106" s="26" t="s">
        <v>550</v>
      </c>
      <c r="E106" s="26" t="s">
        <v>551</v>
      </c>
      <c r="F106" s="365">
        <v>2.0949386986640599E-3</v>
      </c>
      <c r="G106" s="26">
        <v>2014</v>
      </c>
      <c r="H106" s="26" t="s">
        <v>538</v>
      </c>
      <c r="I106" s="92" t="s">
        <v>552</v>
      </c>
      <c r="J106" s="45"/>
    </row>
    <row r="107" spans="3:15" x14ac:dyDescent="0.25">
      <c r="C107" s="4"/>
      <c r="D107" s="5"/>
      <c r="E107" s="5"/>
      <c r="F107" s="6"/>
      <c r="G107" s="93"/>
      <c r="H107" s="93"/>
      <c r="I107" s="93"/>
      <c r="L107" s="45"/>
      <c r="M107" s="90"/>
      <c r="N107" s="90"/>
      <c r="O107" s="90"/>
    </row>
    <row r="109" spans="3:15" x14ac:dyDescent="0.25">
      <c r="C109" s="151" t="s">
        <v>134</v>
      </c>
      <c r="D109" s="151" t="s">
        <v>134</v>
      </c>
      <c r="E109" s="151" t="s">
        <v>134</v>
      </c>
      <c r="F109" s="151" t="s">
        <v>134</v>
      </c>
      <c r="G109" s="151" t="s">
        <v>134</v>
      </c>
    </row>
    <row r="110" spans="3:15" x14ac:dyDescent="0.25">
      <c r="C110" s="210">
        <f>SUMPRODUCT($F82:$F106,C113:C137)/SUM($F82:$F106)</f>
        <v>3.2730315992081493</v>
      </c>
      <c r="D110" s="211">
        <f>SUMPRODUCT($F82:$F106,D113:D137)/SUM($F82:$F106)</f>
        <v>1</v>
      </c>
      <c r="E110" s="211">
        <f>SUMPRODUCT($F82:$F106,E113:E137)/SUM($F82:$F106)</f>
        <v>1.0022545726635932</v>
      </c>
      <c r="F110" s="211">
        <f>SUMPRODUCT($F82:$F106,F113:F137)/SUM($F82:$F106)</f>
        <v>1.0022545726635932</v>
      </c>
      <c r="G110" s="212">
        <f>SUMPRODUCT($F82:$F106,G113:G137)/SUM($F82:$F106)</f>
        <v>2.0667670263681672</v>
      </c>
    </row>
    <row r="111" spans="3:15" x14ac:dyDescent="0.25">
      <c r="C111" s="334" t="s">
        <v>135</v>
      </c>
      <c r="D111" s="335"/>
      <c r="E111" s="335"/>
      <c r="F111" s="335"/>
      <c r="G111" s="335"/>
    </row>
    <row r="112" spans="3:15" x14ac:dyDescent="0.25">
      <c r="C112" s="147" t="s">
        <v>136</v>
      </c>
      <c r="D112" s="148" t="s">
        <v>137</v>
      </c>
      <c r="E112" s="148" t="s">
        <v>138</v>
      </c>
      <c r="F112" s="148" t="s">
        <v>139</v>
      </c>
      <c r="G112" s="149" t="s">
        <v>140</v>
      </c>
    </row>
    <row r="113" spans="3:7" x14ac:dyDescent="0.25">
      <c r="C113" s="138">
        <f t="shared" ref="C113:C137" si="1">IF(ABS($D$22-G82)&lt;3,1,IF(ABS($D$22-G82)&lt;6,2,IF(ABS($D$22-G82)&lt;10,3,IF(ABS($D$22-G82)&lt;15,4,5))))</f>
        <v>3</v>
      </c>
      <c r="D113" s="141">
        <v>1</v>
      </c>
      <c r="E113" s="141">
        <v>1</v>
      </c>
      <c r="F113" s="141">
        <v>1</v>
      </c>
      <c r="G113" s="142">
        <v>2</v>
      </c>
    </row>
    <row r="114" spans="3:7" x14ac:dyDescent="0.25">
      <c r="C114" s="139">
        <f t="shared" si="1"/>
        <v>3</v>
      </c>
      <c r="D114" s="143">
        <v>1</v>
      </c>
      <c r="E114" s="143">
        <v>1</v>
      </c>
      <c r="F114" s="143">
        <v>1</v>
      </c>
      <c r="G114" s="144">
        <v>3</v>
      </c>
    </row>
    <row r="115" spans="3:7" x14ac:dyDescent="0.25">
      <c r="C115" s="139">
        <f t="shared" si="1"/>
        <v>3</v>
      </c>
      <c r="D115" s="143">
        <v>1</v>
      </c>
      <c r="E115" s="143">
        <v>1</v>
      </c>
      <c r="F115" s="143">
        <v>1</v>
      </c>
      <c r="G115" s="144">
        <v>2</v>
      </c>
    </row>
    <row r="116" spans="3:7" ht="45" customHeight="1" x14ac:dyDescent="0.25">
      <c r="C116" s="139">
        <f t="shared" si="1"/>
        <v>3</v>
      </c>
      <c r="D116" s="143">
        <v>1</v>
      </c>
      <c r="E116" s="143">
        <v>1</v>
      </c>
      <c r="F116" s="143">
        <v>1</v>
      </c>
      <c r="G116" s="144">
        <v>2</v>
      </c>
    </row>
    <row r="117" spans="3:7" ht="82.35" customHeight="1" x14ac:dyDescent="0.25">
      <c r="C117" s="139">
        <f t="shared" si="1"/>
        <v>3</v>
      </c>
      <c r="D117" s="143">
        <v>1</v>
      </c>
      <c r="E117" s="143">
        <v>1</v>
      </c>
      <c r="F117" s="143">
        <v>1</v>
      </c>
      <c r="G117" s="144">
        <v>2</v>
      </c>
    </row>
    <row r="118" spans="3:7" ht="45" customHeight="1" x14ac:dyDescent="0.25">
      <c r="C118" s="139">
        <f t="shared" si="1"/>
        <v>3</v>
      </c>
      <c r="D118" s="143">
        <v>1</v>
      </c>
      <c r="E118" s="143">
        <v>1</v>
      </c>
      <c r="F118" s="143">
        <v>1</v>
      </c>
      <c r="G118" s="144">
        <v>2</v>
      </c>
    </row>
    <row r="119" spans="3:7" x14ac:dyDescent="0.25">
      <c r="C119" s="139">
        <f t="shared" si="1"/>
        <v>3</v>
      </c>
      <c r="D119" s="143">
        <v>1</v>
      </c>
      <c r="E119" s="143">
        <v>1</v>
      </c>
      <c r="F119" s="143">
        <v>1</v>
      </c>
      <c r="G119" s="144">
        <v>2</v>
      </c>
    </row>
    <row r="120" spans="3:7" x14ac:dyDescent="0.25">
      <c r="C120" s="139">
        <f t="shared" si="1"/>
        <v>3</v>
      </c>
      <c r="D120" s="143">
        <v>1</v>
      </c>
      <c r="E120" s="143">
        <v>1</v>
      </c>
      <c r="F120" s="143">
        <v>1</v>
      </c>
      <c r="G120" s="144">
        <v>2</v>
      </c>
    </row>
    <row r="121" spans="3:7" x14ac:dyDescent="0.25">
      <c r="C121" s="139">
        <f t="shared" si="1"/>
        <v>3</v>
      </c>
      <c r="D121" s="143">
        <v>1</v>
      </c>
      <c r="E121" s="143">
        <v>1</v>
      </c>
      <c r="F121" s="143">
        <v>1</v>
      </c>
      <c r="G121" s="144">
        <v>2</v>
      </c>
    </row>
    <row r="122" spans="3:7" x14ac:dyDescent="0.25">
      <c r="C122" s="139">
        <f t="shared" si="1"/>
        <v>3</v>
      </c>
      <c r="D122" s="143">
        <v>1</v>
      </c>
      <c r="E122" s="143">
        <v>1</v>
      </c>
      <c r="F122" s="143">
        <v>1</v>
      </c>
      <c r="G122" s="144">
        <v>2</v>
      </c>
    </row>
    <row r="123" spans="3:7" x14ac:dyDescent="0.25">
      <c r="C123" s="139">
        <f t="shared" si="1"/>
        <v>3</v>
      </c>
      <c r="D123" s="143">
        <v>1</v>
      </c>
      <c r="E123" s="143">
        <v>1</v>
      </c>
      <c r="F123" s="143">
        <v>1</v>
      </c>
      <c r="G123" s="144">
        <v>2</v>
      </c>
    </row>
    <row r="124" spans="3:7" x14ac:dyDescent="0.25">
      <c r="C124" s="139">
        <f t="shared" si="1"/>
        <v>3</v>
      </c>
      <c r="D124" s="143">
        <v>1</v>
      </c>
      <c r="E124" s="143">
        <v>1</v>
      </c>
      <c r="F124" s="143">
        <v>1</v>
      </c>
      <c r="G124" s="144">
        <v>2</v>
      </c>
    </row>
    <row r="125" spans="3:7" x14ac:dyDescent="0.25">
      <c r="C125" s="139">
        <f t="shared" si="1"/>
        <v>3</v>
      </c>
      <c r="D125" s="143">
        <v>1</v>
      </c>
      <c r="E125" s="143">
        <v>5</v>
      </c>
      <c r="F125" s="143">
        <v>5</v>
      </c>
      <c r="G125" s="144">
        <v>5</v>
      </c>
    </row>
    <row r="126" spans="3:7" ht="32.450000000000003" customHeight="1" x14ac:dyDescent="0.25">
      <c r="C126" s="139">
        <f t="shared" si="1"/>
        <v>4</v>
      </c>
      <c r="D126" s="143">
        <v>1</v>
      </c>
      <c r="E126" s="143">
        <v>1</v>
      </c>
      <c r="F126" s="143">
        <v>1</v>
      </c>
      <c r="G126" s="144">
        <v>2</v>
      </c>
    </row>
    <row r="127" spans="3:7" x14ac:dyDescent="0.25">
      <c r="C127" s="139">
        <f t="shared" si="1"/>
        <v>4</v>
      </c>
      <c r="D127" s="143">
        <v>1</v>
      </c>
      <c r="E127" s="143">
        <v>1</v>
      </c>
      <c r="F127" s="143">
        <v>1</v>
      </c>
      <c r="G127" s="144">
        <v>2</v>
      </c>
    </row>
    <row r="128" spans="3:7" x14ac:dyDescent="0.25">
      <c r="C128" s="139">
        <f t="shared" si="1"/>
        <v>4</v>
      </c>
      <c r="D128" s="143">
        <v>1</v>
      </c>
      <c r="E128" s="143">
        <v>1</v>
      </c>
      <c r="F128" s="143">
        <v>1</v>
      </c>
      <c r="G128" s="144">
        <v>2</v>
      </c>
    </row>
    <row r="129" spans="2:9" x14ac:dyDescent="0.25">
      <c r="C129" s="139">
        <f t="shared" si="1"/>
        <v>4</v>
      </c>
      <c r="D129" s="143">
        <v>1</v>
      </c>
      <c r="E129" s="143">
        <v>1</v>
      </c>
      <c r="F129" s="143">
        <v>1</v>
      </c>
      <c r="G129" s="144">
        <v>2</v>
      </c>
    </row>
    <row r="130" spans="2:9" x14ac:dyDescent="0.25">
      <c r="C130" s="139">
        <f t="shared" si="1"/>
        <v>4</v>
      </c>
      <c r="D130" s="143">
        <v>1</v>
      </c>
      <c r="E130" s="143">
        <v>1</v>
      </c>
      <c r="F130" s="143">
        <v>1</v>
      </c>
      <c r="G130" s="144">
        <v>2</v>
      </c>
    </row>
    <row r="131" spans="2:9" x14ac:dyDescent="0.25">
      <c r="C131" s="139">
        <f t="shared" si="1"/>
        <v>4</v>
      </c>
      <c r="D131" s="143">
        <v>1</v>
      </c>
      <c r="E131" s="143">
        <v>1</v>
      </c>
      <c r="F131" s="143">
        <v>1</v>
      </c>
      <c r="G131" s="144">
        <v>2</v>
      </c>
    </row>
    <row r="132" spans="2:9" x14ac:dyDescent="0.25">
      <c r="C132" s="139">
        <f t="shared" si="1"/>
        <v>4</v>
      </c>
      <c r="D132" s="143">
        <v>1</v>
      </c>
      <c r="E132" s="143">
        <v>1</v>
      </c>
      <c r="F132" s="143">
        <v>1</v>
      </c>
      <c r="G132" s="144">
        <v>2</v>
      </c>
    </row>
    <row r="133" spans="2:9" x14ac:dyDescent="0.25">
      <c r="C133" s="139">
        <f t="shared" si="1"/>
        <v>4</v>
      </c>
      <c r="D133" s="143">
        <v>1</v>
      </c>
      <c r="E133" s="143">
        <v>1</v>
      </c>
      <c r="F133" s="143">
        <v>1</v>
      </c>
      <c r="G133" s="144">
        <v>2</v>
      </c>
    </row>
    <row r="134" spans="2:9" x14ac:dyDescent="0.25">
      <c r="C134" s="139">
        <f t="shared" si="1"/>
        <v>4</v>
      </c>
      <c r="D134" s="143">
        <v>1</v>
      </c>
      <c r="E134" s="143">
        <v>1</v>
      </c>
      <c r="F134" s="143">
        <v>1</v>
      </c>
      <c r="G134" s="144">
        <v>2</v>
      </c>
    </row>
    <row r="135" spans="2:9" x14ac:dyDescent="0.25">
      <c r="C135" s="139">
        <f t="shared" si="1"/>
        <v>4</v>
      </c>
      <c r="D135" s="143">
        <v>1</v>
      </c>
      <c r="E135" s="143">
        <v>1</v>
      </c>
      <c r="F135" s="143">
        <v>1</v>
      </c>
      <c r="G135" s="144">
        <v>2</v>
      </c>
    </row>
    <row r="136" spans="2:9" x14ac:dyDescent="0.25">
      <c r="C136" s="139">
        <f t="shared" si="1"/>
        <v>4</v>
      </c>
      <c r="D136" s="143">
        <v>1</v>
      </c>
      <c r="E136" s="143">
        <v>1</v>
      </c>
      <c r="F136" s="143">
        <v>1</v>
      </c>
      <c r="G136" s="144">
        <v>2</v>
      </c>
    </row>
    <row r="137" spans="2:9" ht="21.75" thickBot="1" x14ac:dyDescent="0.3">
      <c r="C137" s="140">
        <f t="shared" si="1"/>
        <v>4</v>
      </c>
      <c r="D137" s="145">
        <v>1</v>
      </c>
      <c r="E137" s="145">
        <v>1</v>
      </c>
      <c r="F137" s="145">
        <v>1</v>
      </c>
      <c r="G137" s="146">
        <v>2</v>
      </c>
    </row>
    <row r="139" spans="2:9" x14ac:dyDescent="0.25">
      <c r="B139" s="83" t="s">
        <v>553</v>
      </c>
      <c r="C139" s="41"/>
    </row>
    <row r="140" spans="2:9" ht="21.75" thickBot="1" x14ac:dyDescent="0.3"/>
    <row r="141" spans="2:9" x14ac:dyDescent="0.25">
      <c r="C141" s="122" t="s">
        <v>96</v>
      </c>
      <c r="D141" s="330" t="s">
        <v>554</v>
      </c>
      <c r="E141" s="331"/>
      <c r="F141" s="331"/>
      <c r="G141" s="331"/>
      <c r="H141" s="331"/>
      <c r="I141" s="332"/>
    </row>
    <row r="142" spans="2:9" ht="21" customHeight="1" x14ac:dyDescent="0.25">
      <c r="C142" s="123" t="s">
        <v>98</v>
      </c>
      <c r="D142" s="318" t="s">
        <v>555</v>
      </c>
      <c r="E142" s="319"/>
      <c r="F142" s="319"/>
      <c r="G142" s="319"/>
      <c r="H142" s="319"/>
      <c r="I142" s="320"/>
    </row>
    <row r="143" spans="2:9" ht="21.75" thickBot="1" x14ac:dyDescent="0.3"/>
    <row r="144" spans="2:9" x14ac:dyDescent="0.25">
      <c r="C144" s="271" t="s">
        <v>525</v>
      </c>
      <c r="D144" s="272"/>
      <c r="E144" s="272"/>
      <c r="F144" s="271" t="s">
        <v>526</v>
      </c>
      <c r="G144" s="272"/>
      <c r="H144" s="272"/>
      <c r="I144" s="273"/>
    </row>
    <row r="145" spans="3:9" ht="56.25" x14ac:dyDescent="0.25">
      <c r="C145" s="124" t="s">
        <v>102</v>
      </c>
      <c r="D145" s="124" t="s">
        <v>103</v>
      </c>
      <c r="E145" s="125" t="s">
        <v>556</v>
      </c>
      <c r="F145" s="130" t="s">
        <v>105</v>
      </c>
      <c r="G145" s="131" t="s">
        <v>599</v>
      </c>
      <c r="H145" s="130" t="s">
        <v>107</v>
      </c>
      <c r="I145" s="131" t="s">
        <v>108</v>
      </c>
    </row>
    <row r="146" spans="3:9" ht="45.6" customHeight="1" x14ac:dyDescent="0.25">
      <c r="C146" s="327" t="s">
        <v>109</v>
      </c>
      <c r="D146" s="328"/>
      <c r="E146" s="328"/>
      <c r="F146" s="328"/>
      <c r="G146" s="328"/>
      <c r="H146" s="328"/>
      <c r="I146" s="329"/>
    </row>
    <row r="147" spans="3:9" ht="120" x14ac:dyDescent="0.25">
      <c r="C147" s="22" t="s">
        <v>557</v>
      </c>
      <c r="D147" s="22" t="s">
        <v>558</v>
      </c>
      <c r="E147" s="22" t="s">
        <v>559</v>
      </c>
      <c r="F147" s="22" t="s">
        <v>560</v>
      </c>
      <c r="G147" s="22" t="s">
        <v>531</v>
      </c>
      <c r="H147" s="23" t="s">
        <v>532</v>
      </c>
      <c r="I147" s="24" t="s">
        <v>533</v>
      </c>
    </row>
    <row r="148" spans="3:9" ht="55.35" customHeight="1" x14ac:dyDescent="0.25">
      <c r="C148" s="327" t="s">
        <v>111</v>
      </c>
      <c r="D148" s="328"/>
      <c r="E148" s="328"/>
      <c r="F148" s="328"/>
      <c r="G148" s="328"/>
      <c r="H148" s="328"/>
      <c r="I148" s="329"/>
    </row>
    <row r="149" spans="3:9" ht="21.6" customHeight="1" thickBot="1" x14ac:dyDescent="0.3">
      <c r="C149" s="126">
        <v>4</v>
      </c>
      <c r="D149" s="126">
        <v>1</v>
      </c>
      <c r="E149" s="126">
        <v>5</v>
      </c>
      <c r="F149" s="126">
        <v>1</v>
      </c>
      <c r="G149" s="126">
        <v>1</v>
      </c>
      <c r="H149" s="126">
        <v>5</v>
      </c>
      <c r="I149" s="126">
        <v>1</v>
      </c>
    </row>
    <row r="151" spans="3:9" x14ac:dyDescent="0.25">
      <c r="C151" s="333" t="s">
        <v>534</v>
      </c>
      <c r="D151" s="272"/>
      <c r="E151" s="272"/>
      <c r="F151" s="273"/>
    </row>
    <row r="152" spans="3:9" ht="37.5" x14ac:dyDescent="0.25">
      <c r="C152" s="58" t="s">
        <v>114</v>
      </c>
      <c r="D152" s="52" t="s">
        <v>115</v>
      </c>
      <c r="E152" s="52" t="s">
        <v>116</v>
      </c>
      <c r="F152" s="59" t="s">
        <v>117</v>
      </c>
    </row>
    <row r="153" spans="3:9" x14ac:dyDescent="0.25">
      <c r="C153" s="115" t="s">
        <v>118</v>
      </c>
      <c r="D153" s="170">
        <v>1</v>
      </c>
      <c r="E153" s="170"/>
      <c r="F153" s="171"/>
    </row>
    <row r="154" spans="3:9" x14ac:dyDescent="0.25">
      <c r="C154" s="157" t="s">
        <v>119</v>
      </c>
      <c r="D154" s="98">
        <v>1</v>
      </c>
      <c r="E154" s="98"/>
      <c r="F154" s="172"/>
    </row>
    <row r="155" spans="3:9" x14ac:dyDescent="0.25">
      <c r="C155" s="158" t="s">
        <v>120</v>
      </c>
      <c r="D155" s="99">
        <v>1</v>
      </c>
      <c r="E155" s="99"/>
      <c r="F155" s="173"/>
    </row>
    <row r="156" spans="3:9" x14ac:dyDescent="0.25">
      <c r="C156" s="158" t="s">
        <v>121</v>
      </c>
      <c r="D156" s="99">
        <v>1</v>
      </c>
      <c r="E156" s="99"/>
      <c r="F156" s="173"/>
    </row>
    <row r="157" spans="3:9" x14ac:dyDescent="0.25">
      <c r="C157" s="159" t="s">
        <v>122</v>
      </c>
      <c r="D157" s="174">
        <v>1</v>
      </c>
      <c r="E157" s="175"/>
      <c r="F157" s="176"/>
    </row>
    <row r="159" spans="3:9" x14ac:dyDescent="0.25">
      <c r="C159" s="84" t="s">
        <v>123</v>
      </c>
    </row>
    <row r="160" spans="3:9" x14ac:dyDescent="0.25">
      <c r="C160" s="209">
        <f>AVERAGE(D153:G157)</f>
        <v>1</v>
      </c>
    </row>
    <row r="162" spans="2:9" x14ac:dyDescent="0.25">
      <c r="B162" s="83" t="s">
        <v>561</v>
      </c>
      <c r="C162" s="41"/>
    </row>
    <row r="164" spans="2:9" x14ac:dyDescent="0.25">
      <c r="C164" s="345" t="s">
        <v>125</v>
      </c>
      <c r="D164" s="346"/>
      <c r="E164" s="346"/>
      <c r="F164" s="346"/>
      <c r="G164" s="346"/>
      <c r="H164" s="346"/>
      <c r="I164" s="347"/>
    </row>
    <row r="165" spans="2:9" ht="56.25" x14ac:dyDescent="0.25">
      <c r="C165" s="46" t="s">
        <v>126</v>
      </c>
      <c r="D165" s="46" t="s">
        <v>127</v>
      </c>
      <c r="E165" s="46" t="s">
        <v>128</v>
      </c>
      <c r="F165" s="132" t="s">
        <v>129</v>
      </c>
      <c r="G165" s="164" t="s">
        <v>130</v>
      </c>
      <c r="H165" s="46" t="s">
        <v>131</v>
      </c>
      <c r="I165" s="137" t="s">
        <v>535</v>
      </c>
    </row>
    <row r="166" spans="2:9" ht="30" x14ac:dyDescent="0.25">
      <c r="C166" s="177" t="s">
        <v>188</v>
      </c>
      <c r="D166" s="98" t="s">
        <v>536</v>
      </c>
      <c r="E166" s="98" t="s">
        <v>537</v>
      </c>
      <c r="F166" s="366">
        <v>0.17797915767759601</v>
      </c>
      <c r="G166" s="98">
        <v>2014</v>
      </c>
      <c r="H166" s="86" t="s">
        <v>538</v>
      </c>
      <c r="I166" s="87" t="s">
        <v>562</v>
      </c>
    </row>
    <row r="167" spans="2:9" ht="30" x14ac:dyDescent="0.25">
      <c r="C167" s="178" t="s">
        <v>188</v>
      </c>
      <c r="D167" s="99" t="s">
        <v>536</v>
      </c>
      <c r="E167" s="99" t="s">
        <v>537</v>
      </c>
      <c r="F167" s="367">
        <v>0.15529128833956601</v>
      </c>
      <c r="G167" s="99">
        <v>2014</v>
      </c>
      <c r="H167" s="25" t="s">
        <v>538</v>
      </c>
      <c r="I167" s="89" t="s">
        <v>562</v>
      </c>
    </row>
    <row r="168" spans="2:9" ht="30" x14ac:dyDescent="0.25">
      <c r="C168" s="178" t="s">
        <v>188</v>
      </c>
      <c r="D168" s="99" t="s">
        <v>536</v>
      </c>
      <c r="E168" s="99" t="s">
        <v>537</v>
      </c>
      <c r="F168" s="367">
        <v>2.8002648969024501E-2</v>
      </c>
      <c r="G168" s="99">
        <v>2014</v>
      </c>
      <c r="H168" s="25" t="s">
        <v>538</v>
      </c>
      <c r="I168" s="89" t="s">
        <v>562</v>
      </c>
    </row>
    <row r="169" spans="2:9" ht="30" x14ac:dyDescent="0.25">
      <c r="C169" s="179" t="s">
        <v>188</v>
      </c>
      <c r="D169" s="100" t="s">
        <v>536</v>
      </c>
      <c r="E169" s="100" t="s">
        <v>537</v>
      </c>
      <c r="F169" s="368">
        <v>1.99395719727943E-2</v>
      </c>
      <c r="G169" s="100">
        <v>2014</v>
      </c>
      <c r="H169" s="26" t="s">
        <v>538</v>
      </c>
      <c r="I169" s="92" t="s">
        <v>562</v>
      </c>
    </row>
    <row r="171" spans="2:9" x14ac:dyDescent="0.25">
      <c r="C171" s="150" t="s">
        <v>134</v>
      </c>
      <c r="D171" s="150" t="s">
        <v>134</v>
      </c>
      <c r="E171" s="150" t="s">
        <v>134</v>
      </c>
      <c r="F171" s="150" t="s">
        <v>134</v>
      </c>
      <c r="G171" s="150" t="s">
        <v>134</v>
      </c>
    </row>
    <row r="172" spans="2:9" x14ac:dyDescent="0.25">
      <c r="C172" s="213">
        <f>SUMPRODUCT($F166:$F169,C175:C178)/SUM($F166:$F169)</f>
        <v>4</v>
      </c>
      <c r="D172" s="214">
        <f>SUMPRODUCT($F166:$F169,D175:D178)/SUM($F166:$F169)</f>
        <v>1</v>
      </c>
      <c r="E172" s="214">
        <f>SUMPRODUCT($F166:$F169,E175:E178)/SUM($F166:$F169)</f>
        <v>1</v>
      </c>
      <c r="F172" s="214">
        <f>SUMPRODUCT($F166:$F169,F175:F178)/SUM($F166:$F169)</f>
        <v>1</v>
      </c>
      <c r="G172" s="215">
        <f>SUMPRODUCT($F166:$F169,G175:G178)/SUM($F166:$F169)</f>
        <v>2</v>
      </c>
    </row>
    <row r="173" spans="2:9" x14ac:dyDescent="0.25">
      <c r="C173" s="271" t="s">
        <v>135</v>
      </c>
      <c r="D173" s="272"/>
      <c r="E173" s="272"/>
      <c r="F173" s="272"/>
      <c r="G173" s="273"/>
    </row>
    <row r="174" spans="2:9" x14ac:dyDescent="0.25">
      <c r="C174" s="147" t="s">
        <v>136</v>
      </c>
      <c r="D174" s="148" t="s">
        <v>137</v>
      </c>
      <c r="E174" s="148" t="s">
        <v>138</v>
      </c>
      <c r="F174" s="148" t="s">
        <v>139</v>
      </c>
      <c r="G174" s="149" t="s">
        <v>140</v>
      </c>
    </row>
    <row r="175" spans="2:9" x14ac:dyDescent="0.25">
      <c r="C175" s="94">
        <f>IF(ABS($D$22-G166)&lt;3,1,IF(ABS($D$22-G166)&lt;6,2,IF(ABS($D$22-G166)&lt;10,3,IF(ABS($D$22-G166)&lt;15,4,5))))</f>
        <v>4</v>
      </c>
      <c r="D175" s="101">
        <v>1</v>
      </c>
      <c r="E175" s="101">
        <v>1</v>
      </c>
      <c r="F175" s="101">
        <v>1</v>
      </c>
      <c r="G175" s="102">
        <v>2</v>
      </c>
    </row>
    <row r="176" spans="2:9" x14ac:dyDescent="0.25">
      <c r="C176" s="95">
        <f>IF(ABS($D$22-G167)&lt;3,1,IF(ABS($D$22-G167)&lt;6,2,IF(ABS($D$22-G167)&lt;10,3,IF(ABS($D$22-G167)&lt;15,4,5))))</f>
        <v>4</v>
      </c>
      <c r="D176" s="103">
        <v>1</v>
      </c>
      <c r="E176" s="103">
        <v>1</v>
      </c>
      <c r="F176" s="103">
        <v>1</v>
      </c>
      <c r="G176" s="104">
        <v>2</v>
      </c>
    </row>
    <row r="177" spans="2:12" x14ac:dyDescent="0.25">
      <c r="C177" s="95">
        <f>IF(ABS($D$22-G168)&lt;3,1,IF(ABS($D$22-G168)&lt;6,2,IF(ABS($D$22-G168)&lt;10,3,IF(ABS($D$22-G168)&lt;15,4,5))))</f>
        <v>4</v>
      </c>
      <c r="D177" s="103">
        <v>1</v>
      </c>
      <c r="E177" s="103">
        <v>1</v>
      </c>
      <c r="F177" s="103">
        <v>1</v>
      </c>
      <c r="G177" s="104">
        <v>2</v>
      </c>
    </row>
    <row r="178" spans="2:12" ht="21.75" thickBot="1" x14ac:dyDescent="0.3">
      <c r="C178" s="97">
        <f>IF(ABS($D$22-G169)&lt;3,1,IF(ABS($D$22-G169)&lt;6,2,IF(ABS($D$22-G169)&lt;10,3,IF(ABS($D$22-G169)&lt;15,4,5))))</f>
        <v>4</v>
      </c>
      <c r="D178" s="105">
        <v>1</v>
      </c>
      <c r="E178" s="105">
        <v>1</v>
      </c>
      <c r="F178" s="105">
        <v>1</v>
      </c>
      <c r="G178" s="106">
        <v>2</v>
      </c>
    </row>
    <row r="180" spans="2:12" x14ac:dyDescent="0.25">
      <c r="B180" s="83" t="s">
        <v>563</v>
      </c>
      <c r="C180" s="41"/>
    </row>
    <row r="181" spans="2:12" ht="21.75" thickBot="1" x14ac:dyDescent="0.3"/>
    <row r="182" spans="2:12" x14ac:dyDescent="0.25">
      <c r="C182" s="122" t="s">
        <v>96</v>
      </c>
      <c r="D182" s="315" t="s">
        <v>506</v>
      </c>
      <c r="E182" s="316"/>
      <c r="F182" s="316"/>
      <c r="G182" s="316"/>
      <c r="H182" s="316"/>
      <c r="I182" s="317"/>
    </row>
    <row r="183" spans="2:12" ht="21" customHeight="1" x14ac:dyDescent="0.25">
      <c r="C183" s="123" t="s">
        <v>98</v>
      </c>
      <c r="D183" s="318" t="s">
        <v>564</v>
      </c>
      <c r="E183" s="319"/>
      <c r="F183" s="319"/>
      <c r="G183" s="319"/>
      <c r="H183" s="319"/>
      <c r="I183" s="320"/>
    </row>
    <row r="185" spans="2:12" x14ac:dyDescent="0.25">
      <c r="C185" s="271" t="s">
        <v>525</v>
      </c>
      <c r="D185" s="272"/>
      <c r="E185" s="272"/>
      <c r="F185" s="271" t="s">
        <v>526</v>
      </c>
      <c r="G185" s="272"/>
      <c r="H185" s="272"/>
      <c r="I185" s="273"/>
    </row>
    <row r="186" spans="2:12" ht="56.25" x14ac:dyDescent="0.25">
      <c r="C186" s="124" t="s">
        <v>102</v>
      </c>
      <c r="D186" s="124" t="s">
        <v>103</v>
      </c>
      <c r="E186" s="125" t="s">
        <v>565</v>
      </c>
      <c r="F186" s="130" t="s">
        <v>105</v>
      </c>
      <c r="G186" s="131" t="s">
        <v>599</v>
      </c>
      <c r="H186" s="130" t="s">
        <v>107</v>
      </c>
      <c r="I186" s="131" t="s">
        <v>108</v>
      </c>
    </row>
    <row r="187" spans="2:12" ht="45.6" customHeight="1" x14ac:dyDescent="0.25">
      <c r="C187" s="327" t="s">
        <v>109</v>
      </c>
      <c r="D187" s="328"/>
      <c r="E187" s="328"/>
      <c r="F187" s="328"/>
      <c r="G187" s="328"/>
      <c r="H187" s="328"/>
      <c r="I187" s="329"/>
    </row>
    <row r="188" spans="2:12" ht="120" x14ac:dyDescent="0.25">
      <c r="C188" s="22" t="s">
        <v>527</v>
      </c>
      <c r="D188" s="22" t="s">
        <v>566</v>
      </c>
      <c r="E188" s="22" t="s">
        <v>567</v>
      </c>
      <c r="F188" s="22" t="s">
        <v>560</v>
      </c>
      <c r="G188" s="22" t="s">
        <v>531</v>
      </c>
      <c r="H188" s="23" t="s">
        <v>532</v>
      </c>
      <c r="I188" s="24" t="s">
        <v>533</v>
      </c>
      <c r="L188" s="45"/>
    </row>
    <row r="189" spans="2:12" ht="45.6" customHeight="1" thickBot="1" x14ac:dyDescent="0.3">
      <c r="C189" s="327" t="s">
        <v>111</v>
      </c>
      <c r="D189" s="328"/>
      <c r="E189" s="328"/>
      <c r="F189" s="328"/>
      <c r="G189" s="328"/>
      <c r="H189" s="328"/>
      <c r="I189" s="329"/>
      <c r="L189" s="45"/>
    </row>
    <row r="190" spans="2:12" x14ac:dyDescent="0.25">
      <c r="C190" s="126">
        <v>4</v>
      </c>
      <c r="D190" s="126">
        <v>1</v>
      </c>
      <c r="E190" s="126">
        <v>5</v>
      </c>
      <c r="F190" s="126">
        <v>1</v>
      </c>
      <c r="G190" s="126">
        <v>1</v>
      </c>
      <c r="H190" s="126">
        <v>5</v>
      </c>
      <c r="I190" s="126">
        <v>1</v>
      </c>
      <c r="L190" s="45"/>
    </row>
    <row r="192" spans="2:12" x14ac:dyDescent="0.25">
      <c r="C192" s="333" t="s">
        <v>534</v>
      </c>
      <c r="D192" s="272"/>
      <c r="E192" s="272"/>
      <c r="F192" s="273"/>
    </row>
    <row r="193" spans="2:9" ht="37.5" x14ac:dyDescent="0.25">
      <c r="B193" s="44"/>
      <c r="C193" s="58" t="s">
        <v>114</v>
      </c>
      <c r="D193" s="52" t="s">
        <v>115</v>
      </c>
      <c r="E193" s="52" t="s">
        <v>116</v>
      </c>
      <c r="F193" s="59" t="s">
        <v>117</v>
      </c>
    </row>
    <row r="194" spans="2:9" x14ac:dyDescent="0.25">
      <c r="C194" s="115" t="s">
        <v>118</v>
      </c>
      <c r="D194" s="170">
        <v>1</v>
      </c>
      <c r="E194" s="170"/>
      <c r="F194" s="171"/>
    </row>
    <row r="195" spans="2:9" x14ac:dyDescent="0.25">
      <c r="C195" s="157" t="s">
        <v>119</v>
      </c>
      <c r="D195" s="98">
        <v>1</v>
      </c>
      <c r="E195" s="98"/>
      <c r="F195" s="172"/>
    </row>
    <row r="196" spans="2:9" x14ac:dyDescent="0.25">
      <c r="C196" s="158" t="s">
        <v>120</v>
      </c>
      <c r="D196" s="99">
        <v>1</v>
      </c>
      <c r="E196" s="99"/>
      <c r="F196" s="173"/>
    </row>
    <row r="197" spans="2:9" x14ac:dyDescent="0.25">
      <c r="C197" s="158" t="s">
        <v>121</v>
      </c>
      <c r="D197" s="99">
        <v>1</v>
      </c>
      <c r="E197" s="99"/>
      <c r="F197" s="173"/>
    </row>
    <row r="198" spans="2:9" x14ac:dyDescent="0.25">
      <c r="C198" s="159" t="s">
        <v>122</v>
      </c>
      <c r="D198" s="174">
        <v>1</v>
      </c>
      <c r="E198" s="175"/>
      <c r="F198" s="176"/>
    </row>
    <row r="200" spans="2:9" ht="21.75" thickBot="1" x14ac:dyDescent="0.3">
      <c r="C200" s="84" t="s">
        <v>123</v>
      </c>
    </row>
    <row r="201" spans="2:9" ht="21.75" thickBot="1" x14ac:dyDescent="0.3">
      <c r="C201" s="209">
        <f>AVERAGE(D198:G202)</f>
        <v>1</v>
      </c>
    </row>
    <row r="203" spans="2:9" x14ac:dyDescent="0.25">
      <c r="B203" s="83" t="s">
        <v>568</v>
      </c>
      <c r="C203" s="41"/>
    </row>
    <row r="205" spans="2:9" x14ac:dyDescent="0.25">
      <c r="C205" s="271" t="s">
        <v>125</v>
      </c>
      <c r="D205" s="272"/>
      <c r="E205" s="272"/>
      <c r="F205" s="272"/>
      <c r="G205" s="272"/>
      <c r="H205" s="272"/>
      <c r="I205" s="273"/>
    </row>
    <row r="206" spans="2:9" ht="56.25" x14ac:dyDescent="0.25">
      <c r="C206" s="50" t="s">
        <v>126</v>
      </c>
      <c r="D206" s="51" t="s">
        <v>127</v>
      </c>
      <c r="E206" s="51" t="s">
        <v>128</v>
      </c>
      <c r="F206" s="62" t="s">
        <v>129</v>
      </c>
      <c r="G206" s="52" t="s">
        <v>130</v>
      </c>
      <c r="H206" s="52" t="s">
        <v>131</v>
      </c>
      <c r="I206" s="59" t="s">
        <v>535</v>
      </c>
    </row>
    <row r="207" spans="2:9" x14ac:dyDescent="0.25">
      <c r="C207" s="85" t="s">
        <v>569</v>
      </c>
      <c r="D207" s="86" t="s">
        <v>536</v>
      </c>
      <c r="E207" s="86" t="s">
        <v>537</v>
      </c>
      <c r="F207" s="264">
        <v>2.3821149125532699E-2</v>
      </c>
      <c r="G207" s="86">
        <v>2013</v>
      </c>
      <c r="H207" s="86" t="s">
        <v>538</v>
      </c>
      <c r="I207" s="87" t="s">
        <v>570</v>
      </c>
    </row>
    <row r="208" spans="2:9" x14ac:dyDescent="0.25">
      <c r="C208" s="88" t="s">
        <v>513</v>
      </c>
      <c r="D208" s="25" t="s">
        <v>536</v>
      </c>
      <c r="E208" s="25" t="s">
        <v>537</v>
      </c>
      <c r="F208" s="265">
        <v>4.33622056323823E-5</v>
      </c>
      <c r="G208" s="25">
        <v>2013</v>
      </c>
      <c r="H208" s="25" t="s">
        <v>538</v>
      </c>
      <c r="I208" s="89" t="s">
        <v>571</v>
      </c>
    </row>
    <row r="209" spans="2:10" x14ac:dyDescent="0.25">
      <c r="C209" s="88" t="s">
        <v>572</v>
      </c>
      <c r="D209" s="25" t="s">
        <v>536</v>
      </c>
      <c r="E209" s="25" t="s">
        <v>537</v>
      </c>
      <c r="F209" s="265">
        <v>1.2689809566677899E-5</v>
      </c>
      <c r="G209" s="25">
        <v>2013</v>
      </c>
      <c r="H209" s="25" t="s">
        <v>538</v>
      </c>
      <c r="I209" s="89" t="s">
        <v>571</v>
      </c>
    </row>
    <row r="210" spans="2:10" x14ac:dyDescent="0.25">
      <c r="C210" s="88" t="s">
        <v>573</v>
      </c>
      <c r="D210" s="25" t="s">
        <v>536</v>
      </c>
      <c r="E210" s="25" t="s">
        <v>537</v>
      </c>
      <c r="F210" s="265">
        <v>1.4484303688195899E-6</v>
      </c>
      <c r="G210" s="25">
        <v>2013</v>
      </c>
      <c r="H210" s="25" t="s">
        <v>538</v>
      </c>
      <c r="I210" s="89" t="s">
        <v>571</v>
      </c>
      <c r="J210" s="45"/>
    </row>
    <row r="211" spans="2:10" x14ac:dyDescent="0.25">
      <c r="C211" s="88" t="s">
        <v>574</v>
      </c>
      <c r="D211" s="25" t="s">
        <v>536</v>
      </c>
      <c r="E211" s="25" t="s">
        <v>537</v>
      </c>
      <c r="F211" s="265">
        <v>9.1138129885510305E-7</v>
      </c>
      <c r="G211" s="25">
        <v>2013</v>
      </c>
      <c r="H211" s="25" t="s">
        <v>538</v>
      </c>
      <c r="I211" s="89" t="s">
        <v>571</v>
      </c>
      <c r="J211" s="45"/>
    </row>
    <row r="212" spans="2:10" x14ac:dyDescent="0.25">
      <c r="C212" s="88" t="s">
        <v>575</v>
      </c>
      <c r="D212" s="25" t="s">
        <v>536</v>
      </c>
      <c r="E212" s="25" t="s">
        <v>537</v>
      </c>
      <c r="F212" s="265">
        <v>7.7631183541998396E-7</v>
      </c>
      <c r="G212" s="25">
        <v>2013</v>
      </c>
      <c r="H212" s="25" t="s">
        <v>538</v>
      </c>
      <c r="I212" s="89" t="s">
        <v>571</v>
      </c>
      <c r="J212" s="45"/>
    </row>
    <row r="213" spans="2:10" x14ac:dyDescent="0.25">
      <c r="C213" s="88" t="s">
        <v>576</v>
      </c>
      <c r="D213" s="25" t="s">
        <v>550</v>
      </c>
      <c r="E213" s="25" t="s">
        <v>551</v>
      </c>
      <c r="F213" s="25">
        <v>0</v>
      </c>
      <c r="G213" s="25">
        <v>2013</v>
      </c>
      <c r="H213" s="25" t="s">
        <v>538</v>
      </c>
      <c r="I213" s="89" t="s">
        <v>540</v>
      </c>
    </row>
    <row r="214" spans="2:10" x14ac:dyDescent="0.25">
      <c r="C214" s="88" t="s">
        <v>577</v>
      </c>
      <c r="D214" s="25" t="s">
        <v>550</v>
      </c>
      <c r="E214" s="25" t="s">
        <v>551</v>
      </c>
      <c r="F214" s="25">
        <v>0</v>
      </c>
      <c r="G214" s="25">
        <v>2013</v>
      </c>
      <c r="H214" s="25" t="s">
        <v>538</v>
      </c>
      <c r="I214" s="89" t="s">
        <v>540</v>
      </c>
    </row>
    <row r="215" spans="2:10" x14ac:dyDescent="0.25">
      <c r="C215" s="88" t="s">
        <v>578</v>
      </c>
      <c r="D215" s="25" t="s">
        <v>550</v>
      </c>
      <c r="E215" s="25" t="s">
        <v>551</v>
      </c>
      <c r="F215" s="25">
        <v>0</v>
      </c>
      <c r="G215" s="25">
        <v>2013</v>
      </c>
      <c r="H215" s="25" t="s">
        <v>538</v>
      </c>
      <c r="I215" s="89" t="s">
        <v>540</v>
      </c>
    </row>
    <row r="216" spans="2:10" x14ac:dyDescent="0.25">
      <c r="C216" s="88" t="s">
        <v>201</v>
      </c>
      <c r="D216" s="25" t="s">
        <v>550</v>
      </c>
      <c r="E216" s="25" t="s">
        <v>551</v>
      </c>
      <c r="F216" s="266">
        <v>0.43785855536743501</v>
      </c>
      <c r="G216" s="25">
        <v>2013</v>
      </c>
      <c r="H216" s="25" t="s">
        <v>538</v>
      </c>
      <c r="I216" s="89" t="s">
        <v>579</v>
      </c>
    </row>
    <row r="217" spans="2:10" x14ac:dyDescent="0.25">
      <c r="C217" s="88" t="s">
        <v>580</v>
      </c>
      <c r="D217" s="25" t="s">
        <v>550</v>
      </c>
      <c r="E217" s="25" t="s">
        <v>551</v>
      </c>
      <c r="F217" s="25">
        <v>0</v>
      </c>
      <c r="G217" s="25">
        <v>2013</v>
      </c>
      <c r="H217" s="25" t="s">
        <v>538</v>
      </c>
      <c r="I217" s="89" t="s">
        <v>540</v>
      </c>
    </row>
    <row r="218" spans="2:10" x14ac:dyDescent="0.25">
      <c r="C218" s="88" t="s">
        <v>581</v>
      </c>
      <c r="D218" s="25" t="s">
        <v>550</v>
      </c>
      <c r="E218" s="25" t="s">
        <v>551</v>
      </c>
      <c r="F218" s="25">
        <v>0</v>
      </c>
      <c r="G218" s="25">
        <v>2013</v>
      </c>
      <c r="H218" s="25" t="s">
        <v>538</v>
      </c>
      <c r="I218" s="89" t="s">
        <v>540</v>
      </c>
    </row>
    <row r="219" spans="2:10" x14ac:dyDescent="0.25">
      <c r="C219" s="91" t="s">
        <v>582</v>
      </c>
      <c r="D219" s="26" t="s">
        <v>550</v>
      </c>
      <c r="E219" s="26" t="s">
        <v>551</v>
      </c>
      <c r="F219" s="26">
        <v>0</v>
      </c>
      <c r="G219" s="26">
        <v>2013</v>
      </c>
      <c r="H219" s="26" t="s">
        <v>538</v>
      </c>
      <c r="I219" s="92" t="s">
        <v>540</v>
      </c>
    </row>
    <row r="221" spans="2:10" x14ac:dyDescent="0.25">
      <c r="C221" s="150" t="s">
        <v>134</v>
      </c>
      <c r="D221" s="150" t="s">
        <v>134</v>
      </c>
      <c r="E221" s="150" t="s">
        <v>134</v>
      </c>
      <c r="F221" s="150" t="s">
        <v>134</v>
      </c>
      <c r="G221" s="150" t="s">
        <v>134</v>
      </c>
    </row>
    <row r="222" spans="2:10" x14ac:dyDescent="0.25">
      <c r="C222" s="216">
        <f>SUMPRODUCT($F207:$F219,C225:C237)/SUM($F207:$F219)</f>
        <v>4</v>
      </c>
      <c r="D222" s="217">
        <f>SUMPRODUCT($F207:$F219,D225:D237)/SUM($F207:$F219)</f>
        <v>1</v>
      </c>
      <c r="E222" s="217">
        <f>SUMPRODUCT($F207:$F219,E225:E237)/SUM($F207:$F219)</f>
        <v>1.1549669922185195</v>
      </c>
      <c r="F222" s="217">
        <f>SUMPRODUCT($F207:$F219,F225:F237)/SUM($F207:$F219)</f>
        <v>1.2068730847265599</v>
      </c>
      <c r="G222" s="218">
        <f>SUMPRODUCT($F207:$F219,G225:G237)/SUM($F207:$F219)</f>
        <v>2</v>
      </c>
    </row>
    <row r="223" spans="2:10" x14ac:dyDescent="0.25">
      <c r="C223" s="271" t="s">
        <v>135</v>
      </c>
      <c r="D223" s="272"/>
      <c r="E223" s="272"/>
      <c r="F223" s="272"/>
      <c r="G223" s="273"/>
    </row>
    <row r="224" spans="2:10" ht="18.75" x14ac:dyDescent="0.25">
      <c r="B224" s="44"/>
      <c r="C224" s="50" t="s">
        <v>136</v>
      </c>
      <c r="D224" s="51" t="s">
        <v>137</v>
      </c>
      <c r="E224" s="51" t="s">
        <v>138</v>
      </c>
      <c r="F224" s="51" t="s">
        <v>139</v>
      </c>
      <c r="G224" s="53" t="s">
        <v>140</v>
      </c>
    </row>
    <row r="225" spans="2:7" x14ac:dyDescent="0.25">
      <c r="C225" s="180">
        <f t="shared" ref="C225:C237" si="2">IF(ABS($D$22-G207)&lt;3,1,IF(ABS($D$22-G207)&lt;6,2,IF(ABS($D$22-G207)&lt;10,3,IF(ABS($D$22-G207)&lt;15,4,5))))</f>
        <v>4</v>
      </c>
      <c r="D225" s="181">
        <v>1</v>
      </c>
      <c r="E225" s="182">
        <v>4</v>
      </c>
      <c r="F225" s="181">
        <v>5</v>
      </c>
      <c r="G225" s="183">
        <v>2</v>
      </c>
    </row>
    <row r="226" spans="2:7" x14ac:dyDescent="0.25">
      <c r="C226" s="139">
        <f t="shared" si="2"/>
        <v>4</v>
      </c>
      <c r="D226" s="168">
        <v>1</v>
      </c>
      <c r="E226" s="184">
        <v>2</v>
      </c>
      <c r="F226" s="168">
        <v>5</v>
      </c>
      <c r="G226" s="185">
        <v>2</v>
      </c>
    </row>
    <row r="227" spans="2:7" x14ac:dyDescent="0.25">
      <c r="C227" s="139">
        <f t="shared" si="2"/>
        <v>4</v>
      </c>
      <c r="D227" s="168">
        <v>1</v>
      </c>
      <c r="E227" s="184">
        <v>4</v>
      </c>
      <c r="F227" s="168">
        <v>5</v>
      </c>
      <c r="G227" s="185">
        <v>2</v>
      </c>
    </row>
    <row r="228" spans="2:7" x14ac:dyDescent="0.25">
      <c r="C228" s="139">
        <f t="shared" si="2"/>
        <v>4</v>
      </c>
      <c r="D228" s="168">
        <v>1</v>
      </c>
      <c r="E228" s="184">
        <v>4</v>
      </c>
      <c r="F228" s="168">
        <v>5</v>
      </c>
      <c r="G228" s="185">
        <v>2</v>
      </c>
    </row>
    <row r="229" spans="2:7" x14ac:dyDescent="0.25">
      <c r="C229" s="139">
        <f t="shared" si="2"/>
        <v>4</v>
      </c>
      <c r="D229" s="168">
        <v>1</v>
      </c>
      <c r="E229" s="184">
        <v>4</v>
      </c>
      <c r="F229" s="168">
        <v>5</v>
      </c>
      <c r="G229" s="185">
        <v>2</v>
      </c>
    </row>
    <row r="230" spans="2:7" x14ac:dyDescent="0.25">
      <c r="C230" s="139">
        <f t="shared" si="2"/>
        <v>4</v>
      </c>
      <c r="D230" s="168">
        <v>1</v>
      </c>
      <c r="E230" s="184">
        <v>4</v>
      </c>
      <c r="F230" s="168">
        <v>5</v>
      </c>
      <c r="G230" s="185">
        <v>2</v>
      </c>
    </row>
    <row r="231" spans="2:7" x14ac:dyDescent="0.25">
      <c r="C231" s="139">
        <f t="shared" si="2"/>
        <v>4</v>
      </c>
      <c r="D231" s="186">
        <v>1</v>
      </c>
      <c r="E231" s="184">
        <v>4</v>
      </c>
      <c r="F231" s="186">
        <v>5</v>
      </c>
      <c r="G231" s="185">
        <v>3</v>
      </c>
    </row>
    <row r="232" spans="2:7" x14ac:dyDescent="0.25">
      <c r="C232" s="139">
        <f t="shared" si="2"/>
        <v>4</v>
      </c>
      <c r="D232" s="186">
        <v>1</v>
      </c>
      <c r="E232" s="184">
        <v>4</v>
      </c>
      <c r="F232" s="186">
        <v>5</v>
      </c>
      <c r="G232" s="185">
        <v>3</v>
      </c>
    </row>
    <row r="233" spans="2:7" x14ac:dyDescent="0.25">
      <c r="C233" s="139">
        <f t="shared" si="2"/>
        <v>4</v>
      </c>
      <c r="D233" s="186">
        <v>1</v>
      </c>
      <c r="E233" s="184">
        <v>4</v>
      </c>
      <c r="F233" s="186">
        <v>5</v>
      </c>
      <c r="G233" s="185">
        <v>3</v>
      </c>
    </row>
    <row r="234" spans="2:7" x14ac:dyDescent="0.25">
      <c r="C234" s="139">
        <f t="shared" si="2"/>
        <v>4</v>
      </c>
      <c r="D234" s="186">
        <v>1</v>
      </c>
      <c r="E234" s="187">
        <v>1</v>
      </c>
      <c r="F234" s="186">
        <v>1</v>
      </c>
      <c r="G234" s="185">
        <v>2</v>
      </c>
    </row>
    <row r="235" spans="2:7" x14ac:dyDescent="0.25">
      <c r="C235" s="139">
        <f t="shared" si="2"/>
        <v>4</v>
      </c>
      <c r="D235" s="186">
        <v>1</v>
      </c>
      <c r="E235" s="184">
        <v>4</v>
      </c>
      <c r="F235" s="186">
        <v>5</v>
      </c>
      <c r="G235" s="185">
        <v>3</v>
      </c>
    </row>
    <row r="236" spans="2:7" x14ac:dyDescent="0.25">
      <c r="C236" s="139">
        <f t="shared" si="2"/>
        <v>4</v>
      </c>
      <c r="D236" s="186">
        <v>1</v>
      </c>
      <c r="E236" s="184">
        <v>4</v>
      </c>
      <c r="F236" s="186">
        <v>5</v>
      </c>
      <c r="G236" s="185">
        <v>3</v>
      </c>
    </row>
    <row r="237" spans="2:7" ht="21.75" thickBot="1" x14ac:dyDescent="0.3">
      <c r="C237" s="140">
        <f t="shared" si="2"/>
        <v>4</v>
      </c>
      <c r="D237" s="188">
        <v>1</v>
      </c>
      <c r="E237" s="189">
        <v>4</v>
      </c>
      <c r="F237" s="188">
        <v>5</v>
      </c>
      <c r="G237" s="190">
        <v>3</v>
      </c>
    </row>
    <row r="239" spans="2:7" x14ac:dyDescent="0.25">
      <c r="B239" s="83" t="s">
        <v>583</v>
      </c>
      <c r="C239" s="41"/>
    </row>
    <row r="240" spans="2:7" ht="21.75" thickBot="1" x14ac:dyDescent="0.3"/>
    <row r="241" spans="3:9" x14ac:dyDescent="0.25">
      <c r="C241" s="122" t="s">
        <v>96</v>
      </c>
      <c r="D241" s="315" t="s">
        <v>507</v>
      </c>
      <c r="E241" s="316"/>
      <c r="F241" s="316"/>
      <c r="G241" s="316"/>
      <c r="H241" s="316"/>
      <c r="I241" s="317"/>
    </row>
    <row r="242" spans="3:9" ht="21" customHeight="1" x14ac:dyDescent="0.25">
      <c r="C242" s="123" t="s">
        <v>98</v>
      </c>
      <c r="D242" s="318" t="s">
        <v>584</v>
      </c>
      <c r="E242" s="319"/>
      <c r="F242" s="319"/>
      <c r="G242" s="319"/>
      <c r="H242" s="319"/>
      <c r="I242" s="320"/>
    </row>
    <row r="243" spans="3:9" ht="21.75" thickBot="1" x14ac:dyDescent="0.3"/>
    <row r="244" spans="3:9" x14ac:dyDescent="0.25">
      <c r="C244" s="271" t="s">
        <v>525</v>
      </c>
      <c r="D244" s="272"/>
      <c r="E244" s="272"/>
      <c r="F244" s="271" t="s">
        <v>526</v>
      </c>
      <c r="G244" s="272"/>
      <c r="H244" s="272"/>
      <c r="I244" s="273"/>
    </row>
    <row r="245" spans="3:9" ht="37.5" x14ac:dyDescent="0.25">
      <c r="C245" s="124" t="s">
        <v>102</v>
      </c>
      <c r="D245" s="124" t="s">
        <v>103</v>
      </c>
      <c r="E245" s="125" t="s">
        <v>565</v>
      </c>
      <c r="F245" s="130" t="s">
        <v>105</v>
      </c>
      <c r="G245" s="131" t="s">
        <v>598</v>
      </c>
      <c r="H245" s="130" t="s">
        <v>107</v>
      </c>
      <c r="I245" s="131" t="s">
        <v>108</v>
      </c>
    </row>
    <row r="246" spans="3:9" ht="45.6" customHeight="1" x14ac:dyDescent="0.25">
      <c r="C246" s="327" t="s">
        <v>109</v>
      </c>
      <c r="D246" s="328"/>
      <c r="E246" s="328"/>
      <c r="F246" s="328"/>
      <c r="G246" s="328"/>
      <c r="H246" s="328"/>
      <c r="I246" s="329"/>
    </row>
    <row r="247" spans="3:9" ht="120" x14ac:dyDescent="0.25">
      <c r="C247" s="22" t="s">
        <v>527</v>
      </c>
      <c r="D247" s="22" t="s">
        <v>528</v>
      </c>
      <c r="E247" s="22" t="s">
        <v>567</v>
      </c>
      <c r="F247" s="22" t="s">
        <v>110</v>
      </c>
      <c r="G247" s="22" t="s">
        <v>531</v>
      </c>
      <c r="H247" s="23" t="s">
        <v>532</v>
      </c>
      <c r="I247" s="24" t="s">
        <v>533</v>
      </c>
    </row>
    <row r="248" spans="3:9" ht="45.6" customHeight="1" x14ac:dyDescent="0.25">
      <c r="C248" s="327" t="s">
        <v>111</v>
      </c>
      <c r="D248" s="328"/>
      <c r="E248" s="328"/>
      <c r="F248" s="328"/>
      <c r="G248" s="328"/>
      <c r="H248" s="328"/>
      <c r="I248" s="329"/>
    </row>
    <row r="249" spans="3:9" x14ac:dyDescent="0.25">
      <c r="C249" s="126">
        <v>4</v>
      </c>
      <c r="D249" s="126">
        <v>1</v>
      </c>
      <c r="E249" s="126">
        <v>5</v>
      </c>
      <c r="F249" s="126">
        <v>1</v>
      </c>
      <c r="G249" s="126">
        <v>1</v>
      </c>
      <c r="H249" s="126">
        <v>5</v>
      </c>
      <c r="I249" s="126">
        <v>1</v>
      </c>
    </row>
    <row r="251" spans="3:9" x14ac:dyDescent="0.25">
      <c r="C251" s="333" t="s">
        <v>534</v>
      </c>
      <c r="D251" s="272"/>
      <c r="E251" s="272"/>
      <c r="F251" s="273"/>
    </row>
    <row r="252" spans="3:9" ht="37.5" x14ac:dyDescent="0.25">
      <c r="C252" s="58" t="s">
        <v>114</v>
      </c>
      <c r="D252" s="52" t="s">
        <v>115</v>
      </c>
      <c r="E252" s="52" t="s">
        <v>116</v>
      </c>
      <c r="F252" s="59" t="s">
        <v>117</v>
      </c>
    </row>
    <row r="253" spans="3:9" x14ac:dyDescent="0.25">
      <c r="C253" s="115" t="s">
        <v>118</v>
      </c>
      <c r="D253" s="170">
        <v>1</v>
      </c>
      <c r="E253" s="170"/>
      <c r="F253" s="171"/>
    </row>
    <row r="254" spans="3:9" x14ac:dyDescent="0.25">
      <c r="C254" s="157" t="s">
        <v>119</v>
      </c>
      <c r="D254" s="98">
        <v>1</v>
      </c>
      <c r="E254" s="98"/>
      <c r="F254" s="172"/>
    </row>
    <row r="255" spans="3:9" x14ac:dyDescent="0.25">
      <c r="C255" s="158" t="s">
        <v>120</v>
      </c>
      <c r="D255" s="99">
        <v>1</v>
      </c>
      <c r="E255" s="99"/>
      <c r="F255" s="173"/>
    </row>
    <row r="256" spans="3:9" x14ac:dyDescent="0.25">
      <c r="C256" s="158" t="s">
        <v>121</v>
      </c>
      <c r="D256" s="99">
        <v>1</v>
      </c>
      <c r="E256" s="99"/>
      <c r="F256" s="173"/>
    </row>
    <row r="257" spans="2:9" x14ac:dyDescent="0.25">
      <c r="C257" s="159" t="s">
        <v>122</v>
      </c>
      <c r="D257" s="174">
        <v>1</v>
      </c>
      <c r="E257" s="175"/>
      <c r="F257" s="176"/>
    </row>
    <row r="259" spans="2:9" ht="21.75" thickBot="1" x14ac:dyDescent="0.3">
      <c r="C259" s="111" t="s">
        <v>123</v>
      </c>
    </row>
    <row r="260" spans="2:9" ht="21.75" thickBot="1" x14ac:dyDescent="0.3">
      <c r="C260" s="209">
        <f>AVERAGE(D253:F257)</f>
        <v>1</v>
      </c>
    </row>
    <row r="262" spans="2:9" x14ac:dyDescent="0.25">
      <c r="B262" s="83" t="s">
        <v>585</v>
      </c>
      <c r="C262" s="41"/>
    </row>
    <row r="264" spans="2:9" x14ac:dyDescent="0.25">
      <c r="C264" s="271" t="s">
        <v>125</v>
      </c>
      <c r="D264" s="272"/>
      <c r="E264" s="272"/>
      <c r="F264" s="272"/>
      <c r="G264" s="272"/>
      <c r="H264" s="272"/>
      <c r="I264" s="273"/>
    </row>
    <row r="265" spans="2:9" ht="56.25" x14ac:dyDescent="0.25">
      <c r="C265" s="132" t="s">
        <v>126</v>
      </c>
      <c r="D265" s="132" t="s">
        <v>127</v>
      </c>
      <c r="E265" s="132" t="s">
        <v>128</v>
      </c>
      <c r="F265" s="132" t="s">
        <v>129</v>
      </c>
      <c r="G265" s="132" t="s">
        <v>130</v>
      </c>
      <c r="H265" s="132" t="s">
        <v>131</v>
      </c>
      <c r="I265" s="132" t="s">
        <v>535</v>
      </c>
    </row>
    <row r="266" spans="2:9" x14ac:dyDescent="0.25">
      <c r="C266" s="85" t="s">
        <v>569</v>
      </c>
      <c r="D266" s="86" t="s">
        <v>536</v>
      </c>
      <c r="E266" s="86" t="s">
        <v>537</v>
      </c>
      <c r="F266" s="267">
        <v>2.3821149125532699E-2</v>
      </c>
      <c r="G266" s="86">
        <v>2013</v>
      </c>
      <c r="H266" s="86" t="s">
        <v>538</v>
      </c>
      <c r="I266" s="87" t="s">
        <v>570</v>
      </c>
    </row>
    <row r="267" spans="2:9" x14ac:dyDescent="0.25">
      <c r="C267" s="88" t="s">
        <v>513</v>
      </c>
      <c r="D267" s="25" t="s">
        <v>536</v>
      </c>
      <c r="E267" s="25" t="s">
        <v>537</v>
      </c>
      <c r="F267" s="268">
        <v>4.33622056323823E-5</v>
      </c>
      <c r="G267" s="25">
        <v>2013</v>
      </c>
      <c r="H267" s="25" t="s">
        <v>538</v>
      </c>
      <c r="I267" s="89" t="s">
        <v>571</v>
      </c>
    </row>
    <row r="268" spans="2:9" x14ac:dyDescent="0.25">
      <c r="C268" s="88" t="s">
        <v>572</v>
      </c>
      <c r="D268" s="25" t="s">
        <v>536</v>
      </c>
      <c r="E268" s="25" t="s">
        <v>537</v>
      </c>
      <c r="F268" s="268">
        <v>1.2689809566677899E-5</v>
      </c>
      <c r="G268" s="25">
        <v>2013</v>
      </c>
      <c r="H268" s="25" t="s">
        <v>538</v>
      </c>
      <c r="I268" s="89" t="s">
        <v>571</v>
      </c>
    </row>
    <row r="269" spans="2:9" x14ac:dyDescent="0.25">
      <c r="C269" s="88" t="s">
        <v>573</v>
      </c>
      <c r="D269" s="25" t="s">
        <v>536</v>
      </c>
      <c r="E269" s="25" t="s">
        <v>537</v>
      </c>
      <c r="F269" s="268">
        <v>1.4484303688195899E-6</v>
      </c>
      <c r="G269" s="25">
        <v>2013</v>
      </c>
      <c r="H269" s="25" t="s">
        <v>538</v>
      </c>
      <c r="I269" s="89" t="s">
        <v>571</v>
      </c>
    </row>
    <row r="270" spans="2:9" x14ac:dyDescent="0.25">
      <c r="C270" s="88" t="s">
        <v>574</v>
      </c>
      <c r="D270" s="25" t="s">
        <v>536</v>
      </c>
      <c r="E270" s="25" t="s">
        <v>537</v>
      </c>
      <c r="F270" s="268">
        <v>9.1138129885510305E-7</v>
      </c>
      <c r="G270" s="25">
        <v>2013</v>
      </c>
      <c r="H270" s="25" t="s">
        <v>538</v>
      </c>
      <c r="I270" s="89" t="s">
        <v>571</v>
      </c>
    </row>
    <row r="271" spans="2:9" x14ac:dyDescent="0.25">
      <c r="C271" s="88" t="s">
        <v>575</v>
      </c>
      <c r="D271" s="25" t="s">
        <v>536</v>
      </c>
      <c r="E271" s="25" t="s">
        <v>537</v>
      </c>
      <c r="F271" s="268">
        <v>7.7631183541998396E-7</v>
      </c>
      <c r="G271" s="25">
        <v>2013</v>
      </c>
      <c r="H271" s="25" t="s">
        <v>538</v>
      </c>
      <c r="I271" s="89" t="s">
        <v>571</v>
      </c>
    </row>
    <row r="272" spans="2:9" x14ac:dyDescent="0.25">
      <c r="C272" s="88" t="s">
        <v>576</v>
      </c>
      <c r="D272" s="25" t="s">
        <v>550</v>
      </c>
      <c r="E272" s="25" t="s">
        <v>551</v>
      </c>
      <c r="F272" s="25">
        <v>0</v>
      </c>
      <c r="G272" s="25">
        <v>2013</v>
      </c>
      <c r="H272" s="25" t="s">
        <v>538</v>
      </c>
      <c r="I272" s="89" t="s">
        <v>586</v>
      </c>
    </row>
    <row r="273" spans="2:10" x14ac:dyDescent="0.25">
      <c r="C273" s="88" t="s">
        <v>577</v>
      </c>
      <c r="D273" s="25" t="s">
        <v>550</v>
      </c>
      <c r="E273" s="25" t="s">
        <v>551</v>
      </c>
      <c r="F273" s="25">
        <v>0</v>
      </c>
      <c r="G273" s="25">
        <v>2013</v>
      </c>
      <c r="H273" s="25" t="s">
        <v>538</v>
      </c>
      <c r="I273" s="89" t="s">
        <v>586</v>
      </c>
      <c r="J273" s="45"/>
    </row>
    <row r="274" spans="2:10" x14ac:dyDescent="0.25">
      <c r="C274" s="88" t="s">
        <v>578</v>
      </c>
      <c r="D274" s="25" t="s">
        <v>550</v>
      </c>
      <c r="E274" s="25" t="s">
        <v>551</v>
      </c>
      <c r="F274" s="25">
        <v>0</v>
      </c>
      <c r="G274" s="25">
        <v>2013</v>
      </c>
      <c r="H274" s="25" t="s">
        <v>538</v>
      </c>
      <c r="I274" s="89" t="s">
        <v>586</v>
      </c>
      <c r="J274" s="45"/>
    </row>
    <row r="275" spans="2:10" x14ac:dyDescent="0.25">
      <c r="C275" s="88" t="s">
        <v>201</v>
      </c>
      <c r="D275" s="25" t="s">
        <v>550</v>
      </c>
      <c r="E275" s="25" t="s">
        <v>551</v>
      </c>
      <c r="F275" s="266">
        <v>0.34276599620004999</v>
      </c>
      <c r="G275" s="25">
        <v>2013</v>
      </c>
      <c r="H275" s="25" t="s">
        <v>538</v>
      </c>
      <c r="I275" s="89" t="s">
        <v>579</v>
      </c>
      <c r="J275" s="45"/>
    </row>
    <row r="276" spans="2:10" x14ac:dyDescent="0.25">
      <c r="C276" s="88" t="s">
        <v>580</v>
      </c>
      <c r="D276" s="25" t="s">
        <v>550</v>
      </c>
      <c r="E276" s="25" t="s">
        <v>551</v>
      </c>
      <c r="F276" s="25">
        <v>0</v>
      </c>
      <c r="G276" s="25">
        <v>2013</v>
      </c>
      <c r="H276" s="25" t="s">
        <v>538</v>
      </c>
      <c r="I276" s="89" t="s">
        <v>586</v>
      </c>
    </row>
    <row r="277" spans="2:10" x14ac:dyDescent="0.25">
      <c r="C277" s="88" t="s">
        <v>581</v>
      </c>
      <c r="D277" s="25" t="s">
        <v>550</v>
      </c>
      <c r="E277" s="25" t="s">
        <v>551</v>
      </c>
      <c r="F277" s="25">
        <v>0</v>
      </c>
      <c r="G277" s="25">
        <v>2013</v>
      </c>
      <c r="H277" s="25" t="s">
        <v>538</v>
      </c>
      <c r="I277" s="89" t="s">
        <v>586</v>
      </c>
    </row>
    <row r="278" spans="2:10" x14ac:dyDescent="0.25">
      <c r="C278" s="91" t="s">
        <v>582</v>
      </c>
      <c r="D278" s="26" t="s">
        <v>550</v>
      </c>
      <c r="E278" s="26" t="s">
        <v>551</v>
      </c>
      <c r="F278" s="26">
        <v>0</v>
      </c>
      <c r="G278" s="26">
        <v>2013</v>
      </c>
      <c r="H278" s="26" t="s">
        <v>538</v>
      </c>
      <c r="I278" s="92" t="s">
        <v>586</v>
      </c>
    </row>
    <row r="280" spans="2:10" x14ac:dyDescent="0.25">
      <c r="C280" s="150" t="s">
        <v>134</v>
      </c>
      <c r="D280" s="150" t="s">
        <v>134</v>
      </c>
      <c r="E280" s="150" t="s">
        <v>134</v>
      </c>
      <c r="F280" s="150" t="s">
        <v>134</v>
      </c>
      <c r="G280" s="150" t="s">
        <v>134</v>
      </c>
    </row>
    <row r="281" spans="2:10" x14ac:dyDescent="0.25">
      <c r="C281" s="219">
        <f>SUMPRODUCT($F266:$F278,C284:C296)/SUM($F266:$F278)</f>
        <v>4</v>
      </c>
      <c r="D281" s="220">
        <f>SUMPRODUCT($F266:$F278,D284:D296)/SUM($F266:$F278)</f>
        <v>1</v>
      </c>
      <c r="E281" s="220">
        <f>SUMPRODUCT($F266:$F278,E284:E296)/SUM($F266:$F278)</f>
        <v>1.000645724593975</v>
      </c>
      <c r="F281" s="220">
        <f>SUMPRODUCT($F266:$F278,F284:F296)/SUM($F266:$F278)</f>
        <v>1.000645724593975</v>
      </c>
      <c r="G281" s="221">
        <f>SUMPRODUCT($F266:$F278,G284:G296)/SUM($F266:$F278)</f>
        <v>2</v>
      </c>
    </row>
    <row r="282" spans="2:10" x14ac:dyDescent="0.25">
      <c r="C282" s="298" t="s">
        <v>135</v>
      </c>
      <c r="D282" s="343"/>
      <c r="E282" s="343"/>
      <c r="F282" s="343"/>
      <c r="G282" s="344"/>
    </row>
    <row r="283" spans="2:10" x14ac:dyDescent="0.25">
      <c r="C283" s="162" t="s">
        <v>136</v>
      </c>
      <c r="D283" s="163" t="s">
        <v>137</v>
      </c>
      <c r="E283" s="163" t="s">
        <v>138</v>
      </c>
      <c r="F283" s="163" t="s">
        <v>139</v>
      </c>
      <c r="G283" s="195" t="s">
        <v>140</v>
      </c>
    </row>
    <row r="284" spans="2:10" x14ac:dyDescent="0.25">
      <c r="C284" s="180">
        <f t="shared" ref="C284:C296" si="3">IF(ABS($D$22-G266)&lt;3,1,IF(ABS($D$22-G266)&lt;6,2,IF(ABS($D$22-G266)&lt;10,3,IF(ABS($D$22-G266)&lt;15,4,5))))</f>
        <v>4</v>
      </c>
      <c r="D284" s="107">
        <v>1</v>
      </c>
      <c r="E284" s="107">
        <v>1</v>
      </c>
      <c r="F284" s="107">
        <v>1</v>
      </c>
      <c r="G284" s="108">
        <v>2</v>
      </c>
    </row>
    <row r="285" spans="2:10" x14ac:dyDescent="0.25">
      <c r="C285" s="139">
        <f t="shared" si="3"/>
        <v>4</v>
      </c>
      <c r="D285" s="110">
        <v>1</v>
      </c>
      <c r="E285" s="110">
        <v>5</v>
      </c>
      <c r="F285" s="110">
        <v>5</v>
      </c>
      <c r="G285" s="109">
        <v>2</v>
      </c>
    </row>
    <row r="286" spans="2:10" x14ac:dyDescent="0.25">
      <c r="C286" s="139">
        <f t="shared" si="3"/>
        <v>4</v>
      </c>
      <c r="D286" s="110">
        <v>1</v>
      </c>
      <c r="E286" s="110">
        <v>5</v>
      </c>
      <c r="F286" s="110">
        <v>5</v>
      </c>
      <c r="G286" s="109">
        <v>2</v>
      </c>
    </row>
    <row r="287" spans="2:10" ht="15" x14ac:dyDescent="0.25">
      <c r="B287" s="112"/>
      <c r="C287" s="139">
        <f t="shared" si="3"/>
        <v>4</v>
      </c>
      <c r="D287" s="110">
        <v>1</v>
      </c>
      <c r="E287" s="110">
        <v>5</v>
      </c>
      <c r="F287" s="110">
        <v>5</v>
      </c>
      <c r="G287" s="109">
        <v>2</v>
      </c>
    </row>
    <row r="288" spans="2:10" x14ac:dyDescent="0.25">
      <c r="C288" s="139">
        <f t="shared" si="3"/>
        <v>4</v>
      </c>
      <c r="D288" s="110">
        <v>1</v>
      </c>
      <c r="E288" s="110">
        <v>5</v>
      </c>
      <c r="F288" s="110">
        <v>5</v>
      </c>
      <c r="G288" s="109">
        <v>2</v>
      </c>
    </row>
    <row r="289" spans="3:7" x14ac:dyDescent="0.25">
      <c r="C289" s="139">
        <f t="shared" si="3"/>
        <v>4</v>
      </c>
      <c r="D289" s="110">
        <v>1</v>
      </c>
      <c r="E289" s="110">
        <v>5</v>
      </c>
      <c r="F289" s="110">
        <v>5</v>
      </c>
      <c r="G289" s="109">
        <v>2</v>
      </c>
    </row>
    <row r="290" spans="3:7" x14ac:dyDescent="0.25">
      <c r="C290" s="139">
        <f t="shared" si="3"/>
        <v>4</v>
      </c>
      <c r="D290" s="110">
        <v>1</v>
      </c>
      <c r="E290" s="110">
        <v>1</v>
      </c>
      <c r="F290" s="110">
        <v>1</v>
      </c>
      <c r="G290" s="109">
        <v>2</v>
      </c>
    </row>
    <row r="291" spans="3:7" x14ac:dyDescent="0.25">
      <c r="C291" s="139">
        <f t="shared" si="3"/>
        <v>4</v>
      </c>
      <c r="D291" s="110">
        <v>1</v>
      </c>
      <c r="E291" s="110">
        <v>1</v>
      </c>
      <c r="F291" s="110">
        <v>1</v>
      </c>
      <c r="G291" s="109">
        <v>2</v>
      </c>
    </row>
    <row r="292" spans="3:7" x14ac:dyDescent="0.25">
      <c r="C292" s="139">
        <f t="shared" si="3"/>
        <v>4</v>
      </c>
      <c r="D292" s="110">
        <v>1</v>
      </c>
      <c r="E292" s="110">
        <v>1</v>
      </c>
      <c r="F292" s="110">
        <v>1</v>
      </c>
      <c r="G292" s="109">
        <v>2</v>
      </c>
    </row>
    <row r="293" spans="3:7" x14ac:dyDescent="0.25">
      <c r="C293" s="139">
        <f t="shared" si="3"/>
        <v>4</v>
      </c>
      <c r="D293" s="110">
        <v>1</v>
      </c>
      <c r="E293" s="96">
        <v>1</v>
      </c>
      <c r="F293" s="110">
        <v>1</v>
      </c>
      <c r="G293" s="109">
        <v>2</v>
      </c>
    </row>
    <row r="294" spans="3:7" x14ac:dyDescent="0.25">
      <c r="C294" s="139">
        <f t="shared" si="3"/>
        <v>4</v>
      </c>
      <c r="D294" s="110">
        <v>1</v>
      </c>
      <c r="E294" s="110">
        <v>1</v>
      </c>
      <c r="F294" s="110">
        <v>1</v>
      </c>
      <c r="G294" s="109">
        <v>2</v>
      </c>
    </row>
    <row r="295" spans="3:7" x14ac:dyDescent="0.25">
      <c r="C295" s="139">
        <f t="shared" si="3"/>
        <v>4</v>
      </c>
      <c r="D295" s="110">
        <v>1</v>
      </c>
      <c r="E295" s="110">
        <v>1</v>
      </c>
      <c r="F295" s="110">
        <v>1</v>
      </c>
      <c r="G295" s="109">
        <v>2</v>
      </c>
    </row>
    <row r="296" spans="3:7" ht="21.75" thickBot="1" x14ac:dyDescent="0.3">
      <c r="C296" s="140">
        <f t="shared" si="3"/>
        <v>4</v>
      </c>
      <c r="D296" s="105">
        <v>1</v>
      </c>
      <c r="E296" s="105">
        <v>1</v>
      </c>
      <c r="F296" s="105">
        <v>1</v>
      </c>
      <c r="G296" s="106">
        <v>2</v>
      </c>
    </row>
  </sheetData>
  <sheetProtection selectLockedCells="1"/>
  <mergeCells count="45">
    <mergeCell ref="C164:I164"/>
    <mergeCell ref="D54:I54"/>
    <mergeCell ref="D55:I55"/>
    <mergeCell ref="D142:I142"/>
    <mergeCell ref="C65:F65"/>
    <mergeCell ref="C59:I59"/>
    <mergeCell ref="C57:E57"/>
    <mergeCell ref="F57:I57"/>
    <mergeCell ref="C61:I61"/>
    <mergeCell ref="C80:I80"/>
    <mergeCell ref="C282:G282"/>
    <mergeCell ref="C251:F251"/>
    <mergeCell ref="C244:E244"/>
    <mergeCell ref="F244:I244"/>
    <mergeCell ref="C246:I246"/>
    <mergeCell ref="C248:I248"/>
    <mergeCell ref="C264:I264"/>
    <mergeCell ref="C173:G173"/>
    <mergeCell ref="C187:I187"/>
    <mergeCell ref="C189:I189"/>
    <mergeCell ref="D182:I182"/>
    <mergeCell ref="D183:I183"/>
    <mergeCell ref="C185:E185"/>
    <mergeCell ref="F185:I185"/>
    <mergeCell ref="D21:N21"/>
    <mergeCell ref="D22:N22"/>
    <mergeCell ref="D23:N23"/>
    <mergeCell ref="D24:N24"/>
    <mergeCell ref="C20:N20"/>
    <mergeCell ref="D241:I241"/>
    <mergeCell ref="D242:I242"/>
    <mergeCell ref="D25:N25"/>
    <mergeCell ref="D26:N26"/>
    <mergeCell ref="D27:N27"/>
    <mergeCell ref="C32:H32"/>
    <mergeCell ref="C146:I146"/>
    <mergeCell ref="D141:I141"/>
    <mergeCell ref="C151:F151"/>
    <mergeCell ref="C144:E144"/>
    <mergeCell ref="F144:I144"/>
    <mergeCell ref="C111:G111"/>
    <mergeCell ref="C148:I148"/>
    <mergeCell ref="C223:G223"/>
    <mergeCell ref="C192:F192"/>
    <mergeCell ref="C205:I205"/>
  </mergeCells>
  <hyperlinks>
    <hyperlink ref="D55" r:id="rId1" xr:uid="{FDEBCB01-E96E-4791-B98D-46C798EE44A0}"/>
    <hyperlink ref="D142" r:id="rId2" xr:uid="{0231CAC9-287C-46D3-84B7-978DA47615E8}"/>
    <hyperlink ref="D183" r:id="rId3" xr:uid="{24B7F30F-2323-41ED-8976-0F47C599C454}"/>
    <hyperlink ref="D242" r:id="rId4" xr:uid="{E32837BD-46A1-430C-A39D-DBBFEB9A928A}"/>
  </hyperlinks>
  <pageMargins left="0.7" right="0.7" top="0.75" bottom="0.75" header="0.3" footer="0.3"/>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72F8-FCDB-4BB9-98E9-903E99C61EBA}">
  <sheetPr>
    <tabColor rgb="FF5082BC"/>
  </sheetPr>
  <dimension ref="B2:I108"/>
  <sheetViews>
    <sheetView topLeftCell="A60" zoomScale="70" zoomScaleNormal="70" workbookViewId="0">
      <selection activeCell="J17" sqref="J17"/>
    </sheetView>
  </sheetViews>
  <sheetFormatPr defaultRowHeight="15" x14ac:dyDescent="0.25"/>
  <cols>
    <col min="1" max="1" width="4.42578125" style="44" customWidth="1"/>
    <col min="2" max="2" width="27.140625" style="44" customWidth="1"/>
    <col min="3" max="3" width="25.85546875" style="44" customWidth="1"/>
    <col min="4" max="4" width="22.5703125" style="44" customWidth="1"/>
    <col min="5" max="5" width="16.140625" style="44" customWidth="1"/>
    <col min="6" max="6" width="25.85546875" style="44" customWidth="1"/>
    <col min="7" max="7" width="14.85546875" style="44" customWidth="1"/>
    <col min="8" max="8" width="26.28515625" style="44" customWidth="1"/>
    <col min="9" max="9" width="18.140625" style="44" customWidth="1"/>
    <col min="10" max="10" width="16.5703125" style="44" customWidth="1"/>
    <col min="11" max="11" width="3.5703125" style="44" customWidth="1"/>
    <col min="12" max="12" width="17.140625" style="44" customWidth="1"/>
    <col min="13" max="13" width="3" style="44" customWidth="1"/>
    <col min="14" max="14" width="21.42578125" style="44" customWidth="1"/>
    <col min="15" max="16384" width="9.140625" style="44"/>
  </cols>
  <sheetData>
    <row r="2" spans="2:8" ht="21" x14ac:dyDescent="0.25">
      <c r="B2" s="68" t="s">
        <v>587</v>
      </c>
    </row>
    <row r="4" spans="2:8" ht="15.75" thickBot="1" x14ac:dyDescent="0.3">
      <c r="B4" s="243" t="s">
        <v>145</v>
      </c>
      <c r="C4" s="33"/>
      <c r="D4" s="33"/>
      <c r="E4" s="33"/>
      <c r="F4" s="33"/>
      <c r="G4" s="33"/>
      <c r="H4" s="33"/>
    </row>
    <row r="5" spans="2:8" ht="30" x14ac:dyDescent="0.25">
      <c r="B5" s="39" t="s">
        <v>146</v>
      </c>
      <c r="C5" s="35" t="s">
        <v>147</v>
      </c>
      <c r="D5" s="39" t="s">
        <v>148</v>
      </c>
      <c r="E5" s="32" t="s">
        <v>147</v>
      </c>
      <c r="F5" s="39" t="s">
        <v>149</v>
      </c>
      <c r="G5" s="37" t="s">
        <v>147</v>
      </c>
      <c r="H5" s="40" t="s">
        <v>588</v>
      </c>
    </row>
    <row r="6" spans="2:8" ht="15.75" thickBot="1" x14ac:dyDescent="0.3">
      <c r="B6" s="33"/>
      <c r="C6" s="36"/>
      <c r="D6" s="33"/>
      <c r="E6" s="33"/>
      <c r="F6" s="33"/>
      <c r="G6" s="38"/>
      <c r="H6" s="34"/>
    </row>
    <row r="7" spans="2:8" x14ac:dyDescent="0.25">
      <c r="B7" s="244">
        <f>B33+B108+B58+B83</f>
        <v>69.171099999999996</v>
      </c>
      <c r="C7" s="245"/>
      <c r="D7" s="244">
        <f>D33+D108+D58+D83</f>
        <v>100.00000000000001</v>
      </c>
      <c r="E7" s="245"/>
      <c r="F7" s="244">
        <f>F33+F108+F58+F83</f>
        <v>1</v>
      </c>
      <c r="G7" s="245"/>
      <c r="H7" s="244">
        <f>F33*F30+F108*F105+F58*F55+F83*F80</f>
        <v>27.856440475683755</v>
      </c>
    </row>
    <row r="10" spans="2:8" x14ac:dyDescent="0.25">
      <c r="B10" s="246" t="s">
        <v>589</v>
      </c>
    </row>
    <row r="12" spans="2:8" ht="33.75" customHeight="1" x14ac:dyDescent="0.25">
      <c r="B12" s="296" t="s">
        <v>151</v>
      </c>
      <c r="C12" s="297"/>
      <c r="D12" s="358" t="s">
        <v>590</v>
      </c>
      <c r="E12" s="360" t="s">
        <v>591</v>
      </c>
      <c r="F12" s="361"/>
    </row>
    <row r="13" spans="2:8" ht="45" x14ac:dyDescent="0.25">
      <c r="B13" s="298"/>
      <c r="C13" s="299"/>
      <c r="D13" s="359"/>
      <c r="E13" s="250" t="s">
        <v>154</v>
      </c>
      <c r="F13" s="250" t="s">
        <v>155</v>
      </c>
    </row>
    <row r="14" spans="2:8" s="251" customFormat="1" x14ac:dyDescent="0.25">
      <c r="B14" s="309" t="s">
        <v>592</v>
      </c>
      <c r="C14" s="310"/>
      <c r="D14" s="310"/>
      <c r="E14" s="310"/>
      <c r="F14" s="311"/>
    </row>
    <row r="15" spans="2:8" s="251" customFormat="1" x14ac:dyDescent="0.25">
      <c r="B15" s="302" t="s">
        <v>157</v>
      </c>
      <c r="C15" s="303"/>
      <c r="D15" s="255">
        <v>1</v>
      </c>
      <c r="E15" s="263">
        <f>'Scoring Example (USLCI)'!C110</f>
        <v>3.2730315992081493</v>
      </c>
      <c r="F15" s="263">
        <f t="shared" ref="F15:F29" si="0">D15*E15</f>
        <v>3.2730315992081493</v>
      </c>
    </row>
    <row r="16" spans="2:8" s="251" customFormat="1" x14ac:dyDescent="0.25">
      <c r="B16" s="302" t="s">
        <v>158</v>
      </c>
      <c r="C16" s="303"/>
      <c r="D16" s="255">
        <v>1</v>
      </c>
      <c r="E16" s="263">
        <f>'Scoring Example (USLCI)'!D110</f>
        <v>1</v>
      </c>
      <c r="F16" s="263">
        <f t="shared" si="0"/>
        <v>1</v>
      </c>
    </row>
    <row r="17" spans="2:6" s="251" customFormat="1" x14ac:dyDescent="0.25">
      <c r="B17" s="302" t="s">
        <v>159</v>
      </c>
      <c r="C17" s="303"/>
      <c r="D17" s="255">
        <v>1</v>
      </c>
      <c r="E17" s="263">
        <f>'Scoring Example (USLCI)'!E110</f>
        <v>1.0022545726635932</v>
      </c>
      <c r="F17" s="263">
        <f t="shared" si="0"/>
        <v>1.0022545726635932</v>
      </c>
    </row>
    <row r="18" spans="2:6" s="251" customFormat="1" x14ac:dyDescent="0.25">
      <c r="B18" s="302" t="s">
        <v>160</v>
      </c>
      <c r="C18" s="303"/>
      <c r="D18" s="255">
        <v>1</v>
      </c>
      <c r="E18" s="263">
        <f>'Scoring Example (USLCI)'!F110</f>
        <v>1.0022545726635932</v>
      </c>
      <c r="F18" s="263">
        <f t="shared" si="0"/>
        <v>1.0022545726635932</v>
      </c>
    </row>
    <row r="19" spans="2:6" s="251" customFormat="1" x14ac:dyDescent="0.25">
      <c r="B19" s="302" t="s">
        <v>140</v>
      </c>
      <c r="C19" s="303"/>
      <c r="D19" s="255">
        <v>1</v>
      </c>
      <c r="E19" s="263">
        <f>'Scoring Example (USLCI)'!G110</f>
        <v>2.0667670263681672</v>
      </c>
      <c r="F19" s="263">
        <f t="shared" si="0"/>
        <v>2.0667670263681672</v>
      </c>
    </row>
    <row r="20" spans="2:6" s="251" customFormat="1" x14ac:dyDescent="0.25">
      <c r="B20" s="348" t="s">
        <v>161</v>
      </c>
      <c r="C20" s="349"/>
      <c r="D20" s="349"/>
      <c r="E20" s="349"/>
      <c r="F20" s="350"/>
    </row>
    <row r="21" spans="2:6" s="251" customFormat="1" x14ac:dyDescent="0.25">
      <c r="B21" s="302" t="s">
        <v>102</v>
      </c>
      <c r="C21" s="303"/>
      <c r="D21" s="255">
        <v>1</v>
      </c>
      <c r="E21" s="194">
        <f>'Scoring Example (USLCI)'!C62</f>
        <v>4</v>
      </c>
      <c r="F21" s="194">
        <f t="shared" si="0"/>
        <v>4</v>
      </c>
    </row>
    <row r="22" spans="2:6" s="251" customFormat="1" x14ac:dyDescent="0.25">
      <c r="B22" s="302" t="s">
        <v>103</v>
      </c>
      <c r="C22" s="303"/>
      <c r="D22" s="255">
        <v>1</v>
      </c>
      <c r="E22" s="194">
        <f>'Scoring Example (USLCI)'!D62</f>
        <v>1</v>
      </c>
      <c r="F22" s="194">
        <f t="shared" si="0"/>
        <v>1</v>
      </c>
    </row>
    <row r="23" spans="2:6" s="251" customFormat="1" x14ac:dyDescent="0.25">
      <c r="B23" s="302" t="s">
        <v>104</v>
      </c>
      <c r="C23" s="303"/>
      <c r="D23" s="255">
        <v>1</v>
      </c>
      <c r="E23" s="194">
        <f>'Scoring Example (USLCI)'!E62</f>
        <v>5</v>
      </c>
      <c r="F23" s="194">
        <f t="shared" si="0"/>
        <v>5</v>
      </c>
    </row>
    <row r="24" spans="2:6" s="251" customFormat="1" x14ac:dyDescent="0.25">
      <c r="B24" s="348" t="s">
        <v>162</v>
      </c>
      <c r="C24" s="349"/>
      <c r="D24" s="349"/>
      <c r="E24" s="349"/>
      <c r="F24" s="350"/>
    </row>
    <row r="25" spans="2:6" s="251" customFormat="1" x14ac:dyDescent="0.25">
      <c r="B25" s="302" t="s">
        <v>163</v>
      </c>
      <c r="C25" s="303"/>
      <c r="D25" s="255">
        <v>1</v>
      </c>
      <c r="E25" s="194">
        <f>'Scoring Example (USLCI)'!F62</f>
        <v>1</v>
      </c>
      <c r="F25" s="194">
        <f t="shared" si="0"/>
        <v>1</v>
      </c>
    </row>
    <row r="26" spans="2:6" s="251" customFormat="1" x14ac:dyDescent="0.25">
      <c r="B26" s="302" t="s">
        <v>598</v>
      </c>
      <c r="C26" s="303"/>
      <c r="D26" s="255">
        <v>1</v>
      </c>
      <c r="E26" s="194">
        <f>'Scoring Example (USLCI)'!G62</f>
        <v>1</v>
      </c>
      <c r="F26" s="194">
        <f t="shared" si="0"/>
        <v>1</v>
      </c>
    </row>
    <row r="27" spans="2:6" s="251" customFormat="1" x14ac:dyDescent="0.25">
      <c r="B27" s="302" t="s">
        <v>108</v>
      </c>
      <c r="C27" s="303"/>
      <c r="D27" s="255">
        <v>1</v>
      </c>
      <c r="E27" s="194">
        <f>'Scoring Example (USLCI)'!I62</f>
        <v>1</v>
      </c>
      <c r="F27" s="194">
        <f t="shared" si="0"/>
        <v>1</v>
      </c>
    </row>
    <row r="28" spans="2:6" s="251" customFormat="1" x14ac:dyDescent="0.25">
      <c r="B28" s="302" t="s">
        <v>107</v>
      </c>
      <c r="C28" s="303"/>
      <c r="D28" s="255">
        <v>1</v>
      </c>
      <c r="E28" s="194">
        <f>'Scoring Example (USLCI)'!H62</f>
        <v>5</v>
      </c>
      <c r="F28" s="194">
        <f t="shared" si="0"/>
        <v>5</v>
      </c>
    </row>
    <row r="29" spans="2:6" s="251" customFormat="1" x14ac:dyDescent="0.25">
      <c r="B29" s="304" t="s">
        <v>164</v>
      </c>
      <c r="C29" s="305"/>
      <c r="D29" s="255">
        <v>1</v>
      </c>
      <c r="E29" s="194">
        <f>'Scoring Example (USLCI)'!C75</f>
        <v>1</v>
      </c>
      <c r="F29" s="194">
        <f t="shared" si="0"/>
        <v>1</v>
      </c>
    </row>
    <row r="30" spans="2:6" s="251" customFormat="1" x14ac:dyDescent="0.25">
      <c r="B30" s="306" t="s">
        <v>165</v>
      </c>
      <c r="C30" s="307"/>
      <c r="D30" s="307"/>
      <c r="E30" s="308"/>
      <c r="F30" s="263">
        <f>SUM(F15:F29)</f>
        <v>27.344307770903505</v>
      </c>
    </row>
    <row r="32" spans="2:6" x14ac:dyDescent="0.25">
      <c r="B32" s="257" t="s">
        <v>593</v>
      </c>
    </row>
    <row r="33" spans="2:9" x14ac:dyDescent="0.25">
      <c r="B33" s="247">
        <f>('Scoring Example (USLCI)'!C34-'Scoring Example (USLCI)'!C35-SUM('Scoring Example (USLCI)'!C40:C50))</f>
        <v>26.271100000000001</v>
      </c>
      <c r="D33" s="247">
        <f>B33/($B$7/100)</f>
        <v>37.97987888005251</v>
      </c>
      <c r="E33" s="248"/>
      <c r="F33" s="247">
        <f>D33/100</f>
        <v>0.37979878880052509</v>
      </c>
      <c r="I33" s="41"/>
    </row>
    <row r="34" spans="2:9" x14ac:dyDescent="0.25">
      <c r="B34" s="258"/>
    </row>
    <row r="35" spans="2:9" x14ac:dyDescent="0.25">
      <c r="B35" s="13"/>
    </row>
    <row r="37" spans="2:9" x14ac:dyDescent="0.25">
      <c r="B37" s="354" t="s">
        <v>151</v>
      </c>
      <c r="C37" s="355"/>
      <c r="D37" s="358" t="s">
        <v>590</v>
      </c>
      <c r="E37" s="360" t="s">
        <v>594</v>
      </c>
      <c r="F37" s="361"/>
    </row>
    <row r="38" spans="2:9" ht="45" x14ac:dyDescent="0.25">
      <c r="B38" s="356"/>
      <c r="C38" s="357"/>
      <c r="D38" s="359"/>
      <c r="E38" s="250" t="s">
        <v>154</v>
      </c>
      <c r="F38" s="250" t="s">
        <v>155</v>
      </c>
    </row>
    <row r="39" spans="2:9" s="251" customFormat="1" x14ac:dyDescent="0.25">
      <c r="B39" s="351" t="s">
        <v>592</v>
      </c>
      <c r="C39" s="352"/>
      <c r="D39" s="352"/>
      <c r="E39" s="352"/>
      <c r="F39" s="353"/>
    </row>
    <row r="40" spans="2:9" s="251" customFormat="1" x14ac:dyDescent="0.25">
      <c r="B40" s="302" t="s">
        <v>157</v>
      </c>
      <c r="C40" s="303"/>
      <c r="D40" s="255">
        <v>1</v>
      </c>
      <c r="E40" s="194">
        <f>'Scoring Example (USLCI)'!C222</f>
        <v>4</v>
      </c>
      <c r="F40" s="194">
        <f t="shared" ref="F40:F54" si="1">D40*E40</f>
        <v>4</v>
      </c>
    </row>
    <row r="41" spans="2:9" s="251" customFormat="1" x14ac:dyDescent="0.25">
      <c r="B41" s="302" t="s">
        <v>158</v>
      </c>
      <c r="C41" s="303"/>
      <c r="D41" s="255">
        <v>1</v>
      </c>
      <c r="E41" s="194">
        <f>'Scoring Example (USLCI)'!D222</f>
        <v>1</v>
      </c>
      <c r="F41" s="194">
        <f t="shared" si="1"/>
        <v>1</v>
      </c>
    </row>
    <row r="42" spans="2:9" s="251" customFormat="1" x14ac:dyDescent="0.25">
      <c r="B42" s="302" t="s">
        <v>159</v>
      </c>
      <c r="C42" s="303"/>
      <c r="D42" s="255">
        <v>1</v>
      </c>
      <c r="E42" s="263">
        <f>'Scoring Example (USLCI)'!E222</f>
        <v>1.1549669922185195</v>
      </c>
      <c r="F42" s="263">
        <f t="shared" si="1"/>
        <v>1.1549669922185195</v>
      </c>
    </row>
    <row r="43" spans="2:9" s="251" customFormat="1" x14ac:dyDescent="0.25">
      <c r="B43" s="302" t="s">
        <v>160</v>
      </c>
      <c r="C43" s="303"/>
      <c r="D43" s="255">
        <v>1</v>
      </c>
      <c r="E43" s="263">
        <f>'Scoring Example (USLCI)'!F222</f>
        <v>1.2068730847265599</v>
      </c>
      <c r="F43" s="263">
        <f>D43*E43</f>
        <v>1.2068730847265599</v>
      </c>
    </row>
    <row r="44" spans="2:9" s="251" customFormat="1" x14ac:dyDescent="0.25">
      <c r="B44" s="302" t="s">
        <v>140</v>
      </c>
      <c r="C44" s="303"/>
      <c r="D44" s="255">
        <v>1</v>
      </c>
      <c r="E44" s="194">
        <f>'Scoring Example (USLCI)'!G222</f>
        <v>2</v>
      </c>
      <c r="F44" s="194">
        <f t="shared" si="1"/>
        <v>2</v>
      </c>
    </row>
    <row r="45" spans="2:9" s="251" customFormat="1" x14ac:dyDescent="0.25">
      <c r="B45" s="348" t="s">
        <v>161</v>
      </c>
      <c r="C45" s="349"/>
      <c r="D45" s="349"/>
      <c r="E45" s="349"/>
      <c r="F45" s="350"/>
    </row>
    <row r="46" spans="2:9" s="251" customFormat="1" x14ac:dyDescent="0.25">
      <c r="B46" s="302" t="s">
        <v>102</v>
      </c>
      <c r="C46" s="303"/>
      <c r="D46" s="255">
        <v>1</v>
      </c>
      <c r="E46" s="194">
        <f>'Scoring Example (USLCI)'!C190</f>
        <v>4</v>
      </c>
      <c r="F46" s="194">
        <f t="shared" si="1"/>
        <v>4</v>
      </c>
    </row>
    <row r="47" spans="2:9" s="251" customFormat="1" x14ac:dyDescent="0.25">
      <c r="B47" s="302" t="s">
        <v>103</v>
      </c>
      <c r="C47" s="303"/>
      <c r="D47" s="255">
        <v>1</v>
      </c>
      <c r="E47" s="194">
        <f>'Scoring Example (USLCI)'!D190</f>
        <v>1</v>
      </c>
      <c r="F47" s="194">
        <f t="shared" si="1"/>
        <v>1</v>
      </c>
    </row>
    <row r="48" spans="2:9" s="251" customFormat="1" x14ac:dyDescent="0.25">
      <c r="B48" s="302" t="s">
        <v>104</v>
      </c>
      <c r="C48" s="303"/>
      <c r="D48" s="255">
        <v>1</v>
      </c>
      <c r="E48" s="194">
        <f>'Scoring Example (USLCI)'!E190</f>
        <v>5</v>
      </c>
      <c r="F48" s="194">
        <f t="shared" si="1"/>
        <v>5</v>
      </c>
    </row>
    <row r="49" spans="2:6" s="251" customFormat="1" x14ac:dyDescent="0.25">
      <c r="B49" s="348" t="s">
        <v>162</v>
      </c>
      <c r="C49" s="349"/>
      <c r="D49" s="349"/>
      <c r="E49" s="349"/>
      <c r="F49" s="350"/>
    </row>
    <row r="50" spans="2:6" s="251" customFormat="1" x14ac:dyDescent="0.25">
      <c r="B50" s="302" t="s">
        <v>163</v>
      </c>
      <c r="C50" s="303"/>
      <c r="D50" s="255">
        <v>1</v>
      </c>
      <c r="E50" s="194">
        <f>'Scoring Example (USLCI)'!F190</f>
        <v>1</v>
      </c>
      <c r="F50" s="194">
        <f t="shared" si="1"/>
        <v>1</v>
      </c>
    </row>
    <row r="51" spans="2:6" s="251" customFormat="1" x14ac:dyDescent="0.25">
      <c r="B51" s="302" t="s">
        <v>598</v>
      </c>
      <c r="C51" s="303"/>
      <c r="D51" s="255">
        <v>1</v>
      </c>
      <c r="E51" s="194">
        <f>'Scoring Example (USLCI)'!G190</f>
        <v>1</v>
      </c>
      <c r="F51" s="194">
        <f t="shared" si="1"/>
        <v>1</v>
      </c>
    </row>
    <row r="52" spans="2:6" s="251" customFormat="1" x14ac:dyDescent="0.25">
      <c r="B52" s="302" t="s">
        <v>108</v>
      </c>
      <c r="C52" s="303"/>
      <c r="D52" s="255">
        <v>1</v>
      </c>
      <c r="E52" s="194">
        <f>'Scoring Example (USLCI)'!I190</f>
        <v>1</v>
      </c>
      <c r="F52" s="194">
        <f t="shared" si="1"/>
        <v>1</v>
      </c>
    </row>
    <row r="53" spans="2:6" s="251" customFormat="1" x14ac:dyDescent="0.25">
      <c r="B53" s="302" t="s">
        <v>107</v>
      </c>
      <c r="C53" s="303"/>
      <c r="D53" s="255">
        <v>1</v>
      </c>
      <c r="E53" s="194">
        <f>'Scoring Example (USLCI)'!H190</f>
        <v>5</v>
      </c>
      <c r="F53" s="194">
        <f t="shared" si="1"/>
        <v>5</v>
      </c>
    </row>
    <row r="54" spans="2:6" s="251" customFormat="1" x14ac:dyDescent="0.25">
      <c r="B54" s="304" t="s">
        <v>164</v>
      </c>
      <c r="C54" s="305"/>
      <c r="D54" s="255">
        <v>1</v>
      </c>
      <c r="E54" s="194">
        <f>'Scoring Example (USLCI)'!C201</f>
        <v>1</v>
      </c>
      <c r="F54" s="194">
        <f t="shared" si="1"/>
        <v>1</v>
      </c>
    </row>
    <row r="55" spans="2:6" s="251" customFormat="1" x14ac:dyDescent="0.25">
      <c r="B55" s="306" t="s">
        <v>165</v>
      </c>
      <c r="C55" s="307"/>
      <c r="D55" s="307"/>
      <c r="E55" s="308"/>
      <c r="F55" s="263">
        <f>SUM(F40:F54)</f>
        <v>28.361840076945079</v>
      </c>
    </row>
    <row r="57" spans="2:6" x14ac:dyDescent="0.25">
      <c r="B57" s="41" t="s">
        <v>595</v>
      </c>
    </row>
    <row r="58" spans="2:6" x14ac:dyDescent="0.25">
      <c r="B58" s="247">
        <f>'Scoring Example (USLCI)'!C36</f>
        <v>20.100000000000001</v>
      </c>
      <c r="D58" s="247">
        <f>B58/($B$7/100)</f>
        <v>29.058378426828551</v>
      </c>
      <c r="E58" s="249"/>
      <c r="F58" s="247">
        <f>D58/100</f>
        <v>0.29058378426828552</v>
      </c>
    </row>
    <row r="59" spans="2:6" x14ac:dyDescent="0.25">
      <c r="B59" s="31"/>
    </row>
    <row r="60" spans="2:6" x14ac:dyDescent="0.25">
      <c r="B60" s="31"/>
    </row>
    <row r="62" spans="2:6" ht="30.75" customHeight="1" x14ac:dyDescent="0.25">
      <c r="B62" s="354" t="s">
        <v>151</v>
      </c>
      <c r="C62" s="355"/>
      <c r="D62" s="358" t="s">
        <v>590</v>
      </c>
      <c r="E62" s="360" t="s">
        <v>596</v>
      </c>
      <c r="F62" s="361"/>
    </row>
    <row r="63" spans="2:6" ht="45" x14ac:dyDescent="0.25">
      <c r="B63" s="356"/>
      <c r="C63" s="357"/>
      <c r="D63" s="359"/>
      <c r="E63" s="250" t="s">
        <v>154</v>
      </c>
      <c r="F63" s="250" t="s">
        <v>155</v>
      </c>
    </row>
    <row r="64" spans="2:6" s="251" customFormat="1" x14ac:dyDescent="0.25">
      <c r="B64" s="351" t="s">
        <v>592</v>
      </c>
      <c r="C64" s="352"/>
      <c r="D64" s="352"/>
      <c r="E64" s="352"/>
      <c r="F64" s="353"/>
    </row>
    <row r="65" spans="2:6" s="251" customFormat="1" x14ac:dyDescent="0.25">
      <c r="B65" s="302" t="s">
        <v>157</v>
      </c>
      <c r="C65" s="303"/>
      <c r="D65" s="255">
        <v>1</v>
      </c>
      <c r="E65" s="194">
        <f>'Scoring Example (USLCI)'!C281</f>
        <v>4</v>
      </c>
      <c r="F65" s="194">
        <f t="shared" ref="F65:F78" si="2">D65*E65</f>
        <v>4</v>
      </c>
    </row>
    <row r="66" spans="2:6" s="251" customFormat="1" x14ac:dyDescent="0.25">
      <c r="B66" s="302" t="s">
        <v>158</v>
      </c>
      <c r="C66" s="303"/>
      <c r="D66" s="255">
        <v>1</v>
      </c>
      <c r="E66" s="194">
        <f>'Scoring Example (USLCI)'!D281</f>
        <v>1</v>
      </c>
      <c r="F66" s="194">
        <f t="shared" si="2"/>
        <v>1</v>
      </c>
    </row>
    <row r="67" spans="2:6" s="251" customFormat="1" x14ac:dyDescent="0.25">
      <c r="B67" s="302" t="s">
        <v>159</v>
      </c>
      <c r="C67" s="303"/>
      <c r="D67" s="255">
        <v>1</v>
      </c>
      <c r="E67" s="263">
        <f>'Scoring Example (USLCI)'!E281</f>
        <v>1.000645724593975</v>
      </c>
      <c r="F67" s="263">
        <f t="shared" si="2"/>
        <v>1.000645724593975</v>
      </c>
    </row>
    <row r="68" spans="2:6" s="251" customFormat="1" x14ac:dyDescent="0.25">
      <c r="B68" s="302" t="s">
        <v>160</v>
      </c>
      <c r="C68" s="303"/>
      <c r="D68" s="255">
        <v>1</v>
      </c>
      <c r="E68" s="263">
        <f>'Scoring Example (USLCI)'!F281</f>
        <v>1.000645724593975</v>
      </c>
      <c r="F68" s="263">
        <f t="shared" si="2"/>
        <v>1.000645724593975</v>
      </c>
    </row>
    <row r="69" spans="2:6" s="251" customFormat="1" x14ac:dyDescent="0.25">
      <c r="B69" s="302" t="s">
        <v>140</v>
      </c>
      <c r="C69" s="303"/>
      <c r="D69" s="255">
        <v>1</v>
      </c>
      <c r="E69" s="194">
        <f>'Scoring Example (USLCI)'!G281</f>
        <v>2</v>
      </c>
      <c r="F69" s="194">
        <f t="shared" si="2"/>
        <v>2</v>
      </c>
    </row>
    <row r="70" spans="2:6" s="251" customFormat="1" ht="14.45" customHeight="1" x14ac:dyDescent="0.25">
      <c r="B70" s="348" t="s">
        <v>161</v>
      </c>
      <c r="C70" s="349"/>
      <c r="D70" s="349"/>
      <c r="E70" s="349"/>
      <c r="F70" s="350"/>
    </row>
    <row r="71" spans="2:6" s="251" customFormat="1" x14ac:dyDescent="0.25">
      <c r="B71" s="302" t="s">
        <v>102</v>
      </c>
      <c r="C71" s="303"/>
      <c r="D71" s="255">
        <v>1</v>
      </c>
      <c r="E71" s="194">
        <f>'Scoring Example (USLCI)'!C249</f>
        <v>4</v>
      </c>
      <c r="F71" s="194">
        <f t="shared" si="2"/>
        <v>4</v>
      </c>
    </row>
    <row r="72" spans="2:6" s="251" customFormat="1" x14ac:dyDescent="0.25">
      <c r="B72" s="302" t="s">
        <v>103</v>
      </c>
      <c r="C72" s="303"/>
      <c r="D72" s="255">
        <v>1</v>
      </c>
      <c r="E72" s="194">
        <f>'Scoring Example (USLCI)'!D249</f>
        <v>1</v>
      </c>
      <c r="F72" s="194">
        <f t="shared" si="2"/>
        <v>1</v>
      </c>
    </row>
    <row r="73" spans="2:6" s="251" customFormat="1" x14ac:dyDescent="0.25">
      <c r="B73" s="302" t="s">
        <v>104</v>
      </c>
      <c r="C73" s="303"/>
      <c r="D73" s="255">
        <v>1</v>
      </c>
      <c r="E73" s="194">
        <f>'Scoring Example (USLCI)'!E249</f>
        <v>5</v>
      </c>
      <c r="F73" s="194">
        <f>D73*E73</f>
        <v>5</v>
      </c>
    </row>
    <row r="74" spans="2:6" s="251" customFormat="1" ht="14.45" customHeight="1" x14ac:dyDescent="0.25">
      <c r="B74" s="348" t="s">
        <v>162</v>
      </c>
      <c r="C74" s="349"/>
      <c r="D74" s="349"/>
      <c r="E74" s="349"/>
      <c r="F74" s="350"/>
    </row>
    <row r="75" spans="2:6" s="251" customFormat="1" x14ac:dyDescent="0.25">
      <c r="B75" s="302" t="s">
        <v>163</v>
      </c>
      <c r="C75" s="303"/>
      <c r="D75" s="255">
        <v>1</v>
      </c>
      <c r="E75" s="194">
        <f>'Scoring Example (USLCI)'!F249</f>
        <v>1</v>
      </c>
      <c r="F75" s="194">
        <f t="shared" si="2"/>
        <v>1</v>
      </c>
    </row>
    <row r="76" spans="2:6" s="251" customFormat="1" x14ac:dyDescent="0.25">
      <c r="B76" s="302" t="s">
        <v>598</v>
      </c>
      <c r="C76" s="303"/>
      <c r="D76" s="255">
        <v>1</v>
      </c>
      <c r="E76" s="194">
        <f>'Scoring Example (USLCI)'!G249</f>
        <v>1</v>
      </c>
      <c r="F76" s="194">
        <f t="shared" si="2"/>
        <v>1</v>
      </c>
    </row>
    <row r="77" spans="2:6" s="251" customFormat="1" x14ac:dyDescent="0.25">
      <c r="B77" s="302" t="s">
        <v>108</v>
      </c>
      <c r="C77" s="303"/>
      <c r="D77" s="255">
        <v>1</v>
      </c>
      <c r="E77" s="194">
        <f>'Scoring Example (USLCI)'!I249</f>
        <v>1</v>
      </c>
      <c r="F77" s="194">
        <f t="shared" si="2"/>
        <v>1</v>
      </c>
    </row>
    <row r="78" spans="2:6" s="251" customFormat="1" x14ac:dyDescent="0.25">
      <c r="B78" s="302" t="s">
        <v>107</v>
      </c>
      <c r="C78" s="303"/>
      <c r="D78" s="255">
        <v>1</v>
      </c>
      <c r="E78" s="194">
        <f>'Scoring Example (USLCI)'!H249</f>
        <v>5</v>
      </c>
      <c r="F78" s="194">
        <f t="shared" si="2"/>
        <v>5</v>
      </c>
    </row>
    <row r="79" spans="2:6" s="251" customFormat="1" x14ac:dyDescent="0.25">
      <c r="B79" s="304" t="s">
        <v>164</v>
      </c>
      <c r="C79" s="305"/>
      <c r="D79" s="255">
        <v>1</v>
      </c>
      <c r="E79" s="194">
        <f>'Scoring Example (USLCI)'!C260</f>
        <v>1</v>
      </c>
      <c r="F79" s="194">
        <f>D79*E79</f>
        <v>1</v>
      </c>
    </row>
    <row r="80" spans="2:6" s="251" customFormat="1" x14ac:dyDescent="0.25">
      <c r="B80" s="306" t="s">
        <v>165</v>
      </c>
      <c r="C80" s="307"/>
      <c r="D80" s="307"/>
      <c r="E80" s="308"/>
      <c r="F80" s="263">
        <f>SUM(F65:F79)</f>
        <v>28.001291449187949</v>
      </c>
    </row>
    <row r="82" spans="2:6" x14ac:dyDescent="0.25">
      <c r="B82" s="41" t="s">
        <v>595</v>
      </c>
    </row>
    <row r="83" spans="2:6" x14ac:dyDescent="0.25">
      <c r="B83" s="247">
        <f>'Scoring Example (USLCI)'!C37</f>
        <v>17.5</v>
      </c>
      <c r="D83" s="247">
        <f>B83/($B$7/100)</f>
        <v>25.299583207437788</v>
      </c>
      <c r="E83" s="249"/>
      <c r="F83" s="247">
        <f>D83/100</f>
        <v>0.25299583207437787</v>
      </c>
    </row>
    <row r="87" spans="2:6" x14ac:dyDescent="0.25">
      <c r="B87" s="354" t="s">
        <v>151</v>
      </c>
      <c r="C87" s="355"/>
      <c r="D87" s="362" t="s">
        <v>590</v>
      </c>
      <c r="E87" s="360" t="s">
        <v>597</v>
      </c>
      <c r="F87" s="361"/>
    </row>
    <row r="88" spans="2:6" ht="45" x14ac:dyDescent="0.25">
      <c r="B88" s="356"/>
      <c r="C88" s="357"/>
      <c r="D88" s="359"/>
      <c r="E88" s="250" t="s">
        <v>154</v>
      </c>
      <c r="F88" s="250" t="s">
        <v>155</v>
      </c>
    </row>
    <row r="89" spans="2:6" x14ac:dyDescent="0.25">
      <c r="B89" s="351" t="s">
        <v>592</v>
      </c>
      <c r="C89" s="352"/>
      <c r="D89" s="352"/>
      <c r="E89" s="352"/>
      <c r="F89" s="353"/>
    </row>
    <row r="90" spans="2:6" x14ac:dyDescent="0.25">
      <c r="B90" s="302" t="s">
        <v>157</v>
      </c>
      <c r="C90" s="303"/>
      <c r="D90" s="255">
        <v>1</v>
      </c>
      <c r="E90" s="194">
        <f>'Scoring Example (USLCI)'!C172</f>
        <v>4</v>
      </c>
      <c r="F90" s="194">
        <f t="shared" ref="F90:F104" si="3">D90*E90</f>
        <v>4</v>
      </c>
    </row>
    <row r="91" spans="2:6" x14ac:dyDescent="0.25">
      <c r="B91" s="302" t="s">
        <v>158</v>
      </c>
      <c r="C91" s="303"/>
      <c r="D91" s="255">
        <v>1</v>
      </c>
      <c r="E91" s="194">
        <f>'Scoring Example (USLCI)'!D172</f>
        <v>1</v>
      </c>
      <c r="F91" s="194">
        <f t="shared" si="3"/>
        <v>1</v>
      </c>
    </row>
    <row r="92" spans="2:6" x14ac:dyDescent="0.25">
      <c r="B92" s="302" t="s">
        <v>159</v>
      </c>
      <c r="C92" s="303"/>
      <c r="D92" s="255">
        <v>1</v>
      </c>
      <c r="E92" s="194">
        <f>'Scoring Example (USLCI)'!E172</f>
        <v>1</v>
      </c>
      <c r="F92" s="194">
        <f t="shared" si="3"/>
        <v>1</v>
      </c>
    </row>
    <row r="93" spans="2:6" x14ac:dyDescent="0.25">
      <c r="B93" s="302" t="s">
        <v>160</v>
      </c>
      <c r="C93" s="303"/>
      <c r="D93" s="255">
        <v>1</v>
      </c>
      <c r="E93" s="194">
        <f>'Scoring Example (USLCI)'!F172</f>
        <v>1</v>
      </c>
      <c r="F93" s="194">
        <f t="shared" si="3"/>
        <v>1</v>
      </c>
    </row>
    <row r="94" spans="2:6" x14ac:dyDescent="0.25">
      <c r="B94" s="302" t="s">
        <v>140</v>
      </c>
      <c r="C94" s="303"/>
      <c r="D94" s="255">
        <v>1</v>
      </c>
      <c r="E94" s="194">
        <f>'Scoring Example (USLCI)'!G172</f>
        <v>2</v>
      </c>
      <c r="F94" s="194">
        <f t="shared" si="3"/>
        <v>2</v>
      </c>
    </row>
    <row r="95" spans="2:6" x14ac:dyDescent="0.25">
      <c r="B95" s="348" t="s">
        <v>161</v>
      </c>
      <c r="C95" s="349"/>
      <c r="D95" s="349"/>
      <c r="E95" s="349"/>
      <c r="F95" s="350"/>
    </row>
    <row r="96" spans="2:6" x14ac:dyDescent="0.25">
      <c r="B96" s="302" t="s">
        <v>102</v>
      </c>
      <c r="C96" s="303"/>
      <c r="D96" s="255">
        <v>1</v>
      </c>
      <c r="E96" s="194">
        <f>'Scoring Example (USLCI)'!C149</f>
        <v>4</v>
      </c>
      <c r="F96" s="194">
        <f t="shared" si="3"/>
        <v>4</v>
      </c>
    </row>
    <row r="97" spans="2:6" x14ac:dyDescent="0.25">
      <c r="B97" s="302" t="s">
        <v>103</v>
      </c>
      <c r="C97" s="303"/>
      <c r="D97" s="255">
        <v>1</v>
      </c>
      <c r="E97" s="194">
        <f>'Scoring Example (USLCI)'!D149</f>
        <v>1</v>
      </c>
      <c r="F97" s="194">
        <f t="shared" si="3"/>
        <v>1</v>
      </c>
    </row>
    <row r="98" spans="2:6" x14ac:dyDescent="0.25">
      <c r="B98" s="302" t="s">
        <v>104</v>
      </c>
      <c r="C98" s="303"/>
      <c r="D98" s="255">
        <v>1</v>
      </c>
      <c r="E98" s="194">
        <f>'Scoring Example (USLCI)'!E149</f>
        <v>5</v>
      </c>
      <c r="F98" s="194">
        <f t="shared" si="3"/>
        <v>5</v>
      </c>
    </row>
    <row r="99" spans="2:6" x14ac:dyDescent="0.25">
      <c r="B99" s="348" t="s">
        <v>162</v>
      </c>
      <c r="C99" s="349"/>
      <c r="D99" s="349"/>
      <c r="E99" s="349"/>
      <c r="F99" s="350"/>
    </row>
    <row r="100" spans="2:6" x14ac:dyDescent="0.25">
      <c r="B100" s="302" t="s">
        <v>163</v>
      </c>
      <c r="C100" s="303"/>
      <c r="D100" s="255">
        <v>1</v>
      </c>
      <c r="E100" s="194">
        <f>'Scoring Example (USLCI)'!F149</f>
        <v>1</v>
      </c>
      <c r="F100" s="194">
        <f t="shared" si="3"/>
        <v>1</v>
      </c>
    </row>
    <row r="101" spans="2:6" x14ac:dyDescent="0.25">
      <c r="B101" s="302" t="s">
        <v>598</v>
      </c>
      <c r="C101" s="303"/>
      <c r="D101" s="255">
        <v>1</v>
      </c>
      <c r="E101" s="194">
        <f>'Scoring Example (USLCI)'!G149</f>
        <v>1</v>
      </c>
      <c r="F101" s="194">
        <f t="shared" si="3"/>
        <v>1</v>
      </c>
    </row>
    <row r="102" spans="2:6" x14ac:dyDescent="0.25">
      <c r="B102" s="302" t="s">
        <v>108</v>
      </c>
      <c r="C102" s="303"/>
      <c r="D102" s="255">
        <v>1</v>
      </c>
      <c r="E102" s="194">
        <f>'Scoring Example (USLCI)'!I149</f>
        <v>1</v>
      </c>
      <c r="F102" s="194">
        <f t="shared" si="3"/>
        <v>1</v>
      </c>
    </row>
    <row r="103" spans="2:6" x14ac:dyDescent="0.25">
      <c r="B103" s="302" t="s">
        <v>107</v>
      </c>
      <c r="C103" s="303"/>
      <c r="D103" s="255">
        <v>1</v>
      </c>
      <c r="E103" s="194">
        <f>'Scoring Example (USLCI)'!H149</f>
        <v>5</v>
      </c>
      <c r="F103" s="194">
        <f t="shared" si="3"/>
        <v>5</v>
      </c>
    </row>
    <row r="104" spans="2:6" x14ac:dyDescent="0.25">
      <c r="B104" s="304" t="s">
        <v>164</v>
      </c>
      <c r="C104" s="305"/>
      <c r="D104" s="255">
        <v>1</v>
      </c>
      <c r="E104" s="194">
        <f>'Scoring Example (USLCI)'!C160</f>
        <v>1</v>
      </c>
      <c r="F104" s="194">
        <f t="shared" si="3"/>
        <v>1</v>
      </c>
    </row>
    <row r="105" spans="2:6" x14ac:dyDescent="0.25">
      <c r="B105" s="306" t="s">
        <v>165</v>
      </c>
      <c r="C105" s="307"/>
      <c r="D105" s="307"/>
      <c r="E105" s="308"/>
      <c r="F105" s="194">
        <f>SUM(F90:F104)</f>
        <v>28</v>
      </c>
    </row>
    <row r="107" spans="2:6" x14ac:dyDescent="0.25">
      <c r="B107" s="42" t="s">
        <v>595</v>
      </c>
    </row>
    <row r="108" spans="2:6" x14ac:dyDescent="0.25">
      <c r="B108" s="247">
        <f>'Scoring Example (USLCI)'!C35-B58-B83</f>
        <v>5.2999999999999972</v>
      </c>
      <c r="D108" s="247">
        <f>B108/($B$7/100)</f>
        <v>7.6621594856811548</v>
      </c>
      <c r="E108" s="249"/>
      <c r="F108" s="247">
        <f>D108/100</f>
        <v>7.6621594856811553E-2</v>
      </c>
    </row>
  </sheetData>
  <sheetProtection selectLockedCells="1"/>
  <mergeCells count="80">
    <mergeCell ref="B54:C54"/>
    <mergeCell ref="B74:F74"/>
    <mergeCell ref="B78:C78"/>
    <mergeCell ref="B79:C79"/>
    <mergeCell ref="B80:E80"/>
    <mergeCell ref="B71:C71"/>
    <mergeCell ref="B76:C76"/>
    <mergeCell ref="B77:C77"/>
    <mergeCell ref="B75:C75"/>
    <mergeCell ref="B72:C72"/>
    <mergeCell ref="B73:C73"/>
    <mergeCell ref="B64:F64"/>
    <mergeCell ref="B55:E55"/>
    <mergeCell ref="B62:C63"/>
    <mergeCell ref="D62:D63"/>
    <mergeCell ref="E62:F62"/>
    <mergeCell ref="B22:C22"/>
    <mergeCell ref="B15:C15"/>
    <mergeCell ref="B25:C25"/>
    <mergeCell ref="B26:C26"/>
    <mergeCell ref="B16:C16"/>
    <mergeCell ref="B17:C17"/>
    <mergeCell ref="B18:C18"/>
    <mergeCell ref="B19:C19"/>
    <mergeCell ref="B24:F24"/>
    <mergeCell ref="B20:F20"/>
    <mergeCell ref="B21:C21"/>
    <mergeCell ref="E12:F12"/>
    <mergeCell ref="B14:F14"/>
    <mergeCell ref="B100:C100"/>
    <mergeCell ref="B101:C101"/>
    <mergeCell ref="B102:C102"/>
    <mergeCell ref="B12:C13"/>
    <mergeCell ref="D12:D13"/>
    <mergeCell ref="B30:E30"/>
    <mergeCell ref="B87:C88"/>
    <mergeCell ref="D87:D88"/>
    <mergeCell ref="E87:F87"/>
    <mergeCell ref="B27:C27"/>
    <mergeCell ref="B28:C28"/>
    <mergeCell ref="B89:F89"/>
    <mergeCell ref="B23:C23"/>
    <mergeCell ref="B29:C29"/>
    <mergeCell ref="B39:F39"/>
    <mergeCell ref="B104:C104"/>
    <mergeCell ref="B105:E105"/>
    <mergeCell ref="B37:C38"/>
    <mergeCell ref="D37:D38"/>
    <mergeCell ref="E37:F37"/>
    <mergeCell ref="B95:F95"/>
    <mergeCell ref="B99:F99"/>
    <mergeCell ref="B90:C90"/>
    <mergeCell ref="B91:C91"/>
    <mergeCell ref="B92:C92"/>
    <mergeCell ref="B93:C93"/>
    <mergeCell ref="B94:C94"/>
    <mergeCell ref="B96:C96"/>
    <mergeCell ref="B97:C97"/>
    <mergeCell ref="B98:C98"/>
    <mergeCell ref="B103:C103"/>
    <mergeCell ref="B40:C40"/>
    <mergeCell ref="B41:C41"/>
    <mergeCell ref="B42:C42"/>
    <mergeCell ref="B43:C43"/>
    <mergeCell ref="B44:C44"/>
    <mergeCell ref="B46:C46"/>
    <mergeCell ref="B47:C47"/>
    <mergeCell ref="B48:C48"/>
    <mergeCell ref="B50:C50"/>
    <mergeCell ref="B49:F49"/>
    <mergeCell ref="B45:F45"/>
    <mergeCell ref="B51:C51"/>
    <mergeCell ref="B52:C52"/>
    <mergeCell ref="B53:C53"/>
    <mergeCell ref="B65:C65"/>
    <mergeCell ref="B66:C66"/>
    <mergeCell ref="B67:C67"/>
    <mergeCell ref="B68:C68"/>
    <mergeCell ref="B69:C69"/>
    <mergeCell ref="B70:F70"/>
  </mergeCells>
  <pageMargins left="0.7" right="0.7" top="0.75" bottom="0.75" header="0.3" footer="0.3"/>
  <pageSetup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cf4d392-e9c2-4fb1-bddb-9b715b88895c">
      <Terms xmlns="http://schemas.microsoft.com/office/infopath/2007/PartnerControls"/>
    </lcf76f155ced4ddcb4097134ff3c332f>
    <TaxCatchAll xmlns="da0479c5-76ee-4704-a925-e107dafce1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D4FF5F32FF094A9C12A65CE0DFEA88" ma:contentTypeVersion="14" ma:contentTypeDescription="Create a new document." ma:contentTypeScope="" ma:versionID="ee96bd40f0e2a7c0f4b89fd8a486a3ad">
  <xsd:schema xmlns:xsd="http://www.w3.org/2001/XMLSchema" xmlns:xs="http://www.w3.org/2001/XMLSchema" xmlns:p="http://schemas.microsoft.com/office/2006/metadata/properties" xmlns:ns2="2cf4d392-e9c2-4fb1-bddb-9b715b88895c" xmlns:ns3="da0479c5-76ee-4704-a925-e107dafce17d" targetNamespace="http://schemas.microsoft.com/office/2006/metadata/properties" ma:root="true" ma:fieldsID="b7b839545b968646de2e9d5d289bb67e" ns2:_="" ns3:_="">
    <xsd:import namespace="2cf4d392-e9c2-4fb1-bddb-9b715b88895c"/>
    <xsd:import namespace="da0479c5-76ee-4704-a925-e107dafce17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f4d392-e9c2-4fb1-bddb-9b715b8889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896de28-cb53-43b9-a38b-bef149b2430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0479c5-76ee-4704-a925-e107dafce17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f3e2911-e185-4023-be36-b0fc87e43697}" ma:internalName="TaxCatchAll" ma:showField="CatchAllData" ma:web="da0479c5-76ee-4704-a925-e107dafce1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BEF678-8F08-459E-99B6-7EBB5D7EAC68}">
  <ds:schemaRefs>
    <ds:schemaRef ds:uri="http://schemas.microsoft.com/sharepoint/v3/contenttype/forms"/>
  </ds:schemaRefs>
</ds:datastoreItem>
</file>

<file path=customXml/itemProps2.xml><?xml version="1.0" encoding="utf-8"?>
<ds:datastoreItem xmlns:ds="http://schemas.openxmlformats.org/officeDocument/2006/customXml" ds:itemID="{E7BD70F5-3376-4EBB-882B-7DE924C763B8}">
  <ds:schemaRefs>
    <ds:schemaRef ds:uri="http://schemas.microsoft.com/office/2006/documentManagement/types"/>
    <ds:schemaRef ds:uri="http://www.w3.org/XML/1998/namespace"/>
    <ds:schemaRef ds:uri="http://purl.org/dc/terms/"/>
    <ds:schemaRef ds:uri="da0479c5-76ee-4704-a925-e107dafce17d"/>
    <ds:schemaRef ds:uri="http://schemas.openxmlformats.org/package/2006/metadata/core-properties"/>
    <ds:schemaRef ds:uri="http://schemas.microsoft.com/office/2006/metadata/properties"/>
    <ds:schemaRef ds:uri="http://schemas.microsoft.com/office/infopath/2007/PartnerControls"/>
    <ds:schemaRef ds:uri="http://purl.org/dc/elements/1.1/"/>
    <ds:schemaRef ds:uri="2cf4d392-e9c2-4fb1-bddb-9b715b88895c"/>
    <ds:schemaRef ds:uri="http://purl.org/dc/dcmitype/"/>
  </ds:schemaRefs>
</ds:datastoreItem>
</file>

<file path=customXml/itemProps3.xml><?xml version="1.0" encoding="utf-8"?>
<ds:datastoreItem xmlns:ds="http://schemas.openxmlformats.org/officeDocument/2006/customXml" ds:itemID="{6197DAB5-306E-4865-9A00-E173B477D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f4d392-e9c2-4fb1-bddb-9b715b88895c"/>
    <ds:schemaRef ds:uri="da0479c5-76ee-4704-a925-e107dafce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Instructions</vt:lpstr>
      <vt:lpstr>Scoring Template</vt:lpstr>
      <vt:lpstr>DQA Scoring Matrix</vt:lpstr>
      <vt:lpstr>Sheet1</vt:lpstr>
      <vt:lpstr>Scoring Example (USLCI)</vt:lpstr>
      <vt:lpstr>DQA Matrix Example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Harrison Watson</dc:creator>
  <cp:keywords/>
  <dc:description/>
  <cp:lastModifiedBy>Sarah Cashman</cp:lastModifiedBy>
  <cp:revision/>
  <dcterms:created xsi:type="dcterms:W3CDTF">2024-06-03T16:58:33Z</dcterms:created>
  <dcterms:modified xsi:type="dcterms:W3CDTF">2024-08-05T20:31:50Z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0x010100D8D4FF5F32FF094A9C12A65CE0DFEA88</vt:lpwstr>
  </property>
  <property fmtid="{D5CDD505-2E9C-101B-9397-08002B2CF9AE}" pid="3" name="TaxKeyword">
    <vt:lpwstr/>
  </property>
  <property fmtid="{D5CDD505-2E9C-101B-9397-08002B2CF9AE}" pid="4" name="MediaServiceImageTags">
    <vt:lpwstr/>
  </property>
  <property fmtid="{D5CDD505-2E9C-101B-9397-08002B2CF9AE}" pid="5" name="EPA Subject">
    <vt:lpwstr/>
  </property>
  <property fmtid="{D5CDD505-2E9C-101B-9397-08002B2CF9AE}" pid="6" name="Document Type">
    <vt:lpwstr/>
  </property>
</Properties>
</file>