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53" documentId="13_ncr:1_{4903D128-E27C-4AF6-A927-EC03AC5F03B5}" xr6:coauthVersionLast="47" xr6:coauthVersionMax="47" xr10:uidLastSave="{03485087-2E6D-4810-A96F-53CE30484C41}"/>
  <bookViews>
    <workbookView xWindow="-120" yWindow="-120" windowWidth="29040" windowHeight="15720" firstSheet="7" activeTab="7" xr2:uid="{946E2A8A-7E92-4339-8C3A-930CC25A4377}"/>
  </bookViews>
  <sheets>
    <sheet name="CoverPage" sheetId="10" r:id="rId1"/>
    <sheet name="Read.me" sheetId="2" r:id="rId2"/>
    <sheet name="BST_runs" sheetId="1" r:id="rId3"/>
    <sheet name="SimpleTreat_Inputs" sheetId="5" r:id="rId4"/>
    <sheet name="0.75" sheetId="9" r:id="rId5"/>
    <sheet name="0.20" sheetId="7" r:id="rId6"/>
    <sheet name="0.07" sheetId="8" r:id="rId7"/>
    <sheet name="SimpleTreat_About" sheetId="6" r:id="rId8"/>
  </sheets>
  <externalReferences>
    <externalReference r:id="rId9"/>
  </externalReferences>
  <definedNames>
    <definedName name="_xlnm._FilterDatabase" localSheetId="2" hidden="1">BST_runs!$A$1:$M$21</definedName>
    <definedName name="biodegmethod" localSheetId="6">'0.07'!$C$41</definedName>
    <definedName name="biodegmethod" localSheetId="5">'0.20'!$C$41</definedName>
    <definedName name="biodegmethod" localSheetId="4">'0.75'!$C$41</definedName>
    <definedName name="biodegmethod">#REF!</definedName>
    <definedName name="biodegphase" localSheetId="6">'0.07'!$C$45</definedName>
    <definedName name="biodegphase" localSheetId="5">'0.20'!$C$45</definedName>
    <definedName name="biodegphase" localSheetId="4">'0.75'!$C$45</definedName>
    <definedName name="biodegphase">#REF!</definedName>
    <definedName name="BOD" localSheetId="6">'0.07'!$C$32</definedName>
    <definedName name="BOD" localSheetId="5">'0.20'!$C$32</definedName>
    <definedName name="BOD" localSheetId="4">'0.75'!$C$32</definedName>
    <definedName name="BOD">#REF!</definedName>
    <definedName name="BOD_def" localSheetId="6">'0.07'!$D$32</definedName>
    <definedName name="BOD_def" localSheetId="5">'0.20'!$D$32</definedName>
    <definedName name="BOD_def" localSheetId="4">'0.75'!$D$32</definedName>
    <definedName name="BOD_def">#REF!</definedName>
    <definedName name="Cair" localSheetId="6">'0.07'!$D$69</definedName>
    <definedName name="Cair" localSheetId="5">'0.20'!$D$69</definedName>
    <definedName name="Cair" localSheetId="4">'0.75'!$D$69</definedName>
    <definedName name="Cair">#REF!</definedName>
    <definedName name="calcMode" localSheetId="6">'0.07'!$C$3</definedName>
    <definedName name="calcMode" localSheetId="5">'0.20'!$C$3</definedName>
    <definedName name="calcMode" localSheetId="4">'0.75'!$C$3</definedName>
    <definedName name="calcMode">#REF!</definedName>
    <definedName name="Ccombinedsludge" localSheetId="6">'0.07'!$D$70</definedName>
    <definedName name="Ccombinedsludge" localSheetId="5">'0.20'!$D$70</definedName>
    <definedName name="Ccombinedsludge" localSheetId="4">'0.75'!$D$70</definedName>
    <definedName name="Ccombinedsludge">#REF!</definedName>
    <definedName name="Ceffassociated" localSheetId="6">'0.07'!$D$84</definedName>
    <definedName name="Ceffassociated" localSheetId="5">'0.20'!$D$84</definedName>
    <definedName name="Ceffassociated" localSheetId="4">'0.75'!$D$84</definedName>
    <definedName name="Ceffassociated">#REF!</definedName>
    <definedName name="Ceffdissolved" localSheetId="6">'0.07'!$D$83</definedName>
    <definedName name="Ceffdissolved" localSheetId="5">'0.20'!$D$83</definedName>
    <definedName name="Ceffdissolved" localSheetId="4">'0.75'!$D$83</definedName>
    <definedName name="Ceffdissolved">#REF!</definedName>
    <definedName name="Ceffluent" localSheetId="6">'0.07'!$D$82</definedName>
    <definedName name="Ceffluent" localSheetId="5">'0.20'!$D$82</definedName>
    <definedName name="Ceffluent" localSheetId="4">'0.75'!$D$82</definedName>
    <definedName name="Ceffluent">#REF!</definedName>
    <definedName name="chemclass" localSheetId="6">'0.07'!$C$10</definedName>
    <definedName name="chemclass" localSheetId="5">'0.20'!$C$10</definedName>
    <definedName name="chemclass" localSheetId="4">'0.75'!$C$10</definedName>
    <definedName name="chemclass">#REF!</definedName>
    <definedName name="Cmixedliquor" localSheetId="6">'0.07'!$D$79</definedName>
    <definedName name="Cmixedliquor" localSheetId="5">'0.20'!$D$79</definedName>
    <definedName name="Cmixedliquor" localSheetId="4">'0.75'!$D$79</definedName>
    <definedName name="Cmixedliquor">#REF!</definedName>
    <definedName name="Cmlassociated" localSheetId="6">'0.07'!$D$81</definedName>
    <definedName name="Cmlassociated" localSheetId="5">'0.20'!$D$81</definedName>
    <definedName name="Cmlassociated" localSheetId="4">'0.75'!$D$81</definedName>
    <definedName name="Cmlassociated">#REF!</definedName>
    <definedName name="Cmldissolved" localSheetId="6">'0.07'!$D$80</definedName>
    <definedName name="Cmldissolved" localSheetId="5">'0.20'!$D$80</definedName>
    <definedName name="Cmldissolved" localSheetId="4">'0.75'!$D$80</definedName>
    <definedName name="Cmldissolved">#REF!</definedName>
    <definedName name="Cprimarysludge" localSheetId="6">'0.07'!$D$71</definedName>
    <definedName name="Cprimarysludge" localSheetId="5">'0.20'!$D$71</definedName>
    <definedName name="Cprimarysludge" localSheetId="4">'0.75'!$D$71</definedName>
    <definedName name="Cprimarysludge">#REF!</definedName>
    <definedName name="Crawsewage" localSheetId="6">'0.07'!$D$73</definedName>
    <definedName name="Crawsewage" localSheetId="5">'0.20'!$D$73</definedName>
    <definedName name="Crawsewage" localSheetId="4">'0.75'!$D$73</definedName>
    <definedName name="Crawsewage">#REF!</definedName>
    <definedName name="Crsassociated" localSheetId="6">'0.07'!$D$75</definedName>
    <definedName name="Crsassociated" localSheetId="5">'0.20'!$D$75</definedName>
    <definedName name="Crsassociated" localSheetId="4">'0.75'!$D$75</definedName>
    <definedName name="Crsassociated">#REF!</definedName>
    <definedName name="Crsdissolved" localSheetId="6">'0.07'!$D$74</definedName>
    <definedName name="Crsdissolved" localSheetId="5">'0.20'!$D$74</definedName>
    <definedName name="Crsdissolved" localSheetId="4">'0.75'!$D$74</definedName>
    <definedName name="Crsdissolved">#REF!</definedName>
    <definedName name="Csetassociated" localSheetId="6">'0.07'!$D$78</definedName>
    <definedName name="Csetassociated" localSheetId="5">'0.20'!$D$78</definedName>
    <definedName name="Csetassociated" localSheetId="4">'0.75'!$D$78</definedName>
    <definedName name="Csetassociated">#REF!</definedName>
    <definedName name="Csetdissolved" localSheetId="6">'0.07'!$D$77</definedName>
    <definedName name="Csetdissolved" localSheetId="5">'0.20'!$D$77</definedName>
    <definedName name="Csetdissolved" localSheetId="4">'0.75'!$D$77</definedName>
    <definedName name="Csetdissolved">#REF!</definedName>
    <definedName name="Csettledsewage" localSheetId="6">'0.07'!$D$76</definedName>
    <definedName name="Csettledsewage" localSheetId="5">'0.20'!$D$76</definedName>
    <definedName name="Csettledsewage" localSheetId="4">'0.75'!$D$76</definedName>
    <definedName name="Csettledsewage">#REF!</definedName>
    <definedName name="Csolidseffluent" localSheetId="6">'0.07'!$D$85</definedName>
    <definedName name="Csolidseffluent" localSheetId="5">'0.20'!$D$85</definedName>
    <definedName name="Csolidseffluent" localSheetId="4">'0.75'!$D$85</definedName>
    <definedName name="Csolidseffluent">#REF!</definedName>
    <definedName name="Csurplussludge" localSheetId="6">'0.07'!$D$72</definedName>
    <definedName name="Csurplussludge" localSheetId="5">'0.20'!$D$72</definedName>
    <definedName name="Csurplussludge" localSheetId="4">'0.75'!$D$72</definedName>
    <definedName name="Csurplussludge">#REF!</definedName>
    <definedName name="dat" localSheetId="6">'0.07'!$C$5</definedName>
    <definedName name="dat" localSheetId="5">'0.20'!$C$5</definedName>
    <definedName name="dat" localSheetId="4">'0.75'!$C$5</definedName>
    <definedName name="dat">#REF!</definedName>
    <definedName name="Dow" localSheetId="6">'0.07'!$C$13</definedName>
    <definedName name="Dow" localSheetId="5">'0.20'!$C$13</definedName>
    <definedName name="Dow" localSheetId="4">'0.75'!$C$13</definedName>
    <definedName name="Dow">#REF!</definedName>
    <definedName name="Dow_def" localSheetId="6">'0.07'!$D$13</definedName>
    <definedName name="Dow_def" localSheetId="5">'0.20'!$D$13</definedName>
    <definedName name="Dow_def" localSheetId="4">'0.75'!$D$13</definedName>
    <definedName name="Dow_def">#REF!</definedName>
    <definedName name="eliaerbiod" localSheetId="6">'0.07'!$D$59</definedName>
    <definedName name="eliaerbiod" localSheetId="5">'0.20'!$D$59</definedName>
    <definedName name="eliaerbiod" localSheetId="4">'0.75'!$D$59</definedName>
    <definedName name="eliaerbiod" localSheetId="3">'[1]Input and results'!$D$59</definedName>
    <definedName name="eliaerbiod">#REF!</definedName>
    <definedName name="eliaerstrip" localSheetId="6">'0.07'!$D$58</definedName>
    <definedName name="eliaerstrip" localSheetId="5">'0.20'!$D$58</definedName>
    <definedName name="eliaerstrip" localSheetId="4">'0.75'!$D$58</definedName>
    <definedName name="eliaerstrip" localSheetId="3">'[1]Input and results'!$D$58</definedName>
    <definedName name="eliaerstrip">#REF!</definedName>
    <definedName name="elibal" localSheetId="6">'0.07'!$D$67</definedName>
    <definedName name="elibal" localSheetId="5">'0.20'!$D$67</definedName>
    <definedName name="elibal" localSheetId="4">'0.75'!$D$67</definedName>
    <definedName name="elibal">#REF!</definedName>
    <definedName name="elipsps" localSheetId="6">'0.07'!$D$55</definedName>
    <definedName name="elipsps" localSheetId="5">'0.20'!$D$55</definedName>
    <definedName name="elipsps" localSheetId="4">'0.75'!$D$55</definedName>
    <definedName name="elipsps" localSheetId="3">'[1]Input and results'!$D$55</definedName>
    <definedName name="elipsps">#REF!</definedName>
    <definedName name="elipsvol" localSheetId="6">'0.07'!$D$54</definedName>
    <definedName name="elipsvol" localSheetId="5">'0.20'!$D$54</definedName>
    <definedName name="elipsvol" localSheetId="4">'0.75'!$D$54</definedName>
    <definedName name="elipsvol" localSheetId="3">'[1]Input and results'!$D$54</definedName>
    <definedName name="elipsvol">#REF!</definedName>
    <definedName name="elislsss" localSheetId="6">'0.07'!$D$63</definedName>
    <definedName name="elislsss" localSheetId="5">'0.20'!$D$63</definedName>
    <definedName name="elislsss" localSheetId="4">'0.75'!$D$63</definedName>
    <definedName name="elislsss" localSheetId="3">'[1]Input and results'!$D$63</definedName>
    <definedName name="elislsss">#REF!</definedName>
    <definedName name="elislstot" localSheetId="6">'0.07'!$D$64</definedName>
    <definedName name="elislstot" localSheetId="5">'0.20'!$D$64</definedName>
    <definedName name="elislstot" localSheetId="4">'0.75'!$D$64</definedName>
    <definedName name="elislstot">#REF!</definedName>
    <definedName name="elislsvol" localSheetId="6">'0.07'!$D$62</definedName>
    <definedName name="elislsvol" localSheetId="5">'0.20'!$D$62</definedName>
    <definedName name="elislsvol" localSheetId="4">'0.75'!$D$62</definedName>
    <definedName name="elislsvol" localSheetId="3">'[1]Input and results'!$D$62</definedName>
    <definedName name="elislsvol">#REF!</definedName>
    <definedName name="elitoteff" localSheetId="6">'0.07'!$D$66</definedName>
    <definedName name="elitoteff" localSheetId="5">'0.20'!$D$66</definedName>
    <definedName name="elitoteff" localSheetId="4">'0.75'!$D$66</definedName>
    <definedName name="elitoteff">#REF!</definedName>
    <definedName name="elitotww" localSheetId="6">'0.07'!$D$65</definedName>
    <definedName name="elitotww" localSheetId="5">'0.20'!$D$65</definedName>
    <definedName name="elitotww" localSheetId="4">'0.75'!$D$65</definedName>
    <definedName name="elitotww">#REF!</definedName>
    <definedName name="emission_rate_chemical" localSheetId="6">'0.07'!$C$50</definedName>
    <definedName name="emission_rate_chemical" localSheetId="5">'0.20'!$C$50</definedName>
    <definedName name="emission_rate_chemical" localSheetId="4">'0.75'!$C$50</definedName>
    <definedName name="emission_rate_chemical">#REF!</definedName>
    <definedName name="emission_rate_chemical_def" localSheetId="6">'0.07'!$D$50</definedName>
    <definedName name="emission_rate_chemical_def" localSheetId="5">'0.20'!$D$50</definedName>
    <definedName name="emission_rate_chemical_def" localSheetId="4">'0.75'!$D$50</definedName>
    <definedName name="emission_rate_chemical_def">#REF!</definedName>
    <definedName name="facilityType" localSheetId="6">'0.07'!$C$28</definedName>
    <definedName name="facilityType" localSheetId="5">'0.20'!$C$28</definedName>
    <definedName name="facilityType" localSheetId="4">'0.75'!$C$28</definedName>
    <definedName name="facilityType">#REF!</definedName>
    <definedName name="facilityType_def" localSheetId="6">'0.07'!$D$28</definedName>
    <definedName name="facilityType_def" localSheetId="5">'0.20'!$D$28</definedName>
    <definedName name="facilityType_def" localSheetId="4">'0.75'!$D$28</definedName>
    <definedName name="facilityType_def">#REF!</definedName>
    <definedName name="FB" localSheetId="6">'0.07'!$C$33</definedName>
    <definedName name="FB" localSheetId="5">'0.20'!$C$33</definedName>
    <definedName name="FB" localSheetId="4">'0.75'!$C$33</definedName>
    <definedName name="FB">#REF!</definedName>
    <definedName name="FB_def" localSheetId="6">'0.07'!$D$33</definedName>
    <definedName name="FB_def" localSheetId="5">'0.20'!$D$33</definedName>
    <definedName name="FB_def" localSheetId="4">'0.75'!$D$33</definedName>
    <definedName name="FB_def">#REF!</definedName>
    <definedName name="fname" localSheetId="6">'0.07'!#REF!</definedName>
    <definedName name="fname" localSheetId="5">'0.20'!#REF!</definedName>
    <definedName name="fname" localSheetId="4">'0.75'!#REF!</definedName>
    <definedName name="fname" localSheetId="3">'[1]Input and results'!#REF!</definedName>
    <definedName name="fname">#REF!</definedName>
    <definedName name="FS" localSheetId="6">'0.07'!$C$34</definedName>
    <definedName name="FS" localSheetId="5">'0.20'!$C$34</definedName>
    <definedName name="FS" localSheetId="4">'0.75'!$C$34</definedName>
    <definedName name="FS">#REF!</definedName>
    <definedName name="FS_def" localSheetId="6">'0.07'!$D$34</definedName>
    <definedName name="FS_def" localSheetId="5">'0.20'!$D$34</definedName>
    <definedName name="FS_def" localSheetId="4">'0.75'!$D$34</definedName>
    <definedName name="FS_def">#REF!</definedName>
    <definedName name="H" localSheetId="6">'0.07'!$C$21</definedName>
    <definedName name="H" localSheetId="5">'0.20'!$C$21</definedName>
    <definedName name="H" localSheetId="4">'0.75'!$C$21</definedName>
    <definedName name="H">#REF!</definedName>
    <definedName name="H_def" localSheetId="6">'0.07'!$D$21</definedName>
    <definedName name="H_def" localSheetId="5">'0.20'!$D$21</definedName>
    <definedName name="H_def" localSheetId="4">'0.75'!$D$21</definedName>
    <definedName name="H_def">#REF!</definedName>
    <definedName name="Husercorrect" localSheetId="6">'0.07'!$C$22</definedName>
    <definedName name="Husercorrect" localSheetId="5">'0.20'!$C$22</definedName>
    <definedName name="Husercorrect" localSheetId="4">'0.75'!$C$22</definedName>
    <definedName name="Husercorrect">#REF!</definedName>
    <definedName name="kbiodeg" localSheetId="6">'0.07'!$C$42</definedName>
    <definedName name="kbiodeg" localSheetId="5">'0.20'!$C$42</definedName>
    <definedName name="kbiodeg" localSheetId="4">'0.75'!$C$42</definedName>
    <definedName name="kbiodeg">#REF!</definedName>
    <definedName name="kdegcorrect_def" localSheetId="6">'0.07'!$C$43</definedName>
    <definedName name="kdegcorrect_def" localSheetId="5">'0.20'!$C$43</definedName>
    <definedName name="kdegcorrect_def" localSheetId="4">'0.75'!$C$43</definedName>
    <definedName name="kdegcorrect_def">#REF!</definedName>
    <definedName name="Koc" localSheetId="6">'0.07'!$C$24</definedName>
    <definedName name="Koc" localSheetId="5">'0.20'!$C$24</definedName>
    <definedName name="Koc" localSheetId="4">'0.75'!$C$24</definedName>
    <definedName name="Koc">#REF!</definedName>
    <definedName name="Koc_def" localSheetId="6">'0.07'!$D$24</definedName>
    <definedName name="Koc_def" localSheetId="5">'0.20'!$D$24</definedName>
    <definedName name="Koc_def" localSheetId="4">'0.75'!$D$24</definedName>
    <definedName name="Koc_def">#REF!</definedName>
    <definedName name="Kow" localSheetId="6">'0.07'!$C$12</definedName>
    <definedName name="Kow" localSheetId="5">'0.20'!$C$12</definedName>
    <definedName name="Kow" localSheetId="4">'0.75'!$C$12</definedName>
    <definedName name="Kow">#REF!</definedName>
    <definedName name="kpas" localSheetId="6">'0.07'!$C$26</definedName>
    <definedName name="kpas" localSheetId="5">'0.20'!$C$26</definedName>
    <definedName name="kpas" localSheetId="4">'0.75'!$C$26</definedName>
    <definedName name="kpas">#REF!</definedName>
    <definedName name="kpas_def" localSheetId="6">'0.07'!$D$26</definedName>
    <definedName name="kpas_def" localSheetId="5">'0.20'!$D$26</definedName>
    <definedName name="kpas_def" localSheetId="4">'0.75'!$D$26</definedName>
    <definedName name="kpas_def">#REF!</definedName>
    <definedName name="kpps" localSheetId="6">'0.07'!$C$25</definedName>
    <definedName name="kpps" localSheetId="5">'0.20'!$C$25</definedName>
    <definedName name="kpps" localSheetId="4">'0.75'!$C$25</definedName>
    <definedName name="kpps">#REF!</definedName>
    <definedName name="kpps_def" localSheetId="6">'0.07'!$D$25</definedName>
    <definedName name="kpps_def" localSheetId="5">'0.20'!$D$25</definedName>
    <definedName name="kpps_def" localSheetId="4">'0.75'!$D$25</definedName>
    <definedName name="kpps_def">#REF!</definedName>
    <definedName name="kslr" localSheetId="6">'0.07'!$C$35</definedName>
    <definedName name="kslr" localSheetId="5">'0.20'!$C$35</definedName>
    <definedName name="kslr" localSheetId="4">'0.75'!$C$35</definedName>
    <definedName name="kslr">#REF!</definedName>
    <definedName name="kslr_def" localSheetId="6">'0.07'!$D$35</definedName>
    <definedName name="kslr_def" localSheetId="5">'0.20'!$D$35</definedName>
    <definedName name="kslr_def" localSheetId="4">'0.75'!$D$35</definedName>
    <definedName name="kslr_def">#REF!</definedName>
    <definedName name="MW" localSheetId="6">'0.07'!$C$11</definedName>
    <definedName name="MW" localSheetId="5">'0.20'!$C$11</definedName>
    <definedName name="MW" localSheetId="4">'0.75'!$C$11</definedName>
    <definedName name="MW">#REF!</definedName>
    <definedName name="number_of_inhabitants" localSheetId="6">'0.07'!$C$49</definedName>
    <definedName name="number_of_inhabitants" localSheetId="5">'0.20'!$C$49</definedName>
    <definedName name="number_of_inhabitants" localSheetId="4">'0.75'!$C$49</definedName>
    <definedName name="number_of_inhabitants">#REF!</definedName>
    <definedName name="number_of_inhabitants_def" localSheetId="6">'0.07'!$D$49</definedName>
    <definedName name="number_of_inhabitants_def" localSheetId="5">'0.20'!$D$49</definedName>
    <definedName name="number_of_inhabitants_def" localSheetId="4">'0.75'!$D$49</definedName>
    <definedName name="number_of_inhabitants_def">#REF!</definedName>
    <definedName name="opMode" localSheetId="6">'0.07'!$C$29</definedName>
    <definedName name="opMode" localSheetId="5">'0.20'!$C$29</definedName>
    <definedName name="opMode" localSheetId="4">'0.75'!$C$29</definedName>
    <definedName name="opMode">#REF!</definedName>
    <definedName name="opMode_def" localSheetId="6">'0.07'!$D$29</definedName>
    <definedName name="opMode_def" localSheetId="5">'0.20'!$D$29</definedName>
    <definedName name="opMode_def" localSheetId="4">'0.75'!$D$29</definedName>
    <definedName name="opMode_def">#REF!</definedName>
    <definedName name="pH" localSheetId="6">'0.07'!$C$36</definedName>
    <definedName name="pH" localSheetId="5">'0.20'!$C$36</definedName>
    <definedName name="pH" localSheetId="4">'0.75'!$C$36</definedName>
    <definedName name="pH">#REF!</definedName>
    <definedName name="pH_def" localSheetId="6">'0.07'!$D$36</definedName>
    <definedName name="pH_def" localSheetId="5">'0.20'!$D$36</definedName>
    <definedName name="pH_def" localSheetId="4">'0.75'!$D$36</definedName>
    <definedName name="pH_def">#REF!</definedName>
    <definedName name="pka" localSheetId="6">'0.07'!$C$20</definedName>
    <definedName name="pka" localSheetId="5">'0.20'!$C$20</definedName>
    <definedName name="pka" localSheetId="4">'0.75'!$C$20</definedName>
    <definedName name="pka">#REF!</definedName>
    <definedName name="pka_def" localSheetId="6">'0.07'!$D$20</definedName>
    <definedName name="pka_def" localSheetId="5">'0.20'!$D$20</definedName>
    <definedName name="pka_def" localSheetId="4">'0.75'!$D$20</definedName>
    <definedName name="pka_def">#REF!</definedName>
    <definedName name="_xlnm.Print_Area" localSheetId="6">'0.07'!$A$1:$F$86</definedName>
    <definedName name="_xlnm.Print_Area" localSheetId="5">'0.20'!$A$1:$F$86</definedName>
    <definedName name="_xlnm.Print_Area" localSheetId="4">'0.75'!$A$1:$F$86</definedName>
    <definedName name="Q" localSheetId="6">'0.07'!$C$30</definedName>
    <definedName name="Q" localSheetId="5">'0.20'!$C$30</definedName>
    <definedName name="Q" localSheetId="4">'0.75'!$C$30</definedName>
    <definedName name="Q">#REF!</definedName>
    <definedName name="Q_def" localSheetId="6">'0.07'!$D$30</definedName>
    <definedName name="Q_def" localSheetId="5">'0.20'!$D$30</definedName>
    <definedName name="Q_def" localSheetId="4">'0.75'!$D$30</definedName>
    <definedName name="Q_def">#REF!</definedName>
    <definedName name="SO" localSheetId="6">'0.07'!$C$31</definedName>
    <definedName name="SO" localSheetId="5">'0.20'!$C$31</definedName>
    <definedName name="SO" localSheetId="4">'0.75'!$C$31</definedName>
    <definedName name="SO">#REF!</definedName>
    <definedName name="SO_def" localSheetId="6">'0.07'!$D$31</definedName>
    <definedName name="SO_def" localSheetId="5">'0.20'!$D$31</definedName>
    <definedName name="SO_def" localSheetId="4">'0.75'!$D$31</definedName>
    <definedName name="SO_def">#REF!</definedName>
    <definedName name="SOL" localSheetId="6">'0.07'!$C$17</definedName>
    <definedName name="SOL" localSheetId="5">'0.20'!$C$17</definedName>
    <definedName name="SOL" localSheetId="4">'0.75'!$C$17</definedName>
    <definedName name="SOL">#REF!</definedName>
    <definedName name="SOL_def" localSheetId="6">'0.07'!$D$17</definedName>
    <definedName name="SOL_def" localSheetId="5">'0.20'!$D$17</definedName>
    <definedName name="SOL_def" localSheetId="4">'0.75'!$D$17</definedName>
    <definedName name="SOL_def">#REF!</definedName>
    <definedName name="SOLcorrect_def" localSheetId="6">'0.07'!$C$18</definedName>
    <definedName name="SOLcorrect_def" localSheetId="5">'0.20'!$C$18</definedName>
    <definedName name="SOLcorrect_def" localSheetId="4">'0.75'!$C$18</definedName>
    <definedName name="SOLcorrect_def">#REF!</definedName>
    <definedName name="surforbubble" localSheetId="6">'0.07'!$C$37</definedName>
    <definedName name="surforbubble" localSheetId="5">'0.20'!$C$37</definedName>
    <definedName name="surforbubble" localSheetId="4">'0.75'!$C$37</definedName>
    <definedName name="surforbubble">#REF!</definedName>
    <definedName name="surforbubble_def" localSheetId="6">'0.07'!$D$37</definedName>
    <definedName name="surforbubble_def" localSheetId="5">'0.20'!$D$37</definedName>
    <definedName name="surforbubble_def" localSheetId="4">'0.75'!$D$37</definedName>
    <definedName name="surforbubble_def">#REF!</definedName>
    <definedName name="surplussludge" localSheetId="6">'0.07'!$C$39</definedName>
    <definedName name="surplussludge" localSheetId="5">'0.20'!$C$39</definedName>
    <definedName name="surplussludge" localSheetId="4">'0.75'!$C$39</definedName>
    <definedName name="surplussludge">#REF!</definedName>
    <definedName name="Tenv" localSheetId="6">'0.07'!$C$47</definedName>
    <definedName name="Tenv" localSheetId="5">'0.20'!$C$47</definedName>
    <definedName name="Tenv" localSheetId="4">'0.75'!$C$47</definedName>
    <definedName name="Tenv">#REF!</definedName>
    <definedName name="Tenv_def" localSheetId="6">'0.07'!$D$47</definedName>
    <definedName name="Tenv_def" localSheetId="5">'0.20'!$D$47</definedName>
    <definedName name="Tenv_def" localSheetId="4">'0.75'!$D$47</definedName>
    <definedName name="Tenv_def">#REF!</definedName>
    <definedName name="TH" localSheetId="6">'0.07'!$C$23</definedName>
    <definedName name="TH" localSheetId="5">'0.20'!$C$23</definedName>
    <definedName name="TH" localSheetId="4">'0.75'!$C$23</definedName>
    <definedName name="TH">#REF!</definedName>
    <definedName name="TH_def" localSheetId="6">'0.07'!$D$23</definedName>
    <definedName name="TH_def" localSheetId="5">'0.20'!$D$23</definedName>
    <definedName name="TH_def" localSheetId="4">'0.75'!$D$23</definedName>
    <definedName name="TH_def">#REF!</definedName>
    <definedName name="Tkdeg" localSheetId="6">'0.07'!$C$44</definedName>
    <definedName name="Tkdeg" localSheetId="5">'0.20'!$C$44</definedName>
    <definedName name="Tkdeg" localSheetId="4">'0.75'!$C$44</definedName>
    <definedName name="Tkdeg">#REF!</definedName>
    <definedName name="Tkdeg_def" localSheetId="6">'0.07'!$D$44</definedName>
    <definedName name="Tkdeg_def" localSheetId="5">'0.20'!$D$44</definedName>
    <definedName name="Tkdeg_def" localSheetId="4">'0.75'!$D$44</definedName>
    <definedName name="Tkdeg_def">#REF!</definedName>
    <definedName name="TSOL" localSheetId="6">'0.07'!$C$19</definedName>
    <definedName name="TSOL" localSheetId="5">'0.20'!$C$19</definedName>
    <definedName name="TSOL" localSheetId="4">'0.75'!$C$19</definedName>
    <definedName name="TSOL">#REF!</definedName>
    <definedName name="TSOL_def" localSheetId="6">'0.07'!$D$19</definedName>
    <definedName name="TSOL_def" localSheetId="5">'0.20'!$D$19</definedName>
    <definedName name="TSOL_def" localSheetId="4">'0.75'!$D$19</definedName>
    <definedName name="TSOL_def">#REF!</definedName>
    <definedName name="TVP" localSheetId="6">'0.07'!$C$16</definedName>
    <definedName name="TVP" localSheetId="5">'0.20'!$C$16</definedName>
    <definedName name="TVP" localSheetId="4">'0.75'!$C$16</definedName>
    <definedName name="TVP">#REF!</definedName>
    <definedName name="TVP_def" localSheetId="6">'0.07'!$D$16</definedName>
    <definedName name="TVP_def" localSheetId="5">'0.20'!$D$16</definedName>
    <definedName name="TVP_def" localSheetId="4">'0.75'!$D$16</definedName>
    <definedName name="TVP_def">#REF!</definedName>
    <definedName name="Twater" localSheetId="6">'0.07'!#REF!</definedName>
    <definedName name="Twater" localSheetId="5">'0.20'!#REF!</definedName>
    <definedName name="Twater" localSheetId="4">'0.75'!#REF!</definedName>
    <definedName name="Twater" localSheetId="3">'[1]Input and results'!#REF!</definedName>
    <definedName name="Twater">#REF!</definedName>
    <definedName name="Twater_def" localSheetId="6">'0.07'!#REF!</definedName>
    <definedName name="Twater_def" localSheetId="5">'0.20'!#REF!</definedName>
    <definedName name="Twater_def" localSheetId="4">'0.75'!#REF!</definedName>
    <definedName name="Twater_def" localSheetId="3">'[1]Input and results'!#REF!</definedName>
    <definedName name="Twater_def">#REF!</definedName>
    <definedName name="version" localSheetId="6">'0.07'!$C$4</definedName>
    <definedName name="version" localSheetId="5">'0.20'!$C$4</definedName>
    <definedName name="version" localSheetId="4">'0.75'!$C$4</definedName>
    <definedName name="version" localSheetId="3">'[1]Input and results'!$C$4</definedName>
    <definedName name="version">#REF!</definedName>
    <definedName name="VP" localSheetId="6">'0.07'!$C$14</definedName>
    <definedName name="VP" localSheetId="5">'0.20'!$C$14</definedName>
    <definedName name="VP" localSheetId="4">'0.75'!$C$14</definedName>
    <definedName name="VP">#REF!</definedName>
    <definedName name="VP_def" localSheetId="6">'0.07'!$D$14</definedName>
    <definedName name="VP_def" localSheetId="5">'0.20'!$D$14</definedName>
    <definedName name="VP_def" localSheetId="4">'0.75'!$D$14</definedName>
    <definedName name="VP_def">#REF!</definedName>
    <definedName name="VPcorrect_def" localSheetId="6">'0.07'!$C$15</definedName>
    <definedName name="VPcorrect_def" localSheetId="5">'0.20'!$C$15</definedName>
    <definedName name="VPcorrect_def" localSheetId="4">'0.75'!$C$15</definedName>
    <definedName name="VPcorrect_def">#REF!</definedName>
    <definedName name="windspeed" localSheetId="6">'0.07'!$C$48</definedName>
    <definedName name="windspeed" localSheetId="5">'0.20'!$C$48</definedName>
    <definedName name="windspeed" localSheetId="4">'0.75'!$C$48</definedName>
    <definedName name="windspeed">#REF!</definedName>
    <definedName name="windspeed_def" localSheetId="6">'0.07'!$D$48</definedName>
    <definedName name="windspeed_def" localSheetId="5">'0.20'!$D$48</definedName>
    <definedName name="windspeed_def" localSheetId="4">'0.75'!$D$48</definedName>
    <definedName name="windspeed_d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9" l="1"/>
  <c r="D60" i="9"/>
  <c r="D64" i="9"/>
  <c r="D67" i="9"/>
  <c r="D56" i="8"/>
  <c r="D60" i="8"/>
  <c r="D64" i="8"/>
  <c r="D67" i="8"/>
  <c r="D56" i="7"/>
  <c r="D60" i="7"/>
  <c r="D64" i="7"/>
  <c r="D67" i="7"/>
  <c r="C17" i="5" l="1"/>
  <c r="E14" i="5"/>
  <c r="C14" i="5"/>
  <c r="E11" i="5"/>
  <c r="E8" i="5"/>
  <c r="C8" i="5"/>
  <c r="C5" i="5"/>
</calcChain>
</file>

<file path=xl/sharedStrings.xml><?xml version="1.0" encoding="utf-8"?>
<sst xmlns="http://schemas.openxmlformats.org/spreadsheetml/2006/main" count="756" uniqueCount="184">
  <si>
    <t>Risk Evaluation for Tris(2-chloroethyl) Phosphate
(TCEP)</t>
  </si>
  <si>
    <t>Supplemental Information File:
Biosolids Screening Tool (BST) Modeling Results</t>
  </si>
  <si>
    <t>CASRN: 115-96-8</t>
  </si>
  <si>
    <t>September 2024</t>
  </si>
  <si>
    <t>Date Run</t>
  </si>
  <si>
    <t>BST: Biosolids Screening Tool</t>
  </si>
  <si>
    <t xml:space="preserve"> BST Supporting Documents</t>
  </si>
  <si>
    <t>Details</t>
  </si>
  <si>
    <t xml:space="preserve">Per OW comments, ECRAD ran the BST tool to estimate soil concentrations for TCEP. The input of dry biosolids concentrations (CTPWasteDry) ug/g dry weight was estimated using the SimpleTreat model. The SimpleTreat model predicted 5.95 ug/g DW for the 2500 lbs production voume and 22.3 ug/g DW for the 25,000 lbs production volume release estimate.  </t>
  </si>
  <si>
    <t>Tabs</t>
  </si>
  <si>
    <t>BST_runs</t>
  </si>
  <si>
    <t xml:space="preserve">This tab provides the following paramaters: </t>
  </si>
  <si>
    <t>Scenario</t>
  </si>
  <si>
    <t xml:space="preserve">Crop vs Pasture Land scenarios: </t>
  </si>
  <si>
    <t>Crop</t>
  </si>
  <si>
    <t>Crop: biosolids are land-applied at an agronomic rate to a tilled field used to grow crops for human consumption</t>
  </si>
  <si>
    <t>Pasture</t>
  </si>
  <si>
    <t>Pasture: biosolids are land-applied at an agronomic rate to an untilled field used to pasture beef and dairy cattle raised to produce beef and milk for human consumption.</t>
  </si>
  <si>
    <t>Climate</t>
  </si>
  <si>
    <t>Average, Dry and Wet conditions</t>
  </si>
  <si>
    <t>CAS</t>
  </si>
  <si>
    <t>Chemical Name</t>
  </si>
  <si>
    <t>Receptor</t>
  </si>
  <si>
    <t xml:space="preserve">While the BST conducts succesive risk calculations for the adult farmer and the child of farmer exposure points, these risk calculations were not carried forward for the TCEP risk evaluation. Rather the interim soil concentrations (the soil concentration for adult farmers and child of farmer was the same) was used for successive general population exposure assessment. </t>
  </si>
  <si>
    <t>Pathway</t>
  </si>
  <si>
    <t xml:space="preserve">Results filtered for soil concentrations </t>
  </si>
  <si>
    <t>Health Benchmark</t>
  </si>
  <si>
    <t>N/A</t>
  </si>
  <si>
    <t>Value</t>
  </si>
  <si>
    <t>C</t>
  </si>
  <si>
    <t xml:space="preserve">Concentration </t>
  </si>
  <si>
    <t>Media_Conc_Units</t>
  </si>
  <si>
    <t xml:space="preserve">Concentration units </t>
  </si>
  <si>
    <t>TCEP_Release_Scenario</t>
  </si>
  <si>
    <t xml:space="preserve">Maximum POTW release estimate added by TCEP exposure assessor. The 2500 lbs.,  high end estimate for the Incorporation into paints and coatings – 1-part coatings OES, the 25000 lbs., central tendency estimate for the Incorporation into paints and coatings – 2-part reactive coatings OES. </t>
  </si>
  <si>
    <t>Release estimate (kg/day) simpletreatinput</t>
  </si>
  <si>
    <t>SimpleTreat Total Sludge (mg/kg)</t>
  </si>
  <si>
    <t>SimpleTreat_Inputs</t>
  </si>
  <si>
    <t>Provides inputs for SimpleTreat Model</t>
  </si>
  <si>
    <t>SimpleTreat model run for 25000 lbs, central tendency release estimate</t>
  </si>
  <si>
    <t>SimpleTreat model run for 2500 lbs, high end release estimate</t>
  </si>
  <si>
    <t>SimpleTreat model run for 2500 lbs, central tendency release estimate</t>
  </si>
  <si>
    <t>SimpleTreat_About</t>
  </si>
  <si>
    <t xml:space="preserve">About the SimpleTreat model </t>
  </si>
  <si>
    <t>Avg</t>
  </si>
  <si>
    <t>TCEP</t>
  </si>
  <si>
    <t>Adult Farmer</t>
  </si>
  <si>
    <t>Soil</t>
  </si>
  <si>
    <t>Noncancer</t>
  </si>
  <si>
    <t>mg/kg</t>
  </si>
  <si>
    <t>2500-CT/365</t>
  </si>
  <si>
    <t>Child of Farmer</t>
  </si>
  <si>
    <t>Dry</t>
  </si>
  <si>
    <t>2500-HE/365</t>
  </si>
  <si>
    <t>Wet</t>
  </si>
  <si>
    <t>25000-CT/365</t>
  </si>
  <si>
    <t>TGD Approach (section 3.3.3.4)</t>
  </si>
  <si>
    <t>Mihajlovic 2012 (Germany)</t>
  </si>
  <si>
    <t>Max Air Deposition at 1000 m</t>
  </si>
  <si>
    <t>MW (g/mol)</t>
  </si>
  <si>
    <t>Chemical</t>
  </si>
  <si>
    <t>Log Kow</t>
  </si>
  <si>
    <t>Kow</t>
  </si>
  <si>
    <t>VP (mmHg)</t>
  </si>
  <si>
    <t>VP (Pa)</t>
  </si>
  <si>
    <t>Temp. (°C)</t>
  </si>
  <si>
    <t>Temp. (K)</t>
  </si>
  <si>
    <t>WS (mg/L)</t>
  </si>
  <si>
    <t>HLC (atm-m3/mol)</t>
  </si>
  <si>
    <t>HLC (Pa-m3/mol)</t>
  </si>
  <si>
    <t>Log Koc</t>
  </si>
  <si>
    <t>Koc (L/kg)</t>
  </si>
  <si>
    <t>Emission rate (kg/d) Low PV</t>
  </si>
  <si>
    <t>Emission rate (kg/d) High PV</t>
  </si>
  <si>
    <t>0.20 |0.07</t>
  </si>
  <si>
    <t>SimpleTreat 4 Export file</t>
  </si>
  <si>
    <t>Calculation mode:</t>
  </si>
  <si>
    <t>SimpleTreat 4</t>
  </si>
  <si>
    <t>Version:</t>
  </si>
  <si>
    <t>4.1.0</t>
  </si>
  <si>
    <t>Date:</t>
  </si>
  <si>
    <t>Monday, May 13, 2024</t>
  </si>
  <si>
    <t>Input</t>
  </si>
  <si>
    <t>Substance</t>
  </si>
  <si>
    <t>User value</t>
  </si>
  <si>
    <t>Default value</t>
  </si>
  <si>
    <t>Unit</t>
  </si>
  <si>
    <t>Chemical class</t>
  </si>
  <si>
    <t>Neutral</t>
  </si>
  <si>
    <t>-</t>
  </si>
  <si>
    <t>Molecular weight</t>
  </si>
  <si>
    <t>g/mole</t>
  </si>
  <si>
    <t>Octanol-water particion coefficient (Kow)</t>
  </si>
  <si>
    <t>Aparent Kow at actual pH (Dow)</t>
  </si>
  <si>
    <t>Vapour pressure</t>
  </si>
  <si>
    <t>Pa</t>
  </si>
  <si>
    <t>Vapour pressure used (temp. corrected)</t>
  </si>
  <si>
    <t>Temperature for determining vapour pressure</t>
  </si>
  <si>
    <t>Kelvin</t>
  </si>
  <si>
    <t>Solubility (S)</t>
  </si>
  <si>
    <t>mg/l</t>
  </si>
  <si>
    <t>Solubility used (temp. corrected)</t>
  </si>
  <si>
    <t>Temperature for determining solubility</t>
  </si>
  <si>
    <t>pKa</t>
  </si>
  <si>
    <t xml:space="preserve">- </t>
  </si>
  <si>
    <t>Henry coefficient (H)</t>
  </si>
  <si>
    <t>Pam3/mole</t>
  </si>
  <si>
    <t>Henry coefficient used (temp. corrected - only for user value)</t>
  </si>
  <si>
    <t>Temperature for determining Henry coefficient (only for user value)</t>
  </si>
  <si>
    <t>Organic carbon partition coefficient (Koc)</t>
  </si>
  <si>
    <t>l/kg</t>
  </si>
  <si>
    <t>Partition coefficient in raw sewage (Kps)</t>
  </si>
  <si>
    <t>Partition coefficient in activated sludge (Kpas)</t>
  </si>
  <si>
    <t>Mode of operation</t>
  </si>
  <si>
    <t>Facility type</t>
  </si>
  <si>
    <t>Municipal</t>
  </si>
  <si>
    <t>Operation mode</t>
  </si>
  <si>
    <t>Primary solids removal</t>
  </si>
  <si>
    <t>Sewage flow (Q)</t>
  </si>
  <si>
    <t>m3/d PE</t>
  </si>
  <si>
    <t>Mass of sewage solids (SO)</t>
  </si>
  <si>
    <t>kg/d PE</t>
  </si>
  <si>
    <t>Mass of O2 binding material in sewage (BOD)</t>
  </si>
  <si>
    <t>g O2/d PE</t>
  </si>
  <si>
    <t>Fraction of BOD in sewage solids (FB)</t>
  </si>
  <si>
    <t>Fraction of sewage solids removed by primary sedimentation (FS)</t>
  </si>
  <si>
    <t>Sludge loading rate (kslr)</t>
  </si>
  <si>
    <t>pH</t>
  </si>
  <si>
    <t>Surface or bubble aeration</t>
  </si>
  <si>
    <t>surface</t>
  </si>
  <si>
    <t>Model parameters</t>
  </si>
  <si>
    <t>Surplus sludge</t>
  </si>
  <si>
    <r>
      <t>kg</t>
    </r>
    <r>
      <rPr>
        <vertAlign val="subscript"/>
        <sz val="10"/>
        <rFont val="Arial"/>
        <family val="2"/>
      </rPr>
      <t>dwt</t>
    </r>
    <r>
      <rPr>
        <sz val="10"/>
        <color theme="1"/>
        <rFont val="Arial"/>
        <family val="2"/>
      </rPr>
      <t>PE</t>
    </r>
    <r>
      <rPr>
        <vertAlign val="superscript"/>
        <sz val="10"/>
        <rFont val="Arial"/>
        <family val="2"/>
      </rPr>
      <t>-1</t>
    </r>
    <r>
      <rPr>
        <sz val="10"/>
        <color theme="1"/>
        <rFont val="Arial"/>
        <family val="2"/>
      </rPr>
      <t xml:space="preserve"> d</t>
    </r>
    <r>
      <rPr>
        <vertAlign val="superscript"/>
        <sz val="10"/>
        <rFont val="Arial"/>
        <family val="2"/>
      </rPr>
      <t>-1</t>
    </r>
  </si>
  <si>
    <t>Biodegradation</t>
  </si>
  <si>
    <t>Biodegradation method selected</t>
  </si>
  <si>
    <t>OECD 301 series, 310, 302 series</t>
  </si>
  <si>
    <t>Biodegradation constant</t>
  </si>
  <si>
    <t>0</t>
  </si>
  <si>
    <t>hr-1</t>
  </si>
  <si>
    <t>Biodegradation constant used (temp. corrected)</t>
  </si>
  <si>
    <t>Temperature for determining biodegradation constant</t>
  </si>
  <si>
    <t>Biodegradation applies to</t>
  </si>
  <si>
    <t>Aqueous phase</t>
  </si>
  <si>
    <t>Emission scenario</t>
  </si>
  <si>
    <t>Temperature environment</t>
  </si>
  <si>
    <t>Wind speed</t>
  </si>
  <si>
    <t>m/s</t>
  </si>
  <si>
    <t>Number of inhabitants</t>
  </si>
  <si>
    <t>Person</t>
  </si>
  <si>
    <t>Emission rate chemical</t>
  </si>
  <si>
    <t>kg/d</t>
  </si>
  <si>
    <t>Output</t>
  </si>
  <si>
    <t>Elimination percentages</t>
  </si>
  <si>
    <t>Elimination in the primary settler</t>
  </si>
  <si>
    <t xml:space="preserve">              Volatilization</t>
  </si>
  <si>
    <t>%</t>
  </si>
  <si>
    <t xml:space="preserve">              Via primary sludge</t>
  </si>
  <si>
    <t xml:space="preserve">              Total</t>
  </si>
  <si>
    <t>Elimination in the aerator</t>
  </si>
  <si>
    <t xml:space="preserve">              Stripping</t>
  </si>
  <si>
    <t xml:space="preserve">              Biodegradation</t>
  </si>
  <si>
    <t>Elimination in the solids liquid separator</t>
  </si>
  <si>
    <t xml:space="preserve">              Via surplus sludge</t>
  </si>
  <si>
    <t>Total elimination from waste water</t>
  </si>
  <si>
    <t>Total emission via effluent</t>
  </si>
  <si>
    <t>Balance</t>
  </si>
  <si>
    <t>Concentrations</t>
  </si>
  <si>
    <t>Air</t>
  </si>
  <si>
    <t>g/m3</t>
  </si>
  <si>
    <t>Combined sludge</t>
  </si>
  <si>
    <t xml:space="preserve">              Primary sludge</t>
  </si>
  <si>
    <t xml:space="preserve">              Surplus sludge</t>
  </si>
  <si>
    <t>Raw sewage</t>
  </si>
  <si>
    <t xml:space="preserve">              Dissolved</t>
  </si>
  <si>
    <t xml:space="preserve">              Associated</t>
  </si>
  <si>
    <t>Settled sewage</t>
  </si>
  <si>
    <t>Mixed liquor</t>
  </si>
  <si>
    <t>Effluent</t>
  </si>
  <si>
    <t>In solids effluent</t>
  </si>
  <si>
    <t>Version</t>
  </si>
  <si>
    <t>Contact</t>
  </si>
  <si>
    <t>simpletreat@rivm.nl</t>
  </si>
  <si>
    <t>Terms of use</t>
  </si>
  <si>
    <t>SimpleTreat© 4 is an application by the National Institute for Public Health and the Environment (RIVM). All rights reserved. This software application is provided free of charge. Changes or additions to the program are striclty prohibited. RIVM is commited to ensuring a flawless and reliable operation of the SimpleTreat model, however errors in the software and the model algorithms can never be excluded completely. Use of the model and application of its outcome are the responsibility of the user. RIVM accepts no liability for any consequences arising from the use of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</si>
</sst>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E+00"/>
    <numFmt numFmtId="165" formatCode="0.0"/>
    <numFmt numFmtId="166" formatCode="0.000E+00"/>
    <numFmt numFmtId="167" formatCode="0.0000"/>
  </numFmts>
  <fonts count="19">
    <font>
      <sz val="11"/>
      <color theme="1"/>
      <name val="Calibri"/>
      <family val="2"/>
      <scheme val="minor"/>
    </font>
    <font>
      <sz val="10"/>
      <color theme="1"/>
      <name val="Times New Roman"/>
      <family val="1"/>
    </font>
    <font>
      <sz val="10"/>
      <color theme="1"/>
      <name val="Arial"/>
      <family val="2"/>
    </font>
    <font>
      <sz val="14"/>
      <color theme="0"/>
      <name val="Arial"/>
      <family val="2"/>
    </font>
    <font>
      <sz val="10"/>
      <color theme="0"/>
      <name val="Arial"/>
      <family val="2"/>
    </font>
    <font>
      <b/>
      <sz val="10"/>
      <color theme="1"/>
      <name val="Arial"/>
      <family val="2"/>
    </font>
    <font>
      <b/>
      <sz val="12"/>
      <color theme="1"/>
      <name val="Arial"/>
      <family val="2"/>
    </font>
    <font>
      <vertAlign val="subscript"/>
      <sz val="10"/>
      <name val="Arial"/>
      <family val="2"/>
    </font>
    <font>
      <vertAlign val="superscript"/>
      <sz val="10"/>
      <name val="Arial"/>
      <family val="2"/>
    </font>
    <font>
      <b/>
      <sz val="11"/>
      <color theme="1"/>
      <name val="Arial"/>
      <family val="2"/>
    </font>
    <font>
      <b/>
      <sz val="10"/>
      <color theme="1"/>
      <name val="Calibri"/>
      <family val="2"/>
      <scheme val="minor"/>
    </font>
    <font>
      <sz val="10"/>
      <color theme="1"/>
      <name val="Calibri"/>
      <family val="2"/>
      <scheme val="minor"/>
    </font>
    <font>
      <u/>
      <sz val="10"/>
      <color theme="10"/>
      <name val="Times New Roman"/>
      <family val="1"/>
    </font>
    <font>
      <sz val="8"/>
      <name val="Calibri"/>
      <family val="2"/>
      <scheme val="minor"/>
    </font>
    <font>
      <u/>
      <sz val="11"/>
      <color theme="10"/>
      <name val="Calibri"/>
      <family val="2"/>
      <scheme val="minor"/>
    </font>
    <font>
      <sz val="14"/>
      <color rgb="FFFF0000"/>
      <name val="Times New Roman"/>
      <family val="1"/>
    </font>
    <font>
      <sz val="16"/>
      <color rgb="FFFF0000"/>
      <name val="Calibri"/>
      <family val="2"/>
      <scheme val="minor"/>
    </font>
    <font>
      <b/>
      <sz val="16"/>
      <color theme="1"/>
      <name val="Times New Roman"/>
      <family val="1"/>
    </font>
    <font>
      <b/>
      <i/>
      <sz val="14"/>
      <color theme="1"/>
      <name val="Times New Roman"/>
      <family val="1"/>
    </font>
  </fonts>
  <fills count="12">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4"/>
        <bgColor indexed="64"/>
      </patternFill>
    </fill>
    <fill>
      <patternFill patternType="solid">
        <fgColor theme="4" tint="0.79995117038483843"/>
        <bgColor indexed="64"/>
      </patternFill>
    </fill>
    <fill>
      <patternFill patternType="solid">
        <fgColor theme="0" tint="-0.14996795556505021"/>
        <bgColor indexed="64"/>
      </patternFill>
    </fill>
    <fill>
      <patternFill patternType="solid">
        <fgColor theme="3" tint="0.79995117038483843"/>
        <bgColor indexed="64"/>
      </patternFill>
    </fill>
    <fill>
      <patternFill patternType="solid">
        <fgColor theme="0"/>
        <bgColor indexed="64"/>
      </patternFill>
    </fill>
    <fill>
      <patternFill patternType="solid">
        <fgColor theme="5" tint="0.39994506668294322"/>
        <bgColor indexed="64"/>
      </patternFill>
    </fill>
    <fill>
      <patternFill patternType="solid">
        <fgColor theme="5" tint="0.79995117038483843"/>
        <bgColor indexed="64"/>
      </patternFill>
    </fill>
    <fill>
      <patternFill patternType="solid">
        <fgColor theme="0" tint="-0.249977111117893"/>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12" fillId="0" borderId="0" applyNumberFormat="0" applyFill="0" applyBorder="0" applyAlignment="0" applyProtection="0"/>
    <xf numFmtId="0" fontId="14" fillId="0" borderId="0" applyNumberFormat="0" applyFill="0" applyBorder="0" applyAlignment="0" applyProtection="0"/>
  </cellStyleXfs>
  <cellXfs count="106">
    <xf numFmtId="0" fontId="0" fillId="0" borderId="0" xfId="0"/>
    <xf numFmtId="0" fontId="0" fillId="0" borderId="0" xfId="0" applyFill="1"/>
    <xf numFmtId="14" fontId="0" fillId="0" borderId="0" xfId="0" applyNumberFormat="1"/>
    <xf numFmtId="0" fontId="0" fillId="0" borderId="0" xfId="0" applyAlignment="1">
      <alignment wrapText="1"/>
    </xf>
    <xf numFmtId="0" fontId="2" fillId="3" borderId="0" xfId="1" applyFont="1" applyFill="1"/>
    <xf numFmtId="0" fontId="2" fillId="0" borderId="0" xfId="1" applyFont="1"/>
    <xf numFmtId="0" fontId="3" fillId="4" borderId="1" xfId="1" applyFont="1" applyFill="1" applyBorder="1"/>
    <xf numFmtId="0" fontId="4" fillId="4" borderId="2" xfId="1" applyFont="1" applyFill="1" applyBorder="1"/>
    <xf numFmtId="0" fontId="4" fillId="4" borderId="3" xfId="1" applyFont="1" applyFill="1" applyBorder="1"/>
    <xf numFmtId="0" fontId="2" fillId="5" borderId="4" xfId="1" applyFont="1" applyFill="1" applyBorder="1"/>
    <xf numFmtId="0" fontId="5" fillId="0" borderId="0" xfId="1" applyFont="1"/>
    <xf numFmtId="0" fontId="2" fillId="0" borderId="5" xfId="1" applyFont="1" applyBorder="1"/>
    <xf numFmtId="0" fontId="2" fillId="5" borderId="6" xfId="1" applyFont="1" applyFill="1" applyBorder="1"/>
    <xf numFmtId="0" fontId="2" fillId="0" borderId="7" xfId="1" applyFont="1" applyBorder="1"/>
    <xf numFmtId="0" fontId="2" fillId="0" borderId="8" xfId="1" applyFont="1" applyBorder="1"/>
    <xf numFmtId="0" fontId="2" fillId="6" borderId="0" xfId="1" applyFont="1" applyFill="1"/>
    <xf numFmtId="0" fontId="6" fillId="7" borderId="0" xfId="1" applyFont="1" applyFill="1"/>
    <xf numFmtId="0" fontId="2" fillId="7" borderId="0" xfId="1" applyFont="1" applyFill="1"/>
    <xf numFmtId="0" fontId="5" fillId="7" borderId="0" xfId="1" applyFont="1" applyFill="1"/>
    <xf numFmtId="0" fontId="2" fillId="5" borderId="9" xfId="1" applyFont="1" applyFill="1" applyBorder="1"/>
    <xf numFmtId="0" fontId="5" fillId="8" borderId="9" xfId="1" applyFont="1" applyFill="1" applyBorder="1"/>
    <xf numFmtId="0" fontId="2" fillId="6" borderId="9" xfId="1" applyFont="1" applyFill="1" applyBorder="1"/>
    <xf numFmtId="0" fontId="2" fillId="5" borderId="9" xfId="1" quotePrefix="1" applyFont="1" applyFill="1" applyBorder="1"/>
    <xf numFmtId="0" fontId="2" fillId="5" borderId="10" xfId="1" applyFont="1" applyFill="1" applyBorder="1"/>
    <xf numFmtId="0" fontId="5" fillId="8" borderId="10" xfId="1" applyFont="1" applyFill="1" applyBorder="1"/>
    <xf numFmtId="0" fontId="2" fillId="6" borderId="10" xfId="1" applyFont="1" applyFill="1" applyBorder="1"/>
    <xf numFmtId="0" fontId="2" fillId="5" borderId="10" xfId="1" quotePrefix="1" applyFont="1" applyFill="1" applyBorder="1"/>
    <xf numFmtId="0" fontId="2" fillId="0" borderId="10" xfId="1" applyFont="1" applyBorder="1"/>
    <xf numFmtId="164" fontId="5" fillId="8" borderId="10" xfId="1" applyNumberFormat="1" applyFont="1" applyFill="1" applyBorder="1"/>
    <xf numFmtId="164" fontId="2" fillId="8" borderId="10" xfId="1" applyNumberFormat="1" applyFont="1" applyFill="1" applyBorder="1"/>
    <xf numFmtId="164" fontId="2" fillId="0" borderId="10" xfId="1" applyNumberFormat="1" applyFont="1" applyBorder="1"/>
    <xf numFmtId="0" fontId="2" fillId="5" borderId="11" xfId="1" applyFont="1" applyFill="1" applyBorder="1"/>
    <xf numFmtId="0" fontId="5" fillId="8" borderId="11" xfId="1" applyFont="1" applyFill="1" applyBorder="1"/>
    <xf numFmtId="164" fontId="2" fillId="8" borderId="11" xfId="1" applyNumberFormat="1" applyFont="1" applyFill="1" applyBorder="1"/>
    <xf numFmtId="0" fontId="2" fillId="8" borderId="9" xfId="1" applyFont="1" applyFill="1" applyBorder="1"/>
    <xf numFmtId="0" fontId="2" fillId="8" borderId="10" xfId="1" applyFont="1" applyFill="1" applyBorder="1"/>
    <xf numFmtId="0" fontId="5" fillId="8" borderId="0" xfId="1" applyFont="1" applyFill="1"/>
    <xf numFmtId="0" fontId="2" fillId="8" borderId="0" xfId="1" applyFont="1" applyFill="1"/>
    <xf numFmtId="0" fontId="1" fillId="0" borderId="0" xfId="1" quotePrefix="1" applyAlignment="1">
      <alignment horizontal="left"/>
    </xf>
    <xf numFmtId="0" fontId="2" fillId="5" borderId="0" xfId="1" applyFont="1" applyFill="1"/>
    <xf numFmtId="0" fontId="2" fillId="5" borderId="0" xfId="1" quotePrefix="1" applyFont="1" applyFill="1"/>
    <xf numFmtId="0" fontId="2" fillId="8" borderId="11" xfId="1" applyFont="1" applyFill="1" applyBorder="1"/>
    <xf numFmtId="0" fontId="6" fillId="9" borderId="0" xfId="1" applyFont="1" applyFill="1"/>
    <xf numFmtId="0" fontId="2" fillId="9" borderId="0" xfId="1" applyFont="1" applyFill="1"/>
    <xf numFmtId="0" fontId="9" fillId="9" borderId="0" xfId="1" applyFont="1" applyFill="1"/>
    <xf numFmtId="0" fontId="5" fillId="9" borderId="0" xfId="1" applyFont="1" applyFill="1"/>
    <xf numFmtId="0" fontId="2" fillId="10" borderId="9" xfId="1" applyFont="1" applyFill="1" applyBorder="1"/>
    <xf numFmtId="2" fontId="2" fillId="8" borderId="9" xfId="1" applyNumberFormat="1" applyFont="1" applyFill="1" applyBorder="1"/>
    <xf numFmtId="0" fontId="2" fillId="10" borderId="9" xfId="1" quotePrefix="1" applyFont="1" applyFill="1" applyBorder="1"/>
    <xf numFmtId="0" fontId="2" fillId="10" borderId="10" xfId="1" applyFont="1" applyFill="1" applyBorder="1"/>
    <xf numFmtId="2" fontId="2" fillId="8" borderId="10" xfId="1" applyNumberFormat="1" applyFont="1" applyFill="1" applyBorder="1"/>
    <xf numFmtId="0" fontId="2" fillId="10" borderId="10" xfId="1" quotePrefix="1" applyFont="1" applyFill="1" applyBorder="1"/>
    <xf numFmtId="0" fontId="2" fillId="10" borderId="11" xfId="1" applyFont="1" applyFill="1" applyBorder="1"/>
    <xf numFmtId="2" fontId="2" fillId="8" borderId="11" xfId="1" applyNumberFormat="1" applyFont="1" applyFill="1" applyBorder="1"/>
    <xf numFmtId="0" fontId="2" fillId="10" borderId="11" xfId="1" quotePrefix="1" applyFont="1" applyFill="1" applyBorder="1"/>
    <xf numFmtId="2" fontId="5" fillId="9" borderId="0" xfId="1" applyNumberFormat="1" applyFont="1" applyFill="1"/>
    <xf numFmtId="2" fontId="5" fillId="8" borderId="10" xfId="1" applyNumberFormat="1" applyFont="1" applyFill="1" applyBorder="1"/>
    <xf numFmtId="2" fontId="5" fillId="8" borderId="11" xfId="1" applyNumberFormat="1" applyFont="1" applyFill="1" applyBorder="1"/>
    <xf numFmtId="11" fontId="2" fillId="8" borderId="10" xfId="1" applyNumberFormat="1" applyFont="1" applyFill="1" applyBorder="1"/>
    <xf numFmtId="11" fontId="2" fillId="2" borderId="10" xfId="1" applyNumberFormat="1" applyFont="1" applyFill="1" applyBorder="1"/>
    <xf numFmtId="0" fontId="10" fillId="0" borderId="0" xfId="1" applyFont="1" applyAlignment="1">
      <alignment horizontal="center"/>
    </xf>
    <xf numFmtId="0" fontId="11" fillId="11" borderId="12" xfId="1" applyFont="1" applyFill="1" applyBorder="1" applyAlignment="1">
      <alignment horizontal="center"/>
    </xf>
    <xf numFmtId="0" fontId="10" fillId="11" borderId="13" xfId="1" applyFont="1" applyFill="1" applyBorder="1" applyAlignment="1">
      <alignment horizontal="center"/>
    </xf>
    <xf numFmtId="0" fontId="11" fillId="0" borderId="0" xfId="1" applyFont="1" applyAlignment="1">
      <alignment horizontal="center"/>
    </xf>
    <xf numFmtId="0" fontId="11" fillId="0" borderId="14" xfId="1" applyFont="1" applyBorder="1" applyAlignment="1">
      <alignment horizontal="center"/>
    </xf>
    <xf numFmtId="0" fontId="11" fillId="0" borderId="12" xfId="1" applyFont="1" applyBorder="1" applyAlignment="1">
      <alignment horizontal="center"/>
    </xf>
    <xf numFmtId="0" fontId="11" fillId="0" borderId="15" xfId="1" applyFont="1" applyBorder="1" applyAlignment="1">
      <alignment horizontal="center"/>
    </xf>
    <xf numFmtId="0" fontId="11" fillId="0" borderId="16" xfId="1" applyFont="1" applyBorder="1" applyAlignment="1">
      <alignment horizontal="center"/>
    </xf>
    <xf numFmtId="0" fontId="11" fillId="2" borderId="12" xfId="1" applyFont="1" applyFill="1" applyBorder="1" applyAlignment="1">
      <alignment horizontal="center"/>
    </xf>
    <xf numFmtId="0" fontId="10" fillId="11" borderId="12" xfId="1" applyFont="1" applyFill="1" applyBorder="1" applyAlignment="1">
      <alignment horizontal="center"/>
    </xf>
    <xf numFmtId="0" fontId="10" fillId="11" borderId="17" xfId="1" applyFont="1" applyFill="1" applyBorder="1" applyAlignment="1">
      <alignment horizontal="center"/>
    </xf>
    <xf numFmtId="165" fontId="11" fillId="2" borderId="19" xfId="1" applyNumberFormat="1" applyFont="1" applyFill="1" applyBorder="1" applyAlignment="1">
      <alignment horizontal="center"/>
    </xf>
    <xf numFmtId="0" fontId="10" fillId="11" borderId="18" xfId="1" applyFont="1" applyFill="1" applyBorder="1" applyAlignment="1">
      <alignment horizontal="center"/>
    </xf>
    <xf numFmtId="0" fontId="11" fillId="0" borderId="19" xfId="1" applyFont="1" applyBorder="1" applyAlignment="1">
      <alignment horizontal="center"/>
    </xf>
    <xf numFmtId="2" fontId="11" fillId="2" borderId="16" xfId="1" applyNumberFormat="1" applyFont="1" applyFill="1" applyBorder="1" applyAlignment="1">
      <alignment horizontal="center"/>
    </xf>
    <xf numFmtId="0" fontId="1" fillId="0" borderId="0" xfId="1"/>
    <xf numFmtId="0" fontId="10" fillId="11" borderId="20" xfId="1" applyFont="1" applyFill="1" applyBorder="1" applyAlignment="1">
      <alignment horizontal="center"/>
    </xf>
    <xf numFmtId="0" fontId="11" fillId="11" borderId="13" xfId="1" applyFont="1" applyFill="1" applyBorder="1" applyAlignment="1">
      <alignment horizontal="center"/>
    </xf>
    <xf numFmtId="3" fontId="11" fillId="2" borderId="12" xfId="1" applyNumberFormat="1" applyFont="1" applyFill="1" applyBorder="1" applyAlignment="1">
      <alignment horizontal="center"/>
    </xf>
    <xf numFmtId="0" fontId="11" fillId="0" borderId="18" xfId="1" applyFont="1" applyBorder="1" applyAlignment="1">
      <alignment horizontal="center"/>
    </xf>
    <xf numFmtId="166" fontId="11" fillId="0" borderId="16" xfId="1" applyNumberFormat="1" applyFont="1" applyBorder="1" applyAlignment="1">
      <alignment horizontal="center"/>
    </xf>
    <xf numFmtId="167" fontId="11" fillId="2" borderId="16" xfId="1" applyNumberFormat="1" applyFont="1" applyFill="1" applyBorder="1" applyAlignment="1">
      <alignment horizontal="center"/>
    </xf>
    <xf numFmtId="0" fontId="10" fillId="11" borderId="17" xfId="1" applyFont="1" applyFill="1" applyBorder="1" applyAlignment="1">
      <alignment horizontal="center" wrapText="1"/>
    </xf>
    <xf numFmtId="0" fontId="12" fillId="0" borderId="0" xfId="2"/>
    <xf numFmtId="0" fontId="5" fillId="0" borderId="0" xfId="1" applyFont="1" applyAlignment="1">
      <alignment vertical="top"/>
    </xf>
    <xf numFmtId="0" fontId="2" fillId="0" borderId="0" xfId="1" applyFont="1" applyAlignment="1">
      <alignment wrapText="1"/>
    </xf>
    <xf numFmtId="2" fontId="0" fillId="0" borderId="0" xfId="0" applyNumberFormat="1"/>
    <xf numFmtId="167" fontId="0" fillId="0" borderId="0" xfId="0" applyNumberFormat="1"/>
    <xf numFmtId="0" fontId="0" fillId="2" borderId="0" xfId="0" applyFill="1"/>
    <xf numFmtId="167" fontId="0" fillId="0" borderId="0" xfId="0" applyNumberFormat="1" applyAlignment="1">
      <alignment horizontal="center" vertical="center"/>
    </xf>
    <xf numFmtId="167" fontId="0" fillId="2" borderId="0" xfId="0" applyNumberFormat="1" applyFill="1" applyAlignment="1">
      <alignment horizontal="center" vertical="center"/>
    </xf>
    <xf numFmtId="167" fontId="0" fillId="0" borderId="0" xfId="0" applyNumberFormat="1" applyFill="1" applyAlignment="1">
      <alignment horizontal="center"/>
    </xf>
    <xf numFmtId="0" fontId="0" fillId="0" borderId="0" xfId="0" applyAlignment="1">
      <alignment horizontal="left" vertical="center" wrapText="1"/>
    </xf>
    <xf numFmtId="0" fontId="0" fillId="0" borderId="0" xfId="0" applyAlignment="1">
      <alignment vertical="center"/>
    </xf>
    <xf numFmtId="0" fontId="14" fillId="0" borderId="0" xfId="3"/>
    <xf numFmtId="0" fontId="16" fillId="0" borderId="0" xfId="0" applyFont="1" applyAlignment="1">
      <alignment horizontal="center" vertical="center" wrapText="1"/>
    </xf>
    <xf numFmtId="0" fontId="0" fillId="0" borderId="0" xfId="0" applyAlignment="1">
      <alignment horizontal="left" vertical="center"/>
    </xf>
    <xf numFmtId="17" fontId="15" fillId="0" borderId="0" xfId="0" quotePrefix="1" applyNumberFormat="1" applyFont="1" applyFill="1" applyAlignment="1">
      <alignment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17" fontId="18" fillId="0" borderId="0" xfId="0" quotePrefix="1" applyNumberFormat="1" applyFont="1" applyFill="1" applyAlignment="1">
      <alignment horizontal="center"/>
    </xf>
    <xf numFmtId="0" fontId="18" fillId="0" borderId="0" xfId="0" quotePrefix="1" applyFont="1" applyFill="1" applyAlignment="1">
      <alignment horizontal="center"/>
    </xf>
    <xf numFmtId="0" fontId="17" fillId="0" borderId="0" xfId="0" applyFont="1" applyAlignment="1">
      <alignment horizontal="center" vertical="center"/>
    </xf>
    <xf numFmtId="0" fontId="0" fillId="0" borderId="0" xfId="0" applyAlignment="1">
      <alignment horizontal="left" wrapText="1"/>
    </xf>
    <xf numFmtId="0" fontId="0" fillId="0" borderId="0" xfId="0" applyAlignment="1">
      <alignment horizontal="left" vertical="center"/>
    </xf>
  </cellXfs>
  <cellStyles count="4">
    <cellStyle name="Hyperlink" xfId="3" builtinId="8"/>
    <cellStyle name="Hyperlink 2" xfId="2" xr:uid="{60B97602-A584-497D-AE56-CE1F7E1C881B}"/>
    <cellStyle name="Normal" xfId="0" builtinId="0"/>
    <cellStyle name="Normal 2" xfId="1" xr:uid="{85650526-5E4D-4F22-9516-612C2B77D6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my.sharepoint.com/personal/amati_andrea_epa_gov/Documents/ATSA/OPPT-ECRAD/Risk%20Evaluation/Next%2020/Flame%20Retardants/TCEP/Modeling/SimpleTreat%20Municipal.xlsx" TargetMode="External"/><Relationship Id="rId1" Type="http://schemas.openxmlformats.org/officeDocument/2006/relationships/externalLinkPath" Target="https://usepa-my.sharepoint.com/personal/amati_andrea_epa_gov/Documents/ATSA/OPPT-ECRAD/Risk%20Evaluation/Next%2020/Flame%20Retardants/TCEP/Modeling/SimpleTreat%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and results"/>
      <sheetName val="Abou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ab.epa.gov/ords/sab/f?p=100:18:7435319323204:::RP,18:P18_ID:26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impletreat@rivm.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0812-8C88-42DB-8DF8-66B37A21C730}">
  <dimension ref="B2:F16"/>
  <sheetViews>
    <sheetView workbookViewId="0">
      <selection activeCell="J16" sqref="J16"/>
    </sheetView>
  </sheetViews>
  <sheetFormatPr defaultRowHeight="15"/>
  <sheetData>
    <row r="2" spans="2:6" ht="15" customHeight="1">
      <c r="B2" s="99"/>
      <c r="C2" s="99"/>
      <c r="D2" s="99"/>
      <c r="E2" s="99"/>
      <c r="F2" s="99"/>
    </row>
    <row r="3" spans="2:6" ht="15" customHeight="1">
      <c r="B3" s="99"/>
      <c r="C3" s="99"/>
      <c r="D3" s="99"/>
      <c r="E3" s="99"/>
      <c r="F3" s="99"/>
    </row>
    <row r="4" spans="2:6" ht="21" customHeight="1">
      <c r="B4" s="95"/>
      <c r="C4" s="95"/>
      <c r="D4" s="95"/>
      <c r="E4" s="95"/>
      <c r="F4" s="95"/>
    </row>
    <row r="5" spans="2:6" ht="15" customHeight="1">
      <c r="B5" s="97"/>
      <c r="C5" s="98"/>
      <c r="D5" s="98"/>
      <c r="E5" s="98"/>
      <c r="F5" s="98"/>
    </row>
    <row r="6" spans="2:6" ht="15" customHeight="1">
      <c r="B6" s="100" t="s">
        <v>0</v>
      </c>
      <c r="C6" s="100"/>
      <c r="D6" s="100"/>
      <c r="E6" s="100"/>
      <c r="F6" s="100"/>
    </row>
    <row r="7" spans="2:6" ht="15" customHeight="1">
      <c r="B7" s="100"/>
      <c r="C7" s="100"/>
      <c r="D7" s="100"/>
      <c r="E7" s="100"/>
      <c r="F7" s="100"/>
    </row>
    <row r="8" spans="2:6" ht="15" customHeight="1">
      <c r="B8" s="100"/>
      <c r="C8" s="100"/>
      <c r="D8" s="100"/>
      <c r="E8" s="100"/>
      <c r="F8" s="100"/>
    </row>
    <row r="9" spans="2:6" ht="15" customHeight="1">
      <c r="B9" s="100"/>
      <c r="C9" s="100"/>
      <c r="D9" s="100"/>
      <c r="E9" s="100"/>
      <c r="F9" s="100"/>
    </row>
    <row r="12" spans="2:6" ht="75.75" customHeight="1">
      <c r="B12" s="100" t="s">
        <v>1</v>
      </c>
      <c r="C12" s="100"/>
      <c r="D12" s="100"/>
      <c r="E12" s="100"/>
      <c r="F12" s="100"/>
    </row>
    <row r="14" spans="2:6" ht="20.25">
      <c r="B14" s="103" t="s">
        <v>2</v>
      </c>
      <c r="C14" s="103"/>
      <c r="D14" s="103"/>
      <c r="E14" s="103"/>
      <c r="F14" s="103"/>
    </row>
    <row r="16" spans="2:6" ht="19.5">
      <c r="B16" s="101" t="s">
        <v>3</v>
      </c>
      <c r="C16" s="102"/>
      <c r="D16" s="102"/>
      <c r="E16" s="102"/>
      <c r="F16" s="102"/>
    </row>
  </sheetData>
  <sheetProtection algorithmName="SHA-512" hashValue="gDIRa5+WCK1wU/Zd3cUaoQwNhmkKOSjfpSBvSmchLbn9uC6BWP/XP3JNKjbzh2tz/jbx07Ito1bw6o+AtKYWwQ==" saltValue="q8K3kcqlYLqy0i2o5u96QA==" spinCount="100000" sheet="1" objects="1" scenarios="1" formatCells="0" formatColumns="0" formatRows="0"/>
  <mergeCells count="4">
    <mergeCell ref="B6:F9"/>
    <mergeCell ref="B16:F16"/>
    <mergeCell ref="B12:F12"/>
    <mergeCell ref="B14:F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848B-4F3F-4FC3-94AC-C59C3C624E87}">
  <sheetPr codeName="Sheet1"/>
  <dimension ref="A1:E28"/>
  <sheetViews>
    <sheetView workbookViewId="0">
      <selection activeCell="F17" sqref="F17"/>
    </sheetView>
  </sheetViews>
  <sheetFormatPr defaultRowHeight="15"/>
  <cols>
    <col min="1" max="1" width="18.5703125" bestFit="1" customWidth="1"/>
    <col min="2" max="2" width="32.140625" customWidth="1"/>
    <col min="3" max="3" width="89" customWidth="1"/>
    <col min="5" max="5" width="55.28515625" customWidth="1"/>
  </cols>
  <sheetData>
    <row r="1" spans="1:5">
      <c r="A1" t="s">
        <v>4</v>
      </c>
      <c r="B1" s="2">
        <v>45421</v>
      </c>
    </row>
    <row r="2" spans="1:5">
      <c r="A2" t="s">
        <v>5</v>
      </c>
    </row>
    <row r="3" spans="1:5">
      <c r="A3" s="94" t="s">
        <v>6</v>
      </c>
    </row>
    <row r="4" spans="1:5" ht="24.75" customHeight="1"/>
    <row r="5" spans="1:5" ht="32.25" customHeight="1">
      <c r="A5" t="s">
        <v>7</v>
      </c>
      <c r="B5" s="104" t="s">
        <v>8</v>
      </c>
      <c r="C5" s="104"/>
      <c r="D5" s="104"/>
      <c r="E5" s="104"/>
    </row>
    <row r="6" spans="1:5">
      <c r="A6" t="s">
        <v>9</v>
      </c>
    </row>
    <row r="7" spans="1:5">
      <c r="A7" t="s">
        <v>10</v>
      </c>
      <c r="B7" t="s">
        <v>11</v>
      </c>
    </row>
    <row r="8" spans="1:5" ht="30">
      <c r="B8" s="105" t="s">
        <v>12</v>
      </c>
      <c r="C8" s="105" t="s">
        <v>13</v>
      </c>
      <c r="D8" t="s">
        <v>14</v>
      </c>
      <c r="E8" s="3" t="s">
        <v>15</v>
      </c>
    </row>
    <row r="9" spans="1:5" ht="45">
      <c r="B9" s="105"/>
      <c r="C9" s="105"/>
      <c r="D9" t="s">
        <v>16</v>
      </c>
      <c r="E9" s="3" t="s">
        <v>17</v>
      </c>
    </row>
    <row r="10" spans="1:5">
      <c r="B10" s="93" t="s">
        <v>18</v>
      </c>
      <c r="C10" s="96" t="s">
        <v>19</v>
      </c>
    </row>
    <row r="11" spans="1:5">
      <c r="B11" s="93" t="s">
        <v>20</v>
      </c>
      <c r="C11" s="96"/>
    </row>
    <row r="12" spans="1:5">
      <c r="B12" s="93" t="s">
        <v>21</v>
      </c>
      <c r="C12" s="96"/>
    </row>
    <row r="13" spans="1:5" ht="60">
      <c r="B13" s="93" t="s">
        <v>22</v>
      </c>
      <c r="C13" s="92" t="s">
        <v>23</v>
      </c>
    </row>
    <row r="14" spans="1:5">
      <c r="B14" s="93" t="s">
        <v>24</v>
      </c>
      <c r="C14" s="96" t="s">
        <v>25</v>
      </c>
    </row>
    <row r="15" spans="1:5">
      <c r="B15" s="93" t="s">
        <v>26</v>
      </c>
      <c r="C15" s="96" t="s">
        <v>27</v>
      </c>
    </row>
    <row r="16" spans="1:5">
      <c r="B16" s="93" t="s">
        <v>28</v>
      </c>
      <c r="C16" s="96" t="s">
        <v>27</v>
      </c>
    </row>
    <row r="17" spans="1:3">
      <c r="B17" s="93" t="s">
        <v>29</v>
      </c>
      <c r="C17" s="96" t="s">
        <v>30</v>
      </c>
    </row>
    <row r="18" spans="1:3">
      <c r="B18" s="93" t="s">
        <v>31</v>
      </c>
      <c r="C18" s="96" t="s">
        <v>32</v>
      </c>
    </row>
    <row r="19" spans="1:3" ht="60">
      <c r="B19" s="93" t="s">
        <v>33</v>
      </c>
      <c r="C19" s="92" t="s">
        <v>34</v>
      </c>
    </row>
    <row r="20" spans="1:3">
      <c r="B20" s="93" t="s">
        <v>35</v>
      </c>
      <c r="C20" s="96"/>
    </row>
    <row r="21" spans="1:3">
      <c r="B21" s="93" t="s">
        <v>36</v>
      </c>
      <c r="C21" s="96"/>
    </row>
    <row r="24" spans="1:3">
      <c r="A24" t="s">
        <v>37</v>
      </c>
      <c r="B24" s="93" t="s">
        <v>38</v>
      </c>
    </row>
    <row r="25" spans="1:3">
      <c r="A25">
        <v>0.75</v>
      </c>
      <c r="B25" s="93" t="s">
        <v>39</v>
      </c>
    </row>
    <row r="26" spans="1:3">
      <c r="A26">
        <v>0.2</v>
      </c>
      <c r="B26" s="93" t="s">
        <v>40</v>
      </c>
    </row>
    <row r="27" spans="1:3">
      <c r="A27">
        <v>7.0000000000000007E-2</v>
      </c>
      <c r="B27" s="93" t="s">
        <v>41</v>
      </c>
    </row>
    <row r="28" spans="1:3">
      <c r="A28" t="s">
        <v>42</v>
      </c>
      <c r="B28" s="93" t="s">
        <v>43</v>
      </c>
    </row>
  </sheetData>
  <sheetProtection algorithmName="SHA-512" hashValue="3caotN3EvTn+N4MeMTrMmLODLEvTpkU8Vj7zD3MDTrMSHC3yuKAM2o/hveaK6qEqY1GCekwN955Cj2MvJ0858g==" saltValue="Q3XVxsEvYAGsPCzUW7DnRQ==" spinCount="100000" sheet="1" objects="1" scenarios="1" formatCells="0" formatColumns="0" formatRows="0"/>
  <mergeCells count="3">
    <mergeCell ref="B5:E5"/>
    <mergeCell ref="B8:B9"/>
    <mergeCell ref="C8:C9"/>
  </mergeCells>
  <hyperlinks>
    <hyperlink ref="A3" r:id="rId1" display="https://sab.epa.gov/ords/sab/f?p=100:18:7435319323204:::RP,18:P18_ID:2610" xr:uid="{3BD36580-2B60-4307-BF4C-B65CF239421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1339-DD5A-453F-BE32-039C5E084CF5}">
  <sheetPr codeName="Sheet2"/>
  <dimension ref="A1:M33"/>
  <sheetViews>
    <sheetView workbookViewId="0">
      <selection activeCell="I25" sqref="I25"/>
    </sheetView>
  </sheetViews>
  <sheetFormatPr defaultRowHeight="15"/>
  <cols>
    <col min="5" max="5" width="14.7109375" bestFit="1" customWidth="1"/>
    <col min="7" max="7" width="24.42578125" customWidth="1"/>
    <col min="9" max="9" width="10.5703125" bestFit="1" customWidth="1"/>
    <col min="11" max="11" width="24.5703125" bestFit="1" customWidth="1"/>
    <col min="12" max="12" width="42.85546875" bestFit="1" customWidth="1"/>
    <col min="13" max="13" width="43.5703125" customWidth="1"/>
  </cols>
  <sheetData>
    <row r="1" spans="1:13">
      <c r="A1" t="s">
        <v>12</v>
      </c>
      <c r="B1" t="s">
        <v>18</v>
      </c>
      <c r="C1" t="s">
        <v>20</v>
      </c>
      <c r="D1" t="s">
        <v>21</v>
      </c>
      <c r="E1" t="s">
        <v>22</v>
      </c>
      <c r="F1" t="s">
        <v>24</v>
      </c>
      <c r="G1" t="s">
        <v>26</v>
      </c>
      <c r="H1" t="s">
        <v>28</v>
      </c>
      <c r="I1" t="s">
        <v>29</v>
      </c>
      <c r="J1" t="s">
        <v>31</v>
      </c>
      <c r="K1" t="s">
        <v>33</v>
      </c>
      <c r="L1" t="s">
        <v>35</v>
      </c>
      <c r="M1" t="s">
        <v>36</v>
      </c>
    </row>
    <row r="2" spans="1:13">
      <c r="A2" t="s">
        <v>14</v>
      </c>
      <c r="B2" t="s">
        <v>44</v>
      </c>
      <c r="C2">
        <v>115968</v>
      </c>
      <c r="D2" t="s">
        <v>45</v>
      </c>
      <c r="E2" t="s">
        <v>46</v>
      </c>
      <c r="F2" t="s">
        <v>47</v>
      </c>
      <c r="G2" t="s">
        <v>48</v>
      </c>
      <c r="H2">
        <v>2.05687494167495E-10</v>
      </c>
      <c r="I2" s="89">
        <v>1.53718491891136E-2</v>
      </c>
      <c r="J2" t="s">
        <v>49</v>
      </c>
      <c r="K2" t="s">
        <v>50</v>
      </c>
      <c r="L2" s="86">
        <v>7.4297584777019948E-2</v>
      </c>
      <c r="M2">
        <v>2.08</v>
      </c>
    </row>
    <row r="3" spans="1:13">
      <c r="A3" t="s">
        <v>14</v>
      </c>
      <c r="B3" t="s">
        <v>44</v>
      </c>
      <c r="C3">
        <v>115968</v>
      </c>
      <c r="D3" t="s">
        <v>45</v>
      </c>
      <c r="E3" t="s">
        <v>51</v>
      </c>
      <c r="F3" t="s">
        <v>47</v>
      </c>
      <c r="G3" t="s">
        <v>48</v>
      </c>
      <c r="H3">
        <v>4.3331498771285698E-9</v>
      </c>
      <c r="I3" s="89">
        <v>1.53718491891136E-2</v>
      </c>
      <c r="J3" t="s">
        <v>49</v>
      </c>
      <c r="K3" t="s">
        <v>50</v>
      </c>
      <c r="L3" s="86">
        <v>7.4297584777019948E-2</v>
      </c>
      <c r="M3">
        <v>2.08</v>
      </c>
    </row>
    <row r="4" spans="1:13">
      <c r="A4" t="s">
        <v>14</v>
      </c>
      <c r="B4" t="s">
        <v>52</v>
      </c>
      <c r="C4">
        <v>115968</v>
      </c>
      <c r="D4" t="s">
        <v>45</v>
      </c>
      <c r="E4" t="s">
        <v>46</v>
      </c>
      <c r="F4" t="s">
        <v>47</v>
      </c>
      <c r="G4" t="s">
        <v>48</v>
      </c>
      <c r="H4">
        <v>5.6520393142300605E-10</v>
      </c>
      <c r="I4" s="89">
        <v>4.22399506109669E-2</v>
      </c>
      <c r="J4" t="s">
        <v>49</v>
      </c>
      <c r="K4" t="s">
        <v>53</v>
      </c>
      <c r="L4" s="86">
        <v>0.2</v>
      </c>
      <c r="M4">
        <v>5.95</v>
      </c>
    </row>
    <row r="5" spans="1:13">
      <c r="A5" t="s">
        <v>14</v>
      </c>
      <c r="B5" t="s">
        <v>52</v>
      </c>
      <c r="C5">
        <v>115968</v>
      </c>
      <c r="D5" t="s">
        <v>45</v>
      </c>
      <c r="E5" t="s">
        <v>51</v>
      </c>
      <c r="F5" t="s">
        <v>47</v>
      </c>
      <c r="G5" t="s">
        <v>48</v>
      </c>
      <c r="H5">
        <v>1.1906962821978E-8</v>
      </c>
      <c r="I5" s="89">
        <v>4.22399506109669E-2</v>
      </c>
      <c r="J5" t="s">
        <v>49</v>
      </c>
      <c r="K5" t="s">
        <v>53</v>
      </c>
      <c r="L5" s="86">
        <v>0.2</v>
      </c>
      <c r="M5">
        <v>5.95</v>
      </c>
    </row>
    <row r="6" spans="1:13">
      <c r="A6" t="s">
        <v>14</v>
      </c>
      <c r="B6" t="s">
        <v>44</v>
      </c>
      <c r="C6">
        <v>115968</v>
      </c>
      <c r="D6" t="s">
        <v>45</v>
      </c>
      <c r="E6" t="s">
        <v>46</v>
      </c>
      <c r="F6" t="s">
        <v>47</v>
      </c>
      <c r="G6" t="s">
        <v>48</v>
      </c>
      <c r="H6">
        <v>5.88384899181055E-10</v>
      </c>
      <c r="I6" s="89">
        <v>4.3972357055397003E-2</v>
      </c>
      <c r="J6" t="s">
        <v>49</v>
      </c>
      <c r="K6" t="s">
        <v>53</v>
      </c>
      <c r="L6" s="86">
        <v>0.2</v>
      </c>
      <c r="M6">
        <v>5.95</v>
      </c>
    </row>
    <row r="7" spans="1:13">
      <c r="A7" t="s">
        <v>14</v>
      </c>
      <c r="B7" t="s">
        <v>44</v>
      </c>
      <c r="C7">
        <v>115968</v>
      </c>
      <c r="D7" t="s">
        <v>45</v>
      </c>
      <c r="E7" t="s">
        <v>51</v>
      </c>
      <c r="F7" t="s">
        <v>47</v>
      </c>
      <c r="G7" t="s">
        <v>48</v>
      </c>
      <c r="H7">
        <v>1.2395308542747601E-8</v>
      </c>
      <c r="I7" s="89">
        <v>4.3972357055397003E-2</v>
      </c>
      <c r="J7" t="s">
        <v>49</v>
      </c>
      <c r="K7" t="s">
        <v>53</v>
      </c>
      <c r="L7" s="86">
        <v>0.2</v>
      </c>
      <c r="M7">
        <v>5.95</v>
      </c>
    </row>
    <row r="8" spans="1:13">
      <c r="A8" t="s">
        <v>14</v>
      </c>
      <c r="B8" t="s">
        <v>54</v>
      </c>
      <c r="C8">
        <v>115968</v>
      </c>
      <c r="D8" t="s">
        <v>45</v>
      </c>
      <c r="E8" t="s">
        <v>46</v>
      </c>
      <c r="F8" t="s">
        <v>47</v>
      </c>
      <c r="G8" t="s">
        <v>48</v>
      </c>
      <c r="H8">
        <v>4.46245492135114E-10</v>
      </c>
      <c r="I8" s="89">
        <v>3.3349710609225598E-2</v>
      </c>
      <c r="J8" t="s">
        <v>49</v>
      </c>
      <c r="K8" t="s">
        <v>53</v>
      </c>
      <c r="L8" s="86">
        <v>0.2</v>
      </c>
      <c r="M8">
        <v>5.95</v>
      </c>
    </row>
    <row r="9" spans="1:13">
      <c r="A9" t="s">
        <v>14</v>
      </c>
      <c r="B9" t="s">
        <v>54</v>
      </c>
      <c r="C9">
        <v>115968</v>
      </c>
      <c r="D9" t="s">
        <v>45</v>
      </c>
      <c r="E9" t="s">
        <v>51</v>
      </c>
      <c r="F9" t="s">
        <v>47</v>
      </c>
      <c r="G9" t="s">
        <v>48</v>
      </c>
      <c r="H9">
        <v>9.4009050343130603E-9</v>
      </c>
      <c r="I9" s="89">
        <v>3.3349710609225598E-2</v>
      </c>
      <c r="J9" t="s">
        <v>49</v>
      </c>
      <c r="K9" t="s">
        <v>53</v>
      </c>
      <c r="L9" s="86">
        <v>0.2</v>
      </c>
      <c r="M9">
        <v>5.95</v>
      </c>
    </row>
    <row r="10" spans="1:13">
      <c r="A10" t="s">
        <v>14</v>
      </c>
      <c r="B10" t="s">
        <v>44</v>
      </c>
      <c r="C10">
        <v>115968</v>
      </c>
      <c r="D10" t="s">
        <v>45</v>
      </c>
      <c r="E10" t="s">
        <v>46</v>
      </c>
      <c r="F10" t="s">
        <v>47</v>
      </c>
      <c r="G10" t="s">
        <v>48</v>
      </c>
      <c r="H10">
        <v>2.20520726919959E-9</v>
      </c>
      <c r="I10" s="89">
        <v>0.164803960056362</v>
      </c>
      <c r="J10" t="s">
        <v>49</v>
      </c>
      <c r="K10" t="s">
        <v>55</v>
      </c>
      <c r="L10" s="86">
        <v>0.7521886960553773</v>
      </c>
      <c r="M10">
        <v>22.3</v>
      </c>
    </row>
    <row r="11" spans="1:13">
      <c r="A11" t="s">
        <v>14</v>
      </c>
      <c r="B11" t="s">
        <v>44</v>
      </c>
      <c r="C11">
        <v>115968</v>
      </c>
      <c r="D11" t="s">
        <v>45</v>
      </c>
      <c r="E11" t="s">
        <v>51</v>
      </c>
      <c r="F11" t="s">
        <v>47</v>
      </c>
      <c r="G11" t="s">
        <v>48</v>
      </c>
      <c r="H11">
        <v>4.6456366471138003E-8</v>
      </c>
      <c r="I11" s="89">
        <v>0.164803960056362</v>
      </c>
      <c r="J11" t="s">
        <v>49</v>
      </c>
      <c r="K11" t="s">
        <v>55</v>
      </c>
      <c r="L11" s="86">
        <v>0.7521886960553773</v>
      </c>
      <c r="M11">
        <v>22.3</v>
      </c>
    </row>
    <row r="12" spans="1:13">
      <c r="A12" t="s">
        <v>16</v>
      </c>
      <c r="B12" t="s">
        <v>44</v>
      </c>
      <c r="C12">
        <v>115968</v>
      </c>
      <c r="D12" t="s">
        <v>45</v>
      </c>
      <c r="E12" t="s">
        <v>46</v>
      </c>
      <c r="F12" t="s">
        <v>47</v>
      </c>
      <c r="G12" t="s">
        <v>48</v>
      </c>
      <c r="H12">
        <v>6.6055634413778198E-10</v>
      </c>
      <c r="I12" s="89">
        <v>4.9366017822792999E-2</v>
      </c>
      <c r="J12" t="s">
        <v>49</v>
      </c>
      <c r="K12" t="s">
        <v>50</v>
      </c>
      <c r="L12" s="86">
        <v>7.4297584777019907E-2</v>
      </c>
      <c r="M12">
        <v>2.08</v>
      </c>
    </row>
    <row r="13" spans="1:13">
      <c r="A13" s="88" t="s">
        <v>16</v>
      </c>
      <c r="B13" t="s">
        <v>44</v>
      </c>
      <c r="C13">
        <v>115968</v>
      </c>
      <c r="D13" t="s">
        <v>45</v>
      </c>
      <c r="E13" t="s">
        <v>51</v>
      </c>
      <c r="F13" t="s">
        <v>47</v>
      </c>
      <c r="G13" t="s">
        <v>48</v>
      </c>
      <c r="H13">
        <v>1.3915720316502599E-8</v>
      </c>
      <c r="I13" s="90">
        <v>4.9366017822792999E-2</v>
      </c>
      <c r="J13" t="s">
        <v>49</v>
      </c>
      <c r="K13" t="s">
        <v>50</v>
      </c>
      <c r="L13" s="86">
        <v>7.4297584777019907E-2</v>
      </c>
      <c r="M13">
        <v>2.08</v>
      </c>
    </row>
    <row r="14" spans="1:13">
      <c r="A14" t="s">
        <v>16</v>
      </c>
      <c r="B14" t="s">
        <v>52</v>
      </c>
      <c r="C14">
        <v>115968</v>
      </c>
      <c r="D14" t="s">
        <v>45</v>
      </c>
      <c r="E14" t="s">
        <v>46</v>
      </c>
      <c r="F14" t="s">
        <v>47</v>
      </c>
      <c r="G14" t="s">
        <v>48</v>
      </c>
      <c r="H14">
        <v>1.51057462946117E-9</v>
      </c>
      <c r="I14" s="89">
        <v>0.112891284358151</v>
      </c>
      <c r="J14" t="s">
        <v>49</v>
      </c>
      <c r="K14" t="s">
        <v>53</v>
      </c>
      <c r="L14" s="86">
        <v>0.2</v>
      </c>
      <c r="M14">
        <v>5.95</v>
      </c>
    </row>
    <row r="15" spans="1:13">
      <c r="A15" t="s">
        <v>16</v>
      </c>
      <c r="B15" t="s">
        <v>52</v>
      </c>
      <c r="C15">
        <v>115968</v>
      </c>
      <c r="D15" t="s">
        <v>45</v>
      </c>
      <c r="E15" t="s">
        <v>51</v>
      </c>
      <c r="F15" t="s">
        <v>47</v>
      </c>
      <c r="G15" t="s">
        <v>48</v>
      </c>
      <c r="H15">
        <v>3.1822772193982E-8</v>
      </c>
      <c r="I15" s="89">
        <v>0.112891284358151</v>
      </c>
      <c r="J15" t="s">
        <v>49</v>
      </c>
      <c r="K15" t="s">
        <v>53</v>
      </c>
      <c r="L15" s="86">
        <v>0.2</v>
      </c>
      <c r="M15">
        <v>5.95</v>
      </c>
    </row>
    <row r="16" spans="1:13">
      <c r="A16" t="s">
        <v>16</v>
      </c>
      <c r="B16" t="s">
        <v>44</v>
      </c>
      <c r="C16">
        <v>115968</v>
      </c>
      <c r="D16" t="s">
        <v>45</v>
      </c>
      <c r="E16" t="s">
        <v>46</v>
      </c>
      <c r="F16" t="s">
        <v>47</v>
      </c>
      <c r="G16" t="s">
        <v>48</v>
      </c>
      <c r="H16">
        <v>1.8895722344325999E-9</v>
      </c>
      <c r="I16" s="89">
        <v>0.141215291368086</v>
      </c>
      <c r="J16" t="s">
        <v>49</v>
      </c>
      <c r="K16" t="s">
        <v>53</v>
      </c>
      <c r="L16" s="86">
        <v>0.2</v>
      </c>
      <c r="M16">
        <v>5.95</v>
      </c>
    </row>
    <row r="17" spans="1:13">
      <c r="A17" s="88" t="s">
        <v>16</v>
      </c>
      <c r="B17" t="s">
        <v>44</v>
      </c>
      <c r="C17">
        <v>115968</v>
      </c>
      <c r="D17" t="s">
        <v>45</v>
      </c>
      <c r="E17" t="s">
        <v>51</v>
      </c>
      <c r="F17" t="s">
        <v>47</v>
      </c>
      <c r="G17" t="s">
        <v>48</v>
      </c>
      <c r="H17">
        <v>3.9806988405380098E-8</v>
      </c>
      <c r="I17" s="90">
        <v>0.141215291368086</v>
      </c>
      <c r="J17" t="s">
        <v>49</v>
      </c>
      <c r="K17" t="s">
        <v>53</v>
      </c>
      <c r="L17" s="86">
        <v>0.2</v>
      </c>
      <c r="M17">
        <v>5.95</v>
      </c>
    </row>
    <row r="18" spans="1:13">
      <c r="A18" t="s">
        <v>16</v>
      </c>
      <c r="B18" t="s">
        <v>54</v>
      </c>
      <c r="C18">
        <v>115968</v>
      </c>
      <c r="D18" t="s">
        <v>45</v>
      </c>
      <c r="E18" t="s">
        <v>46</v>
      </c>
      <c r="F18" t="s">
        <v>47</v>
      </c>
      <c r="G18" t="s">
        <v>48</v>
      </c>
      <c r="H18">
        <v>1.83262969833514E-9</v>
      </c>
      <c r="I18" s="89">
        <v>0.13695974787537801</v>
      </c>
      <c r="J18" t="s">
        <v>49</v>
      </c>
      <c r="K18" t="s">
        <v>53</v>
      </c>
      <c r="L18" s="86">
        <v>0.2</v>
      </c>
      <c r="M18">
        <v>5.95</v>
      </c>
    </row>
    <row r="19" spans="1:13">
      <c r="A19" t="s">
        <v>16</v>
      </c>
      <c r="B19" t="s">
        <v>54</v>
      </c>
      <c r="C19">
        <v>115968</v>
      </c>
      <c r="D19" t="s">
        <v>45</v>
      </c>
      <c r="E19" t="s">
        <v>51</v>
      </c>
      <c r="F19" t="s">
        <v>47</v>
      </c>
      <c r="G19" t="s">
        <v>48</v>
      </c>
      <c r="H19">
        <v>3.8607398978260199E-8</v>
      </c>
      <c r="I19" s="89">
        <v>0.13695974787537801</v>
      </c>
      <c r="J19" t="s">
        <v>49</v>
      </c>
      <c r="K19" t="s">
        <v>53</v>
      </c>
      <c r="L19" s="86">
        <v>0.2</v>
      </c>
      <c r="M19">
        <v>5.95</v>
      </c>
    </row>
    <row r="20" spans="1:13">
      <c r="A20" t="s">
        <v>16</v>
      </c>
      <c r="B20" t="s">
        <v>44</v>
      </c>
      <c r="C20">
        <v>115968</v>
      </c>
      <c r="D20" t="s">
        <v>45</v>
      </c>
      <c r="E20" t="s">
        <v>46</v>
      </c>
      <c r="F20" t="s">
        <v>47</v>
      </c>
      <c r="G20" t="s">
        <v>48</v>
      </c>
      <c r="H20">
        <v>7.0819261895541099E-9</v>
      </c>
      <c r="I20" s="89">
        <v>0.52926067185013703</v>
      </c>
      <c r="J20" t="s">
        <v>49</v>
      </c>
      <c r="K20" t="s">
        <v>55</v>
      </c>
      <c r="L20" s="86">
        <v>0.75218869605537697</v>
      </c>
      <c r="M20">
        <v>22.3</v>
      </c>
    </row>
    <row r="21" spans="1:13">
      <c r="A21" s="88" t="s">
        <v>16</v>
      </c>
      <c r="B21" t="s">
        <v>44</v>
      </c>
      <c r="C21">
        <v>115968</v>
      </c>
      <c r="D21" t="s">
        <v>45</v>
      </c>
      <c r="E21" t="s">
        <v>51</v>
      </c>
      <c r="F21" t="s">
        <v>47</v>
      </c>
      <c r="G21" t="s">
        <v>48</v>
      </c>
      <c r="H21">
        <v>1.4919257839327301E-7</v>
      </c>
      <c r="I21" s="90">
        <v>0.52926067185013703</v>
      </c>
      <c r="J21" t="s">
        <v>49</v>
      </c>
      <c r="K21" t="s">
        <v>55</v>
      </c>
      <c r="L21" s="86">
        <v>0.75218869605537697</v>
      </c>
      <c r="M21">
        <v>22.3</v>
      </c>
    </row>
    <row r="22" spans="1:13">
      <c r="I22" s="87"/>
      <c r="L22" s="86"/>
    </row>
    <row r="23" spans="1:13">
      <c r="G23" s="1" t="s">
        <v>56</v>
      </c>
      <c r="H23" s="1"/>
      <c r="I23" s="91">
        <v>2.32E-4</v>
      </c>
    </row>
    <row r="24" spans="1:13">
      <c r="G24" s="1" t="s">
        <v>57</v>
      </c>
      <c r="H24" s="1"/>
      <c r="I24" s="91">
        <v>2.3480000000000001E-2</v>
      </c>
    </row>
    <row r="25" spans="1:13">
      <c r="G25" s="1" t="s">
        <v>58</v>
      </c>
      <c r="H25" s="1"/>
      <c r="I25" s="91">
        <v>8.6499999999999994E-2</v>
      </c>
    </row>
    <row r="30" spans="1:13">
      <c r="L30" s="86"/>
    </row>
    <row r="31" spans="1:13">
      <c r="L31" s="86"/>
    </row>
    <row r="32" spans="1:13">
      <c r="L32" s="86"/>
    </row>
    <row r="33" spans="12:12">
      <c r="L33" s="86"/>
    </row>
  </sheetData>
  <sheetProtection algorithmName="SHA-512" hashValue="GIgaC+U58uH2p4HvbeeXtCybPs6iigt8tgq7iL/Gu7T6RvXeTNjhX7bTzZ//YD3/95BlSFsrRbOcZW6uR2IreA==" saltValue="JAE9vyDcDKzPYkTfQwKPMg==" spinCount="100000" sheet="1" objects="1" scenarios="1" formatCells="0" formatColumns="0" formatRows="0" sort="0"/>
  <autoFilter ref="A1:M21" xr:uid="{EB1C1339-DD5A-453F-BE32-039C5E084CF5}">
    <sortState xmlns:xlrd2="http://schemas.microsoft.com/office/spreadsheetml/2017/richdata2" ref="A2:M21">
      <sortCondition ref="A1:A21"/>
    </sortState>
  </autoFilter>
  <phoneticPr fontId="1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5E2E-1BC1-4EF7-A690-1BC04405A078}">
  <sheetPr codeName="Sheet5"/>
  <dimension ref="A1:I20"/>
  <sheetViews>
    <sheetView zoomScale="130" zoomScaleNormal="130" workbookViewId="0">
      <selection activeCell="F16" sqref="F16"/>
    </sheetView>
  </sheetViews>
  <sheetFormatPr defaultColWidth="7.5703125" defaultRowHeight="12.75"/>
  <cols>
    <col min="1" max="1" width="7.85546875" style="63" customWidth="1"/>
    <col min="2" max="2" width="13.42578125" style="63" bestFit="1" customWidth="1"/>
    <col min="3" max="3" width="13.85546875" style="63" customWidth="1"/>
    <col min="4" max="4" width="10.7109375" style="63" bestFit="1" customWidth="1"/>
    <col min="5" max="16384" width="7.5703125" style="63"/>
  </cols>
  <sheetData>
    <row r="1" spans="1:9">
      <c r="A1" s="60"/>
      <c r="B1" s="61"/>
      <c r="C1" s="62" t="s">
        <v>59</v>
      </c>
    </row>
    <row r="2" spans="1:9">
      <c r="A2" s="66" t="s">
        <v>45</v>
      </c>
      <c r="B2" s="67"/>
      <c r="C2" s="68">
        <v>285.49</v>
      </c>
    </row>
    <row r="4" spans="1:9">
      <c r="A4" s="69" t="s">
        <v>60</v>
      </c>
      <c r="B4" s="62" t="s">
        <v>61</v>
      </c>
      <c r="C4" s="70" t="s">
        <v>62</v>
      </c>
    </row>
    <row r="5" spans="1:9">
      <c r="A5" s="66" t="s">
        <v>45</v>
      </c>
      <c r="B5" s="67">
        <v>1.78</v>
      </c>
      <c r="C5" s="71">
        <f>10^B5</f>
        <v>60.255958607435822</v>
      </c>
    </row>
    <row r="7" spans="1:9">
      <c r="A7" s="69" t="s">
        <v>60</v>
      </c>
      <c r="B7" s="69" t="s">
        <v>63</v>
      </c>
      <c r="C7" s="69" t="s">
        <v>64</v>
      </c>
      <c r="D7" s="69" t="s">
        <v>65</v>
      </c>
      <c r="E7" s="72" t="s">
        <v>66</v>
      </c>
    </row>
    <row r="8" spans="1:9">
      <c r="A8" s="67" t="s">
        <v>45</v>
      </c>
      <c r="B8" s="67">
        <v>6.13E-2</v>
      </c>
      <c r="C8" s="74">
        <f>B8*133.3</f>
        <v>8.1712900000000008</v>
      </c>
      <c r="D8" s="67">
        <v>25</v>
      </c>
      <c r="E8" s="73">
        <f>D8+273.15</f>
        <v>298.14999999999998</v>
      </c>
      <c r="H8" s="75"/>
      <c r="I8" s="75"/>
    </row>
    <row r="9" spans="1:9">
      <c r="H9" s="75"/>
      <c r="I9" s="75"/>
    </row>
    <row r="10" spans="1:9">
      <c r="A10" s="76" t="s">
        <v>60</v>
      </c>
      <c r="B10" s="77"/>
      <c r="C10" s="62" t="s">
        <v>67</v>
      </c>
      <c r="D10" s="69" t="s">
        <v>65</v>
      </c>
      <c r="E10" s="72" t="s">
        <v>66</v>
      </c>
      <c r="H10" s="75"/>
      <c r="I10" s="75"/>
    </row>
    <row r="11" spans="1:9">
      <c r="A11" s="64" t="s">
        <v>45</v>
      </c>
      <c r="B11" s="65"/>
      <c r="C11" s="78">
        <v>7820</v>
      </c>
      <c r="D11" s="65">
        <v>20</v>
      </c>
      <c r="E11" s="79">
        <f>D11+273.15</f>
        <v>293.14999999999998</v>
      </c>
    </row>
    <row r="13" spans="1:9">
      <c r="A13" s="69" t="s">
        <v>60</v>
      </c>
      <c r="B13" s="69" t="s">
        <v>68</v>
      </c>
      <c r="C13" s="69" t="s">
        <v>69</v>
      </c>
      <c r="D13" s="72" t="s">
        <v>65</v>
      </c>
      <c r="E13" s="72" t="s">
        <v>66</v>
      </c>
    </row>
    <row r="14" spans="1:9">
      <c r="A14" s="67" t="s">
        <v>45</v>
      </c>
      <c r="B14" s="80">
        <v>2.9450000000000002E-6</v>
      </c>
      <c r="C14" s="81">
        <f>B14*101325</f>
        <v>0.29840212500000002</v>
      </c>
      <c r="D14" s="73">
        <v>25</v>
      </c>
      <c r="E14" s="73">
        <f>D14+273.15</f>
        <v>298.14999999999998</v>
      </c>
    </row>
    <row r="16" spans="1:9">
      <c r="A16" s="69" t="s">
        <v>60</v>
      </c>
      <c r="B16" s="62" t="s">
        <v>70</v>
      </c>
      <c r="C16" s="70" t="s">
        <v>71</v>
      </c>
    </row>
    <row r="17" spans="1:3">
      <c r="A17" s="65" t="s">
        <v>45</v>
      </c>
      <c r="B17" s="67">
        <v>2.2799999999999998</v>
      </c>
      <c r="C17" s="71">
        <f>10^B17</f>
        <v>190.54607179632481</v>
      </c>
    </row>
    <row r="19" spans="1:3" ht="25.5">
      <c r="A19" s="69" t="s">
        <v>60</v>
      </c>
      <c r="B19" s="82" t="s">
        <v>72</v>
      </c>
      <c r="C19" s="82" t="s">
        <v>73</v>
      </c>
    </row>
    <row r="20" spans="1:3">
      <c r="A20" s="65" t="s">
        <v>45</v>
      </c>
      <c r="B20" s="67" t="s">
        <v>74</v>
      </c>
      <c r="C20" s="71">
        <v>0.75</v>
      </c>
    </row>
  </sheetData>
  <sheetProtection algorithmName="SHA-512" hashValue="PM7TNF1FZTVjmqfFWzY8RwRCj2Tt+Pw22dKTlF8RL3x39n3/4hj5XuSRfJcWfgcuaDrPG92Y+5lx7FyTPZIn8Q==" saltValue="q9d8cZHTYHtY+rdtYk0K/g==" spinCount="100000" sheet="1" objects="1" scenarios="1" formatCells="0" formatColumns="0" formatRows="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6A8D-56EB-46F8-8EE9-B5FFEAFF747A}">
  <sheetPr codeName="Sheet9">
    <pageSetUpPr fitToPage="1"/>
  </sheetPr>
  <dimension ref="A1:F86"/>
  <sheetViews>
    <sheetView topLeftCell="A54" zoomScaleNormal="100" workbookViewId="0">
      <selection activeCell="H80" sqref="H80"/>
    </sheetView>
  </sheetViews>
  <sheetFormatPr defaultColWidth="8" defaultRowHeight="12.75"/>
  <cols>
    <col min="1" max="1" width="1.85546875" style="5" customWidth="1"/>
    <col min="2" max="2" width="57.85546875" style="5" customWidth="1"/>
    <col min="3" max="3" width="21.28515625" style="5" customWidth="1"/>
    <col min="4" max="4" width="18.85546875" style="5" customWidth="1"/>
    <col min="5" max="5" width="11.5703125" style="5" customWidth="1"/>
    <col min="6" max="6" width="1.7109375" style="5" customWidth="1"/>
    <col min="7" max="7" width="8" style="5" customWidth="1"/>
    <col min="8" max="16384" width="8" style="5"/>
  </cols>
  <sheetData>
    <row r="1" spans="1:6" ht="7.5" customHeight="1" thickBot="1">
      <c r="A1" s="4"/>
      <c r="B1" s="4"/>
      <c r="C1" s="4"/>
      <c r="D1" s="4"/>
      <c r="E1" s="4"/>
      <c r="F1" s="4"/>
    </row>
    <row r="2" spans="1:6" ht="18.75" thickTop="1">
      <c r="A2" s="4"/>
      <c r="B2" s="6" t="s">
        <v>75</v>
      </c>
      <c r="C2" s="7"/>
      <c r="D2" s="7"/>
      <c r="E2" s="8"/>
      <c r="F2" s="4"/>
    </row>
    <row r="3" spans="1:6">
      <c r="A3" s="4"/>
      <c r="B3" s="9" t="s">
        <v>76</v>
      </c>
      <c r="C3" s="10" t="s">
        <v>77</v>
      </c>
      <c r="E3" s="11"/>
      <c r="F3" s="4"/>
    </row>
    <row r="4" spans="1:6">
      <c r="A4" s="4"/>
      <c r="B4" s="9" t="s">
        <v>78</v>
      </c>
      <c r="C4" s="10" t="s">
        <v>79</v>
      </c>
      <c r="E4" s="11"/>
      <c r="F4" s="4"/>
    </row>
    <row r="5" spans="1:6" ht="13.5" thickBot="1">
      <c r="A5" s="4"/>
      <c r="B5" s="12" t="s">
        <v>80</v>
      </c>
      <c r="C5" s="13" t="s">
        <v>81</v>
      </c>
      <c r="D5" s="13"/>
      <c r="E5" s="14"/>
      <c r="F5" s="4"/>
    </row>
    <row r="6" spans="1:6" ht="13.5" thickTop="1">
      <c r="A6" s="4"/>
      <c r="B6" s="15"/>
      <c r="C6" s="15"/>
      <c r="D6" s="15"/>
      <c r="E6" s="15"/>
      <c r="F6" s="4"/>
    </row>
    <row r="7" spans="1:6">
      <c r="A7" s="4"/>
      <c r="B7" s="15"/>
      <c r="C7" s="15"/>
      <c r="D7" s="15"/>
      <c r="E7" s="15"/>
      <c r="F7" s="4"/>
    </row>
    <row r="8" spans="1:6" ht="15.75">
      <c r="A8" s="4"/>
      <c r="B8" s="16" t="s">
        <v>82</v>
      </c>
      <c r="C8" s="17"/>
      <c r="D8" s="17"/>
      <c r="E8" s="17"/>
      <c r="F8" s="4"/>
    </row>
    <row r="9" spans="1:6">
      <c r="A9" s="4"/>
      <c r="B9" s="18" t="s">
        <v>83</v>
      </c>
      <c r="C9" s="18" t="s">
        <v>84</v>
      </c>
      <c r="D9" s="17" t="s">
        <v>85</v>
      </c>
      <c r="E9" s="17" t="s">
        <v>86</v>
      </c>
      <c r="F9" s="4"/>
    </row>
    <row r="10" spans="1:6">
      <c r="A10" s="4"/>
      <c r="B10" s="19" t="s">
        <v>87</v>
      </c>
      <c r="C10" s="20" t="s">
        <v>88</v>
      </c>
      <c r="D10" s="21"/>
      <c r="E10" s="22" t="s">
        <v>89</v>
      </c>
      <c r="F10" s="4"/>
    </row>
    <row r="11" spans="1:6">
      <c r="A11" s="4"/>
      <c r="B11" s="23" t="s">
        <v>90</v>
      </c>
      <c r="C11" s="24">
        <v>285.49</v>
      </c>
      <c r="D11" s="25"/>
      <c r="E11" s="26" t="s">
        <v>91</v>
      </c>
      <c r="F11" s="4"/>
    </row>
    <row r="12" spans="1:6">
      <c r="A12" s="4"/>
      <c r="B12" s="23" t="s">
        <v>92</v>
      </c>
      <c r="C12" s="24">
        <v>60.3</v>
      </c>
      <c r="D12" s="25"/>
      <c r="E12" s="26" t="s">
        <v>89</v>
      </c>
      <c r="F12" s="4"/>
    </row>
    <row r="13" spans="1:6">
      <c r="A13" s="4"/>
      <c r="B13" s="23" t="s">
        <v>93</v>
      </c>
      <c r="C13" s="24"/>
      <c r="D13" s="27"/>
      <c r="E13" s="26" t="s">
        <v>89</v>
      </c>
      <c r="F13" s="4"/>
    </row>
    <row r="14" spans="1:6">
      <c r="A14" s="4"/>
      <c r="B14" s="23" t="s">
        <v>94</v>
      </c>
      <c r="C14" s="24">
        <v>8.17</v>
      </c>
      <c r="D14" s="25"/>
      <c r="E14" s="23" t="s">
        <v>95</v>
      </c>
      <c r="F14" s="4"/>
    </row>
    <row r="15" spans="1:6">
      <c r="A15" s="4"/>
      <c r="B15" s="23" t="s">
        <v>96</v>
      </c>
      <c r="C15" s="28">
        <v>4.0572075301497996</v>
      </c>
      <c r="D15" s="25"/>
      <c r="E15" s="23" t="s">
        <v>95</v>
      </c>
      <c r="F15" s="4"/>
    </row>
    <row r="16" spans="1:6">
      <c r="A16" s="4"/>
      <c r="B16" s="23" t="s">
        <v>97</v>
      </c>
      <c r="C16" s="24">
        <v>298.14999999999998</v>
      </c>
      <c r="D16" s="27">
        <v>293.14999999999998</v>
      </c>
      <c r="E16" s="23" t="s">
        <v>98</v>
      </c>
      <c r="F16" s="4"/>
    </row>
    <row r="17" spans="1:6">
      <c r="A17" s="4"/>
      <c r="B17" s="23" t="s">
        <v>99</v>
      </c>
      <c r="C17" s="24">
        <v>7820</v>
      </c>
      <c r="D17" s="25"/>
      <c r="E17" s="23" t="s">
        <v>100</v>
      </c>
      <c r="F17" s="4"/>
    </row>
    <row r="18" spans="1:6">
      <c r="A18" s="4"/>
      <c r="B18" s="23" t="s">
        <v>101</v>
      </c>
      <c r="C18" s="28">
        <v>7282.6388337373701</v>
      </c>
      <c r="D18" s="25"/>
      <c r="E18" s="23" t="s">
        <v>100</v>
      </c>
      <c r="F18" s="4"/>
    </row>
    <row r="19" spans="1:6">
      <c r="A19" s="4"/>
      <c r="B19" s="23" t="s">
        <v>102</v>
      </c>
      <c r="C19" s="24">
        <v>293.14999999999998</v>
      </c>
      <c r="D19" s="27">
        <v>293.14999999999998</v>
      </c>
      <c r="E19" s="23" t="s">
        <v>98</v>
      </c>
      <c r="F19" s="4"/>
    </row>
    <row r="20" spans="1:6">
      <c r="A20" s="4"/>
      <c r="B20" s="23" t="s">
        <v>103</v>
      </c>
      <c r="C20" s="24"/>
      <c r="D20" s="25"/>
      <c r="E20" s="26" t="s">
        <v>104</v>
      </c>
      <c r="F20" s="4"/>
    </row>
    <row r="21" spans="1:6">
      <c r="A21" s="4"/>
      <c r="B21" s="23" t="s">
        <v>105</v>
      </c>
      <c r="C21" s="24">
        <v>0.2984</v>
      </c>
      <c r="D21" s="29">
        <v>0.15904841695795599</v>
      </c>
      <c r="E21" s="23" t="s">
        <v>106</v>
      </c>
      <c r="F21" s="4"/>
    </row>
    <row r="22" spans="1:6">
      <c r="A22" s="4"/>
      <c r="B22" s="23" t="s">
        <v>107</v>
      </c>
      <c r="C22" s="24">
        <v>0.170452333793498</v>
      </c>
      <c r="D22" s="25"/>
      <c r="E22" s="23" t="s">
        <v>106</v>
      </c>
      <c r="F22" s="4"/>
    </row>
    <row r="23" spans="1:6">
      <c r="A23" s="4"/>
      <c r="B23" s="23" t="s">
        <v>108</v>
      </c>
      <c r="C23" s="24">
        <v>298.14999999999998</v>
      </c>
      <c r="D23" s="30">
        <v>293.14999999999998</v>
      </c>
      <c r="E23" s="23" t="s">
        <v>98</v>
      </c>
      <c r="F23" s="4"/>
    </row>
    <row r="24" spans="1:6">
      <c r="A24" s="4"/>
      <c r="B24" s="23" t="s">
        <v>109</v>
      </c>
      <c r="C24" s="24">
        <v>190.5</v>
      </c>
      <c r="D24" s="29">
        <v>34.838305470259002</v>
      </c>
      <c r="E24" s="23" t="s">
        <v>110</v>
      </c>
      <c r="F24" s="4"/>
    </row>
    <row r="25" spans="1:6">
      <c r="A25" s="4"/>
      <c r="B25" s="23" t="s">
        <v>111</v>
      </c>
      <c r="C25" s="24"/>
      <c r="D25" s="29">
        <v>57.15</v>
      </c>
      <c r="E25" s="23" t="s">
        <v>110</v>
      </c>
      <c r="F25" s="4"/>
    </row>
    <row r="26" spans="1:6">
      <c r="A26" s="4"/>
      <c r="B26" s="31" t="s">
        <v>112</v>
      </c>
      <c r="C26" s="32"/>
      <c r="D26" s="33">
        <v>70.484999999999999</v>
      </c>
      <c r="E26" s="31" t="s">
        <v>110</v>
      </c>
      <c r="F26" s="4"/>
    </row>
    <row r="27" spans="1:6">
      <c r="A27" s="4"/>
      <c r="B27" s="18" t="s">
        <v>113</v>
      </c>
      <c r="C27" s="17"/>
      <c r="D27" s="17"/>
      <c r="E27" s="17"/>
      <c r="F27" s="4"/>
    </row>
    <row r="28" spans="1:6">
      <c r="A28" s="4"/>
      <c r="B28" s="19" t="s">
        <v>114</v>
      </c>
      <c r="C28" s="20" t="s">
        <v>115</v>
      </c>
      <c r="D28" s="34" t="s">
        <v>115</v>
      </c>
      <c r="E28" s="22" t="s">
        <v>104</v>
      </c>
      <c r="F28" s="4"/>
    </row>
    <row r="29" spans="1:6">
      <c r="A29" s="4"/>
      <c r="B29" s="23" t="s">
        <v>116</v>
      </c>
      <c r="C29" s="24" t="s">
        <v>117</v>
      </c>
      <c r="D29" s="35" t="s">
        <v>117</v>
      </c>
      <c r="E29" s="26" t="s">
        <v>104</v>
      </c>
      <c r="F29" s="4"/>
    </row>
    <row r="30" spans="1:6">
      <c r="A30" s="4"/>
      <c r="B30" s="23" t="s">
        <v>118</v>
      </c>
      <c r="C30" s="24">
        <v>0.2</v>
      </c>
      <c r="D30" s="35">
        <v>0.2</v>
      </c>
      <c r="E30" s="23" t="s">
        <v>119</v>
      </c>
      <c r="F30" s="4"/>
    </row>
    <row r="31" spans="1:6">
      <c r="A31" s="4"/>
      <c r="B31" s="23" t="s">
        <v>120</v>
      </c>
      <c r="C31" s="24">
        <v>0.09</v>
      </c>
      <c r="D31" s="35">
        <v>0.09</v>
      </c>
      <c r="E31" s="23" t="s">
        <v>121</v>
      </c>
      <c r="F31" s="4"/>
    </row>
    <row r="32" spans="1:6">
      <c r="A32" s="4"/>
      <c r="B32" s="23" t="s">
        <v>122</v>
      </c>
      <c r="C32" s="24">
        <v>60</v>
      </c>
      <c r="D32" s="35">
        <v>60</v>
      </c>
      <c r="E32" s="23" t="s">
        <v>123</v>
      </c>
      <c r="F32" s="4"/>
    </row>
    <row r="33" spans="1:6">
      <c r="A33" s="4"/>
      <c r="B33" s="23" t="s">
        <v>124</v>
      </c>
      <c r="C33" s="24">
        <v>0.54169999999999996</v>
      </c>
      <c r="D33" s="35">
        <v>0.54169999999999996</v>
      </c>
      <c r="E33" s="26" t="s">
        <v>89</v>
      </c>
      <c r="F33" s="4"/>
    </row>
    <row r="34" spans="1:6">
      <c r="A34" s="4"/>
      <c r="B34" s="23" t="s">
        <v>125</v>
      </c>
      <c r="C34" s="24">
        <v>0.67</v>
      </c>
      <c r="D34" s="35">
        <v>0.67</v>
      </c>
      <c r="E34" s="26" t="s">
        <v>89</v>
      </c>
      <c r="F34" s="4"/>
    </row>
    <row r="35" spans="1:6">
      <c r="A35" s="4"/>
      <c r="B35" s="23" t="s">
        <v>126</v>
      </c>
      <c r="C35" s="24">
        <v>0.1</v>
      </c>
      <c r="D35" s="35">
        <v>0.1</v>
      </c>
      <c r="E35" s="26" t="s">
        <v>89</v>
      </c>
      <c r="F35" s="4"/>
    </row>
    <row r="36" spans="1:6">
      <c r="A36" s="4"/>
      <c r="B36" s="23" t="s">
        <v>127</v>
      </c>
      <c r="C36" s="24">
        <v>7</v>
      </c>
      <c r="D36" s="35">
        <v>7</v>
      </c>
      <c r="E36" s="26" t="s">
        <v>89</v>
      </c>
      <c r="F36" s="4"/>
    </row>
    <row r="37" spans="1:6">
      <c r="A37" s="4"/>
      <c r="B37" s="23" t="s">
        <v>128</v>
      </c>
      <c r="C37" s="36" t="s">
        <v>129</v>
      </c>
      <c r="D37" s="37" t="s">
        <v>129</v>
      </c>
      <c r="E37" s="31" t="s">
        <v>89</v>
      </c>
      <c r="F37" s="4"/>
    </row>
    <row r="38" spans="1:6" s="38" customFormat="1">
      <c r="A38" s="4"/>
      <c r="B38" s="18" t="s">
        <v>130</v>
      </c>
      <c r="C38" s="17"/>
      <c r="D38" s="17"/>
      <c r="E38" s="18"/>
      <c r="F38" s="4"/>
    </row>
    <row r="39" spans="1:6" ht="15.75">
      <c r="A39" s="4"/>
      <c r="B39" s="39" t="s">
        <v>131</v>
      </c>
      <c r="C39" s="32">
        <v>2.5674690857834699E-2</v>
      </c>
      <c r="D39" s="33"/>
      <c r="E39" s="23" t="s">
        <v>132</v>
      </c>
      <c r="F39" s="4"/>
    </row>
    <row r="40" spans="1:6">
      <c r="A40" s="4"/>
      <c r="B40" s="18" t="s">
        <v>133</v>
      </c>
      <c r="C40" s="17"/>
      <c r="D40" s="17"/>
      <c r="E40" s="18"/>
      <c r="F40" s="4"/>
    </row>
    <row r="41" spans="1:6">
      <c r="A41" s="4"/>
      <c r="B41" s="39" t="s">
        <v>134</v>
      </c>
      <c r="C41" s="20" t="s">
        <v>135</v>
      </c>
      <c r="D41" s="21"/>
      <c r="E41" s="22" t="s">
        <v>89</v>
      </c>
      <c r="F41" s="4"/>
    </row>
    <row r="42" spans="1:6">
      <c r="A42" s="4"/>
      <c r="B42" s="39" t="s">
        <v>136</v>
      </c>
      <c r="C42" s="24" t="s">
        <v>137</v>
      </c>
      <c r="D42" s="21"/>
      <c r="E42" s="26" t="s">
        <v>138</v>
      </c>
      <c r="F42" s="4"/>
    </row>
    <row r="43" spans="1:6">
      <c r="A43" s="4"/>
      <c r="B43" s="39" t="s">
        <v>139</v>
      </c>
      <c r="C43" s="24"/>
      <c r="D43" s="21"/>
      <c r="E43" s="26" t="s">
        <v>138</v>
      </c>
      <c r="F43" s="4"/>
    </row>
    <row r="44" spans="1:6">
      <c r="A44" s="4"/>
      <c r="B44" s="39" t="s">
        <v>140</v>
      </c>
      <c r="C44" s="24"/>
      <c r="D44" s="35"/>
      <c r="E44" s="26" t="s">
        <v>98</v>
      </c>
      <c r="F44" s="4"/>
    </row>
    <row r="45" spans="1:6">
      <c r="A45" s="4"/>
      <c r="B45" s="39" t="s">
        <v>141</v>
      </c>
      <c r="C45" s="36" t="s">
        <v>142</v>
      </c>
      <c r="D45" s="15"/>
      <c r="E45" s="40" t="s">
        <v>89</v>
      </c>
      <c r="F45" s="4"/>
    </row>
    <row r="46" spans="1:6">
      <c r="A46" s="4"/>
      <c r="B46" s="18" t="s">
        <v>143</v>
      </c>
      <c r="C46" s="18"/>
      <c r="D46" s="17"/>
      <c r="E46" s="17"/>
      <c r="F46" s="4"/>
    </row>
    <row r="47" spans="1:6">
      <c r="A47" s="4"/>
      <c r="B47" s="19" t="s">
        <v>144</v>
      </c>
      <c r="C47" s="20">
        <v>288.14999999999998</v>
      </c>
      <c r="D47" s="34">
        <v>288.14999999999998</v>
      </c>
      <c r="E47" s="19" t="s">
        <v>98</v>
      </c>
      <c r="F47" s="4"/>
    </row>
    <row r="48" spans="1:6">
      <c r="A48" s="4"/>
      <c r="B48" s="23" t="s">
        <v>145</v>
      </c>
      <c r="C48" s="24">
        <v>3</v>
      </c>
      <c r="D48" s="35">
        <v>3</v>
      </c>
      <c r="E48" s="23" t="s">
        <v>146</v>
      </c>
      <c r="F48" s="4"/>
    </row>
    <row r="49" spans="1:6">
      <c r="A49" s="4"/>
      <c r="B49" s="23" t="s">
        <v>147</v>
      </c>
      <c r="C49" s="24">
        <v>10000</v>
      </c>
      <c r="D49" s="35">
        <v>10000</v>
      </c>
      <c r="E49" s="23" t="s">
        <v>148</v>
      </c>
      <c r="F49" s="4"/>
    </row>
    <row r="50" spans="1:6">
      <c r="A50" s="4"/>
      <c r="B50" s="31" t="s">
        <v>149</v>
      </c>
      <c r="C50" s="32">
        <v>0.75</v>
      </c>
      <c r="D50" s="41">
        <v>1</v>
      </c>
      <c r="E50" s="31" t="s">
        <v>150</v>
      </c>
      <c r="F50" s="4"/>
    </row>
    <row r="51" spans="1:6" ht="15.75">
      <c r="A51" s="4"/>
      <c r="B51" s="42" t="s">
        <v>151</v>
      </c>
      <c r="C51" s="43"/>
      <c r="D51" s="43"/>
      <c r="E51" s="43"/>
      <c r="F51" s="4"/>
    </row>
    <row r="52" spans="1:6" ht="15">
      <c r="A52" s="4"/>
      <c r="B52" s="44" t="s">
        <v>152</v>
      </c>
      <c r="C52" s="45"/>
      <c r="D52" s="45" t="s">
        <v>28</v>
      </c>
      <c r="E52" s="45" t="s">
        <v>86</v>
      </c>
      <c r="F52" s="4"/>
    </row>
    <row r="53" spans="1:6">
      <c r="A53" s="4"/>
      <c r="B53" s="45" t="s">
        <v>153</v>
      </c>
      <c r="C53" s="45"/>
      <c r="D53" s="45"/>
      <c r="E53" s="45"/>
      <c r="F53" s="4"/>
    </row>
    <row r="54" spans="1:6">
      <c r="A54" s="4"/>
      <c r="B54" s="46" t="s">
        <v>154</v>
      </c>
      <c r="C54" s="46"/>
      <c r="D54" s="47">
        <v>3.4379013789876199E-2</v>
      </c>
      <c r="E54" s="48" t="s">
        <v>155</v>
      </c>
      <c r="F54" s="4"/>
    </row>
    <row r="55" spans="1:6">
      <c r="A55" s="4"/>
      <c r="B55" s="49" t="s">
        <v>156</v>
      </c>
      <c r="C55" s="49"/>
      <c r="D55" s="50">
        <v>1.6796870438960401</v>
      </c>
      <c r="E55" s="51" t="s">
        <v>155</v>
      </c>
      <c r="F55" s="4"/>
    </row>
    <row r="56" spans="1:6">
      <c r="A56" s="4"/>
      <c r="B56" s="52" t="s">
        <v>157</v>
      </c>
      <c r="C56" s="52"/>
      <c r="D56" s="53">
        <f>elipsvol+elipsps</f>
        <v>1.7140660576859164</v>
      </c>
      <c r="E56" s="54" t="s">
        <v>155</v>
      </c>
      <c r="F56" s="4"/>
    </row>
    <row r="57" spans="1:6">
      <c r="A57" s="4"/>
      <c r="B57" s="45" t="s">
        <v>158</v>
      </c>
      <c r="C57" s="45"/>
      <c r="D57" s="55"/>
      <c r="E57" s="45"/>
      <c r="F57" s="4"/>
    </row>
    <row r="58" spans="1:6">
      <c r="A58" s="4"/>
      <c r="B58" s="46" t="s">
        <v>159</v>
      </c>
      <c r="C58" s="46"/>
      <c r="D58" s="47">
        <v>0.26289804253980298</v>
      </c>
      <c r="E58" s="48" t="s">
        <v>155</v>
      </c>
      <c r="F58" s="4"/>
    </row>
    <row r="59" spans="1:6">
      <c r="A59" s="4"/>
      <c r="B59" s="49" t="s">
        <v>160</v>
      </c>
      <c r="C59" s="49"/>
      <c r="D59" s="50">
        <v>0</v>
      </c>
      <c r="E59" s="51" t="s">
        <v>155</v>
      </c>
      <c r="F59" s="4"/>
    </row>
    <row r="60" spans="1:6">
      <c r="A60" s="4"/>
      <c r="B60" s="52" t="s">
        <v>157</v>
      </c>
      <c r="C60" s="52"/>
      <c r="D60" s="53">
        <f>eliaerstrip+eliaerbiod</f>
        <v>0.26289804253980298</v>
      </c>
      <c r="E60" s="54" t="s">
        <v>155</v>
      </c>
      <c r="F60" s="4"/>
    </row>
    <row r="61" spans="1:6">
      <c r="A61" s="4"/>
      <c r="B61" s="45" t="s">
        <v>161</v>
      </c>
      <c r="C61" s="45"/>
      <c r="D61" s="55"/>
      <c r="E61" s="45"/>
      <c r="F61" s="4"/>
    </row>
    <row r="62" spans="1:6">
      <c r="A62" s="4"/>
      <c r="B62" s="46" t="s">
        <v>154</v>
      </c>
      <c r="C62" s="46"/>
      <c r="D62" s="47">
        <v>0.13680595700351</v>
      </c>
      <c r="E62" s="48" t="s">
        <v>155</v>
      </c>
      <c r="F62" s="4"/>
    </row>
    <row r="63" spans="1:6">
      <c r="A63" s="4"/>
      <c r="B63" s="49" t="s">
        <v>162</v>
      </c>
      <c r="C63" s="49"/>
      <c r="D63" s="50">
        <v>0.87847382946525998</v>
      </c>
      <c r="E63" s="51" t="s">
        <v>155</v>
      </c>
      <c r="F63" s="4"/>
    </row>
    <row r="64" spans="1:6">
      <c r="A64" s="4"/>
      <c r="B64" s="49" t="s">
        <v>157</v>
      </c>
      <c r="C64" s="49"/>
      <c r="D64" s="50">
        <f>elislsvol+elislsss</f>
        <v>1.0152797864687699</v>
      </c>
      <c r="E64" s="51" t="s">
        <v>155</v>
      </c>
      <c r="F64" s="4"/>
    </row>
    <row r="65" spans="1:6">
      <c r="A65" s="4"/>
      <c r="B65" s="49" t="s">
        <v>163</v>
      </c>
      <c r="C65" s="49"/>
      <c r="D65" s="56">
        <v>2.99224388669449</v>
      </c>
      <c r="E65" s="49" t="s">
        <v>155</v>
      </c>
      <c r="F65" s="4"/>
    </row>
    <row r="66" spans="1:6">
      <c r="A66" s="4"/>
      <c r="B66" s="49" t="s">
        <v>164</v>
      </c>
      <c r="C66" s="49"/>
      <c r="D66" s="56">
        <v>97.007756113305504</v>
      </c>
      <c r="E66" s="49" t="s">
        <v>155</v>
      </c>
      <c r="F66" s="4"/>
    </row>
    <row r="67" spans="1:6">
      <c r="A67" s="4"/>
      <c r="B67" s="52" t="s">
        <v>165</v>
      </c>
      <c r="C67" s="52"/>
      <c r="D67" s="57">
        <f>SUM(D65:D66)</f>
        <v>100</v>
      </c>
      <c r="E67" s="52" t="s">
        <v>155</v>
      </c>
      <c r="F67" s="4"/>
    </row>
    <row r="68" spans="1:6" ht="15">
      <c r="A68" s="4"/>
      <c r="B68" s="44" t="s">
        <v>166</v>
      </c>
      <c r="C68" s="44"/>
      <c r="D68" s="44"/>
      <c r="E68" s="44"/>
      <c r="F68" s="4"/>
    </row>
    <row r="69" spans="1:6">
      <c r="A69" s="4"/>
      <c r="B69" s="49" t="s">
        <v>167</v>
      </c>
      <c r="C69" s="49"/>
      <c r="D69" s="58">
        <v>5.4720475645657302E-8</v>
      </c>
      <c r="E69" s="51" t="s">
        <v>168</v>
      </c>
      <c r="F69" s="4"/>
    </row>
    <row r="70" spans="1:6">
      <c r="A70" s="4"/>
      <c r="B70" s="49" t="s">
        <v>169</v>
      </c>
      <c r="C70" s="49"/>
      <c r="D70" s="59">
        <v>22.316109960704001</v>
      </c>
      <c r="E70" s="51" t="s">
        <v>49</v>
      </c>
      <c r="F70" s="4"/>
    </row>
    <row r="71" spans="1:6">
      <c r="A71" s="4"/>
      <c r="B71" s="49" t="s">
        <v>170</v>
      </c>
      <c r="C71" s="49"/>
      <c r="D71" s="58">
        <v>20.891629899204499</v>
      </c>
      <c r="E71" s="51" t="s">
        <v>49</v>
      </c>
      <c r="F71" s="4"/>
    </row>
    <row r="72" spans="1:6">
      <c r="A72" s="4"/>
      <c r="B72" s="49" t="s">
        <v>171</v>
      </c>
      <c r="C72" s="49"/>
      <c r="D72" s="58">
        <v>25.661667193858001</v>
      </c>
      <c r="E72" s="51" t="s">
        <v>49</v>
      </c>
      <c r="F72" s="4"/>
    </row>
    <row r="73" spans="1:6">
      <c r="A73" s="4"/>
      <c r="B73" s="49" t="s">
        <v>172</v>
      </c>
      <c r="C73" s="49"/>
      <c r="D73" s="58">
        <v>0.375</v>
      </c>
      <c r="E73" s="51" t="s">
        <v>100</v>
      </c>
      <c r="F73" s="4"/>
    </row>
    <row r="74" spans="1:6">
      <c r="A74" s="4"/>
      <c r="B74" s="49" t="s">
        <v>173</v>
      </c>
      <c r="C74" s="49"/>
      <c r="D74" s="58">
        <v>0.36559774011850199</v>
      </c>
      <c r="E74" s="51" t="s">
        <v>100</v>
      </c>
      <c r="F74" s="4"/>
    </row>
    <row r="75" spans="1:6">
      <c r="A75" s="4"/>
      <c r="B75" s="49" t="s">
        <v>174</v>
      </c>
      <c r="C75" s="49"/>
      <c r="D75" s="58">
        <v>9.4012334546420204E-3</v>
      </c>
      <c r="E75" s="51" t="s">
        <v>100</v>
      </c>
      <c r="F75" s="4"/>
    </row>
    <row r="76" spans="1:6">
      <c r="A76" s="4"/>
      <c r="B76" s="49" t="s">
        <v>175</v>
      </c>
      <c r="C76" s="49"/>
      <c r="D76" s="58">
        <v>0.36857225228367801</v>
      </c>
      <c r="E76" s="51" t="s">
        <v>100</v>
      </c>
      <c r="F76" s="4"/>
    </row>
    <row r="77" spans="1:6">
      <c r="A77" s="4"/>
      <c r="B77" s="49" t="s">
        <v>173</v>
      </c>
      <c r="C77" s="49"/>
      <c r="D77" s="58">
        <v>0.36546984524364601</v>
      </c>
      <c r="E77" s="51" t="s">
        <v>100</v>
      </c>
      <c r="F77" s="4"/>
    </row>
    <row r="78" spans="1:6">
      <c r="A78" s="4"/>
      <c r="B78" s="49" t="s">
        <v>174</v>
      </c>
      <c r="C78" s="49"/>
      <c r="D78" s="58">
        <v>3.1024070400318699E-3</v>
      </c>
      <c r="E78" s="51" t="s">
        <v>100</v>
      </c>
      <c r="F78" s="4"/>
    </row>
    <row r="79" spans="1:6">
      <c r="A79" s="4"/>
      <c r="B79" s="49" t="s">
        <v>176</v>
      </c>
      <c r="C79" s="49"/>
      <c r="D79" s="58">
        <v>0.466746314035137</v>
      </c>
      <c r="E79" s="51" t="s">
        <v>100</v>
      </c>
      <c r="F79" s="4"/>
    </row>
    <row r="80" spans="1:6">
      <c r="A80" s="4"/>
      <c r="B80" s="49" t="s">
        <v>173</v>
      </c>
      <c r="C80" s="49"/>
      <c r="D80" s="58">
        <v>0.364098577072204</v>
      </c>
      <c r="E80" s="51" t="s">
        <v>100</v>
      </c>
      <c r="F80" s="4"/>
    </row>
    <row r="81" spans="1:6">
      <c r="A81" s="4"/>
      <c r="B81" s="49" t="s">
        <v>174</v>
      </c>
      <c r="C81" s="49"/>
      <c r="D81" s="58">
        <v>0.102647736962933</v>
      </c>
      <c r="E81" s="51" t="s">
        <v>100</v>
      </c>
      <c r="F81" s="4"/>
    </row>
    <row r="82" spans="1:6">
      <c r="A82" s="4"/>
      <c r="B82" s="49" t="s">
        <v>177</v>
      </c>
      <c r="C82" s="49"/>
      <c r="D82" s="58">
        <v>0.36377908542489601</v>
      </c>
      <c r="E82" s="51" t="s">
        <v>100</v>
      </c>
      <c r="F82" s="4"/>
    </row>
    <row r="83" spans="1:6">
      <c r="A83" s="4"/>
      <c r="B83" s="49" t="s">
        <v>173</v>
      </c>
      <c r="C83" s="49"/>
      <c r="D83" s="58">
        <v>0.36358662292094202</v>
      </c>
      <c r="E83" s="51" t="s">
        <v>100</v>
      </c>
      <c r="F83" s="4"/>
    </row>
    <row r="84" spans="1:6">
      <c r="A84" s="4"/>
      <c r="B84" s="49" t="s">
        <v>174</v>
      </c>
      <c r="C84" s="49"/>
      <c r="D84" s="58">
        <v>1.9246250395393499E-4</v>
      </c>
      <c r="E84" s="51" t="s">
        <v>100</v>
      </c>
      <c r="F84" s="4"/>
    </row>
    <row r="85" spans="1:6">
      <c r="A85" s="4"/>
      <c r="B85" s="49" t="s">
        <v>178</v>
      </c>
      <c r="C85" s="49"/>
      <c r="D85" s="58">
        <v>25.661667193858001</v>
      </c>
      <c r="E85" s="51" t="s">
        <v>49</v>
      </c>
      <c r="F85" s="4"/>
    </row>
    <row r="86" spans="1:6">
      <c r="A86" s="4"/>
      <c r="B86" s="4"/>
      <c r="C86" s="4"/>
      <c r="D86" s="4"/>
      <c r="E86" s="4"/>
      <c r="F86" s="4"/>
    </row>
  </sheetData>
  <sheetProtection algorithmName="SHA-512" hashValue="XJRbM6HZygzQsrNvdi+A/6T8t7fgrHDYgrybpxfmLsYu2h3y8O5Sq04SA9eZvTXGWJ1a9lFFuKIICm1MOyf4BA==" saltValue="JXmwliibI59oTeDyc7AfDw==" spinCount="100000" sheet="1" objects="1" scenarios="1" formatCells="0" formatColumns="0" formatRows="0"/>
  <pageMargins left="0.70866141732283472" right="0.70866141732283472" top="0.74803149606299213" bottom="0.74803149606299213" header="0.31496062992125984" footer="0.31496062992125984"/>
  <pageSetup paperSize="9" scale="73"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ADC9-EEAE-4771-8A20-D0A829CB33F7}">
  <sheetPr codeName="Sheet7">
    <pageSetUpPr fitToPage="1"/>
  </sheetPr>
  <dimension ref="A1:F86"/>
  <sheetViews>
    <sheetView topLeftCell="A58" zoomScaleNormal="100" workbookViewId="0">
      <selection activeCell="O71" sqref="O71"/>
    </sheetView>
  </sheetViews>
  <sheetFormatPr defaultColWidth="8" defaultRowHeight="12.75"/>
  <cols>
    <col min="1" max="1" width="1.85546875" style="5" customWidth="1"/>
    <col min="2" max="2" width="57.85546875" style="5" customWidth="1"/>
    <col min="3" max="3" width="21.28515625" style="5" customWidth="1"/>
    <col min="4" max="4" width="18.85546875" style="5" customWidth="1"/>
    <col min="5" max="5" width="11.5703125" style="5" customWidth="1"/>
    <col min="6" max="6" width="1.7109375" style="5" customWidth="1"/>
    <col min="7" max="7" width="8" style="5" customWidth="1"/>
    <col min="8" max="16384" width="8" style="5"/>
  </cols>
  <sheetData>
    <row r="1" spans="1:6" ht="7.5" customHeight="1" thickBot="1">
      <c r="A1" s="4"/>
      <c r="B1" s="4"/>
      <c r="C1" s="4"/>
      <c r="D1" s="4"/>
      <c r="E1" s="4"/>
      <c r="F1" s="4"/>
    </row>
    <row r="2" spans="1:6" ht="18.75" thickTop="1">
      <c r="A2" s="4"/>
      <c r="B2" s="6" t="s">
        <v>75</v>
      </c>
      <c r="C2" s="7"/>
      <c r="D2" s="7"/>
      <c r="E2" s="8"/>
      <c r="F2" s="4"/>
    </row>
    <row r="3" spans="1:6">
      <c r="A3" s="4"/>
      <c r="B3" s="9" t="s">
        <v>76</v>
      </c>
      <c r="C3" s="10" t="s">
        <v>77</v>
      </c>
      <c r="E3" s="11"/>
      <c r="F3" s="4"/>
    </row>
    <row r="4" spans="1:6">
      <c r="A4" s="4"/>
      <c r="B4" s="9" t="s">
        <v>78</v>
      </c>
      <c r="C4" s="10" t="s">
        <v>79</v>
      </c>
      <c r="E4" s="11"/>
      <c r="F4" s="4"/>
    </row>
    <row r="5" spans="1:6" ht="13.5" thickBot="1">
      <c r="A5" s="4"/>
      <c r="B5" s="12" t="s">
        <v>80</v>
      </c>
      <c r="C5" s="13" t="s">
        <v>81</v>
      </c>
      <c r="D5" s="13"/>
      <c r="E5" s="14"/>
      <c r="F5" s="4"/>
    </row>
    <row r="6" spans="1:6" ht="13.5" thickTop="1">
      <c r="A6" s="4"/>
      <c r="B6" s="15"/>
      <c r="C6" s="15"/>
      <c r="D6" s="15"/>
      <c r="E6" s="15"/>
      <c r="F6" s="4"/>
    </row>
    <row r="7" spans="1:6">
      <c r="A7" s="4"/>
      <c r="B7" s="15"/>
      <c r="C7" s="15"/>
      <c r="D7" s="15"/>
      <c r="E7" s="15"/>
      <c r="F7" s="4"/>
    </row>
    <row r="8" spans="1:6" ht="15.75">
      <c r="A8" s="4"/>
      <c r="B8" s="16" t="s">
        <v>82</v>
      </c>
      <c r="C8" s="17"/>
      <c r="D8" s="17"/>
      <c r="E8" s="17"/>
      <c r="F8" s="4"/>
    </row>
    <row r="9" spans="1:6">
      <c r="A9" s="4"/>
      <c r="B9" s="18" t="s">
        <v>83</v>
      </c>
      <c r="C9" s="18" t="s">
        <v>84</v>
      </c>
      <c r="D9" s="17" t="s">
        <v>85</v>
      </c>
      <c r="E9" s="17" t="s">
        <v>86</v>
      </c>
      <c r="F9" s="4"/>
    </row>
    <row r="10" spans="1:6">
      <c r="A10" s="4"/>
      <c r="B10" s="19" t="s">
        <v>87</v>
      </c>
      <c r="C10" s="20" t="s">
        <v>88</v>
      </c>
      <c r="D10" s="21"/>
      <c r="E10" s="22" t="s">
        <v>89</v>
      </c>
      <c r="F10" s="4"/>
    </row>
    <row r="11" spans="1:6">
      <c r="A11" s="4"/>
      <c r="B11" s="23" t="s">
        <v>90</v>
      </c>
      <c r="C11" s="24">
        <v>285.49</v>
      </c>
      <c r="D11" s="25"/>
      <c r="E11" s="26" t="s">
        <v>91</v>
      </c>
      <c r="F11" s="4"/>
    </row>
    <row r="12" spans="1:6">
      <c r="A12" s="4"/>
      <c r="B12" s="23" t="s">
        <v>92</v>
      </c>
      <c r="C12" s="24">
        <v>60.3</v>
      </c>
      <c r="D12" s="25"/>
      <c r="E12" s="26" t="s">
        <v>89</v>
      </c>
      <c r="F12" s="4"/>
    </row>
    <row r="13" spans="1:6">
      <c r="A13" s="4"/>
      <c r="B13" s="23" t="s">
        <v>93</v>
      </c>
      <c r="C13" s="24"/>
      <c r="D13" s="27"/>
      <c r="E13" s="26" t="s">
        <v>89</v>
      </c>
      <c r="F13" s="4"/>
    </row>
    <row r="14" spans="1:6">
      <c r="A14" s="4"/>
      <c r="B14" s="23" t="s">
        <v>94</v>
      </c>
      <c r="C14" s="24">
        <v>8.17</v>
      </c>
      <c r="D14" s="25"/>
      <c r="E14" s="23" t="s">
        <v>95</v>
      </c>
      <c r="F14" s="4"/>
    </row>
    <row r="15" spans="1:6">
      <c r="A15" s="4"/>
      <c r="B15" s="23" t="s">
        <v>96</v>
      </c>
      <c r="C15" s="28">
        <v>4.0572075301497996</v>
      </c>
      <c r="D15" s="25"/>
      <c r="E15" s="23" t="s">
        <v>95</v>
      </c>
      <c r="F15" s="4"/>
    </row>
    <row r="16" spans="1:6">
      <c r="A16" s="4"/>
      <c r="B16" s="23" t="s">
        <v>97</v>
      </c>
      <c r="C16" s="24">
        <v>298.14999999999998</v>
      </c>
      <c r="D16" s="27">
        <v>293.14999999999998</v>
      </c>
      <c r="E16" s="23" t="s">
        <v>98</v>
      </c>
      <c r="F16" s="4"/>
    </row>
    <row r="17" spans="1:6">
      <c r="A17" s="4"/>
      <c r="B17" s="23" t="s">
        <v>99</v>
      </c>
      <c r="C17" s="24">
        <v>7820</v>
      </c>
      <c r="D17" s="25"/>
      <c r="E17" s="23" t="s">
        <v>100</v>
      </c>
      <c r="F17" s="4"/>
    </row>
    <row r="18" spans="1:6">
      <c r="A18" s="4"/>
      <c r="B18" s="23" t="s">
        <v>101</v>
      </c>
      <c r="C18" s="28">
        <v>7282.6388337373701</v>
      </c>
      <c r="D18" s="25"/>
      <c r="E18" s="23" t="s">
        <v>100</v>
      </c>
      <c r="F18" s="4"/>
    </row>
    <row r="19" spans="1:6">
      <c r="A19" s="4"/>
      <c r="B19" s="23" t="s">
        <v>102</v>
      </c>
      <c r="C19" s="24">
        <v>293.14999999999998</v>
      </c>
      <c r="D19" s="27">
        <v>293.14999999999998</v>
      </c>
      <c r="E19" s="23" t="s">
        <v>98</v>
      </c>
      <c r="F19" s="4"/>
    </row>
    <row r="20" spans="1:6">
      <c r="A20" s="4"/>
      <c r="B20" s="23" t="s">
        <v>103</v>
      </c>
      <c r="C20" s="24"/>
      <c r="D20" s="25"/>
      <c r="E20" s="26" t="s">
        <v>104</v>
      </c>
      <c r="F20" s="4"/>
    </row>
    <row r="21" spans="1:6">
      <c r="A21" s="4"/>
      <c r="B21" s="23" t="s">
        <v>105</v>
      </c>
      <c r="C21" s="24">
        <v>0.2984</v>
      </c>
      <c r="D21" s="29">
        <v>0.15904841695795599</v>
      </c>
      <c r="E21" s="23" t="s">
        <v>106</v>
      </c>
      <c r="F21" s="4"/>
    </row>
    <row r="22" spans="1:6">
      <c r="A22" s="4"/>
      <c r="B22" s="23" t="s">
        <v>107</v>
      </c>
      <c r="C22" s="24">
        <v>0.170452333793498</v>
      </c>
      <c r="D22" s="25"/>
      <c r="E22" s="23" t="s">
        <v>106</v>
      </c>
      <c r="F22" s="4"/>
    </row>
    <row r="23" spans="1:6">
      <c r="A23" s="4"/>
      <c r="B23" s="23" t="s">
        <v>108</v>
      </c>
      <c r="C23" s="24">
        <v>298.14999999999998</v>
      </c>
      <c r="D23" s="30">
        <v>293.14999999999998</v>
      </c>
      <c r="E23" s="23" t="s">
        <v>98</v>
      </c>
      <c r="F23" s="4"/>
    </row>
    <row r="24" spans="1:6">
      <c r="A24" s="4"/>
      <c r="B24" s="23" t="s">
        <v>109</v>
      </c>
      <c r="C24" s="24">
        <v>190.5</v>
      </c>
      <c r="D24" s="29">
        <v>34.838305470259002</v>
      </c>
      <c r="E24" s="23" t="s">
        <v>110</v>
      </c>
      <c r="F24" s="4"/>
    </row>
    <row r="25" spans="1:6">
      <c r="A25" s="4"/>
      <c r="B25" s="23" t="s">
        <v>111</v>
      </c>
      <c r="C25" s="24"/>
      <c r="D25" s="29">
        <v>57.15</v>
      </c>
      <c r="E25" s="23" t="s">
        <v>110</v>
      </c>
      <c r="F25" s="4"/>
    </row>
    <row r="26" spans="1:6">
      <c r="A26" s="4"/>
      <c r="B26" s="31" t="s">
        <v>112</v>
      </c>
      <c r="C26" s="32"/>
      <c r="D26" s="33">
        <v>70.484999999999999</v>
      </c>
      <c r="E26" s="31" t="s">
        <v>110</v>
      </c>
      <c r="F26" s="4"/>
    </row>
    <row r="27" spans="1:6">
      <c r="A27" s="4"/>
      <c r="B27" s="18" t="s">
        <v>113</v>
      </c>
      <c r="C27" s="17"/>
      <c r="D27" s="17"/>
      <c r="E27" s="17"/>
      <c r="F27" s="4"/>
    </row>
    <row r="28" spans="1:6">
      <c r="A28" s="4"/>
      <c r="B28" s="19" t="s">
        <v>114</v>
      </c>
      <c r="C28" s="20" t="s">
        <v>115</v>
      </c>
      <c r="D28" s="34" t="s">
        <v>115</v>
      </c>
      <c r="E28" s="22" t="s">
        <v>104</v>
      </c>
      <c r="F28" s="4"/>
    </row>
    <row r="29" spans="1:6">
      <c r="A29" s="4"/>
      <c r="B29" s="23" t="s">
        <v>116</v>
      </c>
      <c r="C29" s="24" t="s">
        <v>117</v>
      </c>
      <c r="D29" s="35" t="s">
        <v>117</v>
      </c>
      <c r="E29" s="26" t="s">
        <v>104</v>
      </c>
      <c r="F29" s="4"/>
    </row>
    <row r="30" spans="1:6">
      <c r="A30" s="4"/>
      <c r="B30" s="23" t="s">
        <v>118</v>
      </c>
      <c r="C30" s="24">
        <v>0.2</v>
      </c>
      <c r="D30" s="35">
        <v>0.2</v>
      </c>
      <c r="E30" s="23" t="s">
        <v>119</v>
      </c>
      <c r="F30" s="4"/>
    </row>
    <row r="31" spans="1:6">
      <c r="A31" s="4"/>
      <c r="B31" s="23" t="s">
        <v>120</v>
      </c>
      <c r="C31" s="24">
        <v>0.09</v>
      </c>
      <c r="D31" s="35">
        <v>0.09</v>
      </c>
      <c r="E31" s="23" t="s">
        <v>121</v>
      </c>
      <c r="F31" s="4"/>
    </row>
    <row r="32" spans="1:6">
      <c r="A32" s="4"/>
      <c r="B32" s="23" t="s">
        <v>122</v>
      </c>
      <c r="C32" s="24">
        <v>60</v>
      </c>
      <c r="D32" s="35">
        <v>60</v>
      </c>
      <c r="E32" s="23" t="s">
        <v>123</v>
      </c>
      <c r="F32" s="4"/>
    </row>
    <row r="33" spans="1:6">
      <c r="A33" s="4"/>
      <c r="B33" s="23" t="s">
        <v>124</v>
      </c>
      <c r="C33" s="24">
        <v>0.54169999999999996</v>
      </c>
      <c r="D33" s="35">
        <v>0.54169999999999996</v>
      </c>
      <c r="E33" s="26" t="s">
        <v>89</v>
      </c>
      <c r="F33" s="4"/>
    </row>
    <row r="34" spans="1:6">
      <c r="A34" s="4"/>
      <c r="B34" s="23" t="s">
        <v>125</v>
      </c>
      <c r="C34" s="24">
        <v>0.67</v>
      </c>
      <c r="D34" s="35">
        <v>0.67</v>
      </c>
      <c r="E34" s="26" t="s">
        <v>89</v>
      </c>
      <c r="F34" s="4"/>
    </row>
    <row r="35" spans="1:6">
      <c r="A35" s="4"/>
      <c r="B35" s="23" t="s">
        <v>126</v>
      </c>
      <c r="C35" s="24">
        <v>0.1</v>
      </c>
      <c r="D35" s="35">
        <v>0.1</v>
      </c>
      <c r="E35" s="26" t="s">
        <v>89</v>
      </c>
      <c r="F35" s="4"/>
    </row>
    <row r="36" spans="1:6">
      <c r="A36" s="4"/>
      <c r="B36" s="23" t="s">
        <v>127</v>
      </c>
      <c r="C36" s="24">
        <v>7</v>
      </c>
      <c r="D36" s="35">
        <v>7</v>
      </c>
      <c r="E36" s="26" t="s">
        <v>89</v>
      </c>
      <c r="F36" s="4"/>
    </row>
    <row r="37" spans="1:6">
      <c r="A37" s="4"/>
      <c r="B37" s="23" t="s">
        <v>128</v>
      </c>
      <c r="C37" s="36" t="s">
        <v>129</v>
      </c>
      <c r="D37" s="37" t="s">
        <v>129</v>
      </c>
      <c r="E37" s="31" t="s">
        <v>89</v>
      </c>
      <c r="F37" s="4"/>
    </row>
    <row r="38" spans="1:6" s="38" customFormat="1">
      <c r="A38" s="4"/>
      <c r="B38" s="18" t="s">
        <v>130</v>
      </c>
      <c r="C38" s="17"/>
      <c r="D38" s="17"/>
      <c r="E38" s="18"/>
      <c r="F38" s="4"/>
    </row>
    <row r="39" spans="1:6" ht="15.75">
      <c r="A39" s="4"/>
      <c r="B39" s="39" t="s">
        <v>131</v>
      </c>
      <c r="C39" s="32">
        <v>2.5674690857834699E-2</v>
      </c>
      <c r="D39" s="33"/>
      <c r="E39" s="23" t="s">
        <v>132</v>
      </c>
      <c r="F39" s="4"/>
    </row>
    <row r="40" spans="1:6">
      <c r="A40" s="4"/>
      <c r="B40" s="18" t="s">
        <v>133</v>
      </c>
      <c r="C40" s="17"/>
      <c r="D40" s="17"/>
      <c r="E40" s="18"/>
      <c r="F40" s="4"/>
    </row>
    <row r="41" spans="1:6">
      <c r="A41" s="4"/>
      <c r="B41" s="39" t="s">
        <v>134</v>
      </c>
      <c r="C41" s="20" t="s">
        <v>135</v>
      </c>
      <c r="D41" s="21"/>
      <c r="E41" s="22" t="s">
        <v>89</v>
      </c>
      <c r="F41" s="4"/>
    </row>
    <row r="42" spans="1:6">
      <c r="A42" s="4"/>
      <c r="B42" s="39" t="s">
        <v>136</v>
      </c>
      <c r="C42" s="24" t="s">
        <v>137</v>
      </c>
      <c r="D42" s="21"/>
      <c r="E42" s="26" t="s">
        <v>138</v>
      </c>
      <c r="F42" s="4"/>
    </row>
    <row r="43" spans="1:6">
      <c r="A43" s="4"/>
      <c r="B43" s="39" t="s">
        <v>139</v>
      </c>
      <c r="C43" s="24"/>
      <c r="D43" s="21"/>
      <c r="E43" s="26" t="s">
        <v>138</v>
      </c>
      <c r="F43" s="4"/>
    </row>
    <row r="44" spans="1:6">
      <c r="A44" s="4"/>
      <c r="B44" s="39" t="s">
        <v>140</v>
      </c>
      <c r="C44" s="24"/>
      <c r="D44" s="35"/>
      <c r="E44" s="26" t="s">
        <v>98</v>
      </c>
      <c r="F44" s="4"/>
    </row>
    <row r="45" spans="1:6">
      <c r="A45" s="4"/>
      <c r="B45" s="39" t="s">
        <v>141</v>
      </c>
      <c r="C45" s="36" t="s">
        <v>142</v>
      </c>
      <c r="D45" s="15"/>
      <c r="E45" s="40" t="s">
        <v>89</v>
      </c>
      <c r="F45" s="4"/>
    </row>
    <row r="46" spans="1:6">
      <c r="A46" s="4"/>
      <c r="B46" s="18" t="s">
        <v>143</v>
      </c>
      <c r="C46" s="18"/>
      <c r="D46" s="17"/>
      <c r="E46" s="17"/>
      <c r="F46" s="4"/>
    </row>
    <row r="47" spans="1:6">
      <c r="A47" s="4"/>
      <c r="B47" s="19" t="s">
        <v>144</v>
      </c>
      <c r="C47" s="20">
        <v>288.14999999999998</v>
      </c>
      <c r="D47" s="34">
        <v>288.14999999999998</v>
      </c>
      <c r="E47" s="19" t="s">
        <v>98</v>
      </c>
      <c r="F47" s="4"/>
    </row>
    <row r="48" spans="1:6">
      <c r="A48" s="4"/>
      <c r="B48" s="23" t="s">
        <v>145</v>
      </c>
      <c r="C48" s="24">
        <v>3</v>
      </c>
      <c r="D48" s="35">
        <v>3</v>
      </c>
      <c r="E48" s="23" t="s">
        <v>146</v>
      </c>
      <c r="F48" s="4"/>
    </row>
    <row r="49" spans="1:6">
      <c r="A49" s="4"/>
      <c r="B49" s="23" t="s">
        <v>147</v>
      </c>
      <c r="C49" s="24">
        <v>10000</v>
      </c>
      <c r="D49" s="35">
        <v>10000</v>
      </c>
      <c r="E49" s="23" t="s">
        <v>148</v>
      </c>
      <c r="F49" s="4"/>
    </row>
    <row r="50" spans="1:6">
      <c r="A50" s="4"/>
      <c r="B50" s="31" t="s">
        <v>149</v>
      </c>
      <c r="C50" s="32">
        <v>0.2</v>
      </c>
      <c r="D50" s="41">
        <v>1</v>
      </c>
      <c r="E50" s="31" t="s">
        <v>150</v>
      </c>
      <c r="F50" s="4"/>
    </row>
    <row r="51" spans="1:6" ht="15.75">
      <c r="A51" s="4"/>
      <c r="B51" s="42" t="s">
        <v>151</v>
      </c>
      <c r="C51" s="43"/>
      <c r="D51" s="43"/>
      <c r="E51" s="43"/>
      <c r="F51" s="4"/>
    </row>
    <row r="52" spans="1:6" ht="15">
      <c r="A52" s="4"/>
      <c r="B52" s="44" t="s">
        <v>152</v>
      </c>
      <c r="C52" s="45"/>
      <c r="D52" s="45" t="s">
        <v>28</v>
      </c>
      <c r="E52" s="45" t="s">
        <v>86</v>
      </c>
      <c r="F52" s="4"/>
    </row>
    <row r="53" spans="1:6">
      <c r="A53" s="4"/>
      <c r="B53" s="45" t="s">
        <v>153</v>
      </c>
      <c r="C53" s="45"/>
      <c r="D53" s="45"/>
      <c r="E53" s="45"/>
      <c r="F53" s="4"/>
    </row>
    <row r="54" spans="1:6">
      <c r="A54" s="4"/>
      <c r="B54" s="46" t="s">
        <v>154</v>
      </c>
      <c r="C54" s="46"/>
      <c r="D54" s="47">
        <v>3.4379013789876199E-2</v>
      </c>
      <c r="E54" s="48" t="s">
        <v>155</v>
      </c>
      <c r="F54" s="4"/>
    </row>
    <row r="55" spans="1:6">
      <c r="A55" s="4"/>
      <c r="B55" s="49" t="s">
        <v>156</v>
      </c>
      <c r="C55" s="49"/>
      <c r="D55" s="50">
        <v>1.6796870438960401</v>
      </c>
      <c r="E55" s="51" t="s">
        <v>155</v>
      </c>
      <c r="F55" s="4"/>
    </row>
    <row r="56" spans="1:6">
      <c r="A56" s="4"/>
      <c r="B56" s="52" t="s">
        <v>157</v>
      </c>
      <c r="C56" s="52"/>
      <c r="D56" s="53">
        <f>elipsvol+elipsps</f>
        <v>1.7140660576859164</v>
      </c>
      <c r="E56" s="54" t="s">
        <v>155</v>
      </c>
      <c r="F56" s="4"/>
    </row>
    <row r="57" spans="1:6">
      <c r="A57" s="4"/>
      <c r="B57" s="45" t="s">
        <v>158</v>
      </c>
      <c r="C57" s="45"/>
      <c r="D57" s="55"/>
      <c r="E57" s="45"/>
      <c r="F57" s="4"/>
    </row>
    <row r="58" spans="1:6">
      <c r="A58" s="4"/>
      <c r="B58" s="46" t="s">
        <v>159</v>
      </c>
      <c r="C58" s="46"/>
      <c r="D58" s="47">
        <v>0.26289804253980198</v>
      </c>
      <c r="E58" s="48" t="s">
        <v>155</v>
      </c>
      <c r="F58" s="4"/>
    </row>
    <row r="59" spans="1:6">
      <c r="A59" s="4"/>
      <c r="B59" s="49" t="s">
        <v>160</v>
      </c>
      <c r="C59" s="49"/>
      <c r="D59" s="50">
        <v>0</v>
      </c>
      <c r="E59" s="51" t="s">
        <v>155</v>
      </c>
      <c r="F59" s="4"/>
    </row>
    <row r="60" spans="1:6">
      <c r="A60" s="4"/>
      <c r="B60" s="52" t="s">
        <v>157</v>
      </c>
      <c r="C60" s="52"/>
      <c r="D60" s="53">
        <f>eliaerstrip+eliaerbiod</f>
        <v>0.26289804253980198</v>
      </c>
      <c r="E60" s="54" t="s">
        <v>155</v>
      </c>
      <c r="F60" s="4"/>
    </row>
    <row r="61" spans="1:6">
      <c r="A61" s="4"/>
      <c r="B61" s="45" t="s">
        <v>161</v>
      </c>
      <c r="C61" s="45"/>
      <c r="D61" s="55"/>
      <c r="E61" s="45"/>
      <c r="F61" s="4"/>
    </row>
    <row r="62" spans="1:6">
      <c r="A62" s="4"/>
      <c r="B62" s="46" t="s">
        <v>154</v>
      </c>
      <c r="C62" s="46"/>
      <c r="D62" s="47">
        <v>0.13680595700351</v>
      </c>
      <c r="E62" s="48" t="s">
        <v>155</v>
      </c>
      <c r="F62" s="4"/>
    </row>
    <row r="63" spans="1:6">
      <c r="A63" s="4"/>
      <c r="B63" s="49" t="s">
        <v>162</v>
      </c>
      <c r="C63" s="49"/>
      <c r="D63" s="50">
        <v>0.87847382946525998</v>
      </c>
      <c r="E63" s="51" t="s">
        <v>155</v>
      </c>
      <c r="F63" s="4"/>
    </row>
    <row r="64" spans="1:6">
      <c r="A64" s="4"/>
      <c r="B64" s="49" t="s">
        <v>157</v>
      </c>
      <c r="C64" s="49"/>
      <c r="D64" s="50">
        <f>elislsvol+elislsss</f>
        <v>1.0152797864687699</v>
      </c>
      <c r="E64" s="51" t="s">
        <v>155</v>
      </c>
      <c r="F64" s="4"/>
    </row>
    <row r="65" spans="1:6">
      <c r="A65" s="4"/>
      <c r="B65" s="49" t="s">
        <v>163</v>
      </c>
      <c r="C65" s="49"/>
      <c r="D65" s="56">
        <v>2.99224388669449</v>
      </c>
      <c r="E65" s="49" t="s">
        <v>155</v>
      </c>
      <c r="F65" s="4"/>
    </row>
    <row r="66" spans="1:6">
      <c r="A66" s="4"/>
      <c r="B66" s="49" t="s">
        <v>164</v>
      </c>
      <c r="C66" s="49"/>
      <c r="D66" s="56">
        <v>97.007756113305504</v>
      </c>
      <c r="E66" s="49" t="s">
        <v>155</v>
      </c>
      <c r="F66" s="4"/>
    </row>
    <row r="67" spans="1:6">
      <c r="A67" s="4"/>
      <c r="B67" s="52" t="s">
        <v>165</v>
      </c>
      <c r="C67" s="52"/>
      <c r="D67" s="57">
        <f>SUM(D65:D66)</f>
        <v>100</v>
      </c>
      <c r="E67" s="52" t="s">
        <v>155</v>
      </c>
      <c r="F67" s="4"/>
    </row>
    <row r="68" spans="1:6" ht="15">
      <c r="A68" s="4"/>
      <c r="B68" s="44" t="s">
        <v>166</v>
      </c>
      <c r="C68" s="44"/>
      <c r="D68" s="44"/>
      <c r="E68" s="44"/>
      <c r="F68" s="4"/>
    </row>
    <row r="69" spans="1:6">
      <c r="A69" s="4"/>
      <c r="B69" s="49" t="s">
        <v>167</v>
      </c>
      <c r="C69" s="49"/>
      <c r="D69" s="58">
        <v>1.4592126838841999E-8</v>
      </c>
      <c r="E69" s="51" t="s">
        <v>168</v>
      </c>
      <c r="F69" s="4"/>
    </row>
    <row r="70" spans="1:6">
      <c r="A70" s="4"/>
      <c r="B70" s="49" t="s">
        <v>169</v>
      </c>
      <c r="C70" s="49"/>
      <c r="D70" s="59">
        <v>5.9509626561877402</v>
      </c>
      <c r="E70" s="51" t="s">
        <v>49</v>
      </c>
      <c r="F70" s="4"/>
    </row>
    <row r="71" spans="1:6">
      <c r="A71" s="4"/>
      <c r="B71" s="49" t="s">
        <v>170</v>
      </c>
      <c r="C71" s="49"/>
      <c r="D71" s="58">
        <v>5.5711013064545201</v>
      </c>
      <c r="E71" s="51" t="s">
        <v>49</v>
      </c>
      <c r="F71" s="4"/>
    </row>
    <row r="72" spans="1:6">
      <c r="A72" s="4"/>
      <c r="B72" s="49" t="s">
        <v>171</v>
      </c>
      <c r="C72" s="49"/>
      <c r="D72" s="58">
        <v>6.84311125169548</v>
      </c>
      <c r="E72" s="51" t="s">
        <v>49</v>
      </c>
      <c r="F72" s="4"/>
    </row>
    <row r="73" spans="1:6">
      <c r="A73" s="4"/>
      <c r="B73" s="49" t="s">
        <v>172</v>
      </c>
      <c r="C73" s="49"/>
      <c r="D73" s="58">
        <v>0.1</v>
      </c>
      <c r="E73" s="51" t="s">
        <v>100</v>
      </c>
      <c r="F73" s="4"/>
    </row>
    <row r="74" spans="1:6">
      <c r="A74" s="4"/>
      <c r="B74" s="49" t="s">
        <v>173</v>
      </c>
      <c r="C74" s="49"/>
      <c r="D74" s="58">
        <v>9.7492730698267305E-2</v>
      </c>
      <c r="E74" s="51" t="s">
        <v>100</v>
      </c>
      <c r="F74" s="4"/>
    </row>
    <row r="75" spans="1:6">
      <c r="A75" s="4"/>
      <c r="B75" s="49" t="s">
        <v>174</v>
      </c>
      <c r="C75" s="49"/>
      <c r="D75" s="58">
        <v>2.5069955879045399E-3</v>
      </c>
      <c r="E75" s="51" t="s">
        <v>100</v>
      </c>
      <c r="F75" s="4"/>
    </row>
    <row r="76" spans="1:6">
      <c r="A76" s="4"/>
      <c r="B76" s="49" t="s">
        <v>175</v>
      </c>
      <c r="C76" s="49"/>
      <c r="D76" s="58">
        <v>9.8285933942314205E-2</v>
      </c>
      <c r="E76" s="51" t="s">
        <v>100</v>
      </c>
      <c r="F76" s="4"/>
    </row>
    <row r="77" spans="1:6">
      <c r="A77" s="4"/>
      <c r="B77" s="49" t="s">
        <v>173</v>
      </c>
      <c r="C77" s="49"/>
      <c r="D77" s="58">
        <v>9.7458625398305701E-2</v>
      </c>
      <c r="E77" s="51" t="s">
        <v>100</v>
      </c>
      <c r="F77" s="4"/>
    </row>
    <row r="78" spans="1:6">
      <c r="A78" s="4"/>
      <c r="B78" s="49" t="s">
        <v>174</v>
      </c>
      <c r="C78" s="49"/>
      <c r="D78" s="58">
        <v>8.2730854400849799E-4</v>
      </c>
      <c r="E78" s="51" t="s">
        <v>100</v>
      </c>
      <c r="F78" s="4"/>
    </row>
    <row r="79" spans="1:6">
      <c r="A79" s="4"/>
      <c r="B79" s="49" t="s">
        <v>176</v>
      </c>
      <c r="C79" s="49"/>
      <c r="D79" s="58">
        <v>0.124465683742703</v>
      </c>
      <c r="E79" s="51" t="s">
        <v>100</v>
      </c>
      <c r="F79" s="4"/>
    </row>
    <row r="80" spans="1:6">
      <c r="A80" s="4"/>
      <c r="B80" s="49" t="s">
        <v>173</v>
      </c>
      <c r="C80" s="49"/>
      <c r="D80" s="58">
        <v>9.7092953885921096E-2</v>
      </c>
      <c r="E80" s="51" t="s">
        <v>100</v>
      </c>
      <c r="F80" s="4"/>
    </row>
    <row r="81" spans="1:6">
      <c r="A81" s="4"/>
      <c r="B81" s="49" t="s">
        <v>174</v>
      </c>
      <c r="C81" s="49"/>
      <c r="D81" s="58">
        <v>2.7372729856782199E-2</v>
      </c>
      <c r="E81" s="51" t="s">
        <v>100</v>
      </c>
      <c r="F81" s="4"/>
    </row>
    <row r="82" spans="1:6">
      <c r="A82" s="4"/>
      <c r="B82" s="49" t="s">
        <v>177</v>
      </c>
      <c r="C82" s="49"/>
      <c r="D82" s="58">
        <v>9.7007756113305602E-2</v>
      </c>
      <c r="E82" s="51" t="s">
        <v>100</v>
      </c>
      <c r="F82" s="4"/>
    </row>
    <row r="83" spans="1:6">
      <c r="A83" s="4"/>
      <c r="B83" s="49" t="s">
        <v>173</v>
      </c>
      <c r="C83" s="49"/>
      <c r="D83" s="58">
        <v>9.6956432778917898E-2</v>
      </c>
      <c r="E83" s="51" t="s">
        <v>100</v>
      </c>
      <c r="F83" s="4"/>
    </row>
    <row r="84" spans="1:6">
      <c r="A84" s="4"/>
      <c r="B84" s="49" t="s">
        <v>174</v>
      </c>
      <c r="C84" s="49"/>
      <c r="D84" s="58">
        <v>5.1323334387716101E-5</v>
      </c>
      <c r="E84" s="51" t="s">
        <v>100</v>
      </c>
      <c r="F84" s="4"/>
    </row>
    <row r="85" spans="1:6">
      <c r="A85" s="4"/>
      <c r="B85" s="49" t="s">
        <v>178</v>
      </c>
      <c r="C85" s="49"/>
      <c r="D85" s="58">
        <v>6.84311125169548</v>
      </c>
      <c r="E85" s="51" t="s">
        <v>49</v>
      </c>
      <c r="F85" s="4"/>
    </row>
    <row r="86" spans="1:6">
      <c r="A86" s="4"/>
      <c r="B86" s="4"/>
      <c r="C86" s="4"/>
      <c r="D86" s="4"/>
      <c r="E86" s="4"/>
      <c r="F86" s="4"/>
    </row>
  </sheetData>
  <sheetProtection algorithmName="SHA-512" hashValue="DrvCGMSaNS/IVONjEDg4pWXPFB5tW7KDLeU+m3jRjNPWCIt5KwcHi8HMVVhdwjMmv/b44krtEkBt3Jz0ft5h0A==" saltValue="wspykrdDcfMlB2t+8WDt7Q==" spinCount="100000" sheet="1" objects="1" scenarios="1" formatCells="0" formatColumns="0" formatRows="0"/>
  <pageMargins left="0.70866141732283472" right="0.70866141732283472" top="0.74803149606299213" bottom="0.74803149606299213" header="0.31496062992125984" footer="0.31496062992125984"/>
  <pageSetup paperSize="9" scale="73"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9BEE-05A7-43BE-8E8B-197CD373557A}">
  <sheetPr codeName="Sheet8">
    <pageSetUpPr fitToPage="1"/>
  </sheetPr>
  <dimension ref="A1:F86"/>
  <sheetViews>
    <sheetView topLeftCell="A50" zoomScaleNormal="100" workbookViewId="0">
      <selection activeCell="D70" sqref="D70"/>
    </sheetView>
  </sheetViews>
  <sheetFormatPr defaultColWidth="8" defaultRowHeight="12.75"/>
  <cols>
    <col min="1" max="1" width="1.85546875" style="5" customWidth="1"/>
    <col min="2" max="2" width="57.85546875" style="5" customWidth="1"/>
    <col min="3" max="3" width="21.28515625" style="5" customWidth="1"/>
    <col min="4" max="4" width="18.85546875" style="5" customWidth="1"/>
    <col min="5" max="5" width="11.5703125" style="5" customWidth="1"/>
    <col min="6" max="6" width="1.7109375" style="5" customWidth="1"/>
    <col min="7" max="7" width="8" style="5" customWidth="1"/>
    <col min="8" max="16384" width="8" style="5"/>
  </cols>
  <sheetData>
    <row r="1" spans="1:6" ht="7.5" customHeight="1" thickBot="1">
      <c r="A1" s="4"/>
      <c r="B1" s="4"/>
      <c r="C1" s="4"/>
      <c r="D1" s="4"/>
      <c r="E1" s="4"/>
      <c r="F1" s="4"/>
    </row>
    <row r="2" spans="1:6" ht="18.75" thickTop="1">
      <c r="A2" s="4"/>
      <c r="B2" s="6" t="s">
        <v>75</v>
      </c>
      <c r="C2" s="7"/>
      <c r="D2" s="7"/>
      <c r="E2" s="8"/>
      <c r="F2" s="4"/>
    </row>
    <row r="3" spans="1:6">
      <c r="A3" s="4"/>
      <c r="B3" s="9" t="s">
        <v>76</v>
      </c>
      <c r="C3" s="10" t="s">
        <v>77</v>
      </c>
      <c r="E3" s="11"/>
      <c r="F3" s="4"/>
    </row>
    <row r="4" spans="1:6">
      <c r="A4" s="4"/>
      <c r="B4" s="9" t="s">
        <v>78</v>
      </c>
      <c r="C4" s="10" t="s">
        <v>79</v>
      </c>
      <c r="E4" s="11"/>
      <c r="F4" s="4"/>
    </row>
    <row r="5" spans="1:6" ht="13.5" thickBot="1">
      <c r="A5" s="4"/>
      <c r="B5" s="12" t="s">
        <v>80</v>
      </c>
      <c r="C5" s="13" t="s">
        <v>81</v>
      </c>
      <c r="D5" s="13"/>
      <c r="E5" s="14"/>
      <c r="F5" s="4"/>
    </row>
    <row r="6" spans="1:6" ht="13.5" thickTop="1">
      <c r="A6" s="4"/>
      <c r="B6" s="15"/>
      <c r="C6" s="15"/>
      <c r="D6" s="15"/>
      <c r="E6" s="15"/>
      <c r="F6" s="4"/>
    </row>
    <row r="7" spans="1:6">
      <c r="A7" s="4"/>
      <c r="B7" s="15"/>
      <c r="C7" s="15"/>
      <c r="D7" s="15"/>
      <c r="E7" s="15"/>
      <c r="F7" s="4"/>
    </row>
    <row r="8" spans="1:6" ht="15.75">
      <c r="A8" s="4"/>
      <c r="B8" s="16" t="s">
        <v>82</v>
      </c>
      <c r="C8" s="17"/>
      <c r="D8" s="17"/>
      <c r="E8" s="17"/>
      <c r="F8" s="4"/>
    </row>
    <row r="9" spans="1:6">
      <c r="A9" s="4"/>
      <c r="B9" s="18" t="s">
        <v>83</v>
      </c>
      <c r="C9" s="18" t="s">
        <v>84</v>
      </c>
      <c r="D9" s="17" t="s">
        <v>85</v>
      </c>
      <c r="E9" s="17" t="s">
        <v>86</v>
      </c>
      <c r="F9" s="4"/>
    </row>
    <row r="10" spans="1:6">
      <c r="A10" s="4"/>
      <c r="B10" s="19" t="s">
        <v>87</v>
      </c>
      <c r="C10" s="20" t="s">
        <v>88</v>
      </c>
      <c r="D10" s="21"/>
      <c r="E10" s="22" t="s">
        <v>89</v>
      </c>
      <c r="F10" s="4"/>
    </row>
    <row r="11" spans="1:6">
      <c r="A11" s="4"/>
      <c r="B11" s="23" t="s">
        <v>90</v>
      </c>
      <c r="C11" s="24">
        <v>285.49</v>
      </c>
      <c r="D11" s="25"/>
      <c r="E11" s="26" t="s">
        <v>91</v>
      </c>
      <c r="F11" s="4"/>
    </row>
    <row r="12" spans="1:6">
      <c r="A12" s="4"/>
      <c r="B12" s="23" t="s">
        <v>92</v>
      </c>
      <c r="C12" s="24">
        <v>60.3</v>
      </c>
      <c r="D12" s="25"/>
      <c r="E12" s="26" t="s">
        <v>89</v>
      </c>
      <c r="F12" s="4"/>
    </row>
    <row r="13" spans="1:6">
      <c r="A13" s="4"/>
      <c r="B13" s="23" t="s">
        <v>93</v>
      </c>
      <c r="C13" s="24"/>
      <c r="D13" s="27"/>
      <c r="E13" s="26" t="s">
        <v>89</v>
      </c>
      <c r="F13" s="4"/>
    </row>
    <row r="14" spans="1:6">
      <c r="A14" s="4"/>
      <c r="B14" s="23" t="s">
        <v>94</v>
      </c>
      <c r="C14" s="24">
        <v>8.17</v>
      </c>
      <c r="D14" s="25"/>
      <c r="E14" s="23" t="s">
        <v>95</v>
      </c>
      <c r="F14" s="4"/>
    </row>
    <row r="15" spans="1:6">
      <c r="A15" s="4"/>
      <c r="B15" s="23" t="s">
        <v>96</v>
      </c>
      <c r="C15" s="28">
        <v>4.0572075301497996</v>
      </c>
      <c r="D15" s="25"/>
      <c r="E15" s="23" t="s">
        <v>95</v>
      </c>
      <c r="F15" s="4"/>
    </row>
    <row r="16" spans="1:6">
      <c r="A16" s="4"/>
      <c r="B16" s="23" t="s">
        <v>97</v>
      </c>
      <c r="C16" s="24">
        <v>298.14999999999998</v>
      </c>
      <c r="D16" s="27">
        <v>293.14999999999998</v>
      </c>
      <c r="E16" s="23" t="s">
        <v>98</v>
      </c>
      <c r="F16" s="4"/>
    </row>
    <row r="17" spans="1:6">
      <c r="A17" s="4"/>
      <c r="B17" s="23" t="s">
        <v>99</v>
      </c>
      <c r="C17" s="24">
        <v>7820</v>
      </c>
      <c r="D17" s="25"/>
      <c r="E17" s="23" t="s">
        <v>100</v>
      </c>
      <c r="F17" s="4"/>
    </row>
    <row r="18" spans="1:6">
      <c r="A18" s="4"/>
      <c r="B18" s="23" t="s">
        <v>101</v>
      </c>
      <c r="C18" s="28">
        <v>7282.6388337373701</v>
      </c>
      <c r="D18" s="25"/>
      <c r="E18" s="23" t="s">
        <v>100</v>
      </c>
      <c r="F18" s="4"/>
    </row>
    <row r="19" spans="1:6">
      <c r="A19" s="4"/>
      <c r="B19" s="23" t="s">
        <v>102</v>
      </c>
      <c r="C19" s="24">
        <v>293.14999999999998</v>
      </c>
      <c r="D19" s="27">
        <v>293.14999999999998</v>
      </c>
      <c r="E19" s="23" t="s">
        <v>98</v>
      </c>
      <c r="F19" s="4"/>
    </row>
    <row r="20" spans="1:6">
      <c r="A20" s="4"/>
      <c r="B20" s="23" t="s">
        <v>103</v>
      </c>
      <c r="C20" s="24"/>
      <c r="D20" s="25"/>
      <c r="E20" s="26" t="s">
        <v>104</v>
      </c>
      <c r="F20" s="4"/>
    </row>
    <row r="21" spans="1:6">
      <c r="A21" s="4"/>
      <c r="B21" s="23" t="s">
        <v>105</v>
      </c>
      <c r="C21" s="24">
        <v>0.2984</v>
      </c>
      <c r="D21" s="29">
        <v>0.15904841695795599</v>
      </c>
      <c r="E21" s="23" t="s">
        <v>106</v>
      </c>
      <c r="F21" s="4"/>
    </row>
    <row r="22" spans="1:6">
      <c r="A22" s="4"/>
      <c r="B22" s="23" t="s">
        <v>107</v>
      </c>
      <c r="C22" s="24">
        <v>0.170452333793498</v>
      </c>
      <c r="D22" s="25"/>
      <c r="E22" s="23" t="s">
        <v>106</v>
      </c>
      <c r="F22" s="4"/>
    </row>
    <row r="23" spans="1:6">
      <c r="A23" s="4"/>
      <c r="B23" s="23" t="s">
        <v>108</v>
      </c>
      <c r="C23" s="24">
        <v>298.14999999999998</v>
      </c>
      <c r="D23" s="30">
        <v>293.14999999999998</v>
      </c>
      <c r="E23" s="23" t="s">
        <v>98</v>
      </c>
      <c r="F23" s="4"/>
    </row>
    <row r="24" spans="1:6">
      <c r="A24" s="4"/>
      <c r="B24" s="23" t="s">
        <v>109</v>
      </c>
      <c r="C24" s="24">
        <v>190.5</v>
      </c>
      <c r="D24" s="29">
        <v>34.838305470259002</v>
      </c>
      <c r="E24" s="23" t="s">
        <v>110</v>
      </c>
      <c r="F24" s="4"/>
    </row>
    <row r="25" spans="1:6">
      <c r="A25" s="4"/>
      <c r="B25" s="23" t="s">
        <v>111</v>
      </c>
      <c r="C25" s="24"/>
      <c r="D25" s="29">
        <v>57.15</v>
      </c>
      <c r="E25" s="23" t="s">
        <v>110</v>
      </c>
      <c r="F25" s="4"/>
    </row>
    <row r="26" spans="1:6">
      <c r="A26" s="4"/>
      <c r="B26" s="31" t="s">
        <v>112</v>
      </c>
      <c r="C26" s="32"/>
      <c r="D26" s="33">
        <v>70.484999999999999</v>
      </c>
      <c r="E26" s="31" t="s">
        <v>110</v>
      </c>
      <c r="F26" s="4"/>
    </row>
    <row r="27" spans="1:6">
      <c r="A27" s="4"/>
      <c r="B27" s="18" t="s">
        <v>113</v>
      </c>
      <c r="C27" s="17"/>
      <c r="D27" s="17"/>
      <c r="E27" s="17"/>
      <c r="F27" s="4"/>
    </row>
    <row r="28" spans="1:6">
      <c r="A28" s="4"/>
      <c r="B28" s="19" t="s">
        <v>114</v>
      </c>
      <c r="C28" s="20" t="s">
        <v>115</v>
      </c>
      <c r="D28" s="34" t="s">
        <v>115</v>
      </c>
      <c r="E28" s="22" t="s">
        <v>104</v>
      </c>
      <c r="F28" s="4"/>
    </row>
    <row r="29" spans="1:6">
      <c r="A29" s="4"/>
      <c r="B29" s="23" t="s">
        <v>116</v>
      </c>
      <c r="C29" s="24" t="s">
        <v>117</v>
      </c>
      <c r="D29" s="35" t="s">
        <v>117</v>
      </c>
      <c r="E29" s="26" t="s">
        <v>104</v>
      </c>
      <c r="F29" s="4"/>
    </row>
    <row r="30" spans="1:6">
      <c r="A30" s="4"/>
      <c r="B30" s="23" t="s">
        <v>118</v>
      </c>
      <c r="C30" s="24">
        <v>0.2</v>
      </c>
      <c r="D30" s="35">
        <v>0.2</v>
      </c>
      <c r="E30" s="23" t="s">
        <v>119</v>
      </c>
      <c r="F30" s="4"/>
    </row>
    <row r="31" spans="1:6">
      <c r="A31" s="4"/>
      <c r="B31" s="23" t="s">
        <v>120</v>
      </c>
      <c r="C31" s="24">
        <v>0.09</v>
      </c>
      <c r="D31" s="35">
        <v>0.09</v>
      </c>
      <c r="E31" s="23" t="s">
        <v>121</v>
      </c>
      <c r="F31" s="4"/>
    </row>
    <row r="32" spans="1:6">
      <c r="A32" s="4"/>
      <c r="B32" s="23" t="s">
        <v>122</v>
      </c>
      <c r="C32" s="24">
        <v>60</v>
      </c>
      <c r="D32" s="35">
        <v>60</v>
      </c>
      <c r="E32" s="23" t="s">
        <v>123</v>
      </c>
      <c r="F32" s="4"/>
    </row>
    <row r="33" spans="1:6">
      <c r="A33" s="4"/>
      <c r="B33" s="23" t="s">
        <v>124</v>
      </c>
      <c r="C33" s="24">
        <v>0.54169999999999996</v>
      </c>
      <c r="D33" s="35">
        <v>0.54169999999999996</v>
      </c>
      <c r="E33" s="26" t="s">
        <v>89</v>
      </c>
      <c r="F33" s="4"/>
    </row>
    <row r="34" spans="1:6">
      <c r="A34" s="4"/>
      <c r="B34" s="23" t="s">
        <v>125</v>
      </c>
      <c r="C34" s="24">
        <v>0.67</v>
      </c>
      <c r="D34" s="35">
        <v>0.67</v>
      </c>
      <c r="E34" s="26" t="s">
        <v>89</v>
      </c>
      <c r="F34" s="4"/>
    </row>
    <row r="35" spans="1:6">
      <c r="A35" s="4"/>
      <c r="B35" s="23" t="s">
        <v>126</v>
      </c>
      <c r="C35" s="24">
        <v>0.1</v>
      </c>
      <c r="D35" s="35">
        <v>0.1</v>
      </c>
      <c r="E35" s="26" t="s">
        <v>89</v>
      </c>
      <c r="F35" s="4"/>
    </row>
    <row r="36" spans="1:6">
      <c r="A36" s="4"/>
      <c r="B36" s="23" t="s">
        <v>127</v>
      </c>
      <c r="C36" s="24">
        <v>7</v>
      </c>
      <c r="D36" s="35">
        <v>7</v>
      </c>
      <c r="E36" s="26" t="s">
        <v>89</v>
      </c>
      <c r="F36" s="4"/>
    </row>
    <row r="37" spans="1:6">
      <c r="A37" s="4"/>
      <c r="B37" s="23" t="s">
        <v>128</v>
      </c>
      <c r="C37" s="36" t="s">
        <v>129</v>
      </c>
      <c r="D37" s="37" t="s">
        <v>129</v>
      </c>
      <c r="E37" s="31" t="s">
        <v>89</v>
      </c>
      <c r="F37" s="4"/>
    </row>
    <row r="38" spans="1:6" s="38" customFormat="1">
      <c r="A38" s="4"/>
      <c r="B38" s="18" t="s">
        <v>130</v>
      </c>
      <c r="C38" s="17"/>
      <c r="D38" s="17"/>
      <c r="E38" s="18"/>
      <c r="F38" s="4"/>
    </row>
    <row r="39" spans="1:6" ht="15.75">
      <c r="A39" s="4"/>
      <c r="B39" s="39" t="s">
        <v>131</v>
      </c>
      <c r="C39" s="32">
        <v>2.5674690857834699E-2</v>
      </c>
      <c r="D39" s="33"/>
      <c r="E39" s="23" t="s">
        <v>132</v>
      </c>
      <c r="F39" s="4"/>
    </row>
    <row r="40" spans="1:6">
      <c r="A40" s="4"/>
      <c r="B40" s="18" t="s">
        <v>133</v>
      </c>
      <c r="C40" s="17"/>
      <c r="D40" s="17"/>
      <c r="E40" s="18"/>
      <c r="F40" s="4"/>
    </row>
    <row r="41" spans="1:6">
      <c r="A41" s="4"/>
      <c r="B41" s="39" t="s">
        <v>134</v>
      </c>
      <c r="C41" s="20" t="s">
        <v>135</v>
      </c>
      <c r="D41" s="21"/>
      <c r="E41" s="22" t="s">
        <v>89</v>
      </c>
      <c r="F41" s="4"/>
    </row>
    <row r="42" spans="1:6">
      <c r="A42" s="4"/>
      <c r="B42" s="39" t="s">
        <v>136</v>
      </c>
      <c r="C42" s="24" t="s">
        <v>137</v>
      </c>
      <c r="D42" s="21"/>
      <c r="E42" s="26" t="s">
        <v>138</v>
      </c>
      <c r="F42" s="4"/>
    </row>
    <row r="43" spans="1:6">
      <c r="A43" s="4"/>
      <c r="B43" s="39" t="s">
        <v>139</v>
      </c>
      <c r="C43" s="24"/>
      <c r="D43" s="21"/>
      <c r="E43" s="26" t="s">
        <v>138</v>
      </c>
      <c r="F43" s="4"/>
    </row>
    <row r="44" spans="1:6">
      <c r="A44" s="4"/>
      <c r="B44" s="39" t="s">
        <v>140</v>
      </c>
      <c r="C44" s="24"/>
      <c r="D44" s="35"/>
      <c r="E44" s="26" t="s">
        <v>98</v>
      </c>
      <c r="F44" s="4"/>
    </row>
    <row r="45" spans="1:6">
      <c r="A45" s="4"/>
      <c r="B45" s="39" t="s">
        <v>141</v>
      </c>
      <c r="C45" s="36" t="s">
        <v>142</v>
      </c>
      <c r="D45" s="15"/>
      <c r="E45" s="40" t="s">
        <v>89</v>
      </c>
      <c r="F45" s="4"/>
    </row>
    <row r="46" spans="1:6">
      <c r="A46" s="4"/>
      <c r="B46" s="18" t="s">
        <v>143</v>
      </c>
      <c r="C46" s="18"/>
      <c r="D46" s="17"/>
      <c r="E46" s="17"/>
      <c r="F46" s="4"/>
    </row>
    <row r="47" spans="1:6">
      <c r="A47" s="4"/>
      <c r="B47" s="19" t="s">
        <v>144</v>
      </c>
      <c r="C47" s="20">
        <v>288.14999999999998</v>
      </c>
      <c r="D47" s="34">
        <v>288.14999999999998</v>
      </c>
      <c r="E47" s="19" t="s">
        <v>98</v>
      </c>
      <c r="F47" s="4"/>
    </row>
    <row r="48" spans="1:6">
      <c r="A48" s="4"/>
      <c r="B48" s="23" t="s">
        <v>145</v>
      </c>
      <c r="C48" s="24">
        <v>3</v>
      </c>
      <c r="D48" s="35">
        <v>3</v>
      </c>
      <c r="E48" s="23" t="s">
        <v>146</v>
      </c>
      <c r="F48" s="4"/>
    </row>
    <row r="49" spans="1:6">
      <c r="A49" s="4"/>
      <c r="B49" s="23" t="s">
        <v>147</v>
      </c>
      <c r="C49" s="24">
        <v>10000</v>
      </c>
      <c r="D49" s="35">
        <v>10000</v>
      </c>
      <c r="E49" s="23" t="s">
        <v>148</v>
      </c>
      <c r="F49" s="4"/>
    </row>
    <row r="50" spans="1:6">
      <c r="A50" s="4"/>
      <c r="B50" s="31" t="s">
        <v>149</v>
      </c>
      <c r="C50" s="32">
        <v>7.0000000000000007E-2</v>
      </c>
      <c r="D50" s="41">
        <v>1</v>
      </c>
      <c r="E50" s="31" t="s">
        <v>150</v>
      </c>
      <c r="F50" s="4"/>
    </row>
    <row r="51" spans="1:6" ht="15.75">
      <c r="A51" s="4"/>
      <c r="B51" s="42" t="s">
        <v>151</v>
      </c>
      <c r="C51" s="43"/>
      <c r="D51" s="43"/>
      <c r="E51" s="43"/>
      <c r="F51" s="4"/>
    </row>
    <row r="52" spans="1:6" ht="15">
      <c r="A52" s="4"/>
      <c r="B52" s="44" t="s">
        <v>152</v>
      </c>
      <c r="C52" s="45"/>
      <c r="D52" s="45" t="s">
        <v>28</v>
      </c>
      <c r="E52" s="45" t="s">
        <v>86</v>
      </c>
      <c r="F52" s="4"/>
    </row>
    <row r="53" spans="1:6">
      <c r="A53" s="4"/>
      <c r="B53" s="45" t="s">
        <v>153</v>
      </c>
      <c r="C53" s="45"/>
      <c r="D53" s="45"/>
      <c r="E53" s="45"/>
      <c r="F53" s="4"/>
    </row>
    <row r="54" spans="1:6">
      <c r="A54" s="4"/>
      <c r="B54" s="46" t="s">
        <v>154</v>
      </c>
      <c r="C54" s="46"/>
      <c r="D54" s="47">
        <v>3.4379013789876199E-2</v>
      </c>
      <c r="E54" s="48" t="s">
        <v>155</v>
      </c>
      <c r="F54" s="4"/>
    </row>
    <row r="55" spans="1:6">
      <c r="A55" s="4"/>
      <c r="B55" s="49" t="s">
        <v>156</v>
      </c>
      <c r="C55" s="49"/>
      <c r="D55" s="50">
        <v>1.6796870438960401</v>
      </c>
      <c r="E55" s="51" t="s">
        <v>155</v>
      </c>
      <c r="F55" s="4"/>
    </row>
    <row r="56" spans="1:6">
      <c r="A56" s="4"/>
      <c r="B56" s="52" t="s">
        <v>157</v>
      </c>
      <c r="C56" s="52"/>
      <c r="D56" s="53">
        <f>elipsvol+elipsps</f>
        <v>1.7140660576859164</v>
      </c>
      <c r="E56" s="54" t="s">
        <v>155</v>
      </c>
      <c r="F56" s="4"/>
    </row>
    <row r="57" spans="1:6">
      <c r="A57" s="4"/>
      <c r="B57" s="45" t="s">
        <v>158</v>
      </c>
      <c r="C57" s="45"/>
      <c r="D57" s="55"/>
      <c r="E57" s="45"/>
      <c r="F57" s="4"/>
    </row>
    <row r="58" spans="1:6">
      <c r="A58" s="4"/>
      <c r="B58" s="46" t="s">
        <v>159</v>
      </c>
      <c r="C58" s="46"/>
      <c r="D58" s="47">
        <v>0.26289804253980298</v>
      </c>
      <c r="E58" s="48" t="s">
        <v>155</v>
      </c>
      <c r="F58" s="4"/>
    </row>
    <row r="59" spans="1:6">
      <c r="A59" s="4"/>
      <c r="B59" s="49" t="s">
        <v>160</v>
      </c>
      <c r="C59" s="49"/>
      <c r="D59" s="50">
        <v>0</v>
      </c>
      <c r="E59" s="51" t="s">
        <v>155</v>
      </c>
      <c r="F59" s="4"/>
    </row>
    <row r="60" spans="1:6">
      <c r="A60" s="4"/>
      <c r="B60" s="52" t="s">
        <v>157</v>
      </c>
      <c r="C60" s="52"/>
      <c r="D60" s="53">
        <f>eliaerstrip+eliaerbiod</f>
        <v>0.26289804253980298</v>
      </c>
      <c r="E60" s="54" t="s">
        <v>155</v>
      </c>
      <c r="F60" s="4"/>
    </row>
    <row r="61" spans="1:6">
      <c r="A61" s="4"/>
      <c r="B61" s="45" t="s">
        <v>161</v>
      </c>
      <c r="C61" s="45"/>
      <c r="D61" s="55"/>
      <c r="E61" s="45"/>
      <c r="F61" s="4"/>
    </row>
    <row r="62" spans="1:6">
      <c r="A62" s="4"/>
      <c r="B62" s="46" t="s">
        <v>154</v>
      </c>
      <c r="C62" s="46"/>
      <c r="D62" s="47">
        <v>0.13680595700351</v>
      </c>
      <c r="E62" s="48" t="s">
        <v>155</v>
      </c>
      <c r="F62" s="4"/>
    </row>
    <row r="63" spans="1:6">
      <c r="A63" s="4"/>
      <c r="B63" s="49" t="s">
        <v>162</v>
      </c>
      <c r="C63" s="49"/>
      <c r="D63" s="50">
        <v>0.87847382946525998</v>
      </c>
      <c r="E63" s="51" t="s">
        <v>155</v>
      </c>
      <c r="F63" s="4"/>
    </row>
    <row r="64" spans="1:6">
      <c r="A64" s="4"/>
      <c r="B64" s="49" t="s">
        <v>157</v>
      </c>
      <c r="C64" s="49"/>
      <c r="D64" s="50">
        <f>elislsvol+elislsss</f>
        <v>1.0152797864687699</v>
      </c>
      <c r="E64" s="51" t="s">
        <v>155</v>
      </c>
      <c r="F64" s="4"/>
    </row>
    <row r="65" spans="1:6">
      <c r="A65" s="4"/>
      <c r="B65" s="49" t="s">
        <v>163</v>
      </c>
      <c r="C65" s="49"/>
      <c r="D65" s="56">
        <v>2.99224388669449</v>
      </c>
      <c r="E65" s="49" t="s">
        <v>155</v>
      </c>
      <c r="F65" s="4"/>
    </row>
    <row r="66" spans="1:6">
      <c r="A66" s="4"/>
      <c r="B66" s="49" t="s">
        <v>164</v>
      </c>
      <c r="C66" s="49"/>
      <c r="D66" s="56">
        <v>97.007756113305504</v>
      </c>
      <c r="E66" s="49" t="s">
        <v>155</v>
      </c>
      <c r="F66" s="4"/>
    </row>
    <row r="67" spans="1:6">
      <c r="A67" s="4"/>
      <c r="B67" s="52" t="s">
        <v>165</v>
      </c>
      <c r="C67" s="52"/>
      <c r="D67" s="57">
        <f>SUM(D65:D66)</f>
        <v>100</v>
      </c>
      <c r="E67" s="52" t="s">
        <v>155</v>
      </c>
      <c r="F67" s="4"/>
    </row>
    <row r="68" spans="1:6" ht="15">
      <c r="A68" s="4"/>
      <c r="B68" s="44" t="s">
        <v>166</v>
      </c>
      <c r="C68" s="44"/>
      <c r="D68" s="44"/>
      <c r="E68" s="44"/>
      <c r="F68" s="4"/>
    </row>
    <row r="69" spans="1:6">
      <c r="A69" s="4"/>
      <c r="B69" s="49" t="s">
        <v>167</v>
      </c>
      <c r="C69" s="49"/>
      <c r="D69" s="58">
        <v>5.1072443935946798E-9</v>
      </c>
      <c r="E69" s="51" t="s">
        <v>168</v>
      </c>
      <c r="F69" s="4"/>
    </row>
    <row r="70" spans="1:6">
      <c r="A70" s="4"/>
      <c r="B70" s="49" t="s">
        <v>169</v>
      </c>
      <c r="C70" s="49"/>
      <c r="D70" s="59">
        <v>2.0828369296657101</v>
      </c>
      <c r="E70" s="51" t="s">
        <v>49</v>
      </c>
      <c r="F70" s="4"/>
    </row>
    <row r="71" spans="1:6">
      <c r="A71" s="4"/>
      <c r="B71" s="49" t="s">
        <v>170</v>
      </c>
      <c r="C71" s="49"/>
      <c r="D71" s="58">
        <v>1.94988545725908</v>
      </c>
      <c r="E71" s="51" t="s">
        <v>49</v>
      </c>
      <c r="F71" s="4"/>
    </row>
    <row r="72" spans="1:6">
      <c r="A72" s="4"/>
      <c r="B72" s="49" t="s">
        <v>171</v>
      </c>
      <c r="C72" s="49"/>
      <c r="D72" s="58">
        <v>2.3950889380934202</v>
      </c>
      <c r="E72" s="51" t="s">
        <v>49</v>
      </c>
      <c r="F72" s="4"/>
    </row>
    <row r="73" spans="1:6">
      <c r="A73" s="4"/>
      <c r="B73" s="49" t="s">
        <v>172</v>
      </c>
      <c r="C73" s="49"/>
      <c r="D73" s="58">
        <v>3.5000000000000003E-2</v>
      </c>
      <c r="E73" s="51" t="s">
        <v>100</v>
      </c>
      <c r="F73" s="4"/>
    </row>
    <row r="74" spans="1:6">
      <c r="A74" s="4"/>
      <c r="B74" s="49" t="s">
        <v>173</v>
      </c>
      <c r="C74" s="49"/>
      <c r="D74" s="58">
        <v>3.4122455744393598E-2</v>
      </c>
      <c r="E74" s="51" t="s">
        <v>100</v>
      </c>
      <c r="F74" s="4"/>
    </row>
    <row r="75" spans="1:6">
      <c r="A75" s="4"/>
      <c r="B75" s="49" t="s">
        <v>174</v>
      </c>
      <c r="C75" s="49"/>
      <c r="D75" s="58">
        <v>8.7744845576658795E-4</v>
      </c>
      <c r="E75" s="51" t="s">
        <v>100</v>
      </c>
      <c r="F75" s="4"/>
    </row>
    <row r="76" spans="1:6">
      <c r="A76" s="4"/>
      <c r="B76" s="49" t="s">
        <v>175</v>
      </c>
      <c r="C76" s="49"/>
      <c r="D76" s="58">
        <v>3.4400076879809997E-2</v>
      </c>
      <c r="E76" s="51" t="s">
        <v>100</v>
      </c>
      <c r="F76" s="4"/>
    </row>
    <row r="77" spans="1:6">
      <c r="A77" s="4"/>
      <c r="B77" s="49" t="s">
        <v>173</v>
      </c>
      <c r="C77" s="49"/>
      <c r="D77" s="58">
        <v>3.4110518889406999E-2</v>
      </c>
      <c r="E77" s="51" t="s">
        <v>100</v>
      </c>
      <c r="F77" s="4"/>
    </row>
    <row r="78" spans="1:6">
      <c r="A78" s="4"/>
      <c r="B78" s="49" t="s">
        <v>174</v>
      </c>
      <c r="C78" s="49"/>
      <c r="D78" s="58">
        <v>2.8955799040297401E-4</v>
      </c>
      <c r="E78" s="51" t="s">
        <v>100</v>
      </c>
      <c r="F78" s="4"/>
    </row>
    <row r="79" spans="1:6">
      <c r="A79" s="4"/>
      <c r="B79" s="49" t="s">
        <v>176</v>
      </c>
      <c r="C79" s="49"/>
      <c r="D79" s="58">
        <v>4.3562989309946197E-2</v>
      </c>
      <c r="E79" s="51" t="s">
        <v>100</v>
      </c>
      <c r="F79" s="4"/>
    </row>
    <row r="80" spans="1:6">
      <c r="A80" s="4"/>
      <c r="B80" s="49" t="s">
        <v>173</v>
      </c>
      <c r="C80" s="49"/>
      <c r="D80" s="58">
        <v>3.3982533860072398E-2</v>
      </c>
      <c r="E80" s="51" t="s">
        <v>100</v>
      </c>
      <c r="F80" s="4"/>
    </row>
    <row r="81" spans="1:6">
      <c r="A81" s="4"/>
      <c r="B81" s="49" t="s">
        <v>174</v>
      </c>
      <c r="C81" s="49"/>
      <c r="D81" s="58">
        <v>9.5804554498737805E-3</v>
      </c>
      <c r="E81" s="51" t="s">
        <v>100</v>
      </c>
      <c r="F81" s="4"/>
    </row>
    <row r="82" spans="1:6">
      <c r="A82" s="4"/>
      <c r="B82" s="49" t="s">
        <v>177</v>
      </c>
      <c r="C82" s="49"/>
      <c r="D82" s="58">
        <v>3.3952714639657003E-2</v>
      </c>
      <c r="E82" s="51" t="s">
        <v>100</v>
      </c>
      <c r="F82" s="4"/>
    </row>
    <row r="83" spans="1:6">
      <c r="A83" s="4"/>
      <c r="B83" s="49" t="s">
        <v>173</v>
      </c>
      <c r="C83" s="49"/>
      <c r="D83" s="58">
        <v>3.3934751472621302E-2</v>
      </c>
      <c r="E83" s="51" t="s">
        <v>100</v>
      </c>
      <c r="F83" s="4"/>
    </row>
    <row r="84" spans="1:6">
      <c r="A84" s="4"/>
      <c r="B84" s="49" t="s">
        <v>174</v>
      </c>
      <c r="C84" s="49"/>
      <c r="D84" s="58">
        <v>1.79631670357006E-5</v>
      </c>
      <c r="E84" s="51" t="s">
        <v>100</v>
      </c>
      <c r="F84" s="4"/>
    </row>
    <row r="85" spans="1:6">
      <c r="A85" s="4"/>
      <c r="B85" s="49" t="s">
        <v>178</v>
      </c>
      <c r="C85" s="49"/>
      <c r="D85" s="58">
        <v>2.3950889380934202</v>
      </c>
      <c r="E85" s="51" t="s">
        <v>49</v>
      </c>
      <c r="F85" s="4"/>
    </row>
    <row r="86" spans="1:6">
      <c r="A86" s="4"/>
      <c r="B86" s="4"/>
      <c r="C86" s="4"/>
      <c r="D86" s="4"/>
      <c r="E86" s="4"/>
      <c r="F86" s="4"/>
    </row>
  </sheetData>
  <sheetProtection algorithmName="SHA-512" hashValue="J3HC9QfSzy0DitQu6eU8xTSuAP05Of6LUPOdhxNwPojpoGoJuSM5GjJ77iaYx+M1PXhVvyDwHyo/4Lx1BkTOhg==" saltValue="vDC5fCoo0081uJ377MDXxg==" spinCount="100000" sheet="1" objects="1" scenarios="1" formatCells="0" formatColumns="0" formatRows="0"/>
  <pageMargins left="0.70866141732283472" right="0.70866141732283472" top="0.74803149606299213" bottom="0.74803149606299213" header="0.31496062992125984" footer="0.31496062992125984"/>
  <pageSetup paperSize="9" scale="73"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0AC1-EE29-4912-BA4F-3660441C3955}">
  <sheetPr codeName="Sheet6"/>
  <dimension ref="A1:C4"/>
  <sheetViews>
    <sheetView tabSelected="1" zoomScaleNormal="100" workbookViewId="0">
      <selection activeCell="C4" sqref="C4"/>
    </sheetView>
  </sheetViews>
  <sheetFormatPr defaultColWidth="8" defaultRowHeight="12.75"/>
  <cols>
    <col min="1" max="1" width="9.42578125" style="5" customWidth="1"/>
    <col min="2" max="2" width="8" style="5" customWidth="1"/>
    <col min="3" max="3" width="66.28515625" style="5" customWidth="1"/>
    <col min="4" max="4" width="8" style="5" customWidth="1"/>
    <col min="5" max="16384" width="8" style="5"/>
  </cols>
  <sheetData>
    <row r="1" spans="1:3">
      <c r="A1" s="10" t="s">
        <v>179</v>
      </c>
      <c r="B1" s="5">
        <v>4</v>
      </c>
    </row>
    <row r="2" spans="1:3">
      <c r="A2" s="10" t="s">
        <v>180</v>
      </c>
      <c r="B2" s="83" t="s">
        <v>181</v>
      </c>
    </row>
    <row r="4" spans="1:3" ht="102">
      <c r="A4" s="84" t="s">
        <v>182</v>
      </c>
      <c r="C4" s="85" t="s">
        <v>183</v>
      </c>
    </row>
  </sheetData>
  <sheetProtection algorithmName="SHA-512" hashValue="YC7Ia3J0gsSY597JAP678mqwKB5FyEdfuTjWLp7EoifuOGyr+em965nn/csnv0Nba110MqPyEw6w0w2FvV391A==" saltValue="DebDwSvIcVt1x32PeLUp4A==" spinCount="100000" sheet="1" objects="1" scenarios="1" formatCells="0" formatColumns="0" formatRows="0"/>
  <hyperlinks>
    <hyperlink ref="B2" r:id="rId1" xr:uid="{66906544-D79A-48ED-9A40-DFB76511DC4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19" ma:contentTypeDescription="Create a new document." ma:contentTypeScope="" ma:versionID="ea5c35a8ddc5b5f8577c7c282b64a11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d684dd036498752205bc550eff25a50e"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2024-06-20T13:12:26+00:00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ermInfo xmlns="http://schemas.microsoft.com/office/infopath/2007/PartnerControls">
          <TermName xmlns="http://schemas.microsoft.com/office/infopath/2007/PartnerControls">Tris(2-chloroethyl) phosphate</TermName>
          <TermId xmlns="http://schemas.microsoft.com/office/infopath/2007/PartnerControls">4060fa71-1b90-4ef9-8a4c-9cab7f2fe16e</TermId>
        </TermInfo>
        <TermInfo xmlns="http://schemas.microsoft.com/office/infopath/2007/PartnerControls">
          <TermName xmlns="http://schemas.microsoft.com/office/infopath/2007/PartnerControls">Biosolids Screening Tool</TermName>
          <TermId xmlns="http://schemas.microsoft.com/office/infopath/2007/PartnerControls">1cb51efe-8d5a-4c75-94e9-b421650ddb6c</TermId>
        </TermInfo>
        <TermInfo xmlns="http://schemas.microsoft.com/office/infopath/2007/PartnerControls">
          <TermName xmlns="http://schemas.microsoft.com/office/infopath/2007/PartnerControls">BST</TermName>
          <TermId xmlns="http://schemas.microsoft.com/office/infopath/2007/PartnerControls">1abb67ef-4fa1-4bb6-8f66-19c8fe70ae73</TermId>
        </TermInfo>
        <TermInfo xmlns="http://schemas.microsoft.com/office/infopath/2007/PartnerControls">
          <TermName xmlns="http://schemas.microsoft.com/office/infopath/2007/PartnerControls">TCEP</TermName>
          <TermId xmlns="http://schemas.microsoft.com/office/infopath/2007/PartnerControls">af1fc4ee-98f7-4f6e-a587-baf047fab354</TermId>
        </TermInfo>
      </Terms>
    </TaxKeywordTaxHTField>
    <Rights xmlns="4ffa91fb-a0ff-4ac5-b2db-65c790d184a4" xsi:nil="true"/>
    <e3f09c3df709400db2417a7161762d62 xmlns="4ffa91fb-a0ff-4ac5-b2db-65c790d184a4">
      <Terms xmlns="http://schemas.microsoft.com/office/infopath/2007/PartnerControls"/>
    </e3f09c3df709400db2417a7161762d62>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Value>1676</Value>
      <Value>1584</Value>
      <Value>1675</Value>
      <Value>1514</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04356-A3D1-4097-AD43-256138EC064A}"/>
</file>

<file path=customXml/itemProps2.xml><?xml version="1.0" encoding="utf-8"?>
<ds:datastoreItem xmlns:ds="http://schemas.openxmlformats.org/officeDocument/2006/customXml" ds:itemID="{6E790928-2884-44E0-A437-E99593D0F41C}"/>
</file>

<file path=customXml/itemProps3.xml><?xml version="1.0" encoding="utf-8"?>
<ds:datastoreItem xmlns:ds="http://schemas.openxmlformats.org/officeDocument/2006/customXml" ds:itemID="{FE726C4F-091F-4CBC-9E1E-86012F5C2461}"/>
</file>

<file path=customXml/itemProps4.xml><?xml version="1.0" encoding="utf-8"?>
<ds:datastoreItem xmlns:ds="http://schemas.openxmlformats.org/officeDocument/2006/customXml" ds:itemID="{5C5A1614-1444-484A-8D52-2A924258BF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Tris(2-chloroethyl) Phosphate (TCEP) – Supplemental Information File: Biosolids Screening Tool (BST) Modeling Results</dc:title>
  <dc:subject/>
  <dc:creator/>
  <cp:keywords>Biosolids Screening Tool; BST; TCEP; Tris(2-chloroethyl) Phosphate </cp:keywords>
  <dc:description/>
  <cp:lastModifiedBy>Wrightwood, Olivia (she/they)</cp:lastModifiedBy>
  <cp:revision>1</cp:revision>
  <dcterms:created xsi:type="dcterms:W3CDTF">2024-07-23T15:14:26Z</dcterms:created>
  <dcterms:modified xsi:type="dcterms:W3CDTF">2024-09-04T12:17:28Z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1584;#Tris(2-chloroethyl) phosphate|4060fa71-1b90-4ef9-8a4c-9cab7f2fe16e;#1676;#Biosolids Screening Tool|1cb51efe-8d5a-4c75-94e9-b421650ddb6c;#1675;#BST|1abb67ef-4fa1-4bb6-8f66-19c8fe70ae73;#1514;#TCEP|af1fc4ee-98f7-4f6e-a587-baf047fab354</vt:lpwstr>
  </property>
  <property fmtid="{D5CDD505-2E9C-101B-9397-08002B2CF9AE}" pid="3" name="MediaServiceImageTags">
    <vt:lpwstr/>
  </property>
  <property fmtid="{D5CDD505-2E9C-101B-9397-08002B2CF9AE}" pid="4" name="ContentTypeId">
    <vt:lpwstr>0x010100D723352F79007E408EFF44D6142FFCE2</vt:lpwstr>
  </property>
  <property fmtid="{D5CDD505-2E9C-101B-9397-08002B2CF9AE}" pid="5" name="EPA Subject">
    <vt:lpwstr/>
  </property>
  <property fmtid="{D5CDD505-2E9C-101B-9397-08002B2CF9AE}" pid="6" name="Document Type">
    <vt:lpwstr/>
  </property>
</Properties>
</file>