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L:\Priv\Cin\NRMRL\JTully\BIL\Plumbing Volume Tool\External Peer Review\Post Peer Review\Final versions to RAPID\"/>
    </mc:Choice>
  </mc:AlternateContent>
  <xr:revisionPtr revIDLastSave="0" documentId="13_ncr:1_{AF62215A-4154-48B1-B777-116736093025}" xr6:coauthVersionLast="47" xr6:coauthVersionMax="47" xr10:uidLastSave="{00000000-0000-0000-0000-000000000000}"/>
  <bookViews>
    <workbookView xWindow="28680" yWindow="-5445" windowWidth="38640" windowHeight="21120" xr2:uid="{00000000-000D-0000-FFFF-FFFF00000000}"/>
  </bookViews>
  <sheets>
    <sheet name="Plumbing map sheet" sheetId="4" r:id="rId1"/>
    <sheet name="Plumbing vol_ref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" i="3" l="1"/>
  <c r="F36" i="3"/>
  <c r="H36" i="3" s="1"/>
  <c r="F37" i="3"/>
  <c r="H37" i="3" s="1"/>
  <c r="F38" i="3"/>
  <c r="H38" i="3" s="1"/>
  <c r="F39" i="3"/>
  <c r="H39" i="3" s="1"/>
  <c r="F40" i="3"/>
  <c r="H40" i="3" s="1"/>
  <c r="F41" i="3"/>
  <c r="F30" i="3"/>
  <c r="G30" i="3" s="1"/>
  <c r="F31" i="3"/>
  <c r="H31" i="3" s="1"/>
  <c r="F32" i="3"/>
  <c r="G32" i="3" s="1"/>
  <c r="F33" i="3"/>
  <c r="H33" i="3" s="1"/>
  <c r="F34" i="3"/>
  <c r="H34" i="3" s="1"/>
  <c r="F35" i="3"/>
  <c r="G35" i="3" s="1"/>
  <c r="F26" i="3"/>
  <c r="G26" i="3" s="1"/>
  <c r="F27" i="3"/>
  <c r="G27" i="3" s="1"/>
  <c r="F28" i="3"/>
  <c r="H28" i="3" s="1"/>
  <c r="F29" i="3"/>
  <c r="H29" i="3" s="1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11" i="4"/>
  <c r="G12" i="4"/>
  <c r="G13" i="4"/>
  <c r="G14" i="4"/>
  <c r="G15" i="4"/>
  <c r="G8" i="4"/>
  <c r="G9" i="4"/>
  <c r="G10" i="4"/>
  <c r="G7" i="4"/>
  <c r="G6" i="4"/>
  <c r="F6" i="4"/>
  <c r="H6" i="4" s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7" i="4"/>
  <c r="F28" i="4"/>
  <c r="F29" i="4"/>
  <c r="F30" i="4"/>
  <c r="F31" i="4"/>
  <c r="F32" i="4"/>
  <c r="F33" i="4"/>
  <c r="F34" i="4"/>
  <c r="F35" i="4"/>
  <c r="F36" i="4"/>
  <c r="F37" i="4"/>
  <c r="F38" i="4"/>
  <c r="F40" i="4"/>
  <c r="F41" i="4"/>
  <c r="F42" i="4"/>
  <c r="F43" i="4"/>
  <c r="F44" i="4"/>
  <c r="F45" i="4"/>
  <c r="F39" i="4"/>
  <c r="F44" i="3"/>
  <c r="H44" i="3" s="1"/>
  <c r="F5" i="3"/>
  <c r="G5" i="3" s="1"/>
  <c r="F9" i="3"/>
  <c r="G9" i="3" s="1"/>
  <c r="F26" i="4"/>
  <c r="F20" i="3"/>
  <c r="H20" i="3" s="1"/>
  <c r="F21" i="3"/>
  <c r="G21" i="3" s="1"/>
  <c r="F12" i="3"/>
  <c r="G12" i="3" s="1"/>
  <c r="H49" i="3"/>
  <c r="F48" i="3"/>
  <c r="G48" i="3" s="1"/>
  <c r="F47" i="3"/>
  <c r="H47" i="3" s="1"/>
  <c r="F46" i="3"/>
  <c r="H46" i="3" s="1"/>
  <c r="F45" i="3"/>
  <c r="H45" i="3" s="1"/>
  <c r="F43" i="3"/>
  <c r="H43" i="3" s="1"/>
  <c r="F3" i="3"/>
  <c r="G3" i="3" s="1"/>
  <c r="F4" i="3"/>
  <c r="H4" i="3" s="1"/>
  <c r="F6" i="3"/>
  <c r="H6" i="3" s="1"/>
  <c r="F7" i="3"/>
  <c r="H7" i="3" s="1"/>
  <c r="F8" i="3"/>
  <c r="G8" i="3" s="1"/>
  <c r="F10" i="3"/>
  <c r="H10" i="3" s="1"/>
  <c r="F11" i="3"/>
  <c r="G11" i="3" s="1"/>
  <c r="F13" i="3"/>
  <c r="H13" i="3" s="1"/>
  <c r="F17" i="3"/>
  <c r="H17" i="3" s="1"/>
  <c r="F18" i="3"/>
  <c r="G18" i="3" s="1"/>
  <c r="F19" i="3"/>
  <c r="H19" i="3" s="1"/>
  <c r="F22" i="3"/>
  <c r="H22" i="3" s="1"/>
  <c r="F23" i="3"/>
  <c r="G23" i="3" s="1"/>
  <c r="F24" i="3"/>
  <c r="G24" i="3" s="1"/>
  <c r="F25" i="3"/>
  <c r="H25" i="3" s="1"/>
  <c r="F42" i="3"/>
  <c r="G42" i="3" s="1"/>
  <c r="F14" i="3"/>
  <c r="H14" i="3" s="1"/>
  <c r="F16" i="3"/>
  <c r="G16" i="3" s="1"/>
  <c r="F15" i="3"/>
  <c r="G15" i="3" s="1"/>
  <c r="G40" i="3" l="1"/>
  <c r="G39" i="3"/>
  <c r="G38" i="3"/>
  <c r="G37" i="3"/>
  <c r="G36" i="3"/>
  <c r="H32" i="3"/>
  <c r="H35" i="3"/>
  <c r="G34" i="3"/>
  <c r="H30" i="3"/>
  <c r="G33" i="3"/>
  <c r="G31" i="3"/>
  <c r="H27" i="3"/>
  <c r="G28" i="3"/>
  <c r="H26" i="3"/>
  <c r="H9" i="3"/>
  <c r="G22" i="3"/>
  <c r="G7" i="3"/>
  <c r="G29" i="3"/>
  <c r="G45" i="3"/>
  <c r="H42" i="3"/>
  <c r="G13" i="3"/>
  <c r="G46" i="3"/>
  <c r="G47" i="3"/>
  <c r="H5" i="3"/>
  <c r="G4" i="3"/>
  <c r="H16" i="3"/>
  <c r="H3" i="3"/>
  <c r="H21" i="3"/>
  <c r="G25" i="3"/>
  <c r="G6" i="3"/>
  <c r="G43" i="3"/>
  <c r="H18" i="3"/>
  <c r="G19" i="3"/>
  <c r="H12" i="3"/>
  <c r="G20" i="3"/>
  <c r="G44" i="3"/>
  <c r="G17" i="3"/>
  <c r="H24" i="3"/>
  <c r="H23" i="3"/>
  <c r="G14" i="3"/>
  <c r="G10" i="3"/>
  <c r="H48" i="3"/>
  <c r="H8" i="3"/>
  <c r="H11" i="3"/>
  <c r="H15" i="3"/>
  <c r="H45" i="4"/>
  <c r="J45" i="4" s="1"/>
  <c r="H7" i="4"/>
  <c r="H42" i="4"/>
  <c r="H15" i="4"/>
  <c r="H10" i="4"/>
  <c r="H30" i="4"/>
  <c r="H44" i="4"/>
  <c r="H43" i="4"/>
  <c r="H41" i="4"/>
  <c r="H9" i="4"/>
  <c r="H8" i="4"/>
  <c r="I6" i="4"/>
  <c r="H11" i="4"/>
  <c r="H12" i="4"/>
  <c r="H13" i="4"/>
  <c r="H14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1" i="4"/>
  <c r="H32" i="4"/>
  <c r="H33" i="4"/>
  <c r="H34" i="4"/>
  <c r="H35" i="4"/>
  <c r="H36" i="4"/>
  <c r="H37" i="4"/>
  <c r="H38" i="4"/>
  <c r="H39" i="4"/>
  <c r="H40" i="4"/>
  <c r="J44" i="4" l="1"/>
  <c r="J43" i="4" s="1"/>
  <c r="J42" i="4" s="1"/>
  <c r="J41" i="4" s="1"/>
  <c r="J40" i="4" s="1"/>
  <c r="J39" i="4" s="1"/>
  <c r="J38" i="4" s="1"/>
  <c r="J37" i="4" s="1"/>
  <c r="J36" i="4" s="1"/>
  <c r="J35" i="4" s="1"/>
  <c r="J34" i="4" s="1"/>
  <c r="J33" i="4" s="1"/>
  <c r="J32" i="4" s="1"/>
  <c r="J31" i="4" s="1"/>
  <c r="J30" i="4" s="1"/>
  <c r="J29" i="4" s="1"/>
  <c r="J28" i="4" s="1"/>
  <c r="J27" i="4" s="1"/>
  <c r="J26" i="4" s="1"/>
  <c r="J25" i="4" s="1"/>
  <c r="J24" i="4" s="1"/>
  <c r="J23" i="4" s="1"/>
  <c r="J22" i="4" s="1"/>
  <c r="J21" i="4" s="1"/>
  <c r="J20" i="4" s="1"/>
  <c r="J19" i="4" s="1"/>
  <c r="J18" i="4" s="1"/>
  <c r="J17" i="4" s="1"/>
  <c r="J16" i="4" s="1"/>
  <c r="J15" i="4" s="1"/>
  <c r="J14" i="4" s="1"/>
  <c r="J13" i="4" s="1"/>
  <c r="J12" i="4" s="1"/>
  <c r="J11" i="4" s="1"/>
  <c r="J10" i="4" s="1"/>
  <c r="J9" i="4" s="1"/>
  <c r="J8" i="4" s="1"/>
  <c r="J7" i="4" s="1"/>
  <c r="J6" i="4" s="1"/>
  <c r="I7" i="4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</calcChain>
</file>

<file path=xl/sharedStrings.xml><?xml version="1.0" encoding="utf-8"?>
<sst xmlns="http://schemas.openxmlformats.org/spreadsheetml/2006/main" count="105" uniqueCount="76">
  <si>
    <t>Site ID</t>
  </si>
  <si>
    <t>Address</t>
  </si>
  <si>
    <t>mL/ft</t>
  </si>
  <si>
    <t>Material-Type-Size</t>
  </si>
  <si>
    <t>Type</t>
  </si>
  <si>
    <t>Nominal Size (in)</t>
  </si>
  <si>
    <t xml:space="preserve"> Wall Thickness (in)</t>
  </si>
  <si>
    <t>K (green)</t>
  </si>
  <si>
    <t>L (blue)</t>
  </si>
  <si>
    <t>M (red)</t>
  </si>
  <si>
    <t>Copper_K_1</t>
  </si>
  <si>
    <t>Copper_L_1</t>
  </si>
  <si>
    <t>Copper_M_1</t>
  </si>
  <si>
    <t>Sched 40</t>
  </si>
  <si>
    <t>Galvanized_Sc40_1</t>
  </si>
  <si>
    <t>Sched 80</t>
  </si>
  <si>
    <t>Galvanized_Sc80_1</t>
  </si>
  <si>
    <t>Brass_Sc40_1</t>
  </si>
  <si>
    <t>Brass_Sc80_1</t>
  </si>
  <si>
    <t>Polyethylene  (HDPE)_1</t>
  </si>
  <si>
    <t>200 psi</t>
  </si>
  <si>
    <t>PEX_1/4</t>
  </si>
  <si>
    <t>PEX_3/8</t>
  </si>
  <si>
    <t>PEX_1</t>
  </si>
  <si>
    <t>Braided hose_3/8</t>
  </si>
  <si>
    <t>Water meter</t>
  </si>
  <si>
    <t>Faucet</t>
  </si>
  <si>
    <t>Plumbing Information</t>
  </si>
  <si>
    <t>Outer Diameter (in)</t>
  </si>
  <si>
    <t>Inner Diameter (in)</t>
  </si>
  <si>
    <t>Inner Diameter (mm)</t>
  </si>
  <si>
    <t>Item Description</t>
  </si>
  <si>
    <t>Lead_5/8</t>
  </si>
  <si>
    <t>Copper_K_1/2</t>
  </si>
  <si>
    <t>Copper_L_1/2</t>
  </si>
  <si>
    <t>Copper_M_1/2</t>
  </si>
  <si>
    <t>Copper_K_5/8</t>
  </si>
  <si>
    <t>Copper_L_5/8</t>
  </si>
  <si>
    <t>Copper_K_3/4</t>
  </si>
  <si>
    <t>Copper_L_3/4</t>
  </si>
  <si>
    <t>Copper_M_3/4</t>
  </si>
  <si>
    <t>Galvanized_Sc40_1/2</t>
  </si>
  <si>
    <t>Galvanized_Sc40_3/4</t>
  </si>
  <si>
    <t>Galvanized_Sc80_1/2</t>
  </si>
  <si>
    <t>Galvanized_Sc80_3/4</t>
  </si>
  <si>
    <t>Brass_Sc40_1/2</t>
  </si>
  <si>
    <t>Brass_Sc40_3/4</t>
  </si>
  <si>
    <t>Brass_Sc80_1/2</t>
  </si>
  <si>
    <t>Brass_Sc80_3/4</t>
  </si>
  <si>
    <t>Lead_1/2</t>
  </si>
  <si>
    <t>Lead_3/4</t>
  </si>
  <si>
    <t>PVC, CPVC_Sc80_1/2</t>
  </si>
  <si>
    <t>PVC, CPVC_Sc80_3/4</t>
  </si>
  <si>
    <t>PEX_1/2</t>
  </si>
  <si>
    <t>PEX_5/8</t>
  </si>
  <si>
    <t>PEX_3/4</t>
  </si>
  <si>
    <t>Length (ft)</t>
  </si>
  <si>
    <t>Volume (mL)</t>
  </si>
  <si>
    <t>Lead_1</t>
  </si>
  <si>
    <t>PVC, CPVC_Sc80_1</t>
  </si>
  <si>
    <t>PVC, CPVC_Sc40_1/2</t>
  </si>
  <si>
    <t>PVC, CPVC_Sc40_3/4</t>
  </si>
  <si>
    <t>PVC, CPVC_Sc40_1</t>
  </si>
  <si>
    <t>PE_SDR7.3_1/2</t>
  </si>
  <si>
    <t>PE_SDR7.3_3/4</t>
  </si>
  <si>
    <t>PE_SDR7.3_1</t>
  </si>
  <si>
    <t>PE_SDR9_1/2</t>
  </si>
  <si>
    <t>PE_SDR9_3/4</t>
  </si>
  <si>
    <t>PE_SDR9_1</t>
  </si>
  <si>
    <t>SDR 7.3</t>
  </si>
  <si>
    <t>SDR 9</t>
  </si>
  <si>
    <t>Cumulative Volume - mL        (faucet to main)</t>
  </si>
  <si>
    <t>Pipe Section</t>
  </si>
  <si>
    <t>Cumulative volume - mL       (faucet to main)</t>
  </si>
  <si>
    <r>
      <t xml:space="preserve">Material              </t>
    </r>
    <r>
      <rPr>
        <sz val="11"/>
        <rFont val="Times New Roman"/>
        <family val="1"/>
      </rPr>
      <t>*required field*</t>
    </r>
  </si>
  <si>
    <r>
      <t>Length (inches)</t>
    </r>
    <r>
      <rPr>
        <sz val="11"/>
        <rFont val="Times New Roman"/>
        <family val="1"/>
      </rPr>
      <t xml:space="preserve"> *required field*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</si>
</sst>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name val="Courier New"/>
    </font>
    <font>
      <b/>
      <sz val="11"/>
      <name val="Century Schoolbook"/>
      <family val="1"/>
    </font>
    <font>
      <sz val="8"/>
      <name val="Courier New"/>
      <family val="3"/>
    </font>
    <font>
      <sz val="11"/>
      <name val="Century Schoolbook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u/>
      <sz val="14"/>
      <name val="Times New Roman"/>
      <family val="1"/>
    </font>
    <font>
      <u/>
      <sz val="11"/>
      <color theme="10"/>
      <name val="Courier New"/>
      <family val="3"/>
    </font>
    <font>
      <u/>
      <sz val="11"/>
      <color theme="11"/>
      <name val="Courier New"/>
      <family val="3"/>
    </font>
    <font>
      <sz val="8"/>
      <name val="Courier New"/>
      <family val="3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quotePrefix="1" applyFont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12" fontId="11" fillId="0" borderId="0" xfId="0" applyNumberFormat="1" applyFont="1" applyAlignment="1">
      <alignment horizontal="center"/>
    </xf>
    <xf numFmtId="164" fontId="11" fillId="0" borderId="0" xfId="0" applyNumberFormat="1" applyFont="1"/>
    <xf numFmtId="165" fontId="11" fillId="0" borderId="0" xfId="0" applyNumberFormat="1" applyFont="1"/>
    <xf numFmtId="1" fontId="11" fillId="0" borderId="0" xfId="0" applyNumberFormat="1" applyFont="1"/>
    <xf numFmtId="0" fontId="11" fillId="0" borderId="2" xfId="0" applyFont="1" applyBorder="1" applyAlignment="1">
      <alignment horizontal="center"/>
    </xf>
    <xf numFmtId="164" fontId="11" fillId="0" borderId="2" xfId="0" applyNumberFormat="1" applyFont="1" applyBorder="1"/>
    <xf numFmtId="0" fontId="11" fillId="0" borderId="2" xfId="0" applyFont="1" applyBorder="1"/>
    <xf numFmtId="165" fontId="11" fillId="0" borderId="0" xfId="0" applyNumberFormat="1" applyFont="1" applyBorder="1"/>
    <xf numFmtId="1" fontId="11" fillId="0" borderId="0" xfId="0" applyNumberFormat="1" applyFont="1" applyBorder="1"/>
    <xf numFmtId="0" fontId="11" fillId="0" borderId="0" xfId="0" applyFont="1" applyBorder="1"/>
    <xf numFmtId="164" fontId="11" fillId="0" borderId="0" xfId="0" applyNumberFormat="1" applyFont="1" applyBorder="1"/>
    <xf numFmtId="1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left"/>
    </xf>
    <xf numFmtId="16" fontId="11" fillId="0" borderId="0" xfId="0" applyNumberFormat="1" applyFont="1"/>
    <xf numFmtId="0" fontId="11" fillId="0" borderId="0" xfId="0" quotePrefix="1" applyFont="1" applyAlignment="1">
      <alignment horizontal="center"/>
    </xf>
    <xf numFmtId="0" fontId="11" fillId="0" borderId="0" xfId="0" quotePrefix="1" applyFont="1" applyAlignment="1">
      <alignment horizontal="left" wrapText="1"/>
    </xf>
    <xf numFmtId="1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quotePrefix="1" applyFont="1"/>
    <xf numFmtId="2" fontId="11" fillId="0" borderId="3" xfId="0" applyNumberFormat="1" applyFont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" fontId="11" fillId="2" borderId="19" xfId="0" applyNumberFormat="1" applyFont="1" applyFill="1" applyBorder="1" applyAlignment="1">
      <alignment horizontal="center" vertical="center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8" xfId="0" applyNumberFormat="1" applyFont="1" applyFill="1" applyBorder="1" applyAlignment="1">
      <alignment horizontal="center" vertical="center" wrapText="1"/>
    </xf>
    <xf numFmtId="0" fontId="4" fillId="0" borderId="20" xfId="0" applyFont="1" applyBorder="1"/>
    <xf numFmtId="2" fontId="11" fillId="0" borderId="23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11" fillId="0" borderId="24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11" fillId="0" borderId="25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1" fillId="0" borderId="21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" formatCode="#\ ?/?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bottom" textRotation="0" wrapText="1" indent="0" justifyLastLine="0" shrinkToFit="0" readingOrder="0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umbing_Volume_Material_Reference" displayName="Plumbing_Volume_Material_Reference" ref="A1:H56" totalsRowShown="0" headerRowDxfId="10" dataDxfId="8" headerRowBorderDxfId="9">
  <autoFilter ref="A1:H56" xr:uid="{00000000-0009-0000-0100-000001000000}"/>
  <tableColumns count="8">
    <tableColumn id="1" xr3:uid="{00000000-0010-0000-0000-000001000000}" name="Material-Type-Size" dataDxfId="7"/>
    <tableColumn id="2" xr3:uid="{00000000-0010-0000-0000-000002000000}" name="Type" dataDxfId="6"/>
    <tableColumn id="3" xr3:uid="{00000000-0010-0000-0000-000003000000}" name="Nominal Size (in)" dataDxfId="5"/>
    <tableColumn id="4" xr3:uid="{00000000-0010-0000-0000-000004000000}" name="Outer Diameter (in)" dataDxfId="4"/>
    <tableColumn id="5" xr3:uid="{00000000-0010-0000-0000-000005000000}" name=" Wall Thickness (in)" dataDxfId="3"/>
    <tableColumn id="6" xr3:uid="{00000000-0010-0000-0000-000006000000}" name="Inner Diameter (in)" dataDxfId="2"/>
    <tableColumn id="7" xr3:uid="{00000000-0010-0000-0000-000007000000}" name="Inner Diameter (mm)" dataDxfId="1"/>
    <tableColumn id="8" xr3:uid="{00000000-0010-0000-0000-000008000000}" name="mL/ft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5"/>
  <sheetViews>
    <sheetView tabSelected="1" zoomScale="120" zoomScaleNormal="120" zoomScalePageLayoutView="120" workbookViewId="0">
      <selection activeCell="B1" sqref="B1"/>
    </sheetView>
  </sheetViews>
  <sheetFormatPr defaultColWidth="8.7265625" defaultRowHeight="13.8" x14ac:dyDescent="0.25"/>
  <cols>
    <col min="1" max="1" width="7" style="5" customWidth="1"/>
    <col min="2" max="2" width="18.81640625" style="5" customWidth="1"/>
    <col min="3" max="3" width="5.7265625" style="5" customWidth="1"/>
    <col min="4" max="4" width="27.7265625" style="5" customWidth="1"/>
    <col min="5" max="5" width="11.54296875" style="5" customWidth="1"/>
    <col min="6" max="6" width="5.26953125" style="5" hidden="1" customWidth="1"/>
    <col min="7" max="7" width="4.54296875" style="5" hidden="1" customWidth="1"/>
    <col min="8" max="8" width="8.26953125" style="5" customWidth="1"/>
    <col min="9" max="9" width="9.7265625" style="5" customWidth="1"/>
    <col min="10" max="10" width="9.7265625" style="5" hidden="1" customWidth="1"/>
    <col min="11" max="12" width="8.7265625" style="5" customWidth="1"/>
    <col min="13" max="16384" width="8.7265625" style="5"/>
  </cols>
  <sheetData>
    <row r="1" spans="1:11" ht="15.6" x14ac:dyDescent="0.3">
      <c r="A1" s="4" t="s">
        <v>0</v>
      </c>
      <c r="B1" s="13"/>
    </row>
    <row r="2" spans="1:11" ht="15.6" x14ac:dyDescent="0.3">
      <c r="A2" s="4" t="s">
        <v>1</v>
      </c>
      <c r="B2" s="13"/>
    </row>
    <row r="3" spans="1:11" ht="16.5" customHeight="1" thickBot="1" x14ac:dyDescent="0.3">
      <c r="B3" s="7"/>
    </row>
    <row r="4" spans="1:11" ht="18.600000000000001" customHeight="1" thickBot="1" x14ac:dyDescent="0.35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5"/>
      <c r="K4" s="46"/>
    </row>
    <row r="5" spans="1:11" ht="111.75" customHeight="1" thickBot="1" x14ac:dyDescent="0.3">
      <c r="A5" s="41" t="s">
        <v>72</v>
      </c>
      <c r="B5" s="40" t="s">
        <v>74</v>
      </c>
      <c r="C5" s="71" t="s">
        <v>31</v>
      </c>
      <c r="D5" s="72"/>
      <c r="E5" s="38" t="s">
        <v>75</v>
      </c>
      <c r="F5" s="39" t="s">
        <v>56</v>
      </c>
      <c r="G5" s="42" t="s">
        <v>2</v>
      </c>
      <c r="H5" s="41" t="s">
        <v>57</v>
      </c>
      <c r="I5" s="44" t="s">
        <v>73</v>
      </c>
      <c r="J5" s="45" t="s">
        <v>71</v>
      </c>
    </row>
    <row r="6" spans="1:11" ht="30" customHeight="1" x14ac:dyDescent="0.25">
      <c r="A6" s="48">
        <v>1</v>
      </c>
      <c r="B6" s="51"/>
      <c r="C6" s="76"/>
      <c r="D6" s="77"/>
      <c r="E6" s="54"/>
      <c r="F6" s="37">
        <f t="shared" ref="F6:F45" si="0">IF(B6="Water meter",1,E6/12)</f>
        <v>0</v>
      </c>
      <c r="G6" s="57" t="e">
        <f>VLOOKUP(B6,'Plumbing vol_ref'!$A$3:$H$111,8,FALSE)</f>
        <v>#N/A</v>
      </c>
      <c r="H6" s="60" t="e">
        <f>F6*G6</f>
        <v>#N/A</v>
      </c>
      <c r="I6" s="43">
        <f>_xlfn.IFNA(H6,0)</f>
        <v>0</v>
      </c>
      <c r="J6" s="43">
        <f t="shared" ref="J6:J8" si="1">_xlfn.IFNA(J7+H6,0)</f>
        <v>0</v>
      </c>
    </row>
    <row r="7" spans="1:11" ht="30" customHeight="1" x14ac:dyDescent="0.25">
      <c r="A7" s="49">
        <v>2</v>
      </c>
      <c r="B7" s="52"/>
      <c r="C7" s="63"/>
      <c r="D7" s="64"/>
      <c r="E7" s="55"/>
      <c r="F7" s="34">
        <f t="shared" si="0"/>
        <v>0</v>
      </c>
      <c r="G7" s="58" t="e">
        <f>VLOOKUP(B7,'Plumbing vol_ref'!$A$3:$H$111,8,FALSE)</f>
        <v>#N/A</v>
      </c>
      <c r="H7" s="61" t="e">
        <f t="shared" ref="H7:H45" si="2">F7*G7</f>
        <v>#N/A</v>
      </c>
      <c r="I7" s="35">
        <f>_xlfn.IFNA(I6+H7,0)</f>
        <v>0</v>
      </c>
      <c r="J7" s="35">
        <f t="shared" si="1"/>
        <v>0</v>
      </c>
    </row>
    <row r="8" spans="1:11" ht="30" customHeight="1" x14ac:dyDescent="0.25">
      <c r="A8" s="49">
        <v>3</v>
      </c>
      <c r="B8" s="52"/>
      <c r="C8" s="63"/>
      <c r="D8" s="64"/>
      <c r="E8" s="55"/>
      <c r="F8" s="34">
        <f t="shared" si="0"/>
        <v>0</v>
      </c>
      <c r="G8" s="58" t="e">
        <f>VLOOKUP(B8,'Plumbing vol_ref'!$A$3:$H$111,8,FALSE)</f>
        <v>#N/A</v>
      </c>
      <c r="H8" s="61" t="e">
        <f t="shared" si="2"/>
        <v>#N/A</v>
      </c>
      <c r="I8" s="35">
        <f>_xlfn.IFNA(I7+H8,0)</f>
        <v>0</v>
      </c>
      <c r="J8" s="35">
        <f t="shared" si="1"/>
        <v>0</v>
      </c>
    </row>
    <row r="9" spans="1:11" ht="30" customHeight="1" x14ac:dyDescent="0.25">
      <c r="A9" s="49">
        <v>4</v>
      </c>
      <c r="B9" s="52"/>
      <c r="C9" s="63"/>
      <c r="D9" s="64"/>
      <c r="E9" s="55"/>
      <c r="F9" s="34">
        <f t="shared" si="0"/>
        <v>0</v>
      </c>
      <c r="G9" s="58" t="e">
        <f>VLOOKUP(B9,'Plumbing vol_ref'!$A$3:$H$111,8,FALSE)</f>
        <v>#N/A</v>
      </c>
      <c r="H9" s="61" t="e">
        <f t="shared" si="2"/>
        <v>#N/A</v>
      </c>
      <c r="I9" s="35">
        <f>_xlfn.IFNA(I8+H9,0)</f>
        <v>0</v>
      </c>
      <c r="J9" s="35">
        <f>_xlfn.IFNA(J10+H9,0)</f>
        <v>0</v>
      </c>
    </row>
    <row r="10" spans="1:11" ht="30" customHeight="1" x14ac:dyDescent="0.25">
      <c r="A10" s="49">
        <v>5</v>
      </c>
      <c r="B10" s="52"/>
      <c r="C10" s="63"/>
      <c r="D10" s="64"/>
      <c r="E10" s="55"/>
      <c r="F10" s="34">
        <f t="shared" si="0"/>
        <v>0</v>
      </c>
      <c r="G10" s="58" t="e">
        <f>VLOOKUP(B10,'Plumbing vol_ref'!$A$3:$H$111,8,FALSE)</f>
        <v>#N/A</v>
      </c>
      <c r="H10" s="61" t="e">
        <f t="shared" si="2"/>
        <v>#N/A</v>
      </c>
      <c r="I10" s="35">
        <f>_xlfn.IFNA(I9+H10,0)</f>
        <v>0</v>
      </c>
      <c r="J10" s="35">
        <f t="shared" ref="J10:J44" si="3">_xlfn.IFNA(J11+H10,0)</f>
        <v>0</v>
      </c>
    </row>
    <row r="11" spans="1:11" ht="30" customHeight="1" x14ac:dyDescent="0.25">
      <c r="A11" s="49">
        <v>6</v>
      </c>
      <c r="B11" s="52"/>
      <c r="C11" s="63"/>
      <c r="D11" s="64"/>
      <c r="E11" s="55"/>
      <c r="F11" s="34">
        <f t="shared" si="0"/>
        <v>0</v>
      </c>
      <c r="G11" s="58" t="e">
        <f>VLOOKUP(B11,'Plumbing vol_ref'!$A$3:$H$111,8,FALSE)</f>
        <v>#N/A</v>
      </c>
      <c r="H11" s="61" t="e">
        <f t="shared" si="2"/>
        <v>#N/A</v>
      </c>
      <c r="I11" s="35">
        <f t="shared" ref="I11:I45" si="4">_xlfn.IFNA(I10+H11,0)</f>
        <v>0</v>
      </c>
      <c r="J11" s="35">
        <f t="shared" si="3"/>
        <v>0</v>
      </c>
    </row>
    <row r="12" spans="1:11" ht="30" customHeight="1" x14ac:dyDescent="0.25">
      <c r="A12" s="49">
        <v>7</v>
      </c>
      <c r="B12" s="52"/>
      <c r="C12" s="63"/>
      <c r="D12" s="64"/>
      <c r="E12" s="55"/>
      <c r="F12" s="34">
        <f t="shared" si="0"/>
        <v>0</v>
      </c>
      <c r="G12" s="58" t="e">
        <f>VLOOKUP(B12,'Plumbing vol_ref'!$A$3:$H$111,8,FALSE)</f>
        <v>#N/A</v>
      </c>
      <c r="H12" s="61" t="e">
        <f t="shared" si="2"/>
        <v>#N/A</v>
      </c>
      <c r="I12" s="35">
        <f t="shared" si="4"/>
        <v>0</v>
      </c>
      <c r="J12" s="35">
        <f t="shared" si="3"/>
        <v>0</v>
      </c>
    </row>
    <row r="13" spans="1:11" ht="30" customHeight="1" x14ac:dyDescent="0.25">
      <c r="A13" s="49">
        <v>8</v>
      </c>
      <c r="B13" s="52"/>
      <c r="C13" s="63"/>
      <c r="D13" s="64"/>
      <c r="E13" s="55"/>
      <c r="F13" s="34">
        <f t="shared" si="0"/>
        <v>0</v>
      </c>
      <c r="G13" s="58" t="e">
        <f>VLOOKUP(B13,'Plumbing vol_ref'!$A$3:$H$111,8,FALSE)</f>
        <v>#N/A</v>
      </c>
      <c r="H13" s="61" t="e">
        <f t="shared" si="2"/>
        <v>#N/A</v>
      </c>
      <c r="I13" s="35">
        <f t="shared" si="4"/>
        <v>0</v>
      </c>
      <c r="J13" s="35">
        <f t="shared" si="3"/>
        <v>0</v>
      </c>
    </row>
    <row r="14" spans="1:11" ht="30" customHeight="1" x14ac:dyDescent="0.25">
      <c r="A14" s="49">
        <v>9</v>
      </c>
      <c r="B14" s="52"/>
      <c r="C14" s="63"/>
      <c r="D14" s="64"/>
      <c r="E14" s="55"/>
      <c r="F14" s="34">
        <f t="shared" si="0"/>
        <v>0</v>
      </c>
      <c r="G14" s="58" t="e">
        <f>VLOOKUP(B14,'Plumbing vol_ref'!$A$3:$H$111,8,FALSE)</f>
        <v>#N/A</v>
      </c>
      <c r="H14" s="61" t="e">
        <f t="shared" si="2"/>
        <v>#N/A</v>
      </c>
      <c r="I14" s="35">
        <f t="shared" si="4"/>
        <v>0</v>
      </c>
      <c r="J14" s="35">
        <f t="shared" si="3"/>
        <v>0</v>
      </c>
    </row>
    <row r="15" spans="1:11" ht="30" customHeight="1" x14ac:dyDescent="0.25">
      <c r="A15" s="49">
        <v>10</v>
      </c>
      <c r="B15" s="52"/>
      <c r="C15" s="63"/>
      <c r="D15" s="64"/>
      <c r="E15" s="55"/>
      <c r="F15" s="34">
        <f t="shared" si="0"/>
        <v>0</v>
      </c>
      <c r="G15" s="58" t="e">
        <f>VLOOKUP(B15,'Plumbing vol_ref'!$A$3:$H$111,8,FALSE)</f>
        <v>#N/A</v>
      </c>
      <c r="H15" s="61" t="e">
        <f t="shared" si="2"/>
        <v>#N/A</v>
      </c>
      <c r="I15" s="35">
        <f t="shared" si="4"/>
        <v>0</v>
      </c>
      <c r="J15" s="35">
        <f t="shared" si="3"/>
        <v>0</v>
      </c>
    </row>
    <row r="16" spans="1:11" ht="30" customHeight="1" x14ac:dyDescent="0.25">
      <c r="A16" s="49">
        <v>11</v>
      </c>
      <c r="B16" s="52"/>
      <c r="C16" s="63"/>
      <c r="D16" s="64"/>
      <c r="E16" s="55"/>
      <c r="F16" s="34">
        <f t="shared" si="0"/>
        <v>0</v>
      </c>
      <c r="G16" s="58" t="e">
        <f>VLOOKUP(B16,'Plumbing vol_ref'!$A$3:$H$111,8,FALSE)</f>
        <v>#N/A</v>
      </c>
      <c r="H16" s="61" t="e">
        <f t="shared" si="2"/>
        <v>#N/A</v>
      </c>
      <c r="I16" s="35">
        <f t="shared" si="4"/>
        <v>0</v>
      </c>
      <c r="J16" s="35">
        <f t="shared" si="3"/>
        <v>0</v>
      </c>
    </row>
    <row r="17" spans="1:10" ht="30" customHeight="1" x14ac:dyDescent="0.25">
      <c r="A17" s="49">
        <v>12</v>
      </c>
      <c r="B17" s="52"/>
      <c r="C17" s="63"/>
      <c r="D17" s="64"/>
      <c r="E17" s="55"/>
      <c r="F17" s="34">
        <f t="shared" si="0"/>
        <v>0</v>
      </c>
      <c r="G17" s="58" t="e">
        <f>VLOOKUP(B17,'Plumbing vol_ref'!$A$3:$H$111,8,FALSE)</f>
        <v>#N/A</v>
      </c>
      <c r="H17" s="61" t="e">
        <f t="shared" si="2"/>
        <v>#N/A</v>
      </c>
      <c r="I17" s="35">
        <f t="shared" si="4"/>
        <v>0</v>
      </c>
      <c r="J17" s="35">
        <f t="shared" si="3"/>
        <v>0</v>
      </c>
    </row>
    <row r="18" spans="1:10" ht="30" customHeight="1" x14ac:dyDescent="0.25">
      <c r="A18" s="49">
        <v>13</v>
      </c>
      <c r="B18" s="52"/>
      <c r="C18" s="63"/>
      <c r="D18" s="64"/>
      <c r="E18" s="55"/>
      <c r="F18" s="34">
        <f t="shared" si="0"/>
        <v>0</v>
      </c>
      <c r="G18" s="58" t="e">
        <f>VLOOKUP(B18,'Plumbing vol_ref'!$A$3:$H$111,8,FALSE)</f>
        <v>#N/A</v>
      </c>
      <c r="H18" s="61" t="e">
        <f t="shared" si="2"/>
        <v>#N/A</v>
      </c>
      <c r="I18" s="35">
        <f t="shared" si="4"/>
        <v>0</v>
      </c>
      <c r="J18" s="35">
        <f t="shared" si="3"/>
        <v>0</v>
      </c>
    </row>
    <row r="19" spans="1:10" ht="30" customHeight="1" x14ac:dyDescent="0.25">
      <c r="A19" s="49">
        <v>14</v>
      </c>
      <c r="B19" s="52"/>
      <c r="C19" s="63"/>
      <c r="D19" s="64"/>
      <c r="E19" s="55"/>
      <c r="F19" s="34">
        <f t="shared" si="0"/>
        <v>0</v>
      </c>
      <c r="G19" s="58" t="e">
        <f>VLOOKUP(B19,'Plumbing vol_ref'!$A$3:$H$111,8,FALSE)</f>
        <v>#N/A</v>
      </c>
      <c r="H19" s="61" t="e">
        <f t="shared" si="2"/>
        <v>#N/A</v>
      </c>
      <c r="I19" s="35">
        <f t="shared" si="4"/>
        <v>0</v>
      </c>
      <c r="J19" s="35">
        <f t="shared" si="3"/>
        <v>0</v>
      </c>
    </row>
    <row r="20" spans="1:10" ht="30" customHeight="1" x14ac:dyDescent="0.25">
      <c r="A20" s="49">
        <v>15</v>
      </c>
      <c r="B20" s="52"/>
      <c r="C20" s="63"/>
      <c r="D20" s="64"/>
      <c r="E20" s="55"/>
      <c r="F20" s="34">
        <f t="shared" si="0"/>
        <v>0</v>
      </c>
      <c r="G20" s="58" t="e">
        <f>VLOOKUP(B20,'Plumbing vol_ref'!$A$3:$H$111,8,FALSE)</f>
        <v>#N/A</v>
      </c>
      <c r="H20" s="61" t="e">
        <f t="shared" si="2"/>
        <v>#N/A</v>
      </c>
      <c r="I20" s="35">
        <f t="shared" si="4"/>
        <v>0</v>
      </c>
      <c r="J20" s="35">
        <f t="shared" si="3"/>
        <v>0</v>
      </c>
    </row>
    <row r="21" spans="1:10" ht="30" customHeight="1" x14ac:dyDescent="0.25">
      <c r="A21" s="49">
        <v>16</v>
      </c>
      <c r="B21" s="52"/>
      <c r="C21" s="63"/>
      <c r="D21" s="64"/>
      <c r="E21" s="55"/>
      <c r="F21" s="34">
        <f t="shared" si="0"/>
        <v>0</v>
      </c>
      <c r="G21" s="58" t="e">
        <f>VLOOKUP(B21,'Plumbing vol_ref'!$A$3:$H$111,8,FALSE)</f>
        <v>#N/A</v>
      </c>
      <c r="H21" s="61" t="e">
        <f t="shared" si="2"/>
        <v>#N/A</v>
      </c>
      <c r="I21" s="35">
        <f t="shared" si="4"/>
        <v>0</v>
      </c>
      <c r="J21" s="35">
        <f t="shared" si="3"/>
        <v>0</v>
      </c>
    </row>
    <row r="22" spans="1:10" ht="30" customHeight="1" x14ac:dyDescent="0.25">
      <c r="A22" s="49">
        <v>17</v>
      </c>
      <c r="B22" s="52"/>
      <c r="C22" s="63"/>
      <c r="D22" s="64"/>
      <c r="E22" s="55"/>
      <c r="F22" s="34">
        <f t="shared" si="0"/>
        <v>0</v>
      </c>
      <c r="G22" s="58" t="e">
        <f>VLOOKUP(B22,'Plumbing vol_ref'!$A$3:$H$111,8,FALSE)</f>
        <v>#N/A</v>
      </c>
      <c r="H22" s="61" t="e">
        <f t="shared" si="2"/>
        <v>#N/A</v>
      </c>
      <c r="I22" s="35">
        <f t="shared" si="4"/>
        <v>0</v>
      </c>
      <c r="J22" s="35">
        <f t="shared" si="3"/>
        <v>0</v>
      </c>
    </row>
    <row r="23" spans="1:10" ht="30" customHeight="1" x14ac:dyDescent="0.25">
      <c r="A23" s="49">
        <v>18</v>
      </c>
      <c r="B23" s="52"/>
      <c r="C23" s="63"/>
      <c r="D23" s="64"/>
      <c r="E23" s="55"/>
      <c r="F23" s="34">
        <f t="shared" si="0"/>
        <v>0</v>
      </c>
      <c r="G23" s="58" t="e">
        <f>VLOOKUP(B23,'Plumbing vol_ref'!$A$3:$H$111,8,FALSE)</f>
        <v>#N/A</v>
      </c>
      <c r="H23" s="61" t="e">
        <f t="shared" si="2"/>
        <v>#N/A</v>
      </c>
      <c r="I23" s="35">
        <f t="shared" si="4"/>
        <v>0</v>
      </c>
      <c r="J23" s="35">
        <f t="shared" si="3"/>
        <v>0</v>
      </c>
    </row>
    <row r="24" spans="1:10" ht="30" customHeight="1" x14ac:dyDescent="0.25">
      <c r="A24" s="49">
        <v>19</v>
      </c>
      <c r="B24" s="52"/>
      <c r="C24" s="63"/>
      <c r="D24" s="64"/>
      <c r="E24" s="55"/>
      <c r="F24" s="34">
        <f t="shared" si="0"/>
        <v>0</v>
      </c>
      <c r="G24" s="58" t="e">
        <f>VLOOKUP(B24,'Plumbing vol_ref'!$A$3:$H$111,8,FALSE)</f>
        <v>#N/A</v>
      </c>
      <c r="H24" s="61" t="e">
        <f t="shared" si="2"/>
        <v>#N/A</v>
      </c>
      <c r="I24" s="35">
        <f t="shared" si="4"/>
        <v>0</v>
      </c>
      <c r="J24" s="35">
        <f t="shared" si="3"/>
        <v>0</v>
      </c>
    </row>
    <row r="25" spans="1:10" ht="30" customHeight="1" x14ac:dyDescent="0.25">
      <c r="A25" s="49">
        <v>20</v>
      </c>
      <c r="B25" s="52"/>
      <c r="C25" s="63"/>
      <c r="D25" s="64"/>
      <c r="E25" s="55"/>
      <c r="F25" s="34">
        <f t="shared" si="0"/>
        <v>0</v>
      </c>
      <c r="G25" s="58" t="e">
        <f>VLOOKUP(B25,'Plumbing vol_ref'!$A$3:$H$111,8,FALSE)</f>
        <v>#N/A</v>
      </c>
      <c r="H25" s="61" t="e">
        <f t="shared" si="2"/>
        <v>#N/A</v>
      </c>
      <c r="I25" s="35">
        <f t="shared" si="4"/>
        <v>0</v>
      </c>
      <c r="J25" s="35">
        <f t="shared" si="3"/>
        <v>0</v>
      </c>
    </row>
    <row r="26" spans="1:10" ht="30" customHeight="1" x14ac:dyDescent="0.25">
      <c r="A26" s="49">
        <v>21</v>
      </c>
      <c r="B26" s="52"/>
      <c r="C26" s="63"/>
      <c r="D26" s="64"/>
      <c r="E26" s="55"/>
      <c r="F26" s="34">
        <f t="shared" si="0"/>
        <v>0</v>
      </c>
      <c r="G26" s="58" t="e">
        <f>VLOOKUP(B26,'Plumbing vol_ref'!$A$3:$H$111,8,FALSE)</f>
        <v>#N/A</v>
      </c>
      <c r="H26" s="61" t="e">
        <f t="shared" si="2"/>
        <v>#N/A</v>
      </c>
      <c r="I26" s="35">
        <f t="shared" si="4"/>
        <v>0</v>
      </c>
      <c r="J26" s="35">
        <f t="shared" si="3"/>
        <v>0</v>
      </c>
    </row>
    <row r="27" spans="1:10" ht="30" customHeight="1" x14ac:dyDescent="0.25">
      <c r="A27" s="49">
        <v>22</v>
      </c>
      <c r="B27" s="52"/>
      <c r="C27" s="63"/>
      <c r="D27" s="64"/>
      <c r="E27" s="55"/>
      <c r="F27" s="34">
        <f t="shared" si="0"/>
        <v>0</v>
      </c>
      <c r="G27" s="58" t="e">
        <f>VLOOKUP(B27,'Plumbing vol_ref'!$A$3:$H$111,8,FALSE)</f>
        <v>#N/A</v>
      </c>
      <c r="H27" s="61" t="e">
        <f t="shared" si="2"/>
        <v>#N/A</v>
      </c>
      <c r="I27" s="35">
        <f t="shared" si="4"/>
        <v>0</v>
      </c>
      <c r="J27" s="35">
        <f t="shared" si="3"/>
        <v>0</v>
      </c>
    </row>
    <row r="28" spans="1:10" ht="30" customHeight="1" x14ac:dyDescent="0.25">
      <c r="A28" s="49">
        <v>23</v>
      </c>
      <c r="B28" s="52"/>
      <c r="C28" s="63"/>
      <c r="D28" s="64"/>
      <c r="E28" s="55"/>
      <c r="F28" s="34">
        <f t="shared" si="0"/>
        <v>0</v>
      </c>
      <c r="G28" s="58" t="e">
        <f>VLOOKUP(B28,'Plumbing vol_ref'!$A$3:$H$111,8,FALSE)</f>
        <v>#N/A</v>
      </c>
      <c r="H28" s="61" t="e">
        <f t="shared" si="2"/>
        <v>#N/A</v>
      </c>
      <c r="I28" s="35">
        <f t="shared" si="4"/>
        <v>0</v>
      </c>
      <c r="J28" s="35">
        <f t="shared" si="3"/>
        <v>0</v>
      </c>
    </row>
    <row r="29" spans="1:10" ht="30" customHeight="1" x14ac:dyDescent="0.25">
      <c r="A29" s="49">
        <v>24</v>
      </c>
      <c r="B29" s="52"/>
      <c r="C29" s="63"/>
      <c r="D29" s="64"/>
      <c r="E29" s="55"/>
      <c r="F29" s="34">
        <f t="shared" si="0"/>
        <v>0</v>
      </c>
      <c r="G29" s="58" t="e">
        <f>VLOOKUP(B29,'Plumbing vol_ref'!$A$3:$H$111,8,FALSE)</f>
        <v>#N/A</v>
      </c>
      <c r="H29" s="61" t="e">
        <f t="shared" si="2"/>
        <v>#N/A</v>
      </c>
      <c r="I29" s="35">
        <f t="shared" si="4"/>
        <v>0</v>
      </c>
      <c r="J29" s="35">
        <f t="shared" si="3"/>
        <v>0</v>
      </c>
    </row>
    <row r="30" spans="1:10" ht="30" customHeight="1" x14ac:dyDescent="0.25">
      <c r="A30" s="49">
        <v>25</v>
      </c>
      <c r="B30" s="52"/>
      <c r="C30" s="63"/>
      <c r="D30" s="64"/>
      <c r="E30" s="55"/>
      <c r="F30" s="34">
        <f t="shared" si="0"/>
        <v>0</v>
      </c>
      <c r="G30" s="58" t="e">
        <f>VLOOKUP(B30,'Plumbing vol_ref'!$A$3:$H$111,8,FALSE)</f>
        <v>#N/A</v>
      </c>
      <c r="H30" s="61" t="e">
        <f t="shared" si="2"/>
        <v>#N/A</v>
      </c>
      <c r="I30" s="35">
        <f t="shared" si="4"/>
        <v>0</v>
      </c>
      <c r="J30" s="35">
        <f t="shared" si="3"/>
        <v>0</v>
      </c>
    </row>
    <row r="31" spans="1:10" ht="30" customHeight="1" x14ac:dyDescent="0.25">
      <c r="A31" s="49">
        <v>26</v>
      </c>
      <c r="B31" s="52"/>
      <c r="C31" s="63"/>
      <c r="D31" s="64"/>
      <c r="E31" s="55"/>
      <c r="F31" s="34">
        <f t="shared" si="0"/>
        <v>0</v>
      </c>
      <c r="G31" s="58" t="e">
        <f>VLOOKUP(B31,'Plumbing vol_ref'!$A$3:$H$111,8,FALSE)</f>
        <v>#N/A</v>
      </c>
      <c r="H31" s="61" t="e">
        <f t="shared" si="2"/>
        <v>#N/A</v>
      </c>
      <c r="I31" s="35">
        <f t="shared" si="4"/>
        <v>0</v>
      </c>
      <c r="J31" s="35">
        <f t="shared" si="3"/>
        <v>0</v>
      </c>
    </row>
    <row r="32" spans="1:10" ht="30" customHeight="1" x14ac:dyDescent="0.25">
      <c r="A32" s="49">
        <v>27</v>
      </c>
      <c r="B32" s="52"/>
      <c r="C32" s="63"/>
      <c r="D32" s="64"/>
      <c r="E32" s="55"/>
      <c r="F32" s="34">
        <f t="shared" si="0"/>
        <v>0</v>
      </c>
      <c r="G32" s="58" t="e">
        <f>VLOOKUP(B32,'Plumbing vol_ref'!$A$3:$H$111,8,FALSE)</f>
        <v>#N/A</v>
      </c>
      <c r="H32" s="61" t="e">
        <f t="shared" si="2"/>
        <v>#N/A</v>
      </c>
      <c r="I32" s="35">
        <f t="shared" si="4"/>
        <v>0</v>
      </c>
      <c r="J32" s="35">
        <f t="shared" si="3"/>
        <v>0</v>
      </c>
    </row>
    <row r="33" spans="1:10" ht="30" customHeight="1" x14ac:dyDescent="0.25">
      <c r="A33" s="49">
        <v>28</v>
      </c>
      <c r="B33" s="52"/>
      <c r="C33" s="63"/>
      <c r="D33" s="64"/>
      <c r="E33" s="55"/>
      <c r="F33" s="34">
        <f t="shared" si="0"/>
        <v>0</v>
      </c>
      <c r="G33" s="58" t="e">
        <f>VLOOKUP(B33,'Plumbing vol_ref'!$A$3:$H$111,8,FALSE)</f>
        <v>#N/A</v>
      </c>
      <c r="H33" s="61" t="e">
        <f t="shared" si="2"/>
        <v>#N/A</v>
      </c>
      <c r="I33" s="35">
        <f t="shared" si="4"/>
        <v>0</v>
      </c>
      <c r="J33" s="35">
        <f t="shared" si="3"/>
        <v>0</v>
      </c>
    </row>
    <row r="34" spans="1:10" ht="30" customHeight="1" x14ac:dyDescent="0.25">
      <c r="A34" s="49">
        <v>29</v>
      </c>
      <c r="B34" s="52"/>
      <c r="C34" s="63"/>
      <c r="D34" s="64"/>
      <c r="E34" s="55"/>
      <c r="F34" s="34">
        <f t="shared" si="0"/>
        <v>0</v>
      </c>
      <c r="G34" s="58" t="e">
        <f>VLOOKUP(B34,'Plumbing vol_ref'!$A$3:$H$111,8,FALSE)</f>
        <v>#N/A</v>
      </c>
      <c r="H34" s="61" t="e">
        <f t="shared" si="2"/>
        <v>#N/A</v>
      </c>
      <c r="I34" s="35">
        <f t="shared" si="4"/>
        <v>0</v>
      </c>
      <c r="J34" s="35">
        <f t="shared" si="3"/>
        <v>0</v>
      </c>
    </row>
    <row r="35" spans="1:10" ht="30" customHeight="1" x14ac:dyDescent="0.25">
      <c r="A35" s="49">
        <v>30</v>
      </c>
      <c r="B35" s="52"/>
      <c r="C35" s="63"/>
      <c r="D35" s="64"/>
      <c r="E35" s="55"/>
      <c r="F35" s="34">
        <f t="shared" si="0"/>
        <v>0</v>
      </c>
      <c r="G35" s="58" t="e">
        <f>VLOOKUP(B35,'Plumbing vol_ref'!$A$3:$H$111,8,FALSE)</f>
        <v>#N/A</v>
      </c>
      <c r="H35" s="61" t="e">
        <f t="shared" si="2"/>
        <v>#N/A</v>
      </c>
      <c r="I35" s="35">
        <f t="shared" si="4"/>
        <v>0</v>
      </c>
      <c r="J35" s="35">
        <f t="shared" si="3"/>
        <v>0</v>
      </c>
    </row>
    <row r="36" spans="1:10" ht="25.95" customHeight="1" x14ac:dyDescent="0.25">
      <c r="A36" s="49">
        <v>31</v>
      </c>
      <c r="B36" s="52"/>
      <c r="C36" s="63"/>
      <c r="D36" s="64"/>
      <c r="E36" s="55"/>
      <c r="F36" s="34">
        <f t="shared" si="0"/>
        <v>0</v>
      </c>
      <c r="G36" s="58" t="e">
        <f>VLOOKUP(B36,'Plumbing vol_ref'!$A$3:$H$111,8,FALSE)</f>
        <v>#N/A</v>
      </c>
      <c r="H36" s="61" t="e">
        <f t="shared" si="2"/>
        <v>#N/A</v>
      </c>
      <c r="I36" s="35">
        <f t="shared" si="4"/>
        <v>0</v>
      </c>
      <c r="J36" s="35">
        <f t="shared" si="3"/>
        <v>0</v>
      </c>
    </row>
    <row r="37" spans="1:10" ht="22.5" customHeight="1" x14ac:dyDescent="0.25">
      <c r="A37" s="49">
        <v>32</v>
      </c>
      <c r="B37" s="52"/>
      <c r="C37" s="63"/>
      <c r="D37" s="64"/>
      <c r="E37" s="55"/>
      <c r="F37" s="34">
        <f t="shared" si="0"/>
        <v>0</v>
      </c>
      <c r="G37" s="58" t="e">
        <f>VLOOKUP(B37,'Plumbing vol_ref'!$A$3:$H$111,8,FALSE)</f>
        <v>#N/A</v>
      </c>
      <c r="H37" s="61" t="e">
        <f t="shared" si="2"/>
        <v>#N/A</v>
      </c>
      <c r="I37" s="35">
        <f t="shared" si="4"/>
        <v>0</v>
      </c>
      <c r="J37" s="35">
        <f t="shared" si="3"/>
        <v>0</v>
      </c>
    </row>
    <row r="38" spans="1:10" ht="22.5" customHeight="1" x14ac:dyDescent="0.25">
      <c r="A38" s="49">
        <v>33</v>
      </c>
      <c r="B38" s="52"/>
      <c r="C38" s="63"/>
      <c r="D38" s="64"/>
      <c r="E38" s="55"/>
      <c r="F38" s="34">
        <f t="shared" si="0"/>
        <v>0</v>
      </c>
      <c r="G38" s="58" t="e">
        <f>VLOOKUP(B38,'Plumbing vol_ref'!$A$3:$H$111,8,FALSE)</f>
        <v>#N/A</v>
      </c>
      <c r="H38" s="61" t="e">
        <f t="shared" si="2"/>
        <v>#N/A</v>
      </c>
      <c r="I38" s="35">
        <f t="shared" si="4"/>
        <v>0</v>
      </c>
      <c r="J38" s="35">
        <f t="shared" si="3"/>
        <v>0</v>
      </c>
    </row>
    <row r="39" spans="1:10" ht="22.5" customHeight="1" x14ac:dyDescent="0.25">
      <c r="A39" s="49">
        <v>34</v>
      </c>
      <c r="B39" s="52"/>
      <c r="C39" s="63"/>
      <c r="D39" s="64"/>
      <c r="E39" s="55"/>
      <c r="F39" s="34">
        <f t="shared" si="0"/>
        <v>0</v>
      </c>
      <c r="G39" s="58" t="e">
        <f>VLOOKUP(B39,'Plumbing vol_ref'!$A$3:$H$111,8,FALSE)</f>
        <v>#N/A</v>
      </c>
      <c r="H39" s="61" t="e">
        <f t="shared" si="2"/>
        <v>#N/A</v>
      </c>
      <c r="I39" s="35">
        <f t="shared" si="4"/>
        <v>0</v>
      </c>
      <c r="J39" s="35">
        <f t="shared" si="3"/>
        <v>0</v>
      </c>
    </row>
    <row r="40" spans="1:10" ht="22.5" customHeight="1" x14ac:dyDescent="0.25">
      <c r="A40" s="49">
        <v>35</v>
      </c>
      <c r="B40" s="52"/>
      <c r="C40" s="63"/>
      <c r="D40" s="64"/>
      <c r="E40" s="55"/>
      <c r="F40" s="34">
        <f t="shared" si="0"/>
        <v>0</v>
      </c>
      <c r="G40" s="58" t="e">
        <f>VLOOKUP(B40,'Plumbing vol_ref'!$A$3:$H$111,8,FALSE)</f>
        <v>#N/A</v>
      </c>
      <c r="H40" s="61" t="e">
        <f t="shared" si="2"/>
        <v>#N/A</v>
      </c>
      <c r="I40" s="35">
        <f t="shared" si="4"/>
        <v>0</v>
      </c>
      <c r="J40" s="35">
        <f t="shared" si="3"/>
        <v>0</v>
      </c>
    </row>
    <row r="41" spans="1:10" ht="22.5" customHeight="1" x14ac:dyDescent="0.25">
      <c r="A41" s="49">
        <v>36</v>
      </c>
      <c r="B41" s="52"/>
      <c r="C41" s="63"/>
      <c r="D41" s="64"/>
      <c r="E41" s="55"/>
      <c r="F41" s="34">
        <f t="shared" si="0"/>
        <v>0</v>
      </c>
      <c r="G41" s="58" t="e">
        <f>VLOOKUP(B41,'Plumbing vol_ref'!$A$3:$H$111,8,FALSE)</f>
        <v>#N/A</v>
      </c>
      <c r="H41" s="61" t="e">
        <f t="shared" si="2"/>
        <v>#N/A</v>
      </c>
      <c r="I41" s="35">
        <f t="shared" si="4"/>
        <v>0</v>
      </c>
      <c r="J41" s="35">
        <f t="shared" si="3"/>
        <v>0</v>
      </c>
    </row>
    <row r="42" spans="1:10" ht="22.5" customHeight="1" x14ac:dyDescent="0.25">
      <c r="A42" s="49">
        <v>37</v>
      </c>
      <c r="B42" s="52"/>
      <c r="C42" s="63"/>
      <c r="D42" s="64"/>
      <c r="E42" s="55"/>
      <c r="F42" s="34">
        <f t="shared" si="0"/>
        <v>0</v>
      </c>
      <c r="G42" s="58" t="e">
        <f>VLOOKUP(B42,'Plumbing vol_ref'!$A$3:$H$111,8,FALSE)</f>
        <v>#N/A</v>
      </c>
      <c r="H42" s="61" t="e">
        <f t="shared" si="2"/>
        <v>#N/A</v>
      </c>
      <c r="I42" s="35">
        <f t="shared" si="4"/>
        <v>0</v>
      </c>
      <c r="J42" s="35">
        <f t="shared" si="3"/>
        <v>0</v>
      </c>
    </row>
    <row r="43" spans="1:10" ht="22.5" customHeight="1" x14ac:dyDescent="0.25">
      <c r="A43" s="49">
        <v>38</v>
      </c>
      <c r="B43" s="52"/>
      <c r="C43" s="63"/>
      <c r="D43" s="64"/>
      <c r="E43" s="55"/>
      <c r="F43" s="34">
        <f t="shared" si="0"/>
        <v>0</v>
      </c>
      <c r="G43" s="58" t="e">
        <f>VLOOKUP(B43,'Plumbing vol_ref'!$A$3:$H$111,8,FALSE)</f>
        <v>#N/A</v>
      </c>
      <c r="H43" s="61" t="e">
        <f t="shared" si="2"/>
        <v>#N/A</v>
      </c>
      <c r="I43" s="35">
        <f t="shared" si="4"/>
        <v>0</v>
      </c>
      <c r="J43" s="35">
        <f t="shared" si="3"/>
        <v>0</v>
      </c>
    </row>
    <row r="44" spans="1:10" ht="22.5" customHeight="1" x14ac:dyDescent="0.25">
      <c r="A44" s="49">
        <v>39</v>
      </c>
      <c r="B44" s="52"/>
      <c r="C44" s="63"/>
      <c r="D44" s="64"/>
      <c r="E44" s="55"/>
      <c r="F44" s="34">
        <f t="shared" si="0"/>
        <v>0</v>
      </c>
      <c r="G44" s="58" t="e">
        <f>VLOOKUP(B44,'Plumbing vol_ref'!$A$3:$H$111,8,FALSE)</f>
        <v>#N/A</v>
      </c>
      <c r="H44" s="61" t="e">
        <f t="shared" si="2"/>
        <v>#N/A</v>
      </c>
      <c r="I44" s="35">
        <f t="shared" si="4"/>
        <v>0</v>
      </c>
      <c r="J44" s="35">
        <f t="shared" si="3"/>
        <v>0</v>
      </c>
    </row>
    <row r="45" spans="1:10" ht="22.5" customHeight="1" thickBot="1" x14ac:dyDescent="0.3">
      <c r="A45" s="50">
        <v>40</v>
      </c>
      <c r="B45" s="53"/>
      <c r="C45" s="69"/>
      <c r="D45" s="70"/>
      <c r="E45" s="56"/>
      <c r="F45" s="47">
        <f t="shared" si="0"/>
        <v>0</v>
      </c>
      <c r="G45" s="59" t="e">
        <f>VLOOKUP(B45,'Plumbing vol_ref'!$A$3:$H$111,8,FALSE)</f>
        <v>#N/A</v>
      </c>
      <c r="H45" s="62" t="e">
        <f t="shared" si="2"/>
        <v>#N/A</v>
      </c>
      <c r="I45" s="36">
        <f t="shared" si="4"/>
        <v>0</v>
      </c>
      <c r="J45" s="36">
        <f>_xlfn.IFNA(J46+H45,0)</f>
        <v>0</v>
      </c>
    </row>
    <row r="46" spans="1:10" ht="108" customHeight="1" x14ac:dyDescent="0.25"/>
    <row r="48" spans="1:10" ht="35.25" customHeight="1" x14ac:dyDescent="0.35">
      <c r="A48" s="67"/>
      <c r="B48" s="67"/>
      <c r="C48" s="67"/>
      <c r="D48" s="67"/>
      <c r="E48" s="67"/>
      <c r="F48" s="67"/>
      <c r="G48" s="67"/>
      <c r="H48" s="67"/>
    </row>
    <row r="49" spans="1:8" ht="66.75" customHeight="1" x14ac:dyDescent="0.25">
      <c r="A49" s="68"/>
      <c r="B49" s="68"/>
      <c r="C49" s="68"/>
      <c r="D49" s="68"/>
      <c r="E49" s="68"/>
      <c r="F49" s="68"/>
      <c r="G49" s="68"/>
      <c r="H49" s="68"/>
    </row>
    <row r="54" spans="1:8" x14ac:dyDescent="0.25">
      <c r="A54" s="6"/>
      <c r="B54" s="7"/>
      <c r="C54" s="7"/>
      <c r="D54" s="7"/>
      <c r="E54" s="65"/>
      <c r="F54" s="65"/>
      <c r="G54" s="65"/>
      <c r="H54" s="65"/>
    </row>
    <row r="55" spans="1:8" x14ac:dyDescent="0.25">
      <c r="A55" s="66"/>
      <c r="B55" s="66"/>
      <c r="C55" s="66"/>
      <c r="D55" s="66"/>
      <c r="E55" s="66"/>
      <c r="F55" s="66"/>
      <c r="G55" s="66"/>
      <c r="H55" s="66"/>
    </row>
  </sheetData>
  <mergeCells count="46">
    <mergeCell ref="C14:D14"/>
    <mergeCell ref="C15:D15"/>
    <mergeCell ref="C6:D6"/>
    <mergeCell ref="C7:D7"/>
    <mergeCell ref="C8:D8"/>
    <mergeCell ref="C9:D9"/>
    <mergeCell ref="C10:D10"/>
    <mergeCell ref="C11:D11"/>
    <mergeCell ref="C5:D5"/>
    <mergeCell ref="A4:J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2:D12"/>
    <mergeCell ref="C13:D13"/>
    <mergeCell ref="E54:H54"/>
    <mergeCell ref="A55:H55"/>
    <mergeCell ref="A48:H48"/>
    <mergeCell ref="C36:D36"/>
    <mergeCell ref="C37:D37"/>
    <mergeCell ref="C38:D38"/>
    <mergeCell ref="C39:D39"/>
    <mergeCell ref="A49:H49"/>
    <mergeCell ref="C45:D45"/>
    <mergeCell ref="C42:D42"/>
    <mergeCell ref="C44:D44"/>
    <mergeCell ref="C43:D43"/>
    <mergeCell ref="C28:D28"/>
    <mergeCell ref="C29:D29"/>
    <mergeCell ref="C30:D30"/>
    <mergeCell ref="C31:D31"/>
    <mergeCell ref="C32:D32"/>
    <mergeCell ref="C33:D33"/>
    <mergeCell ref="C34:D34"/>
    <mergeCell ref="C35:D35"/>
    <mergeCell ref="C40:D40"/>
    <mergeCell ref="C41:D41"/>
  </mergeCells>
  <phoneticPr fontId="2" type="noConversion"/>
  <pageMargins left="0.5" right="0.5" top="0.5" bottom="0.5" header="0.5" footer="0.5"/>
  <pageSetup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394" yWindow="327" count="1">
        <x14:dataValidation type="list" allowBlank="1" showInputMessage="1" showErrorMessage="1" xr:uid="{FD7BA529-9132-4C0B-99B7-D624919A958A}">
          <x14:formula1>
            <xm:f>'Plumbing vol_ref'!$A$2:$A$56</xm:f>
          </x14:formula1>
          <xm:sqref>B6:B45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262"/>
  <sheetViews>
    <sheetView workbookViewId="0">
      <selection activeCell="K49" sqref="K49"/>
    </sheetView>
  </sheetViews>
  <sheetFormatPr defaultColWidth="8.7265625" defaultRowHeight="14.4" x14ac:dyDescent="0.3"/>
  <cols>
    <col min="1" max="1" width="20.7265625" customWidth="1"/>
    <col min="2" max="2" width="10.7265625" style="3" customWidth="1"/>
    <col min="3" max="3" width="8.7265625" customWidth="1"/>
    <col min="4" max="4" width="15" customWidth="1"/>
    <col min="5" max="5" width="13.26953125" customWidth="1"/>
    <col min="6" max="7" width="14.26953125" customWidth="1"/>
    <col min="8" max="8" width="9.26953125" customWidth="1"/>
    <col min="9" max="9" width="10" customWidth="1"/>
    <col min="10" max="10" width="8.7265625" hidden="1" customWidth="1"/>
  </cols>
  <sheetData>
    <row r="1" spans="1:11" s="1" customFormat="1" ht="35.25" customHeight="1" thickBot="1" x14ac:dyDescent="0.35">
      <c r="A1" s="8" t="s">
        <v>3</v>
      </c>
      <c r="B1" s="8" t="s">
        <v>4</v>
      </c>
      <c r="C1" s="8" t="s">
        <v>5</v>
      </c>
      <c r="D1" s="9" t="s">
        <v>28</v>
      </c>
      <c r="E1" s="9" t="s">
        <v>6</v>
      </c>
      <c r="F1" s="9" t="s">
        <v>29</v>
      </c>
      <c r="G1" s="8" t="s">
        <v>30</v>
      </c>
      <c r="H1" s="8" t="s">
        <v>2</v>
      </c>
      <c r="I1" s="10"/>
      <c r="J1" s="10">
        <v>6</v>
      </c>
      <c r="K1" s="10"/>
    </row>
    <row r="2" spans="1:11" s="1" customFormat="1" ht="15" customHeight="1" x14ac:dyDescent="0.3">
      <c r="A2" s="11"/>
      <c r="B2" s="11"/>
      <c r="C2" s="11"/>
      <c r="D2" s="12"/>
      <c r="E2" s="12"/>
      <c r="F2" s="12"/>
      <c r="G2" s="11"/>
      <c r="H2" s="11"/>
      <c r="I2" s="10"/>
      <c r="J2" s="10">
        <v>0</v>
      </c>
      <c r="K2" s="10"/>
    </row>
    <row r="3" spans="1:11" ht="15.6" x14ac:dyDescent="0.3">
      <c r="A3" s="13" t="s">
        <v>33</v>
      </c>
      <c r="B3" s="14" t="s">
        <v>7</v>
      </c>
      <c r="C3" s="15">
        <v>0.5</v>
      </c>
      <c r="D3" s="16">
        <v>0.625</v>
      </c>
      <c r="E3" s="13">
        <v>4.9000000000000002E-2</v>
      </c>
      <c r="F3" s="13">
        <f>D3-(2*E3)</f>
        <v>0.52700000000000002</v>
      </c>
      <c r="G3" s="17">
        <f>$F3*25.4</f>
        <v>13.3858</v>
      </c>
      <c r="H3" s="18">
        <f>PI()*(($F3/2)^2)*12*16.38706</f>
        <v>42.893689303562951</v>
      </c>
      <c r="I3" s="13"/>
      <c r="J3" s="13"/>
      <c r="K3" s="13"/>
    </row>
    <row r="4" spans="1:11" ht="15.6" x14ac:dyDescent="0.3">
      <c r="A4" s="13" t="s">
        <v>34</v>
      </c>
      <c r="B4" s="14" t="s">
        <v>8</v>
      </c>
      <c r="C4" s="15">
        <v>0.5</v>
      </c>
      <c r="D4" s="16">
        <v>0.625</v>
      </c>
      <c r="E4" s="16">
        <v>0.04</v>
      </c>
      <c r="F4" s="13">
        <f t="shared" ref="F4:F11" si="0">D4-(2*E4)</f>
        <v>0.54500000000000004</v>
      </c>
      <c r="G4" s="17">
        <f t="shared" ref="G4:G48" si="1">$F4*25.4</f>
        <v>13.843</v>
      </c>
      <c r="H4" s="18">
        <f>PI()*(($F4/2)^2)*12*16.38706</f>
        <v>45.873848483200476</v>
      </c>
      <c r="I4" s="13"/>
      <c r="J4" s="13"/>
      <c r="K4" s="13"/>
    </row>
    <row r="5" spans="1:11" ht="15.6" x14ac:dyDescent="0.3">
      <c r="A5" s="13" t="s">
        <v>35</v>
      </c>
      <c r="B5" s="19" t="s">
        <v>9</v>
      </c>
      <c r="C5" s="15">
        <v>0.5</v>
      </c>
      <c r="D5" s="20">
        <v>0.625</v>
      </c>
      <c r="E5" s="21">
        <v>2.8000000000000001E-2</v>
      </c>
      <c r="F5" s="13">
        <f t="shared" si="0"/>
        <v>0.56899999999999995</v>
      </c>
      <c r="G5" s="22">
        <f t="shared" si="1"/>
        <v>14.452599999999999</v>
      </c>
      <c r="H5" s="23">
        <f>PI()*(($F5/2)^2)*12*16.38706</f>
        <v>50.003074013195743</v>
      </c>
      <c r="I5" s="13"/>
      <c r="J5" s="13"/>
      <c r="K5" s="13"/>
    </row>
    <row r="6" spans="1:11" ht="15.6" x14ac:dyDescent="0.3">
      <c r="A6" s="13" t="s">
        <v>36</v>
      </c>
      <c r="B6" s="14" t="s">
        <v>7</v>
      </c>
      <c r="C6" s="15">
        <v>0.625</v>
      </c>
      <c r="D6" s="16">
        <v>0.75</v>
      </c>
      <c r="E6" s="24">
        <v>4.9000000000000002E-2</v>
      </c>
      <c r="F6" s="13">
        <f t="shared" si="0"/>
        <v>0.65200000000000002</v>
      </c>
      <c r="G6" s="22">
        <f t="shared" si="1"/>
        <v>16.5608</v>
      </c>
      <c r="H6" s="23">
        <f>PI()*(($F6/2)^2)*12*16.38706</f>
        <v>65.654933037968036</v>
      </c>
      <c r="I6" s="13"/>
      <c r="J6" s="13"/>
      <c r="K6" s="13"/>
    </row>
    <row r="7" spans="1:11" ht="15.6" x14ac:dyDescent="0.3">
      <c r="A7" s="13" t="s">
        <v>37</v>
      </c>
      <c r="B7" s="14" t="s">
        <v>8</v>
      </c>
      <c r="C7" s="15">
        <v>0.625</v>
      </c>
      <c r="D7" s="16">
        <v>0.75</v>
      </c>
      <c r="E7" s="24">
        <v>4.2000000000000003E-2</v>
      </c>
      <c r="F7" s="13">
        <f t="shared" si="0"/>
        <v>0.66600000000000004</v>
      </c>
      <c r="G7" s="22">
        <f t="shared" si="1"/>
        <v>16.916399999999999</v>
      </c>
      <c r="H7" s="23">
        <f>PI()*(($F7/2)^2)*12*16.38706</f>
        <v>68.504741142376801</v>
      </c>
      <c r="I7" s="13"/>
      <c r="J7" s="13"/>
      <c r="K7" s="13"/>
    </row>
    <row r="8" spans="1:11" ht="15.6" x14ac:dyDescent="0.3">
      <c r="A8" s="13" t="s">
        <v>38</v>
      </c>
      <c r="B8" s="14" t="s">
        <v>7</v>
      </c>
      <c r="C8" s="15">
        <v>0.75</v>
      </c>
      <c r="D8" s="16">
        <v>0.875</v>
      </c>
      <c r="E8" s="13">
        <v>6.5000000000000002E-2</v>
      </c>
      <c r="F8" s="13">
        <f t="shared" si="0"/>
        <v>0.745</v>
      </c>
      <c r="G8" s="22">
        <f t="shared" si="1"/>
        <v>18.922999999999998</v>
      </c>
      <c r="H8" s="23">
        <f t="shared" ref="H8:H48" si="2">PI()*(($F8/2)^2)*12*16.38706</f>
        <v>85.720504181090291</v>
      </c>
      <c r="I8" s="13"/>
      <c r="J8" s="13"/>
      <c r="K8" s="13"/>
    </row>
    <row r="9" spans="1:11" ht="15.6" x14ac:dyDescent="0.3">
      <c r="A9" s="13" t="s">
        <v>39</v>
      </c>
      <c r="B9" s="14" t="s">
        <v>8</v>
      </c>
      <c r="C9" s="15">
        <v>0.75</v>
      </c>
      <c r="D9" s="16">
        <v>0.875</v>
      </c>
      <c r="E9" s="13">
        <v>4.4999999999999998E-2</v>
      </c>
      <c r="F9" s="13">
        <f t="shared" si="0"/>
        <v>0.78500000000000003</v>
      </c>
      <c r="G9" s="17">
        <f t="shared" si="1"/>
        <v>19.939</v>
      </c>
      <c r="H9" s="18">
        <f t="shared" si="2"/>
        <v>95.172501579194375</v>
      </c>
      <c r="I9" s="13"/>
      <c r="J9" s="13"/>
      <c r="K9" s="13"/>
    </row>
    <row r="10" spans="1:11" ht="15.6" x14ac:dyDescent="0.3">
      <c r="A10" s="13" t="s">
        <v>40</v>
      </c>
      <c r="B10" s="19" t="s">
        <v>9</v>
      </c>
      <c r="C10" s="15">
        <v>0.75</v>
      </c>
      <c r="D10" s="25">
        <v>0.875</v>
      </c>
      <c r="E10" s="24">
        <v>3.2000000000000001E-2</v>
      </c>
      <c r="F10" s="24">
        <f t="shared" si="0"/>
        <v>0.81099999999999994</v>
      </c>
      <c r="G10" s="22">
        <f t="shared" si="1"/>
        <v>20.599399999999996</v>
      </c>
      <c r="H10" s="23">
        <f t="shared" si="2"/>
        <v>101.58132648167359</v>
      </c>
      <c r="I10" s="13"/>
      <c r="J10" s="13"/>
      <c r="K10" s="13"/>
    </row>
    <row r="11" spans="1:11" ht="15.6" x14ac:dyDescent="0.3">
      <c r="A11" s="13" t="s">
        <v>10</v>
      </c>
      <c r="B11" s="14" t="s">
        <v>7</v>
      </c>
      <c r="C11" s="26">
        <v>1</v>
      </c>
      <c r="D11" s="16">
        <v>1.125</v>
      </c>
      <c r="E11" s="13">
        <v>6.5000000000000002E-2</v>
      </c>
      <c r="F11" s="13">
        <f t="shared" si="0"/>
        <v>0.995</v>
      </c>
      <c r="G11" s="17">
        <f t="shared" si="1"/>
        <v>25.273</v>
      </c>
      <c r="H11" s="18">
        <f t="shared" si="2"/>
        <v>152.90381902055569</v>
      </c>
      <c r="I11" s="13"/>
      <c r="J11" s="13"/>
      <c r="K11" s="13"/>
    </row>
    <row r="12" spans="1:11" ht="15.6" x14ac:dyDescent="0.3">
      <c r="A12" s="13" t="s">
        <v>11</v>
      </c>
      <c r="B12" s="14" t="s">
        <v>8</v>
      </c>
      <c r="C12" s="26">
        <v>1</v>
      </c>
      <c r="D12" s="16">
        <v>1.125</v>
      </c>
      <c r="E12" s="16">
        <v>0.05</v>
      </c>
      <c r="F12" s="13">
        <f t="shared" ref="F12:F17" si="3">D12-(2*E12)</f>
        <v>1.0249999999999999</v>
      </c>
      <c r="G12" s="17">
        <f t="shared" si="1"/>
        <v>26.034999999999997</v>
      </c>
      <c r="H12" s="18">
        <f t="shared" si="2"/>
        <v>162.26314977750187</v>
      </c>
      <c r="I12" s="13"/>
      <c r="J12" s="13"/>
      <c r="K12" s="13"/>
    </row>
    <row r="13" spans="1:11" ht="15.6" x14ac:dyDescent="0.3">
      <c r="A13" s="13" t="s">
        <v>12</v>
      </c>
      <c r="B13" s="19" t="s">
        <v>9</v>
      </c>
      <c r="C13" s="26">
        <v>1</v>
      </c>
      <c r="D13" s="16">
        <v>1.125</v>
      </c>
      <c r="E13" s="13">
        <v>3.5000000000000003E-2</v>
      </c>
      <c r="F13" s="13">
        <f t="shared" si="3"/>
        <v>1.0549999999999999</v>
      </c>
      <c r="G13" s="17">
        <f t="shared" si="1"/>
        <v>26.796999999999997</v>
      </c>
      <c r="H13" s="18">
        <f t="shared" si="2"/>
        <v>171.90048045792173</v>
      </c>
      <c r="I13" s="13"/>
      <c r="J13" s="13"/>
      <c r="K13" s="13"/>
    </row>
    <row r="14" spans="1:11" ht="15.6" x14ac:dyDescent="0.3">
      <c r="A14" s="27" t="s">
        <v>41</v>
      </c>
      <c r="B14" s="14" t="s">
        <v>13</v>
      </c>
      <c r="C14" s="15">
        <v>0.5</v>
      </c>
      <c r="D14" s="16">
        <v>0.84</v>
      </c>
      <c r="E14" s="13">
        <v>0.109</v>
      </c>
      <c r="F14" s="13">
        <f t="shared" si="3"/>
        <v>0.622</v>
      </c>
      <c r="G14" s="17">
        <f t="shared" si="1"/>
        <v>15.798799999999998</v>
      </c>
      <c r="H14" s="18">
        <f t="shared" si="2"/>
        <v>59.752067996210862</v>
      </c>
      <c r="I14" s="13"/>
      <c r="J14" s="13"/>
      <c r="K14" s="13"/>
    </row>
    <row r="15" spans="1:11" ht="15.6" x14ac:dyDescent="0.3">
      <c r="A15" s="27" t="s">
        <v>42</v>
      </c>
      <c r="B15" s="14" t="s">
        <v>13</v>
      </c>
      <c r="C15" s="15">
        <v>0.75</v>
      </c>
      <c r="D15" s="16">
        <v>1.05</v>
      </c>
      <c r="E15" s="13">
        <v>0.113</v>
      </c>
      <c r="F15" s="13">
        <f t="shared" si="3"/>
        <v>0.82400000000000007</v>
      </c>
      <c r="G15" s="17">
        <f t="shared" si="1"/>
        <v>20.929600000000001</v>
      </c>
      <c r="H15" s="18">
        <f t="shared" si="2"/>
        <v>104.86404224469162</v>
      </c>
      <c r="I15" s="13"/>
      <c r="J15" s="13"/>
      <c r="K15" s="13"/>
    </row>
    <row r="16" spans="1:11" ht="15.6" x14ac:dyDescent="0.3">
      <c r="A16" s="27" t="s">
        <v>14</v>
      </c>
      <c r="B16" s="14" t="s">
        <v>13</v>
      </c>
      <c r="C16" s="26">
        <v>1</v>
      </c>
      <c r="D16" s="16">
        <v>1.3149999999999999</v>
      </c>
      <c r="E16" s="13">
        <v>0.13300000000000001</v>
      </c>
      <c r="F16" s="13">
        <f t="shared" si="3"/>
        <v>1.0489999999999999</v>
      </c>
      <c r="G16" s="17">
        <f t="shared" si="1"/>
        <v>26.644599999999997</v>
      </c>
      <c r="H16" s="18">
        <f t="shared" si="2"/>
        <v>169.95077432795986</v>
      </c>
      <c r="I16" s="13"/>
      <c r="J16" s="13"/>
      <c r="K16" s="13"/>
    </row>
    <row r="17" spans="1:11" ht="15.6" x14ac:dyDescent="0.3">
      <c r="A17" s="27" t="s">
        <v>43</v>
      </c>
      <c r="B17" s="14" t="s">
        <v>15</v>
      </c>
      <c r="C17" s="15">
        <v>0.5</v>
      </c>
      <c r="D17" s="16">
        <v>0.84</v>
      </c>
      <c r="E17" s="13">
        <v>0.14699999999999999</v>
      </c>
      <c r="F17" s="13">
        <f t="shared" si="3"/>
        <v>0.54600000000000004</v>
      </c>
      <c r="G17" s="17">
        <f t="shared" si="1"/>
        <v>13.868399999999999</v>
      </c>
      <c r="H17" s="18">
        <f t="shared" si="2"/>
        <v>46.042347325705897</v>
      </c>
      <c r="I17" s="13"/>
      <c r="J17" s="13"/>
      <c r="K17" s="13"/>
    </row>
    <row r="18" spans="1:11" ht="15.6" x14ac:dyDescent="0.3">
      <c r="A18" s="27" t="s">
        <v>44</v>
      </c>
      <c r="B18" s="14" t="s">
        <v>15</v>
      </c>
      <c r="C18" s="15">
        <v>0.75</v>
      </c>
      <c r="D18" s="16">
        <v>1.05</v>
      </c>
      <c r="E18" s="13">
        <v>0.154</v>
      </c>
      <c r="F18" s="13">
        <f t="shared" ref="F18:F24" si="4">D18-(2*E18)</f>
        <v>0.74199999999999999</v>
      </c>
      <c r="G18" s="17">
        <f t="shared" si="1"/>
        <v>18.846799999999998</v>
      </c>
      <c r="H18" s="18">
        <f t="shared" si="2"/>
        <v>85.031527704081412</v>
      </c>
      <c r="I18" s="13"/>
      <c r="J18" s="13"/>
      <c r="K18" s="13"/>
    </row>
    <row r="19" spans="1:11" ht="15.6" x14ac:dyDescent="0.3">
      <c r="A19" s="27" t="s">
        <v>16</v>
      </c>
      <c r="B19" s="14" t="s">
        <v>15</v>
      </c>
      <c r="C19" s="26">
        <v>1</v>
      </c>
      <c r="D19" s="16">
        <v>1.3149999999999999</v>
      </c>
      <c r="E19" s="13">
        <v>0.17899999999999999</v>
      </c>
      <c r="F19" s="13">
        <f t="shared" si="4"/>
        <v>0.95699999999999996</v>
      </c>
      <c r="G19" s="17">
        <f t="shared" si="1"/>
        <v>24.307799999999997</v>
      </c>
      <c r="H19" s="18">
        <f t="shared" si="2"/>
        <v>141.4477510630104</v>
      </c>
      <c r="I19" s="13"/>
      <c r="J19" s="13"/>
      <c r="K19" s="13"/>
    </row>
    <row r="20" spans="1:11" ht="15.6" x14ac:dyDescent="0.3">
      <c r="A20" s="27" t="s">
        <v>45</v>
      </c>
      <c r="B20" s="14" t="s">
        <v>13</v>
      </c>
      <c r="C20" s="15">
        <v>0.5</v>
      </c>
      <c r="D20" s="16">
        <v>0.84</v>
      </c>
      <c r="E20" s="13">
        <v>0.107</v>
      </c>
      <c r="F20" s="13">
        <f t="shared" si="4"/>
        <v>0.626</v>
      </c>
      <c r="G20" s="17">
        <f t="shared" si="1"/>
        <v>15.900399999999999</v>
      </c>
      <c r="H20" s="18">
        <f t="shared" si="2"/>
        <v>60.523054450644452</v>
      </c>
      <c r="I20" s="13"/>
      <c r="J20" s="28"/>
      <c r="K20" s="28"/>
    </row>
    <row r="21" spans="1:11" ht="15.6" x14ac:dyDescent="0.3">
      <c r="A21" s="27" t="s">
        <v>46</v>
      </c>
      <c r="B21" s="14" t="s">
        <v>13</v>
      </c>
      <c r="C21" s="15">
        <v>0.75</v>
      </c>
      <c r="D21" s="16">
        <v>1.05</v>
      </c>
      <c r="E21" s="13">
        <v>0.114</v>
      </c>
      <c r="F21" s="13">
        <f t="shared" si="4"/>
        <v>0.82200000000000006</v>
      </c>
      <c r="G21" s="17">
        <f t="shared" si="1"/>
        <v>20.878800000000002</v>
      </c>
      <c r="H21" s="18">
        <f t="shared" si="2"/>
        <v>104.35561127353871</v>
      </c>
      <c r="I21" s="13"/>
      <c r="J21" s="28"/>
      <c r="K21" s="28"/>
    </row>
    <row r="22" spans="1:11" ht="15.6" x14ac:dyDescent="0.3">
      <c r="A22" s="27" t="s">
        <v>17</v>
      </c>
      <c r="B22" s="14" t="s">
        <v>13</v>
      </c>
      <c r="C22" s="26">
        <v>1</v>
      </c>
      <c r="D22" s="16">
        <v>1.3149999999999999</v>
      </c>
      <c r="E22" s="13">
        <v>0.126</v>
      </c>
      <c r="F22" s="13">
        <f t="shared" si="4"/>
        <v>1.0629999999999999</v>
      </c>
      <c r="G22" s="17">
        <f t="shared" si="1"/>
        <v>27.000199999999996</v>
      </c>
      <c r="H22" s="18">
        <f t="shared" si="2"/>
        <v>174.51738640422033</v>
      </c>
      <c r="I22" s="13"/>
      <c r="J22" s="28"/>
      <c r="K22" s="28"/>
    </row>
    <row r="23" spans="1:11" ht="15.6" x14ac:dyDescent="0.3">
      <c r="A23" s="27" t="s">
        <v>47</v>
      </c>
      <c r="B23" s="14" t="s">
        <v>15</v>
      </c>
      <c r="C23" s="15">
        <v>0.5</v>
      </c>
      <c r="D23" s="16">
        <v>0.84</v>
      </c>
      <c r="E23" s="13">
        <v>0.14899999999999999</v>
      </c>
      <c r="F23" s="13">
        <f t="shared" si="4"/>
        <v>0.54200000000000004</v>
      </c>
      <c r="G23" s="17">
        <f t="shared" si="1"/>
        <v>13.7668</v>
      </c>
      <c r="H23" s="18">
        <f t="shared" si="2"/>
        <v>45.370205288507378</v>
      </c>
      <c r="I23" s="13"/>
      <c r="J23" s="28"/>
      <c r="K23" s="28"/>
    </row>
    <row r="24" spans="1:11" ht="15.6" x14ac:dyDescent="0.3">
      <c r="A24" s="27" t="s">
        <v>48</v>
      </c>
      <c r="B24" s="14" t="s">
        <v>15</v>
      </c>
      <c r="C24" s="15">
        <v>0.75</v>
      </c>
      <c r="D24" s="16">
        <v>1.05</v>
      </c>
      <c r="E24" s="13">
        <v>0.157</v>
      </c>
      <c r="F24" s="13">
        <f t="shared" si="4"/>
        <v>0.73599999999999999</v>
      </c>
      <c r="G24" s="17">
        <f t="shared" si="1"/>
        <v>18.694399999999998</v>
      </c>
      <c r="H24" s="18">
        <f t="shared" si="2"/>
        <v>83.661914747767895</v>
      </c>
      <c r="I24" s="13"/>
      <c r="J24" s="28"/>
      <c r="K24" s="28"/>
    </row>
    <row r="25" spans="1:11" ht="15.6" x14ac:dyDescent="0.3">
      <c r="A25" s="27" t="s">
        <v>18</v>
      </c>
      <c r="B25" s="14" t="s">
        <v>15</v>
      </c>
      <c r="C25" s="26">
        <v>1</v>
      </c>
      <c r="D25" s="16">
        <v>1.3149999999999999</v>
      </c>
      <c r="E25" s="13">
        <v>0.182</v>
      </c>
      <c r="F25" s="13">
        <f>D25-(2*E25)</f>
        <v>0.95099999999999996</v>
      </c>
      <c r="G25" s="17">
        <f t="shared" si="1"/>
        <v>24.155399999999997</v>
      </c>
      <c r="H25" s="18">
        <f t="shared" si="2"/>
        <v>139.67967154971799</v>
      </c>
      <c r="I25" s="13"/>
      <c r="J25" s="28"/>
      <c r="K25" s="28"/>
    </row>
    <row r="26" spans="1:11" ht="15.6" x14ac:dyDescent="0.3">
      <c r="A26" s="13" t="s">
        <v>49</v>
      </c>
      <c r="B26" s="29"/>
      <c r="C26" s="15">
        <v>0.5</v>
      </c>
      <c r="D26" s="16">
        <v>1.012</v>
      </c>
      <c r="E26" s="13">
        <v>0.25600000000000001</v>
      </c>
      <c r="F26" s="13">
        <f t="shared" ref="F26:F41" si="5">D26-(2*E26)</f>
        <v>0.5</v>
      </c>
      <c r="G26" s="17">
        <f t="shared" si="1"/>
        <v>12.7</v>
      </c>
      <c r="H26" s="18">
        <f t="shared" si="2"/>
        <v>38.61110048245137</v>
      </c>
      <c r="I26" s="13"/>
      <c r="J26" s="13"/>
      <c r="K26" s="13"/>
    </row>
    <row r="27" spans="1:11" ht="15.6" x14ac:dyDescent="0.3">
      <c r="A27" s="13" t="s">
        <v>32</v>
      </c>
      <c r="B27" s="29"/>
      <c r="C27" s="15">
        <v>0.625</v>
      </c>
      <c r="D27" s="16">
        <v>1.137</v>
      </c>
      <c r="E27" s="13">
        <v>0.25600000000000001</v>
      </c>
      <c r="F27" s="13">
        <f t="shared" si="5"/>
        <v>0.625</v>
      </c>
      <c r="G27" s="17">
        <f t="shared" si="1"/>
        <v>15.875</v>
      </c>
      <c r="H27" s="18">
        <f t="shared" si="2"/>
        <v>60.329844503830266</v>
      </c>
      <c r="I27" s="13"/>
      <c r="J27" s="13"/>
      <c r="K27" s="13"/>
    </row>
    <row r="28" spans="1:11" ht="15.6" x14ac:dyDescent="0.3">
      <c r="A28" s="13" t="s">
        <v>50</v>
      </c>
      <c r="B28" s="29"/>
      <c r="C28" s="15">
        <v>0.75</v>
      </c>
      <c r="D28" s="16">
        <v>1.3360000000000001</v>
      </c>
      <c r="E28" s="13">
        <v>0.29299999999999998</v>
      </c>
      <c r="F28" s="13">
        <f t="shared" si="5"/>
        <v>0.75000000000000011</v>
      </c>
      <c r="G28" s="17">
        <f t="shared" si="1"/>
        <v>19.05</v>
      </c>
      <c r="H28" s="18">
        <f t="shared" si="2"/>
        <v>86.874976085515613</v>
      </c>
      <c r="I28" s="13"/>
      <c r="J28" s="13"/>
      <c r="K28" s="13"/>
    </row>
    <row r="29" spans="1:11" ht="15.6" x14ac:dyDescent="0.3">
      <c r="A29" s="13" t="s">
        <v>58</v>
      </c>
      <c r="B29" s="29"/>
      <c r="C29" s="15">
        <v>1</v>
      </c>
      <c r="D29" s="16">
        <v>1.5960000000000001</v>
      </c>
      <c r="E29" s="13">
        <v>0.29799999999999999</v>
      </c>
      <c r="F29" s="13">
        <f t="shared" si="5"/>
        <v>1</v>
      </c>
      <c r="G29" s="17">
        <f t="shared" si="1"/>
        <v>25.4</v>
      </c>
      <c r="H29" s="18">
        <f t="shared" si="2"/>
        <v>154.44440192980548</v>
      </c>
      <c r="I29" s="13"/>
      <c r="J29" s="13"/>
      <c r="K29" s="13"/>
    </row>
    <row r="30" spans="1:11" ht="15.6" x14ac:dyDescent="0.3">
      <c r="A30" s="27" t="s">
        <v>51</v>
      </c>
      <c r="B30" s="14" t="s">
        <v>15</v>
      </c>
      <c r="C30" s="15">
        <v>0.5</v>
      </c>
      <c r="D30" s="13">
        <v>0.84</v>
      </c>
      <c r="E30" s="13">
        <v>0.14699999999999999</v>
      </c>
      <c r="F30" s="13">
        <f t="shared" si="5"/>
        <v>0.54600000000000004</v>
      </c>
      <c r="G30" s="17">
        <f t="shared" si="1"/>
        <v>13.868399999999999</v>
      </c>
      <c r="H30" s="18">
        <f t="shared" si="2"/>
        <v>46.042347325705897</v>
      </c>
      <c r="I30" s="13"/>
      <c r="J30" s="13"/>
      <c r="K30" s="13"/>
    </row>
    <row r="31" spans="1:11" ht="15.6" x14ac:dyDescent="0.3">
      <c r="A31" s="27" t="s">
        <v>52</v>
      </c>
      <c r="B31" s="14" t="s">
        <v>15</v>
      </c>
      <c r="C31" s="15">
        <v>0.75</v>
      </c>
      <c r="D31" s="13">
        <v>1.05</v>
      </c>
      <c r="E31" s="13">
        <v>0.154</v>
      </c>
      <c r="F31" s="13">
        <f t="shared" si="5"/>
        <v>0.74199999999999999</v>
      </c>
      <c r="G31" s="17">
        <f t="shared" si="1"/>
        <v>18.846799999999998</v>
      </c>
      <c r="H31" s="18">
        <f t="shared" si="2"/>
        <v>85.031527704081412</v>
      </c>
      <c r="I31" s="13"/>
      <c r="J31" s="13"/>
      <c r="K31" s="13"/>
    </row>
    <row r="32" spans="1:11" ht="15.6" x14ac:dyDescent="0.3">
      <c r="A32" s="27" t="s">
        <v>59</v>
      </c>
      <c r="B32" s="14" t="s">
        <v>15</v>
      </c>
      <c r="C32" s="14">
        <v>1</v>
      </c>
      <c r="D32" s="13">
        <v>1.3149999999999999</v>
      </c>
      <c r="E32" s="13">
        <v>0.17899999999999999</v>
      </c>
      <c r="F32" s="13">
        <f t="shared" si="5"/>
        <v>0.95699999999999996</v>
      </c>
      <c r="G32" s="17">
        <f t="shared" si="1"/>
        <v>24.307799999999997</v>
      </c>
      <c r="H32" s="18">
        <f t="shared" si="2"/>
        <v>141.4477510630104</v>
      </c>
      <c r="I32" s="13"/>
      <c r="J32" s="13"/>
      <c r="K32" s="13"/>
    </row>
    <row r="33" spans="1:13" ht="15.6" x14ac:dyDescent="0.3">
      <c r="A33" s="27" t="s">
        <v>60</v>
      </c>
      <c r="B33" s="14" t="s">
        <v>13</v>
      </c>
      <c r="C33" s="15">
        <v>0.5</v>
      </c>
      <c r="D33" s="13">
        <v>0.84</v>
      </c>
      <c r="E33" s="13">
        <v>0.109</v>
      </c>
      <c r="F33" s="13">
        <f t="shared" si="5"/>
        <v>0.622</v>
      </c>
      <c r="G33" s="17">
        <f t="shared" si="1"/>
        <v>15.798799999999998</v>
      </c>
      <c r="H33" s="18">
        <f t="shared" si="2"/>
        <v>59.752067996210862</v>
      </c>
      <c r="I33" s="13"/>
      <c r="J33" s="13"/>
      <c r="K33" s="13"/>
    </row>
    <row r="34" spans="1:13" ht="15.6" x14ac:dyDescent="0.3">
      <c r="A34" s="27" t="s">
        <v>61</v>
      </c>
      <c r="B34" s="14" t="s">
        <v>13</v>
      </c>
      <c r="C34" s="15">
        <v>0.75</v>
      </c>
      <c r="D34" s="13">
        <v>1.05</v>
      </c>
      <c r="E34" s="13">
        <v>0.113</v>
      </c>
      <c r="F34" s="13">
        <f t="shared" si="5"/>
        <v>0.82400000000000007</v>
      </c>
      <c r="G34" s="17">
        <f t="shared" si="1"/>
        <v>20.929600000000001</v>
      </c>
      <c r="H34" s="18">
        <f t="shared" si="2"/>
        <v>104.86404224469162</v>
      </c>
      <c r="I34" s="13"/>
      <c r="J34" s="13"/>
      <c r="K34" s="13"/>
    </row>
    <row r="35" spans="1:13" ht="15.6" x14ac:dyDescent="0.3">
      <c r="A35" s="27" t="s">
        <v>62</v>
      </c>
      <c r="B35" s="14" t="s">
        <v>13</v>
      </c>
      <c r="C35" s="14">
        <v>1</v>
      </c>
      <c r="D35" s="13">
        <v>1.3149999999999999</v>
      </c>
      <c r="E35" s="13">
        <v>0.13300000000000001</v>
      </c>
      <c r="F35" s="13">
        <f t="shared" si="5"/>
        <v>1.0489999999999999</v>
      </c>
      <c r="G35" s="17">
        <f t="shared" si="1"/>
        <v>26.644599999999997</v>
      </c>
      <c r="H35" s="18">
        <f t="shared" si="2"/>
        <v>169.95077432795986</v>
      </c>
      <c r="I35" s="13"/>
      <c r="J35" s="13"/>
      <c r="K35" s="13"/>
    </row>
    <row r="36" spans="1:13" ht="15.6" x14ac:dyDescent="0.3">
      <c r="A36" s="27" t="s">
        <v>63</v>
      </c>
      <c r="B36" s="14" t="s">
        <v>69</v>
      </c>
      <c r="C36" s="15">
        <v>0.5</v>
      </c>
      <c r="D36" s="13">
        <v>0.625</v>
      </c>
      <c r="E36" s="13">
        <v>8.5999999999999993E-2</v>
      </c>
      <c r="F36" s="13">
        <f t="shared" si="5"/>
        <v>0.45300000000000001</v>
      </c>
      <c r="G36" s="17">
        <f t="shared" si="1"/>
        <v>11.5062</v>
      </c>
      <c r="H36" s="18">
        <f t="shared" si="2"/>
        <v>31.693381275613458</v>
      </c>
      <c r="I36" s="13"/>
      <c r="J36" s="13"/>
      <c r="K36" s="13"/>
    </row>
    <row r="37" spans="1:13" ht="15.6" x14ac:dyDescent="0.3">
      <c r="A37" s="27" t="s">
        <v>64</v>
      </c>
      <c r="B37" s="14" t="s">
        <v>69</v>
      </c>
      <c r="C37" s="15">
        <v>0.75</v>
      </c>
      <c r="D37" s="13">
        <v>0.875</v>
      </c>
      <c r="E37" s="13">
        <v>0.12</v>
      </c>
      <c r="F37" s="13">
        <f t="shared" si="5"/>
        <v>0.63500000000000001</v>
      </c>
      <c r="G37" s="17">
        <f t="shared" si="1"/>
        <v>16.128999999999998</v>
      </c>
      <c r="H37" s="18">
        <f t="shared" si="2"/>
        <v>62.275843968145807</v>
      </c>
      <c r="I37" s="13"/>
      <c r="J37" s="13"/>
      <c r="K37" s="13"/>
    </row>
    <row r="38" spans="1:13" ht="15.6" x14ac:dyDescent="0.3">
      <c r="A38" s="27" t="s">
        <v>65</v>
      </c>
      <c r="B38" s="14" t="s">
        <v>69</v>
      </c>
      <c r="C38" s="14">
        <v>1</v>
      </c>
      <c r="D38" s="13">
        <v>1.125</v>
      </c>
      <c r="E38" s="13">
        <v>0.154</v>
      </c>
      <c r="F38" s="13">
        <f t="shared" si="5"/>
        <v>0.81699999999999995</v>
      </c>
      <c r="G38" s="17">
        <f t="shared" si="1"/>
        <v>20.751799999999996</v>
      </c>
      <c r="H38" s="18">
        <f t="shared" si="2"/>
        <v>103.08993939972392</v>
      </c>
      <c r="I38" s="13"/>
      <c r="J38" s="13"/>
      <c r="K38" s="13"/>
    </row>
    <row r="39" spans="1:13" ht="15.6" x14ac:dyDescent="0.3">
      <c r="A39" s="27" t="s">
        <v>66</v>
      </c>
      <c r="B39" s="14" t="s">
        <v>70</v>
      </c>
      <c r="C39" s="15">
        <v>0.5</v>
      </c>
      <c r="D39" s="13">
        <v>0.625</v>
      </c>
      <c r="E39" s="13">
        <v>6.9000000000000006E-2</v>
      </c>
      <c r="F39" s="13">
        <f t="shared" si="5"/>
        <v>0.48699999999999999</v>
      </c>
      <c r="G39" s="17">
        <f t="shared" si="1"/>
        <v>12.3698</v>
      </c>
      <c r="H39" s="18">
        <f t="shared" si="2"/>
        <v>36.629424361290035</v>
      </c>
      <c r="I39" s="13"/>
      <c r="J39" s="13"/>
      <c r="K39" s="13"/>
    </row>
    <row r="40" spans="1:13" ht="15.6" x14ac:dyDescent="0.3">
      <c r="A40" s="27" t="s">
        <v>67</v>
      </c>
      <c r="B40" s="14" t="s">
        <v>70</v>
      </c>
      <c r="C40" s="15">
        <v>0.75</v>
      </c>
      <c r="D40" s="13">
        <v>0.875</v>
      </c>
      <c r="E40" s="13">
        <v>9.7000000000000003E-2</v>
      </c>
      <c r="F40" s="13">
        <f t="shared" si="5"/>
        <v>0.68100000000000005</v>
      </c>
      <c r="G40" s="17">
        <f t="shared" si="1"/>
        <v>17.2974</v>
      </c>
      <c r="H40" s="18">
        <f t="shared" si="2"/>
        <v>71.625290283368528</v>
      </c>
      <c r="I40" s="13"/>
      <c r="J40" s="13"/>
      <c r="K40" s="13"/>
    </row>
    <row r="41" spans="1:13" ht="15.6" x14ac:dyDescent="0.3">
      <c r="A41" s="27" t="s">
        <v>68</v>
      </c>
      <c r="B41" s="14" t="s">
        <v>70</v>
      </c>
      <c r="C41" s="14">
        <v>1</v>
      </c>
      <c r="D41" s="13">
        <v>1.125</v>
      </c>
      <c r="E41" s="13">
        <v>0.125</v>
      </c>
      <c r="F41" s="13">
        <f t="shared" si="5"/>
        <v>0.875</v>
      </c>
      <c r="G41" s="17">
        <f t="shared" si="1"/>
        <v>22.224999999999998</v>
      </c>
      <c r="H41" s="18"/>
      <c r="I41" s="13"/>
      <c r="J41" s="13"/>
      <c r="K41" s="13"/>
    </row>
    <row r="42" spans="1:13" ht="15" customHeight="1" x14ac:dyDescent="0.3">
      <c r="A42" s="30" t="s">
        <v>19</v>
      </c>
      <c r="B42" s="14" t="s">
        <v>20</v>
      </c>
      <c r="C42" s="14">
        <v>1</v>
      </c>
      <c r="D42" s="13">
        <v>1.3149999999999999</v>
      </c>
      <c r="E42" s="13">
        <v>0.14599999999999999</v>
      </c>
      <c r="F42" s="13">
        <f>$D$42-2*$E$42</f>
        <v>1.0229999999999999</v>
      </c>
      <c r="G42" s="17">
        <f t="shared" si="1"/>
        <v>25.984199999999998</v>
      </c>
      <c r="H42" s="18">
        <f t="shared" si="2"/>
        <v>161.63054550719738</v>
      </c>
      <c r="I42" s="13"/>
      <c r="J42" s="13"/>
      <c r="K42" s="13"/>
    </row>
    <row r="43" spans="1:13" ht="15.6" x14ac:dyDescent="0.3">
      <c r="A43" s="13" t="s">
        <v>21</v>
      </c>
      <c r="B43" s="14"/>
      <c r="C43" s="15">
        <v>0.25</v>
      </c>
      <c r="D43" s="13">
        <v>0.375</v>
      </c>
      <c r="E43" s="13">
        <v>6.2E-2</v>
      </c>
      <c r="F43" s="16">
        <f>D43-(2*(E43+(0.01/2)))</f>
        <v>0.24099999999999999</v>
      </c>
      <c r="G43" s="17">
        <f t="shared" si="1"/>
        <v>6.1213999999999995</v>
      </c>
      <c r="H43" s="18">
        <f t="shared" si="2"/>
        <v>8.97028530848503</v>
      </c>
      <c r="I43" s="16"/>
      <c r="J43" s="24"/>
      <c r="K43" s="24"/>
      <c r="L43" s="2"/>
      <c r="M43" s="2"/>
    </row>
    <row r="44" spans="1:13" ht="15.6" x14ac:dyDescent="0.3">
      <c r="A44" s="13" t="s">
        <v>22</v>
      </c>
      <c r="B44" s="14"/>
      <c r="C44" s="15">
        <v>0.375</v>
      </c>
      <c r="D44" s="13">
        <v>0.5</v>
      </c>
      <c r="E44" s="13">
        <v>7.0000000000000007E-2</v>
      </c>
      <c r="F44" s="16">
        <f>D44-(2*(E44+(0.01/2)))</f>
        <v>0.35</v>
      </c>
      <c r="G44" s="17">
        <f t="shared" si="1"/>
        <v>8.8899999999999988</v>
      </c>
      <c r="H44" s="18">
        <f t="shared" si="2"/>
        <v>18.919439236401168</v>
      </c>
      <c r="I44" s="16"/>
      <c r="J44" s="24"/>
      <c r="K44" s="24"/>
      <c r="L44" s="2"/>
    </row>
    <row r="45" spans="1:13" ht="15.6" x14ac:dyDescent="0.3">
      <c r="A45" s="13" t="s">
        <v>53</v>
      </c>
      <c r="B45" s="14"/>
      <c r="C45" s="15">
        <v>0.5</v>
      </c>
      <c r="D45" s="13">
        <v>0.625</v>
      </c>
      <c r="E45" s="13">
        <v>7.0000000000000007E-2</v>
      </c>
      <c r="F45" s="16">
        <f>D45-(2*(E45+(0.01/2)))</f>
        <v>0.47499999999999998</v>
      </c>
      <c r="G45" s="17">
        <f t="shared" si="1"/>
        <v>12.065</v>
      </c>
      <c r="H45" s="18">
        <f t="shared" si="2"/>
        <v>34.846518185412357</v>
      </c>
      <c r="I45" s="16"/>
      <c r="J45" s="24"/>
      <c r="K45" s="24"/>
      <c r="L45" s="2"/>
    </row>
    <row r="46" spans="1:13" ht="15.6" x14ac:dyDescent="0.3">
      <c r="A46" s="13" t="s">
        <v>54</v>
      </c>
      <c r="B46" s="14"/>
      <c r="C46" s="15">
        <v>0.625</v>
      </c>
      <c r="D46" s="13">
        <v>0.75</v>
      </c>
      <c r="E46" s="13">
        <v>8.3000000000000004E-2</v>
      </c>
      <c r="F46" s="16">
        <f>D46-(2*(E46+(0.01/2)))</f>
        <v>0.57399999999999995</v>
      </c>
      <c r="G46" s="17">
        <f t="shared" si="1"/>
        <v>14.579599999999997</v>
      </c>
      <c r="H46" s="18">
        <f t="shared" si="2"/>
        <v>50.885723770224587</v>
      </c>
      <c r="I46" s="16"/>
      <c r="J46" s="24"/>
      <c r="K46" s="24"/>
      <c r="L46" s="2"/>
    </row>
    <row r="47" spans="1:13" ht="15.6" x14ac:dyDescent="0.3">
      <c r="A47" s="13" t="s">
        <v>55</v>
      </c>
      <c r="B47" s="14"/>
      <c r="C47" s="15">
        <v>0.75</v>
      </c>
      <c r="D47" s="13">
        <v>0.875</v>
      </c>
      <c r="E47" s="13">
        <v>9.7000000000000003E-2</v>
      </c>
      <c r="F47" s="16">
        <f>D47-(2*(E47+(0.01/2)))</f>
        <v>0.67100000000000004</v>
      </c>
      <c r="G47" s="17">
        <f t="shared" si="1"/>
        <v>17.043399999999998</v>
      </c>
      <c r="H47" s="18">
        <f t="shared" si="2"/>
        <v>69.537201969277561</v>
      </c>
      <c r="I47" s="16"/>
      <c r="J47" s="24"/>
      <c r="K47" s="24"/>
      <c r="L47" s="2"/>
    </row>
    <row r="48" spans="1:13" ht="15.6" x14ac:dyDescent="0.3">
      <c r="A48" s="13" t="s">
        <v>23</v>
      </c>
      <c r="B48" s="14"/>
      <c r="C48" s="31">
        <v>1</v>
      </c>
      <c r="D48" s="13">
        <v>1.125</v>
      </c>
      <c r="E48" s="13">
        <v>0.125</v>
      </c>
      <c r="F48" s="16">
        <f>D48-(2*(E48+(0.013/2)))</f>
        <v>0.86199999999999999</v>
      </c>
      <c r="G48" s="17">
        <f t="shared" si="1"/>
        <v>21.8948</v>
      </c>
      <c r="H48" s="18">
        <f t="shared" si="2"/>
        <v>114.75898618753038</v>
      </c>
      <c r="I48" s="16"/>
      <c r="J48" s="24"/>
      <c r="K48" s="24"/>
      <c r="L48" s="2"/>
    </row>
    <row r="49" spans="1:12" ht="15.6" x14ac:dyDescent="0.3">
      <c r="A49" s="13" t="s">
        <v>24</v>
      </c>
      <c r="B49" s="14"/>
      <c r="C49" s="15">
        <v>0.375</v>
      </c>
      <c r="D49" s="13"/>
      <c r="E49" s="13"/>
      <c r="F49" s="16"/>
      <c r="G49" s="17"/>
      <c r="H49" s="18">
        <f>90/5.875</f>
        <v>15.319148936170214</v>
      </c>
      <c r="I49" s="16"/>
      <c r="J49" s="13"/>
      <c r="K49" s="18"/>
      <c r="L49" s="2"/>
    </row>
    <row r="50" spans="1:12" ht="15.6" x14ac:dyDescent="0.3">
      <c r="A50" s="13" t="s">
        <v>25</v>
      </c>
      <c r="B50" s="14"/>
      <c r="C50" s="31"/>
      <c r="D50" s="13"/>
      <c r="E50" s="13"/>
      <c r="F50" s="16"/>
      <c r="G50" s="13"/>
      <c r="H50" s="32">
        <v>66</v>
      </c>
      <c r="I50" s="13"/>
      <c r="J50" s="13"/>
      <c r="K50" s="13"/>
    </row>
    <row r="51" spans="1:12" ht="15.6" x14ac:dyDescent="0.3">
      <c r="A51" s="13" t="s">
        <v>26</v>
      </c>
      <c r="B51" s="14"/>
      <c r="C51" s="15"/>
      <c r="D51" s="13"/>
      <c r="E51" s="13"/>
      <c r="F51" s="16"/>
      <c r="G51" s="17"/>
      <c r="H51" s="18"/>
      <c r="I51" s="16"/>
      <c r="J51" s="13"/>
      <c r="K51" s="18"/>
      <c r="L51" s="2"/>
    </row>
    <row r="52" spans="1:12" ht="15.6" x14ac:dyDescent="0.3">
      <c r="A52" s="13"/>
      <c r="B52" s="14"/>
      <c r="C52" s="15"/>
      <c r="D52" s="13"/>
      <c r="E52" s="13"/>
      <c r="F52" s="16"/>
      <c r="G52" s="17"/>
      <c r="H52" s="18"/>
      <c r="I52" s="16"/>
      <c r="J52" s="13"/>
      <c r="K52" s="18"/>
      <c r="L52" s="2"/>
    </row>
    <row r="53" spans="1:12" ht="15.6" x14ac:dyDescent="0.3">
      <c r="A53" s="13"/>
      <c r="B53" s="14"/>
      <c r="C53" s="15"/>
      <c r="D53" s="13"/>
      <c r="E53" s="13"/>
      <c r="F53" s="16"/>
      <c r="G53" s="17"/>
      <c r="H53" s="18"/>
      <c r="I53" s="13"/>
      <c r="J53" s="13"/>
      <c r="K53" s="13"/>
    </row>
    <row r="54" spans="1:12" ht="15.6" x14ac:dyDescent="0.3">
      <c r="A54" s="27"/>
      <c r="B54" s="14"/>
      <c r="C54" s="15"/>
      <c r="D54" s="13"/>
      <c r="E54" s="13"/>
      <c r="F54" s="16"/>
      <c r="G54" s="17"/>
      <c r="H54" s="18"/>
      <c r="I54" s="13"/>
      <c r="J54" s="13"/>
      <c r="K54" s="13"/>
    </row>
    <row r="55" spans="1:12" ht="15.6" x14ac:dyDescent="0.3">
      <c r="A55" s="13"/>
      <c r="B55" s="14"/>
      <c r="C55" s="15"/>
      <c r="D55" s="13"/>
      <c r="E55" s="13"/>
      <c r="F55" s="16"/>
      <c r="G55" s="17"/>
      <c r="H55" s="18"/>
      <c r="I55" s="13"/>
      <c r="J55" s="13"/>
      <c r="K55" s="13"/>
    </row>
    <row r="56" spans="1:12" ht="15.6" x14ac:dyDescent="0.3">
      <c r="A56" s="33"/>
      <c r="B56" s="14"/>
      <c r="C56" s="15"/>
      <c r="D56" s="13"/>
      <c r="E56" s="13"/>
      <c r="F56" s="16"/>
      <c r="G56" s="17"/>
      <c r="H56" s="18"/>
      <c r="I56" s="13"/>
      <c r="J56" s="13"/>
      <c r="K56" s="13"/>
    </row>
    <row r="57" spans="1:12" ht="15.6" x14ac:dyDescent="0.3">
      <c r="A57" s="33"/>
      <c r="B57" s="14"/>
      <c r="C57" s="13"/>
      <c r="D57" s="13"/>
      <c r="E57" s="13"/>
      <c r="F57" s="13"/>
      <c r="G57" s="13"/>
      <c r="H57" s="13"/>
      <c r="I57" s="13"/>
      <c r="J57" s="13"/>
      <c r="K57" s="13"/>
    </row>
    <row r="58" spans="1:12" ht="15.6" x14ac:dyDescent="0.3">
      <c r="A58" s="13"/>
      <c r="B58" s="14"/>
      <c r="C58" s="13"/>
      <c r="D58" s="13"/>
      <c r="E58" s="13"/>
      <c r="F58" s="13"/>
      <c r="G58" s="13"/>
      <c r="H58" s="13"/>
      <c r="I58" s="13"/>
      <c r="J58" s="13"/>
      <c r="K58" s="13"/>
    </row>
    <row r="59" spans="1:12" ht="15.6" x14ac:dyDescent="0.3">
      <c r="A59" s="13"/>
      <c r="B59" s="14"/>
      <c r="C59" s="13"/>
      <c r="D59" s="13"/>
      <c r="E59" s="13"/>
      <c r="F59" s="13"/>
      <c r="G59" s="13"/>
      <c r="H59" s="13"/>
      <c r="I59" s="13"/>
      <c r="J59" s="13"/>
      <c r="K59" s="13"/>
    </row>
    <row r="60" spans="1:12" ht="15.6" x14ac:dyDescent="0.3">
      <c r="A60" s="13"/>
      <c r="B60" s="14"/>
      <c r="C60" s="13"/>
      <c r="D60" s="13"/>
      <c r="E60" s="13"/>
      <c r="F60" s="13"/>
      <c r="G60" s="13"/>
      <c r="H60" s="13"/>
      <c r="I60" s="13"/>
      <c r="J60" s="13"/>
      <c r="K60" s="13"/>
    </row>
    <row r="61" spans="1:12" ht="15.6" x14ac:dyDescent="0.3">
      <c r="A61" s="13"/>
      <c r="B61" s="14"/>
      <c r="C61" s="13"/>
      <c r="D61" s="13"/>
      <c r="E61" s="13"/>
      <c r="F61" s="13"/>
      <c r="G61" s="13"/>
      <c r="H61" s="13"/>
      <c r="I61" s="13"/>
      <c r="J61" s="13"/>
      <c r="K61" s="13"/>
    </row>
    <row r="62" spans="1:12" ht="15.6" x14ac:dyDescent="0.3">
      <c r="A62" s="13"/>
      <c r="B62" s="14"/>
      <c r="C62" s="13"/>
      <c r="D62" s="13"/>
      <c r="E62" s="13"/>
      <c r="F62" s="13"/>
      <c r="G62" s="13"/>
      <c r="H62" s="13"/>
      <c r="I62" s="13"/>
      <c r="J62" s="13"/>
      <c r="K62" s="13"/>
    </row>
    <row r="63" spans="1:12" ht="15.6" x14ac:dyDescent="0.3">
      <c r="A63" s="13"/>
      <c r="B63" s="14"/>
      <c r="C63" s="13"/>
      <c r="D63" s="13"/>
      <c r="E63" s="13"/>
      <c r="F63" s="13"/>
      <c r="G63" s="13"/>
      <c r="H63" s="13"/>
      <c r="I63" s="13"/>
      <c r="J63" s="13"/>
      <c r="K63" s="13"/>
    </row>
    <row r="64" spans="1:12" ht="15.6" x14ac:dyDescent="0.3">
      <c r="A64" s="13"/>
      <c r="B64" s="14"/>
      <c r="C64" s="13"/>
      <c r="D64" s="13"/>
      <c r="E64" s="13"/>
      <c r="F64" s="13"/>
      <c r="G64" s="13"/>
      <c r="H64" s="13"/>
      <c r="I64" s="13"/>
      <c r="J64" s="13"/>
      <c r="K64" s="13"/>
    </row>
    <row r="65" spans="1:11" ht="15.6" x14ac:dyDescent="0.3">
      <c r="A65" s="13"/>
      <c r="B65" s="14"/>
      <c r="C65" s="13"/>
      <c r="D65" s="13"/>
      <c r="E65" s="13"/>
      <c r="F65" s="13"/>
      <c r="G65" s="13"/>
      <c r="H65" s="13"/>
      <c r="I65" s="13"/>
      <c r="J65" s="13"/>
      <c r="K65" s="13"/>
    </row>
    <row r="66" spans="1:11" ht="15.6" x14ac:dyDescent="0.3">
      <c r="A66" s="13"/>
      <c r="B66" s="14"/>
      <c r="C66" s="13"/>
      <c r="D66" s="13"/>
      <c r="E66" s="13"/>
      <c r="F66" s="13"/>
      <c r="G66" s="13"/>
      <c r="H66" s="13"/>
      <c r="I66" s="13"/>
      <c r="J66" s="13"/>
      <c r="K66" s="13"/>
    </row>
    <row r="67" spans="1:11" ht="15.6" x14ac:dyDescent="0.3">
      <c r="A67" s="13"/>
      <c r="B67" s="14"/>
      <c r="C67" s="13"/>
      <c r="D67" s="13"/>
      <c r="E67" s="13"/>
      <c r="F67" s="13"/>
      <c r="G67" s="13"/>
      <c r="H67" s="13"/>
      <c r="I67" s="13"/>
      <c r="J67" s="13"/>
      <c r="K67" s="13"/>
    </row>
    <row r="68" spans="1:11" ht="15.6" x14ac:dyDescent="0.3">
      <c r="A68" s="13"/>
      <c r="B68" s="14"/>
      <c r="C68" s="13"/>
      <c r="D68" s="13"/>
      <c r="E68" s="13"/>
      <c r="F68" s="13"/>
      <c r="G68" s="13"/>
      <c r="H68" s="13"/>
      <c r="I68" s="13"/>
      <c r="J68" s="13"/>
      <c r="K68" s="13"/>
    </row>
    <row r="69" spans="1:11" ht="15.6" x14ac:dyDescent="0.3">
      <c r="A69" s="13"/>
      <c r="B69" s="14"/>
      <c r="C69" s="13"/>
      <c r="D69" s="13"/>
      <c r="E69" s="13"/>
      <c r="F69" s="13"/>
      <c r="G69" s="13"/>
      <c r="H69" s="13"/>
      <c r="I69" s="13"/>
      <c r="J69" s="13"/>
      <c r="K69" s="13"/>
    </row>
    <row r="70" spans="1:11" ht="15.6" x14ac:dyDescent="0.3">
      <c r="A70" s="13"/>
      <c r="B70" s="14"/>
      <c r="C70" s="13"/>
      <c r="D70" s="13"/>
      <c r="E70" s="13"/>
      <c r="F70" s="13"/>
      <c r="G70" s="13"/>
      <c r="H70" s="13"/>
      <c r="I70" s="13"/>
      <c r="J70" s="13"/>
      <c r="K70" s="13"/>
    </row>
    <row r="71" spans="1:11" ht="15.6" x14ac:dyDescent="0.3">
      <c r="A71" s="13"/>
      <c r="B71" s="14"/>
      <c r="C71" s="13"/>
      <c r="D71" s="13"/>
      <c r="E71" s="13"/>
      <c r="F71" s="13"/>
      <c r="G71" s="13"/>
      <c r="H71" s="13"/>
      <c r="I71" s="13"/>
      <c r="J71" s="13"/>
      <c r="K71" s="13"/>
    </row>
    <row r="72" spans="1:11" ht="15.6" x14ac:dyDescent="0.3">
      <c r="A72" s="13"/>
      <c r="B72" s="14"/>
      <c r="C72" s="13"/>
      <c r="D72" s="13"/>
      <c r="E72" s="13"/>
      <c r="F72" s="13"/>
      <c r="G72" s="13"/>
      <c r="H72" s="13"/>
      <c r="I72" s="13"/>
      <c r="J72" s="13"/>
      <c r="K72" s="13"/>
    </row>
    <row r="73" spans="1:11" ht="15.6" x14ac:dyDescent="0.3">
      <c r="A73" s="13"/>
      <c r="B73" s="14"/>
      <c r="C73" s="13"/>
      <c r="D73" s="13"/>
      <c r="E73" s="13"/>
      <c r="F73" s="13"/>
      <c r="G73" s="13"/>
      <c r="H73" s="13"/>
      <c r="I73" s="13"/>
      <c r="J73" s="13"/>
      <c r="K73" s="13"/>
    </row>
    <row r="74" spans="1:11" ht="15.6" x14ac:dyDescent="0.3">
      <c r="A74" s="13"/>
      <c r="B74" s="14"/>
      <c r="C74" s="13"/>
      <c r="D74" s="13"/>
      <c r="E74" s="13"/>
      <c r="F74" s="13"/>
      <c r="G74" s="13"/>
      <c r="H74" s="13"/>
      <c r="I74" s="13"/>
      <c r="J74" s="13"/>
      <c r="K74" s="13"/>
    </row>
    <row r="75" spans="1:11" ht="15.6" x14ac:dyDescent="0.3">
      <c r="A75" s="13"/>
      <c r="B75" s="14"/>
      <c r="C75" s="13"/>
      <c r="D75" s="13"/>
      <c r="E75" s="13"/>
      <c r="F75" s="13"/>
      <c r="G75" s="13"/>
      <c r="H75" s="13"/>
      <c r="I75" s="13"/>
      <c r="J75" s="13"/>
      <c r="K75" s="13"/>
    </row>
    <row r="76" spans="1:11" ht="15.6" x14ac:dyDescent="0.3">
      <c r="A76" s="13"/>
      <c r="B76" s="14"/>
      <c r="C76" s="13"/>
      <c r="D76" s="13"/>
      <c r="E76" s="13"/>
      <c r="F76" s="13"/>
      <c r="G76" s="13"/>
      <c r="H76" s="13"/>
      <c r="I76" s="13"/>
      <c r="J76" s="13"/>
      <c r="K76" s="13"/>
    </row>
    <row r="77" spans="1:11" ht="15.6" x14ac:dyDescent="0.3">
      <c r="A77" s="13"/>
      <c r="B77" s="14"/>
      <c r="C77" s="13"/>
      <c r="D77" s="13"/>
      <c r="E77" s="13"/>
      <c r="F77" s="13"/>
      <c r="G77" s="13"/>
      <c r="H77" s="13"/>
      <c r="I77" s="13"/>
      <c r="J77" s="13"/>
      <c r="K77" s="13"/>
    </row>
    <row r="78" spans="1:11" ht="15.6" x14ac:dyDescent="0.3">
      <c r="A78" s="13"/>
      <c r="B78" s="14"/>
      <c r="C78" s="13"/>
      <c r="D78" s="13"/>
      <c r="E78" s="13"/>
      <c r="F78" s="13"/>
      <c r="G78" s="13"/>
      <c r="H78" s="13"/>
      <c r="I78" s="13"/>
      <c r="J78" s="13"/>
      <c r="K78" s="13"/>
    </row>
    <row r="79" spans="1:11" ht="15.6" x14ac:dyDescent="0.3">
      <c r="A79" s="13"/>
      <c r="B79" s="14"/>
      <c r="C79" s="13"/>
      <c r="D79" s="13"/>
      <c r="E79" s="13"/>
      <c r="F79" s="13"/>
      <c r="G79" s="13"/>
      <c r="H79" s="13"/>
      <c r="I79" s="13"/>
      <c r="J79" s="13"/>
      <c r="K79" s="13"/>
    </row>
    <row r="80" spans="1:11" ht="15.6" x14ac:dyDescent="0.3">
      <c r="A80" s="13"/>
      <c r="B80" s="14"/>
      <c r="C80" s="13"/>
      <c r="D80" s="13"/>
      <c r="E80" s="13"/>
      <c r="F80" s="13"/>
      <c r="G80" s="13"/>
      <c r="H80" s="13"/>
      <c r="I80" s="13"/>
      <c r="J80" s="13"/>
      <c r="K80" s="13"/>
    </row>
    <row r="81" spans="1:11" ht="15.6" x14ac:dyDescent="0.3">
      <c r="A81" s="13"/>
      <c r="B81" s="14"/>
      <c r="C81" s="13"/>
      <c r="D81" s="13"/>
      <c r="E81" s="13"/>
      <c r="F81" s="13"/>
      <c r="G81" s="13"/>
      <c r="H81" s="13"/>
      <c r="I81" s="13"/>
      <c r="J81" s="13"/>
      <c r="K81" s="13"/>
    </row>
    <row r="82" spans="1:11" ht="15.6" x14ac:dyDescent="0.3">
      <c r="A82" s="13"/>
      <c r="B82" s="14"/>
      <c r="C82" s="13"/>
      <c r="D82" s="13"/>
      <c r="E82" s="13"/>
      <c r="F82" s="13"/>
      <c r="G82" s="13"/>
      <c r="H82" s="13"/>
      <c r="I82" s="13"/>
      <c r="J82" s="13"/>
      <c r="K82" s="13"/>
    </row>
    <row r="83" spans="1:11" ht="15.6" x14ac:dyDescent="0.3">
      <c r="A83" s="13"/>
      <c r="B83" s="14"/>
      <c r="C83" s="13"/>
      <c r="D83" s="13"/>
      <c r="E83" s="13"/>
      <c r="F83" s="13"/>
      <c r="G83" s="13"/>
      <c r="H83" s="13"/>
      <c r="I83" s="13"/>
      <c r="J83" s="13"/>
      <c r="K83" s="13"/>
    </row>
    <row r="84" spans="1:11" ht="15.6" x14ac:dyDescent="0.3">
      <c r="A84" s="13"/>
      <c r="B84" s="14"/>
      <c r="C84" s="13"/>
      <c r="D84" s="13"/>
      <c r="E84" s="13"/>
      <c r="F84" s="13"/>
      <c r="G84" s="13"/>
      <c r="H84" s="13"/>
      <c r="I84" s="13"/>
      <c r="J84" s="13"/>
      <c r="K84" s="13"/>
    </row>
    <row r="85" spans="1:11" ht="15.6" x14ac:dyDescent="0.3">
      <c r="A85" s="13"/>
      <c r="B85" s="14"/>
      <c r="C85" s="13"/>
      <c r="D85" s="13"/>
      <c r="E85" s="13"/>
      <c r="F85" s="13"/>
      <c r="G85" s="13"/>
      <c r="H85" s="13"/>
      <c r="I85" s="13"/>
      <c r="J85" s="13"/>
      <c r="K85" s="13"/>
    </row>
    <row r="86" spans="1:11" ht="15.6" x14ac:dyDescent="0.3">
      <c r="A86" s="13"/>
      <c r="B86" s="14"/>
      <c r="C86" s="13"/>
      <c r="D86" s="13"/>
      <c r="E86" s="13"/>
      <c r="F86" s="13"/>
      <c r="G86" s="13"/>
      <c r="H86" s="13"/>
      <c r="I86" s="13"/>
      <c r="J86" s="13"/>
      <c r="K86" s="13"/>
    </row>
    <row r="87" spans="1:11" ht="15.6" x14ac:dyDescent="0.3">
      <c r="A87" s="13"/>
      <c r="B87" s="14"/>
      <c r="C87" s="13"/>
      <c r="D87" s="13"/>
      <c r="E87" s="13"/>
      <c r="F87" s="13"/>
      <c r="G87" s="13"/>
      <c r="H87" s="13"/>
      <c r="I87" s="13"/>
      <c r="J87" s="13"/>
      <c r="K87" s="13"/>
    </row>
    <row r="88" spans="1:11" ht="15.6" x14ac:dyDescent="0.3">
      <c r="A88" s="13"/>
      <c r="B88" s="14"/>
      <c r="C88" s="13"/>
      <c r="D88" s="13"/>
      <c r="E88" s="13"/>
      <c r="F88" s="13"/>
      <c r="G88" s="13"/>
      <c r="H88" s="13"/>
      <c r="I88" s="13"/>
      <c r="J88" s="13"/>
      <c r="K88" s="13"/>
    </row>
    <row r="89" spans="1:11" ht="15.6" x14ac:dyDescent="0.3">
      <c r="A89" s="13"/>
      <c r="B89" s="14"/>
      <c r="C89" s="13"/>
      <c r="D89" s="13"/>
      <c r="E89" s="13"/>
      <c r="F89" s="13"/>
      <c r="G89" s="13"/>
      <c r="H89" s="13"/>
      <c r="I89" s="13"/>
      <c r="J89" s="13"/>
      <c r="K89" s="13"/>
    </row>
    <row r="90" spans="1:11" ht="15.6" x14ac:dyDescent="0.3">
      <c r="A90" s="13"/>
      <c r="B90" s="14"/>
      <c r="C90" s="13"/>
      <c r="D90" s="13"/>
      <c r="E90" s="13"/>
      <c r="F90" s="13"/>
      <c r="G90" s="13"/>
      <c r="H90" s="13"/>
      <c r="I90" s="13"/>
      <c r="J90" s="13"/>
      <c r="K90" s="13"/>
    </row>
    <row r="91" spans="1:11" ht="15.6" x14ac:dyDescent="0.3">
      <c r="A91" s="13"/>
      <c r="B91" s="14"/>
      <c r="C91" s="13"/>
      <c r="D91" s="13"/>
      <c r="E91" s="13"/>
      <c r="F91" s="13"/>
      <c r="G91" s="13"/>
      <c r="H91" s="13"/>
      <c r="I91" s="13"/>
      <c r="J91" s="13"/>
      <c r="K91" s="13"/>
    </row>
    <row r="92" spans="1:11" ht="15.6" x14ac:dyDescent="0.3">
      <c r="A92" s="13"/>
      <c r="B92" s="14"/>
      <c r="C92" s="13"/>
      <c r="D92" s="13"/>
      <c r="E92" s="13"/>
      <c r="F92" s="13"/>
      <c r="G92" s="13"/>
      <c r="H92" s="13"/>
      <c r="I92" s="13"/>
      <c r="J92" s="13"/>
      <c r="K92" s="13"/>
    </row>
    <row r="93" spans="1:11" ht="15.6" x14ac:dyDescent="0.3">
      <c r="A93" s="13"/>
      <c r="B93" s="14"/>
      <c r="C93" s="13"/>
      <c r="D93" s="13"/>
      <c r="E93" s="13"/>
      <c r="F93" s="13"/>
      <c r="G93" s="13"/>
      <c r="H93" s="13"/>
      <c r="I93" s="13"/>
      <c r="J93" s="13"/>
      <c r="K93" s="13"/>
    </row>
    <row r="94" spans="1:11" ht="15.6" x14ac:dyDescent="0.3">
      <c r="A94" s="13"/>
      <c r="B94" s="14"/>
      <c r="C94" s="13"/>
      <c r="D94" s="13"/>
      <c r="E94" s="13"/>
      <c r="F94" s="13"/>
      <c r="G94" s="13"/>
      <c r="H94" s="13"/>
      <c r="I94" s="13"/>
      <c r="J94" s="13"/>
      <c r="K94" s="13"/>
    </row>
    <row r="95" spans="1:11" ht="15.6" x14ac:dyDescent="0.3">
      <c r="A95" s="13"/>
      <c r="B95" s="14"/>
      <c r="C95" s="13"/>
      <c r="D95" s="13"/>
      <c r="E95" s="13"/>
      <c r="F95" s="13"/>
      <c r="G95" s="13"/>
      <c r="H95" s="13"/>
      <c r="I95" s="13"/>
      <c r="J95" s="13"/>
      <c r="K95" s="13"/>
    </row>
    <row r="96" spans="1:11" ht="15.6" x14ac:dyDescent="0.3">
      <c r="A96" s="13"/>
      <c r="B96" s="14"/>
      <c r="C96" s="13"/>
      <c r="D96" s="13"/>
      <c r="E96" s="13"/>
      <c r="F96" s="13"/>
      <c r="G96" s="13"/>
      <c r="H96" s="13"/>
      <c r="I96" s="13"/>
      <c r="J96" s="13"/>
      <c r="K96" s="13"/>
    </row>
    <row r="97" spans="1:11" ht="15.6" x14ac:dyDescent="0.3">
      <c r="A97" s="13"/>
      <c r="B97" s="14"/>
      <c r="C97" s="13"/>
      <c r="D97" s="13"/>
      <c r="E97" s="13"/>
      <c r="F97" s="13"/>
      <c r="G97" s="13"/>
      <c r="H97" s="13"/>
      <c r="I97" s="13"/>
      <c r="J97" s="13"/>
      <c r="K97" s="13"/>
    </row>
    <row r="98" spans="1:11" ht="15.6" x14ac:dyDescent="0.3">
      <c r="A98" s="13"/>
      <c r="B98" s="14"/>
      <c r="C98" s="13"/>
      <c r="D98" s="13"/>
      <c r="E98" s="13"/>
      <c r="F98" s="13"/>
      <c r="G98" s="13"/>
      <c r="H98" s="13"/>
      <c r="I98" s="13"/>
      <c r="J98" s="13"/>
      <c r="K98" s="13"/>
    </row>
    <row r="99" spans="1:11" ht="15.6" x14ac:dyDescent="0.3">
      <c r="A99" s="13"/>
      <c r="B99" s="14"/>
      <c r="C99" s="13"/>
      <c r="D99" s="13"/>
      <c r="E99" s="13"/>
      <c r="F99" s="13"/>
      <c r="G99" s="13"/>
      <c r="H99" s="13"/>
      <c r="I99" s="13"/>
      <c r="J99" s="13"/>
      <c r="K99" s="13"/>
    </row>
    <row r="100" spans="1:11" ht="15.6" x14ac:dyDescent="0.3">
      <c r="A100" s="13"/>
      <c r="B100" s="14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ht="15.6" x14ac:dyDescent="0.3">
      <c r="A101" s="13"/>
      <c r="B101" s="14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ht="15.6" x14ac:dyDescent="0.3">
      <c r="A102" s="13"/>
      <c r="B102" s="14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ht="15.6" x14ac:dyDescent="0.3">
      <c r="A103" s="13"/>
      <c r="B103" s="14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ht="15.6" x14ac:dyDescent="0.3">
      <c r="A104" s="13"/>
      <c r="B104" s="14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ht="15.6" x14ac:dyDescent="0.3">
      <c r="A105" s="13"/>
      <c r="B105" s="14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ht="15.6" x14ac:dyDescent="0.3">
      <c r="A106" s="13"/>
      <c r="B106" s="14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5.6" x14ac:dyDescent="0.3">
      <c r="A107" s="13"/>
      <c r="B107" s="14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ht="15.6" x14ac:dyDescent="0.3">
      <c r="A108" s="13"/>
      <c r="B108" s="14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ht="15.6" x14ac:dyDescent="0.3">
      <c r="A109" s="13"/>
      <c r="B109" s="14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ht="15.6" x14ac:dyDescent="0.3">
      <c r="A110" s="13"/>
      <c r="B110" s="14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ht="15.6" x14ac:dyDescent="0.3">
      <c r="A111" s="13"/>
      <c r="B111" s="14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ht="15.6" x14ac:dyDescent="0.3">
      <c r="A112" s="13"/>
      <c r="B112" s="14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ht="15.6" x14ac:dyDescent="0.3">
      <c r="A113" s="13"/>
      <c r="B113" s="14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ht="15.6" x14ac:dyDescent="0.3">
      <c r="A114" s="13"/>
      <c r="B114" s="14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ht="15.6" x14ac:dyDescent="0.3">
      <c r="A115" s="13"/>
      <c r="B115" s="14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ht="15.6" x14ac:dyDescent="0.3">
      <c r="A116" s="13"/>
      <c r="B116" s="14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ht="15.6" x14ac:dyDescent="0.3">
      <c r="A117" s="13"/>
      <c r="B117" s="14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ht="15.6" x14ac:dyDescent="0.3">
      <c r="A118" s="13"/>
      <c r="B118" s="14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ht="15.6" x14ac:dyDescent="0.3">
      <c r="A119" s="13"/>
      <c r="B119" s="14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ht="15.6" x14ac:dyDescent="0.3">
      <c r="A120" s="13"/>
      <c r="B120" s="14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ht="15.6" x14ac:dyDescent="0.3">
      <c r="A121" s="13"/>
      <c r="B121" s="14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ht="15.6" x14ac:dyDescent="0.3">
      <c r="A122" s="13"/>
      <c r="B122" s="14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ht="15.6" x14ac:dyDescent="0.3">
      <c r="A123" s="13"/>
      <c r="B123" s="14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ht="15.6" x14ac:dyDescent="0.3">
      <c r="A124" s="13"/>
      <c r="B124" s="14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ht="15.6" x14ac:dyDescent="0.3">
      <c r="A125" s="13"/>
      <c r="B125" s="14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ht="15.6" x14ac:dyDescent="0.3">
      <c r="A126" s="13"/>
      <c r="B126" s="14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ht="15.6" x14ac:dyDescent="0.3">
      <c r="A127" s="13"/>
      <c r="B127" s="14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ht="15.6" x14ac:dyDescent="0.3">
      <c r="A128" s="13"/>
      <c r="B128" s="14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ht="15.6" x14ac:dyDescent="0.3">
      <c r="A129" s="13"/>
      <c r="B129" s="14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ht="15.6" x14ac:dyDescent="0.3">
      <c r="A130" s="13"/>
      <c r="B130" s="14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ht="15.6" x14ac:dyDescent="0.3">
      <c r="A131" s="13"/>
      <c r="B131" s="14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ht="15.6" x14ac:dyDescent="0.3">
      <c r="A132" s="13"/>
      <c r="B132" s="14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ht="15.6" x14ac:dyDescent="0.3">
      <c r="A133" s="13"/>
      <c r="B133" s="14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ht="15.6" x14ac:dyDescent="0.3">
      <c r="A134" s="13"/>
      <c r="B134" s="14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ht="15.6" x14ac:dyDescent="0.3">
      <c r="A135" s="13"/>
      <c r="B135" s="14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ht="15.6" x14ac:dyDescent="0.3">
      <c r="A136" s="13"/>
      <c r="B136" s="14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ht="15.6" x14ac:dyDescent="0.3">
      <c r="A137" s="13"/>
      <c r="B137" s="14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ht="15.6" x14ac:dyDescent="0.3">
      <c r="A138" s="13"/>
      <c r="B138" s="14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ht="15.6" x14ac:dyDescent="0.3">
      <c r="A139" s="13"/>
      <c r="B139" s="14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ht="15.6" x14ac:dyDescent="0.3">
      <c r="A140" s="13"/>
      <c r="B140" s="14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ht="15.6" x14ac:dyDescent="0.3">
      <c r="A141" s="13"/>
      <c r="B141" s="14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ht="15.6" x14ac:dyDescent="0.3">
      <c r="A142" s="13"/>
      <c r="B142" s="14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ht="15.6" x14ac:dyDescent="0.3">
      <c r="A143" s="13"/>
      <c r="B143" s="14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ht="15.6" x14ac:dyDescent="0.3">
      <c r="A144" s="13"/>
      <c r="B144" s="14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ht="15.6" x14ac:dyDescent="0.3">
      <c r="A145" s="13"/>
      <c r="B145" s="14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ht="15.6" x14ac:dyDescent="0.3">
      <c r="A146" s="13"/>
      <c r="B146" s="14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ht="15.6" x14ac:dyDescent="0.3">
      <c r="A147" s="13"/>
      <c r="B147" s="14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ht="15.6" x14ac:dyDescent="0.3">
      <c r="A148" s="13"/>
      <c r="B148" s="14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ht="15.6" x14ac:dyDescent="0.3">
      <c r="A149" s="13"/>
      <c r="B149" s="14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ht="15.6" x14ac:dyDescent="0.3">
      <c r="A150" s="13"/>
      <c r="B150" s="14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ht="15.6" x14ac:dyDescent="0.3">
      <c r="A151" s="13"/>
      <c r="B151" s="14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ht="15.6" x14ac:dyDescent="0.3">
      <c r="A152" s="13"/>
      <c r="B152" s="14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ht="15.6" x14ac:dyDescent="0.3">
      <c r="A153" s="13"/>
      <c r="B153" s="14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ht="15.6" x14ac:dyDescent="0.3">
      <c r="A154" s="13"/>
      <c r="B154" s="14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ht="15.6" x14ac:dyDescent="0.3">
      <c r="A155" s="13"/>
      <c r="B155" s="14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ht="15.6" x14ac:dyDescent="0.3">
      <c r="A156" s="13"/>
      <c r="B156" s="14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ht="15.6" x14ac:dyDescent="0.3">
      <c r="A157" s="13"/>
      <c r="B157" s="14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ht="15.6" x14ac:dyDescent="0.3">
      <c r="A158" s="13"/>
      <c r="B158" s="14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ht="15.6" x14ac:dyDescent="0.3">
      <c r="A159" s="13"/>
      <c r="B159" s="14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ht="15.6" x14ac:dyDescent="0.3">
      <c r="A160" s="13"/>
      <c r="B160" s="14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ht="15.6" x14ac:dyDescent="0.3">
      <c r="A161" s="13"/>
      <c r="B161" s="14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ht="15.6" x14ac:dyDescent="0.3">
      <c r="A162" s="13"/>
      <c r="B162" s="14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ht="15.6" x14ac:dyDescent="0.3">
      <c r="A163" s="13"/>
      <c r="B163" s="14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ht="15.6" x14ac:dyDescent="0.3">
      <c r="A164" s="13"/>
      <c r="B164" s="14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ht="15.6" x14ac:dyDescent="0.3">
      <c r="A165" s="13"/>
      <c r="B165" s="14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ht="15.6" x14ac:dyDescent="0.3">
      <c r="A166" s="13"/>
      <c r="B166" s="14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ht="15.6" x14ac:dyDescent="0.3">
      <c r="A167" s="13"/>
      <c r="B167" s="14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ht="15.6" x14ac:dyDescent="0.3">
      <c r="A168" s="13"/>
      <c r="B168" s="14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ht="15.6" x14ac:dyDescent="0.3">
      <c r="A169" s="13"/>
      <c r="B169" s="14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ht="15.6" x14ac:dyDescent="0.3">
      <c r="A170" s="13"/>
      <c r="B170" s="14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ht="15.6" x14ac:dyDescent="0.3">
      <c r="A171" s="13"/>
      <c r="B171" s="14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ht="15.6" x14ac:dyDescent="0.3">
      <c r="A172" s="13"/>
      <c r="B172" s="14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ht="15.6" x14ac:dyDescent="0.3">
      <c r="A173" s="13"/>
      <c r="B173" s="14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ht="15.6" x14ac:dyDescent="0.3">
      <c r="A174" s="13"/>
      <c r="B174" s="14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ht="15.6" x14ac:dyDescent="0.3">
      <c r="A175" s="13"/>
      <c r="B175" s="14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ht="15.6" x14ac:dyDescent="0.3">
      <c r="A176" s="13"/>
      <c r="B176" s="14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ht="15.6" x14ac:dyDescent="0.3">
      <c r="A177" s="13"/>
      <c r="B177" s="14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ht="15.6" x14ac:dyDescent="0.3">
      <c r="A178" s="13"/>
      <c r="B178" s="14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ht="15.6" x14ac:dyDescent="0.3">
      <c r="A179" s="13"/>
      <c r="B179" s="14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ht="15.6" x14ac:dyDescent="0.3">
      <c r="A180" s="13"/>
      <c r="B180" s="14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ht="15.6" x14ac:dyDescent="0.3">
      <c r="A181" s="13"/>
      <c r="B181" s="14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ht="15.6" x14ac:dyDescent="0.3">
      <c r="A182" s="13"/>
      <c r="B182" s="14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ht="15.6" x14ac:dyDescent="0.3">
      <c r="A183" s="13"/>
      <c r="B183" s="14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ht="15.6" x14ac:dyDescent="0.3">
      <c r="A184" s="13"/>
      <c r="B184" s="14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ht="15.6" x14ac:dyDescent="0.3">
      <c r="A185" s="13"/>
      <c r="B185" s="14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ht="15.6" x14ac:dyDescent="0.3">
      <c r="A186" s="13"/>
      <c r="B186" s="14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ht="15.6" x14ac:dyDescent="0.3">
      <c r="A187" s="13"/>
      <c r="B187" s="14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ht="15.6" x14ac:dyDescent="0.3">
      <c r="A188" s="13"/>
      <c r="B188" s="14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ht="15.6" x14ac:dyDescent="0.3">
      <c r="A189" s="13"/>
      <c r="B189" s="14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ht="15.6" x14ac:dyDescent="0.3">
      <c r="A190" s="13"/>
      <c r="B190" s="14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ht="15.6" x14ac:dyDescent="0.3">
      <c r="A191" s="13"/>
      <c r="B191" s="14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ht="15.6" x14ac:dyDescent="0.3">
      <c r="A192" s="13"/>
      <c r="B192" s="14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ht="15.6" x14ac:dyDescent="0.3">
      <c r="A193" s="13"/>
      <c r="B193" s="14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ht="15.6" x14ac:dyDescent="0.3">
      <c r="A194" s="13"/>
      <c r="B194" s="14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ht="15.6" x14ac:dyDescent="0.3">
      <c r="A195" s="13"/>
      <c r="B195" s="14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ht="15.6" x14ac:dyDescent="0.3">
      <c r="A196" s="13"/>
      <c r="B196" s="14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ht="15.6" x14ac:dyDescent="0.3">
      <c r="A197" s="13"/>
      <c r="B197" s="14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ht="15.6" x14ac:dyDescent="0.3">
      <c r="A198" s="13"/>
      <c r="B198" s="14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ht="15.6" x14ac:dyDescent="0.3">
      <c r="A199" s="13"/>
      <c r="B199" s="14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ht="15.6" x14ac:dyDescent="0.3">
      <c r="A200" s="13"/>
      <c r="B200" s="14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ht="15.6" x14ac:dyDescent="0.3">
      <c r="A201" s="13"/>
      <c r="B201" s="14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ht="15.6" x14ac:dyDescent="0.3">
      <c r="A202" s="13"/>
      <c r="B202" s="14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ht="15.6" x14ac:dyDescent="0.3">
      <c r="A203" s="13"/>
      <c r="B203" s="14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ht="15.6" x14ac:dyDescent="0.3">
      <c r="A204" s="13"/>
      <c r="B204" s="14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ht="15.6" x14ac:dyDescent="0.3">
      <c r="A205" s="13"/>
      <c r="B205" s="14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ht="15.6" x14ac:dyDescent="0.3">
      <c r="A206" s="13"/>
      <c r="B206" s="14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ht="15.6" x14ac:dyDescent="0.3">
      <c r="A207" s="13"/>
      <c r="B207" s="14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ht="15.6" x14ac:dyDescent="0.3">
      <c r="A208" s="13"/>
      <c r="B208" s="14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ht="15.6" x14ac:dyDescent="0.3">
      <c r="A209" s="13"/>
      <c r="B209" s="14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ht="15.6" x14ac:dyDescent="0.3">
      <c r="A210" s="13"/>
      <c r="B210" s="14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ht="15.6" x14ac:dyDescent="0.3">
      <c r="A211" s="13"/>
      <c r="B211" s="14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ht="15.6" x14ac:dyDescent="0.3">
      <c r="A212" s="13"/>
      <c r="B212" s="14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ht="15.6" x14ac:dyDescent="0.3">
      <c r="A213" s="13"/>
      <c r="B213" s="14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ht="15.6" x14ac:dyDescent="0.3">
      <c r="A214" s="13"/>
      <c r="B214" s="14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ht="15.6" x14ac:dyDescent="0.3">
      <c r="A215" s="13"/>
      <c r="B215" s="14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ht="15.6" x14ac:dyDescent="0.3">
      <c r="A216" s="13"/>
      <c r="B216" s="14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ht="15.6" x14ac:dyDescent="0.3">
      <c r="A217" s="13"/>
      <c r="B217" s="14"/>
      <c r="C217" s="13"/>
      <c r="D217" s="13"/>
      <c r="E217" s="13"/>
      <c r="F217" s="13"/>
      <c r="G217" s="13"/>
      <c r="H217" s="13"/>
      <c r="I217" s="13"/>
      <c r="J217" s="13"/>
      <c r="K217" s="13"/>
    </row>
    <row r="218" spans="1:11" ht="15.6" x14ac:dyDescent="0.3">
      <c r="A218" s="13"/>
      <c r="B218" s="14"/>
      <c r="C218" s="13"/>
      <c r="D218" s="13"/>
      <c r="E218" s="13"/>
      <c r="F218" s="13"/>
      <c r="G218" s="13"/>
      <c r="H218" s="13"/>
      <c r="I218" s="13"/>
      <c r="J218" s="13"/>
      <c r="K218" s="13"/>
    </row>
    <row r="219" spans="1:11" ht="15.6" x14ac:dyDescent="0.3">
      <c r="A219" s="13"/>
      <c r="B219" s="14"/>
      <c r="C219" s="13"/>
      <c r="D219" s="13"/>
      <c r="E219" s="13"/>
      <c r="F219" s="13"/>
      <c r="G219" s="13"/>
      <c r="H219" s="13"/>
      <c r="I219" s="13"/>
      <c r="J219" s="13"/>
      <c r="K219" s="13"/>
    </row>
    <row r="220" spans="1:11" ht="15.6" x14ac:dyDescent="0.3">
      <c r="A220" s="13"/>
      <c r="B220" s="14"/>
      <c r="C220" s="13"/>
      <c r="D220" s="13"/>
      <c r="E220" s="13"/>
      <c r="F220" s="13"/>
      <c r="G220" s="13"/>
      <c r="H220" s="13"/>
      <c r="I220" s="13"/>
      <c r="J220" s="13"/>
      <c r="K220" s="13"/>
    </row>
    <row r="221" spans="1:11" ht="15.6" x14ac:dyDescent="0.3">
      <c r="A221" s="13"/>
      <c r="B221" s="14"/>
      <c r="C221" s="13"/>
      <c r="D221" s="13"/>
      <c r="E221" s="13"/>
      <c r="F221" s="13"/>
      <c r="G221" s="13"/>
      <c r="H221" s="13"/>
      <c r="I221" s="13"/>
      <c r="J221" s="13"/>
      <c r="K221" s="13"/>
    </row>
    <row r="222" spans="1:11" ht="15.6" x14ac:dyDescent="0.3">
      <c r="A222" s="13"/>
      <c r="B222" s="14"/>
      <c r="C222" s="13"/>
      <c r="D222" s="13"/>
      <c r="E222" s="13"/>
      <c r="F222" s="13"/>
      <c r="G222" s="13"/>
      <c r="H222" s="13"/>
      <c r="I222" s="13"/>
      <c r="J222" s="13"/>
      <c r="K222" s="13"/>
    </row>
    <row r="223" spans="1:11" ht="15.6" x14ac:dyDescent="0.3">
      <c r="A223" s="13"/>
      <c r="B223" s="14"/>
      <c r="C223" s="13"/>
      <c r="D223" s="13"/>
      <c r="E223" s="13"/>
      <c r="F223" s="13"/>
      <c r="G223" s="13"/>
      <c r="H223" s="13"/>
      <c r="I223" s="13"/>
      <c r="J223" s="13"/>
      <c r="K223" s="13"/>
    </row>
    <row r="224" spans="1:11" ht="15.6" x14ac:dyDescent="0.3">
      <c r="A224" s="13"/>
      <c r="B224" s="14"/>
      <c r="C224" s="13"/>
      <c r="D224" s="13"/>
      <c r="E224" s="13"/>
      <c r="F224" s="13"/>
      <c r="G224" s="13"/>
      <c r="H224" s="13"/>
      <c r="I224" s="13"/>
      <c r="J224" s="13"/>
      <c r="K224" s="13"/>
    </row>
    <row r="225" spans="1:11" ht="15.6" x14ac:dyDescent="0.3">
      <c r="A225" s="13"/>
      <c r="B225" s="14"/>
      <c r="C225" s="13"/>
      <c r="D225" s="13"/>
      <c r="E225" s="13"/>
      <c r="F225" s="13"/>
      <c r="G225" s="13"/>
      <c r="H225" s="13"/>
      <c r="I225" s="13"/>
      <c r="J225" s="13"/>
      <c r="K225" s="13"/>
    </row>
    <row r="226" spans="1:11" ht="15.6" x14ac:dyDescent="0.3">
      <c r="A226" s="13"/>
      <c r="B226" s="14"/>
      <c r="C226" s="13"/>
      <c r="D226" s="13"/>
      <c r="E226" s="13"/>
      <c r="F226" s="13"/>
      <c r="G226" s="13"/>
      <c r="H226" s="13"/>
      <c r="I226" s="13"/>
      <c r="J226" s="13"/>
      <c r="K226" s="13"/>
    </row>
    <row r="227" spans="1:11" ht="15.6" x14ac:dyDescent="0.3">
      <c r="A227" s="13"/>
      <c r="B227" s="14"/>
      <c r="C227" s="13"/>
      <c r="D227" s="13"/>
      <c r="E227" s="13"/>
      <c r="F227" s="13"/>
      <c r="G227" s="13"/>
      <c r="H227" s="13"/>
      <c r="I227" s="13"/>
      <c r="J227" s="13"/>
      <c r="K227" s="13"/>
    </row>
    <row r="228" spans="1:11" ht="15.6" x14ac:dyDescent="0.3">
      <c r="A228" s="13"/>
      <c r="B228" s="14"/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1:11" ht="15.6" x14ac:dyDescent="0.3">
      <c r="A229" s="13"/>
      <c r="B229" s="14"/>
      <c r="C229" s="13"/>
      <c r="D229" s="13"/>
      <c r="E229" s="13"/>
      <c r="F229" s="13"/>
      <c r="G229" s="13"/>
      <c r="H229" s="13"/>
      <c r="I229" s="13"/>
      <c r="J229" s="13"/>
      <c r="K229" s="13"/>
    </row>
    <row r="230" spans="1:11" ht="15.6" x14ac:dyDescent="0.3">
      <c r="A230" s="13"/>
      <c r="B230" s="14"/>
      <c r="C230" s="13"/>
      <c r="D230" s="13"/>
      <c r="E230" s="13"/>
      <c r="F230" s="13"/>
      <c r="G230" s="13"/>
      <c r="H230" s="13"/>
      <c r="I230" s="13"/>
      <c r="J230" s="13"/>
      <c r="K230" s="13"/>
    </row>
    <row r="231" spans="1:11" ht="15.6" x14ac:dyDescent="0.3">
      <c r="A231" s="13"/>
      <c r="B231" s="14"/>
      <c r="C231" s="13"/>
      <c r="D231" s="13"/>
      <c r="E231" s="13"/>
      <c r="F231" s="13"/>
      <c r="G231" s="13"/>
      <c r="H231" s="13"/>
      <c r="I231" s="13"/>
      <c r="J231" s="13"/>
      <c r="K231" s="13"/>
    </row>
    <row r="232" spans="1:11" ht="15.6" x14ac:dyDescent="0.3">
      <c r="A232" s="13"/>
      <c r="B232" s="14"/>
      <c r="C232" s="13"/>
      <c r="D232" s="13"/>
      <c r="E232" s="13"/>
      <c r="F232" s="13"/>
      <c r="G232" s="13"/>
      <c r="H232" s="13"/>
      <c r="I232" s="13"/>
      <c r="J232" s="13"/>
      <c r="K232" s="13"/>
    </row>
    <row r="233" spans="1:11" ht="15.6" x14ac:dyDescent="0.3">
      <c r="A233" s="13"/>
      <c r="B233" s="14"/>
      <c r="C233" s="13"/>
      <c r="D233" s="13"/>
      <c r="E233" s="13"/>
      <c r="F233" s="13"/>
      <c r="G233" s="13"/>
      <c r="H233" s="13"/>
      <c r="I233" s="13"/>
      <c r="J233" s="13"/>
      <c r="K233" s="13"/>
    </row>
    <row r="234" spans="1:11" ht="15.6" x14ac:dyDescent="0.3">
      <c r="A234" s="13"/>
      <c r="B234" s="14"/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1:11" ht="15.6" x14ac:dyDescent="0.3">
      <c r="A235" s="13"/>
      <c r="B235" s="14"/>
      <c r="C235" s="13"/>
      <c r="D235" s="13"/>
      <c r="E235" s="13"/>
      <c r="F235" s="13"/>
      <c r="G235" s="13"/>
      <c r="H235" s="13"/>
      <c r="I235" s="13"/>
      <c r="J235" s="13"/>
      <c r="K235" s="13"/>
    </row>
    <row r="236" spans="1:11" ht="15.6" x14ac:dyDescent="0.3">
      <c r="A236" s="13"/>
      <c r="B236" s="14"/>
      <c r="C236" s="13"/>
      <c r="D236" s="13"/>
      <c r="E236" s="13"/>
      <c r="F236" s="13"/>
      <c r="G236" s="13"/>
      <c r="H236" s="13"/>
      <c r="I236" s="13"/>
      <c r="J236" s="13"/>
      <c r="K236" s="13"/>
    </row>
    <row r="237" spans="1:11" ht="15.6" x14ac:dyDescent="0.3">
      <c r="A237" s="13"/>
      <c r="B237" s="14"/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1:11" ht="15.6" x14ac:dyDescent="0.3">
      <c r="A238" s="13"/>
      <c r="B238" s="14"/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1:11" ht="15.6" x14ac:dyDescent="0.3">
      <c r="A239" s="13"/>
      <c r="B239" s="14"/>
      <c r="C239" s="13"/>
      <c r="D239" s="13"/>
      <c r="E239" s="13"/>
      <c r="F239" s="13"/>
      <c r="G239" s="13"/>
      <c r="H239" s="13"/>
      <c r="I239" s="13"/>
      <c r="J239" s="13"/>
      <c r="K239" s="13"/>
    </row>
    <row r="240" spans="1:11" ht="15.6" x14ac:dyDescent="0.3">
      <c r="A240" s="13"/>
      <c r="B240" s="14"/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1:11" ht="15.6" x14ac:dyDescent="0.3">
      <c r="A241" s="13"/>
      <c r="B241" s="14"/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1:11" ht="15.6" x14ac:dyDescent="0.3">
      <c r="A242" s="13"/>
      <c r="B242" s="14"/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1:11" ht="15.6" x14ac:dyDescent="0.3">
      <c r="A243" s="13"/>
      <c r="B243" s="14"/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1:11" ht="15.6" x14ac:dyDescent="0.3">
      <c r="A244" s="13"/>
      <c r="B244" s="14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1:11" ht="15.6" x14ac:dyDescent="0.3">
      <c r="A245" s="13"/>
      <c r="B245" s="14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1:11" ht="15.6" x14ac:dyDescent="0.3">
      <c r="A246" s="13"/>
      <c r="B246" s="14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11" ht="15.6" x14ac:dyDescent="0.3">
      <c r="A247" s="13"/>
      <c r="B247" s="14"/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1:11" ht="15.6" x14ac:dyDescent="0.3">
      <c r="A248" s="13"/>
      <c r="B248" s="14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11" ht="15.6" x14ac:dyDescent="0.3">
      <c r="A249" s="13"/>
      <c r="B249" s="14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11" ht="15.6" x14ac:dyDescent="0.3">
      <c r="A250" s="13"/>
      <c r="B250" s="14"/>
      <c r="C250" s="13"/>
      <c r="D250" s="13"/>
      <c r="E250" s="13"/>
      <c r="F250" s="13"/>
      <c r="G250" s="13"/>
      <c r="H250" s="13"/>
      <c r="I250" s="13"/>
      <c r="J250" s="13"/>
      <c r="K250" s="13"/>
    </row>
    <row r="251" spans="1:11" ht="15.6" x14ac:dyDescent="0.3">
      <c r="A251" s="13"/>
      <c r="B251" s="14"/>
      <c r="C251" s="13"/>
      <c r="D251" s="13"/>
      <c r="E251" s="13"/>
      <c r="F251" s="13"/>
      <c r="G251" s="13"/>
      <c r="H251" s="13"/>
      <c r="I251" s="13"/>
      <c r="J251" s="13"/>
      <c r="K251" s="13"/>
    </row>
    <row r="252" spans="1:11" ht="15.6" x14ac:dyDescent="0.3">
      <c r="A252" s="13"/>
      <c r="B252" s="14"/>
      <c r="C252" s="13"/>
      <c r="D252" s="13"/>
      <c r="E252" s="13"/>
      <c r="F252" s="13"/>
      <c r="G252" s="13"/>
      <c r="H252" s="13"/>
      <c r="I252" s="13"/>
      <c r="J252" s="13"/>
      <c r="K252" s="13"/>
    </row>
    <row r="253" spans="1:11" ht="15.6" x14ac:dyDescent="0.3">
      <c r="A253" s="13"/>
      <c r="B253" s="14"/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1:11" ht="15.6" x14ac:dyDescent="0.3">
      <c r="A254" s="13"/>
      <c r="B254" s="14"/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1:11" ht="15.6" x14ac:dyDescent="0.3">
      <c r="A255" s="13"/>
      <c r="B255" s="14"/>
      <c r="C255" s="13"/>
      <c r="D255" s="13"/>
      <c r="E255" s="13"/>
      <c r="F255" s="13"/>
      <c r="G255" s="13"/>
      <c r="H255" s="13"/>
      <c r="I255" s="13"/>
      <c r="J255" s="13"/>
      <c r="K255" s="13"/>
    </row>
    <row r="256" spans="1:11" ht="15.6" x14ac:dyDescent="0.3">
      <c r="A256" s="13"/>
      <c r="B256" s="14"/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1:11" ht="15.6" x14ac:dyDescent="0.3">
      <c r="A257" s="13"/>
      <c r="B257" s="14"/>
      <c r="C257" s="13"/>
      <c r="D257" s="13"/>
      <c r="E257" s="13"/>
      <c r="F257" s="13"/>
      <c r="G257" s="13"/>
      <c r="H257" s="13"/>
      <c r="I257" s="13"/>
      <c r="J257" s="13"/>
      <c r="K257" s="13"/>
    </row>
    <row r="258" spans="1:11" ht="15.6" x14ac:dyDescent="0.3">
      <c r="A258" s="13"/>
      <c r="B258" s="14"/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1:11" ht="15.6" x14ac:dyDescent="0.3">
      <c r="A259" s="13"/>
      <c r="B259" s="14"/>
      <c r="C259" s="13"/>
      <c r="D259" s="13"/>
      <c r="E259" s="13"/>
      <c r="F259" s="13"/>
      <c r="G259" s="13"/>
      <c r="H259" s="13"/>
      <c r="I259" s="13"/>
      <c r="J259" s="13"/>
      <c r="K259" s="13"/>
    </row>
    <row r="260" spans="1:11" ht="15.6" x14ac:dyDescent="0.3">
      <c r="A260" s="13"/>
      <c r="B260" s="14"/>
      <c r="C260" s="13"/>
      <c r="D260" s="13"/>
      <c r="E260" s="13"/>
      <c r="F260" s="13"/>
      <c r="G260" s="13"/>
      <c r="H260" s="13"/>
      <c r="I260" s="13"/>
      <c r="J260" s="13"/>
      <c r="K260" s="13"/>
    </row>
    <row r="261" spans="1:11" ht="15.6" x14ac:dyDescent="0.3">
      <c r="A261" s="13"/>
      <c r="B261" s="14"/>
      <c r="C261" s="13"/>
      <c r="D261" s="13"/>
      <c r="E261" s="13"/>
      <c r="F261" s="13"/>
      <c r="G261" s="13"/>
      <c r="H261" s="13"/>
      <c r="I261" s="13"/>
      <c r="J261" s="13"/>
      <c r="K261" s="13"/>
    </row>
    <row r="262" spans="1:11" ht="15.6" x14ac:dyDescent="0.3">
      <c r="A262" s="13"/>
      <c r="B262" s="14"/>
      <c r="C262" s="13"/>
      <c r="D262" s="13"/>
      <c r="E262" s="13"/>
      <c r="F262" s="13"/>
      <c r="G262" s="13"/>
      <c r="H262" s="13"/>
      <c r="I262" s="13"/>
      <c r="J262" s="13"/>
      <c r="K262" s="13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4FA7D5D988CA4AABB6DC321AF4BA46" ma:contentTypeVersion="16" ma:contentTypeDescription="Create a new document." ma:contentTypeScope="" ma:versionID="29278d81d470ddb879b54e244b01e099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4bde71cb-187e-492a-b390-fed01b1804f2" xmlns:ns6="b88edd22-e9ad-4135-a104-6aa7e31ae309" targetNamespace="http://schemas.microsoft.com/office/2006/metadata/properties" ma:root="true" ma:fieldsID="f9a552712cf848deb64ef697e8dd67c7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4bde71cb-187e-492a-b390-fed01b1804f2"/>
    <xsd:import namespace="b88edd22-e9ad-4135-a104-6aa7e31ae309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6:SharedWithUsers" minOccurs="0"/>
                <xsd:element ref="ns6:SharedWithDetails" minOccurs="0"/>
                <xsd:element ref="ns5:MediaLengthInSeconds" minOccurs="0"/>
                <xsd:element ref="ns5:MediaServiceAutoTags" minOccurs="0"/>
                <xsd:element ref="ns5:MediaServiceObjectDetectorVersions" minOccurs="0"/>
                <xsd:element ref="ns5:MediaServiceGenerationTime" minOccurs="0"/>
                <xsd:element ref="ns5:MediaServiceEventHashCode" minOccurs="0"/>
                <xsd:element ref="ns5:lcf76f155ced4ddcb4097134ff3c332f" minOccurs="0"/>
                <xsd:element ref="ns5:MediaServiceOCR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9482a91a-bd9d-48ad-8595-b5258041f7ed}" ma:internalName="TaxCatchAllLabel" ma:readOnly="true" ma:showField="CatchAllDataLabel" ma:web="b88edd22-e9ad-4135-a104-6aa7e31ae3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9482a91a-bd9d-48ad-8595-b5258041f7ed}" ma:internalName="TaxCatchAll" ma:showField="CatchAllData" ma:web="b88edd22-e9ad-4135-a104-6aa7e31ae3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e71cb-187e-492a-b390-fed01b180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edd22-e9ad-4135-a104-6aa7e31ae309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E06CE-DA27-4F43-A870-FEFD3EA86ED6}"/>
</file>

<file path=customXml/itemProps2.xml><?xml version="1.0" encoding="utf-8"?>
<ds:datastoreItem xmlns:ds="http://schemas.openxmlformats.org/officeDocument/2006/customXml" ds:itemID="{FC307540-7C9F-4DC2-8FE4-477F3A66CF32}"/>
</file>

<file path=customXml/itemProps3.xml><?xml version="1.0" encoding="utf-8"?>
<ds:datastoreItem xmlns:ds="http://schemas.openxmlformats.org/officeDocument/2006/customXml" ds:itemID="{46320D4E-4957-4699-88E0-241DBBE9C4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Plumbing map sheet</vt:lpstr>
      <vt:lpstr>Plumbing vol_ref</vt:lpstr>
    </vt:vector>
  </TitlesOfParts>
  <Manager/>
  <Company>Personal Copy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Schock</dc:creator>
  <cp:keywords/>
  <dc:description/>
  <cp:lastModifiedBy>Tully, Jennifer (she/her/hers)</cp:lastModifiedBy>
  <cp:revision/>
  <cp:lastPrinted>2024-04-26T15:11:23Z</cp:lastPrinted>
  <dcterms:created xsi:type="dcterms:W3CDTF">2010-01-13T00:40:54Z</dcterms:created>
  <dcterms:modified xsi:type="dcterms:W3CDTF">2024-09-20T20:20:56Z</dcterms:modified>
  <cp:category/>
  <cp:contentStatus/>
</cp:coreProperties>
</file>