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DOD\OUTREACH\Publications\DRAFTS\eisa-ghg-assess-tool-2023-2024-2025\eisa-ghg-assess-tool-my25--2024-11\"/>
    </mc:Choice>
  </mc:AlternateContent>
  <xr:revisionPtr revIDLastSave="0" documentId="13_ncr:1_{ACD08FAB-0F3A-43B8-8FFF-225C0262E56F}" xr6:coauthVersionLast="47" xr6:coauthVersionMax="47" xr10:uidLastSave="{00000000-0000-0000-0000-000000000000}"/>
  <bookViews>
    <workbookView xWindow="-110" yWindow="-110" windowWidth="19420" windowHeight="10300" tabRatio="704" xr2:uid="{00000000-000D-0000-FFFF-FFFF00000000}"/>
  </bookViews>
  <sheets>
    <sheet name="Instructions" sheetId="14" r:id="rId1"/>
    <sheet name="Enter MY 2025 Vehicles" sheetId="11" r:id="rId2"/>
    <sheet name="Enter MY 2024 Vehicles" sheetId="10" r:id="rId3"/>
    <sheet name="Enter MY 2023 Vehicles" sheetId="9" r:id="rId4"/>
    <sheet name="Calculator" sheetId="8" r:id="rId5"/>
    <sheet name="Compliance Summary" sheetId="12"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8" l="1"/>
  <c r="D29" i="8" s="1"/>
  <c r="C13" i="8" l="1"/>
  <c r="C14" i="8"/>
  <c r="D14" i="8" s="1"/>
  <c r="F14" i="8" l="1"/>
  <c r="D13" i="8"/>
  <c r="E13" i="8" s="1"/>
  <c r="F13" i="8"/>
  <c r="C22" i="8" l="1"/>
  <c r="C21" i="8"/>
  <c r="C30" i="8"/>
  <c r="D30" i="8" l="1"/>
  <c r="F30" i="8"/>
  <c r="F29" i="8"/>
  <c r="D21" i="8"/>
  <c r="E21" i="8" s="1"/>
  <c r="F21" i="8"/>
  <c r="D22" i="8"/>
  <c r="E22" i="8" s="1"/>
  <c r="F22" i="8"/>
  <c r="E14" i="8"/>
  <c r="F31" i="8" l="1"/>
  <c r="F23" i="8"/>
  <c r="F15" i="8"/>
  <c r="G14" i="8"/>
  <c r="G22" i="8"/>
  <c r="E15" i="8"/>
  <c r="G13" i="8"/>
  <c r="E23" i="8"/>
  <c r="G21" i="8"/>
  <c r="E29" i="8"/>
  <c r="E30" i="8"/>
  <c r="G15" i="8" l="1"/>
  <c r="D16" i="12" s="1"/>
  <c r="G23" i="8"/>
  <c r="E16" i="12" s="1"/>
  <c r="E31" i="8"/>
  <c r="D8" i="12"/>
  <c r="G29" i="8"/>
  <c r="G30" i="8"/>
  <c r="D6" i="12" l="1"/>
  <c r="D10" i="12" s="1"/>
  <c r="D11" i="12" s="1"/>
  <c r="G31" i="8"/>
  <c r="F16" i="12" s="1"/>
</calcChain>
</file>

<file path=xl/sharedStrings.xml><?xml version="1.0" encoding="utf-8"?>
<sst xmlns="http://schemas.openxmlformats.org/spreadsheetml/2006/main" count="128" uniqueCount="65">
  <si>
    <t>EPA's Federal Vehicle GHG Emissions Assessment Tool</t>
  </si>
  <si>
    <t>Instructions</t>
  </si>
  <si>
    <t xml:space="preserve">You may use this tool to determine if your agency's overall fleet acquisition plan complies with the requirements of Energy Independence and Security Act (EISA) § 141 or if you will need to take alternative measures to reduce greenhouse gas (GHG) emissions. This check should be made on an annual basis (calendar year, fiscal year, or other vehicle acquisition cycle).   </t>
  </si>
  <si>
    <t>https://www.epa.gov/regulations-emissions-vehicles-and-engines/federal-fleets-using-low-greenhouse-gas-emitting-vehicles</t>
  </si>
  <si>
    <r>
      <rPr>
        <sz val="11"/>
        <color theme="1"/>
        <rFont val="Symbol"/>
        <family val="1"/>
        <charset val="2"/>
      </rPr>
      <t>®</t>
    </r>
    <r>
      <rPr>
        <sz val="11"/>
        <color theme="1"/>
        <rFont val="Arial"/>
        <family val="2"/>
      </rPr>
      <t>You can find the CO</t>
    </r>
    <r>
      <rPr>
        <vertAlign val="subscript"/>
        <sz val="11"/>
        <color theme="1"/>
        <rFont val="Arial"/>
        <family val="2"/>
      </rPr>
      <t>2</t>
    </r>
    <r>
      <rPr>
        <sz val="11"/>
        <color theme="1"/>
        <rFont val="Arial"/>
        <family val="2"/>
      </rPr>
      <t xml:space="preserve"> information per vehicle model at: </t>
    </r>
  </si>
  <si>
    <t>http://fueleconomy.gov/feg/findacar.shtml</t>
  </si>
  <si>
    <t>Select the year, make, and model of the vehicle and then select the "Energy and Environment" tab.</t>
  </si>
  <si>
    <r>
      <rPr>
        <sz val="11"/>
        <color theme="1"/>
        <rFont val="Symbol"/>
        <family val="1"/>
        <charset val="2"/>
      </rPr>
      <t xml:space="preserve">® </t>
    </r>
    <r>
      <rPr>
        <sz val="11"/>
        <color theme="1"/>
        <rFont val="Arial"/>
        <family val="2"/>
      </rPr>
      <t>Do not include any vehicles for which you plan to take a functional needs exception.</t>
    </r>
  </si>
  <si>
    <t xml:space="preserve">2. Repeat this process for each vehicle type that you plan to acquire. If you have more than 30 vehicles in a given category, insert rows where indicated in red.  </t>
  </si>
  <si>
    <r>
      <t xml:space="preserve">3. By default, this tool assumes new cars and trucks will travel an average of 15,000 miles per year. You can revise these estimates on the </t>
    </r>
    <r>
      <rPr>
        <b/>
        <sz val="11"/>
        <color rgb="FF0070C0"/>
        <rFont val="Arial"/>
        <family val="2"/>
      </rPr>
      <t>'Calculator'</t>
    </r>
    <r>
      <rPr>
        <sz val="11"/>
        <color theme="1"/>
        <rFont val="Arial"/>
        <family val="2"/>
      </rPr>
      <t xml:space="preserve"> tab to reflect the average annual number of travel miles anticipated per vehicle for new car and truck acquisitions.</t>
    </r>
  </si>
  <si>
    <r>
      <t xml:space="preserve">4. The </t>
    </r>
    <r>
      <rPr>
        <b/>
        <sz val="11"/>
        <color rgb="FF0070C0"/>
        <rFont val="Arial"/>
        <family val="2"/>
      </rPr>
      <t>Calculator</t>
    </r>
    <r>
      <rPr>
        <sz val="11"/>
        <color theme="1"/>
        <rFont val="Arial"/>
        <family val="2"/>
      </rPr>
      <t xml:space="preserve"> will determine your agency's aggregate CO</t>
    </r>
    <r>
      <rPr>
        <vertAlign val="subscript"/>
        <sz val="11"/>
        <color theme="1"/>
        <rFont val="Arial"/>
        <family val="2"/>
      </rPr>
      <t>2</t>
    </r>
    <r>
      <rPr>
        <sz val="11"/>
        <color theme="1"/>
        <rFont val="Arial"/>
        <family val="2"/>
      </rPr>
      <t xml:space="preserve"> emissions and overall EISA emissions limit for all vehicles entered</t>
    </r>
    <r>
      <rPr>
        <sz val="11"/>
        <rFont val="Arial"/>
        <family val="2"/>
      </rPr>
      <t xml:space="preserve">. </t>
    </r>
    <r>
      <rPr>
        <b/>
        <sz val="11"/>
        <color theme="1"/>
        <rFont val="Arial"/>
        <family val="2"/>
      </rPr>
      <t xml:space="preserve">Check the </t>
    </r>
    <r>
      <rPr>
        <b/>
        <sz val="11"/>
        <color rgb="FF008000"/>
        <rFont val="Arial"/>
        <family val="2"/>
      </rPr>
      <t>'Compliance Summary'</t>
    </r>
    <r>
      <rPr>
        <b/>
        <sz val="11"/>
        <color theme="1"/>
        <rFont val="Arial"/>
        <family val="2"/>
      </rPr>
      <t xml:space="preserve"> tab to see if your agency's fleet plan complies with EISA </t>
    </r>
    <r>
      <rPr>
        <b/>
        <sz val="11"/>
        <color theme="1"/>
        <rFont val="Calibri"/>
        <family val="2"/>
      </rPr>
      <t xml:space="preserve">§ </t>
    </r>
    <r>
      <rPr>
        <b/>
        <sz val="11"/>
        <color theme="1"/>
        <rFont val="Arial"/>
        <family val="2"/>
      </rPr>
      <t xml:space="preserve">141 or if you need to make additional GHG reductions. </t>
    </r>
  </si>
  <si>
    <t>Additional Notes</t>
  </si>
  <si>
    <t xml:space="preserve">To satisfy the EISA § 141 certification requirement, the head of an agency or his or her designee(s) should certify that the Assessment Tool properly and accurately accounts for all applicable motor vehicle acquisitions completed in a fiscal year or other acquisition cycle specified by the agency. An agency should maintain records documenting the use of this assessment tool, including its EISA GHG emissions limit and aggregate GHG emissions. </t>
  </si>
  <si>
    <r>
      <t>Starting with MY 2016, flexible fuel vehicles (FFVs) have the same thresholds as other cars and trucks. The agency needs to determine if a FFV will be operated on gasoline or on E85 to find the applicable tailpipe CO</t>
    </r>
    <r>
      <rPr>
        <vertAlign val="subscript"/>
        <sz val="11"/>
        <rFont val="Arial"/>
        <family val="2"/>
      </rPr>
      <t>2</t>
    </r>
    <r>
      <rPr>
        <sz val="11"/>
        <rFont val="Arial"/>
        <family val="2"/>
      </rPr>
      <t xml:space="preserve"> emissions level for that vehicle model.</t>
    </r>
  </si>
  <si>
    <t xml:space="preserve">For questions on EISA § 141, contact Jessica Daniels (daniels.jessica@epa.gov) or Kristin Kenausis (kenausis.kristin@epa.gov).  </t>
  </si>
  <si>
    <t>Passenger Cars</t>
  </si>
  <si>
    <t>Light-Duty Trucks &amp; MDPVs</t>
  </si>
  <si>
    <t># Vehicles</t>
  </si>
  <si>
    <r>
      <t xml:space="preserve"> CO</t>
    </r>
    <r>
      <rPr>
        <vertAlign val="subscript"/>
        <sz val="10"/>
        <color theme="1"/>
        <rFont val="Calibri"/>
        <family val="2"/>
        <scheme val="minor"/>
      </rPr>
      <t>2</t>
    </r>
    <r>
      <rPr>
        <sz val="10"/>
        <color theme="1"/>
        <rFont val="Calibri"/>
        <family val="2"/>
        <scheme val="minor"/>
      </rPr>
      <t xml:space="preserve"> (g/mi)</t>
    </r>
  </si>
  <si>
    <t>Example</t>
  </si>
  <si>
    <t>Model Name</t>
  </si>
  <si>
    <t xml:space="preserve"> </t>
  </si>
  <si>
    <r>
      <t>Start here</t>
    </r>
    <r>
      <rPr>
        <b/>
        <sz val="10"/>
        <color rgb="FFFF0000"/>
        <rFont val="Symbol"/>
        <family val="1"/>
        <charset val="2"/>
      </rPr>
      <t>®</t>
    </r>
  </si>
  <si>
    <r>
      <t xml:space="preserve">If more rows are needed </t>
    </r>
    <r>
      <rPr>
        <b/>
        <sz val="9"/>
        <color rgb="FFFF0000"/>
        <rFont val="Calibri"/>
        <family val="2"/>
      </rPr>
      <t>←</t>
    </r>
    <r>
      <rPr>
        <b/>
        <sz val="9"/>
        <color rgb="FFFF0000"/>
        <rFont val="Calibri"/>
        <family val="2"/>
        <scheme val="minor"/>
      </rPr>
      <t>Insert here</t>
    </r>
  </si>
  <si>
    <t>See "Compliance Summary" tab for Results</t>
  </si>
  <si>
    <t>Reference</t>
  </si>
  <si>
    <t>EISA Low GHG-Emitting Vehicle Thresholds (Maximum CO2 g/mi)</t>
  </si>
  <si>
    <t>Average Annual Miles:</t>
  </si>
  <si>
    <t>Vehicle Type</t>
  </si>
  <si>
    <t>Cars</t>
  </si>
  <si>
    <t>Trucks</t>
  </si>
  <si>
    <r>
      <t>You can change these to reflect 
&lt;</t>
    </r>
    <r>
      <rPr>
        <b/>
        <sz val="10"/>
        <color rgb="FFC00000"/>
        <rFont val="Calibri"/>
        <family val="2"/>
      </rPr>
      <t>—</t>
    </r>
    <r>
      <rPr>
        <b/>
        <sz val="10"/>
        <color rgb="FFC00000"/>
        <rFont val="Arial"/>
        <family val="2"/>
      </rPr>
      <t xml:space="preserve"> your fleets' per-vehicle average miles!</t>
    </r>
  </si>
  <si>
    <t># Acquired</t>
  </si>
  <si>
    <r>
      <t>Avg CO</t>
    </r>
    <r>
      <rPr>
        <b/>
        <vertAlign val="subscript"/>
        <sz val="10"/>
        <color theme="1"/>
        <rFont val="Arial"/>
        <family val="2"/>
      </rPr>
      <t>2</t>
    </r>
    <r>
      <rPr>
        <b/>
        <sz val="10"/>
        <color theme="1"/>
        <rFont val="Arial"/>
        <family val="2"/>
      </rPr>
      <t xml:space="preserve"> (g/mi)</t>
    </r>
  </si>
  <si>
    <r>
      <t>CO</t>
    </r>
    <r>
      <rPr>
        <b/>
        <vertAlign val="subscript"/>
        <sz val="10"/>
        <rFont val="Arial"/>
        <family val="2"/>
      </rPr>
      <t>2</t>
    </r>
    <r>
      <rPr>
        <b/>
        <sz val="10"/>
        <rFont val="Arial"/>
        <family val="2"/>
      </rPr>
      <t xml:space="preserve"> Emissions</t>
    </r>
  </si>
  <si>
    <t>EISA Emissions Limit:</t>
  </si>
  <si>
    <t>Emissions Difference:</t>
  </si>
  <si>
    <t>Totals:</t>
  </si>
  <si>
    <r>
      <t>(Metric Tons CO</t>
    </r>
    <r>
      <rPr>
        <i/>
        <vertAlign val="subscript"/>
        <sz val="10"/>
        <color theme="1"/>
        <rFont val="Arial"/>
        <family val="2"/>
      </rPr>
      <t>2</t>
    </r>
    <r>
      <rPr>
        <i/>
        <sz val="10"/>
        <color theme="1"/>
        <rFont val="Arial"/>
        <family val="2"/>
      </rPr>
      <t>)</t>
    </r>
  </si>
  <si>
    <t>Final Compliance Summary</t>
  </si>
  <si>
    <t>GHG Emissions for All Vehicle Acquisitions</t>
  </si>
  <si>
    <t>Aggregate:</t>
  </si>
  <si>
    <r>
      <t>Metric tons CO</t>
    </r>
    <r>
      <rPr>
        <vertAlign val="subscript"/>
        <sz val="10"/>
        <rFont val="Arial"/>
        <family val="2"/>
      </rPr>
      <t>2</t>
    </r>
  </si>
  <si>
    <t>EISA Limit:</t>
  </si>
  <si>
    <t>Difference:</t>
  </si>
  <si>
    <t>Results:</t>
  </si>
  <si>
    <r>
      <t xml:space="preserve"> Results by Vehicle Model Year (Metric tons CO</t>
    </r>
    <r>
      <rPr>
        <b/>
        <vertAlign val="subscript"/>
        <sz val="11"/>
        <color theme="0"/>
        <rFont val="Arial"/>
        <family val="2"/>
      </rPr>
      <t>2</t>
    </r>
    <r>
      <rPr>
        <b/>
        <sz val="11"/>
        <color theme="0"/>
        <rFont val="Arial"/>
        <family val="2"/>
      </rPr>
      <t>)</t>
    </r>
  </si>
  <si>
    <t>Enter Model Year 2023 Vehicles Below</t>
  </si>
  <si>
    <t>2023 Model</t>
  </si>
  <si>
    <t>MY 2023</t>
  </si>
  <si>
    <t>Your MY 2023 Fleet</t>
  </si>
  <si>
    <r>
      <t>MY 2023 Vehicle CO</t>
    </r>
    <r>
      <rPr>
        <b/>
        <vertAlign val="subscript"/>
        <sz val="16"/>
        <color theme="0"/>
        <rFont val="Arial"/>
        <family val="2"/>
      </rPr>
      <t>2</t>
    </r>
    <r>
      <rPr>
        <b/>
        <sz val="16"/>
        <color theme="0"/>
        <rFont val="Arial"/>
        <family val="2"/>
      </rPr>
      <t xml:space="preserve"> Emissions </t>
    </r>
  </si>
  <si>
    <r>
      <t xml:space="preserve">This version of the tool is applicable for acquisitions of model year (MY) 2025, MY 2024, and MY 2023 vehicles.  </t>
    </r>
    <r>
      <rPr>
        <sz val="12"/>
        <rFont val="Arial"/>
        <family val="2"/>
      </rPr>
      <t>Earlier versions of the tool can be found at:</t>
    </r>
  </si>
  <si>
    <r>
      <t>1. Enter the vehicle model name, number of vehicles per model that your agency plans to acquire, and tailpipe CO</t>
    </r>
    <r>
      <rPr>
        <vertAlign val="subscript"/>
        <sz val="11"/>
        <color theme="1"/>
        <rFont val="Arial"/>
        <family val="2"/>
      </rPr>
      <t>2</t>
    </r>
    <r>
      <rPr>
        <sz val="11"/>
        <color theme="1"/>
        <rFont val="Arial"/>
        <family val="2"/>
      </rPr>
      <t xml:space="preserve"> emissions rate per vehicle model in the appropriate columns of the tabs</t>
    </r>
    <r>
      <rPr>
        <b/>
        <sz val="11"/>
        <color rgb="FF7030A0"/>
        <rFont val="Arial"/>
        <family val="2"/>
      </rPr>
      <t xml:space="preserve"> 'Enter MY 2025 Vehicles' </t>
    </r>
    <r>
      <rPr>
        <sz val="11"/>
        <color theme="1"/>
        <rFont val="Arial"/>
        <family val="2"/>
      </rPr>
      <t xml:space="preserve">or </t>
    </r>
    <r>
      <rPr>
        <b/>
        <sz val="11"/>
        <color rgb="FF7030A0"/>
        <rFont val="Arial"/>
        <family val="2"/>
      </rPr>
      <t xml:space="preserve">'Enter MY 2024 Vehicles' </t>
    </r>
    <r>
      <rPr>
        <sz val="11"/>
        <rFont val="Arial"/>
        <family val="2"/>
      </rPr>
      <t>or</t>
    </r>
    <r>
      <rPr>
        <b/>
        <sz val="11"/>
        <color rgb="FF7030A0"/>
        <rFont val="Arial"/>
        <family val="2"/>
      </rPr>
      <t xml:space="preserve"> 'Enter MY 2023 Vehicle.'</t>
    </r>
  </si>
  <si>
    <t>Enter Model Year 2025 Vehicles Below</t>
  </si>
  <si>
    <t>2025 Model</t>
  </si>
  <si>
    <t>2024 Model</t>
  </si>
  <si>
    <t>Enter Model Year 2024 Vehicles Below</t>
  </si>
  <si>
    <t>MY 2024</t>
  </si>
  <si>
    <t>Model Year 2023</t>
  </si>
  <si>
    <t>MY 2025</t>
  </si>
  <si>
    <r>
      <t>MY 2025 Vehicle CO</t>
    </r>
    <r>
      <rPr>
        <b/>
        <vertAlign val="subscript"/>
        <sz val="16"/>
        <color theme="0"/>
        <rFont val="Arial"/>
        <family val="2"/>
      </rPr>
      <t>2</t>
    </r>
    <r>
      <rPr>
        <b/>
        <sz val="16"/>
        <color theme="0"/>
        <rFont val="Arial"/>
        <family val="2"/>
      </rPr>
      <t xml:space="preserve"> Emissions </t>
    </r>
  </si>
  <si>
    <t>Your MY 2025 Fleet</t>
  </si>
  <si>
    <r>
      <t>MY  2024 Vehicle CO</t>
    </r>
    <r>
      <rPr>
        <b/>
        <vertAlign val="subscript"/>
        <sz val="16"/>
        <color theme="0"/>
        <rFont val="Arial"/>
        <family val="2"/>
      </rPr>
      <t>2</t>
    </r>
    <r>
      <rPr>
        <b/>
        <sz val="16"/>
        <color theme="0"/>
        <rFont val="Arial"/>
        <family val="2"/>
      </rPr>
      <t xml:space="preserve"> Emissions </t>
    </r>
  </si>
  <si>
    <t>Your MY 2024 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</si>
</sst>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52">
    <font>
      <sz val="11"/>
      <color theme="1"/>
      <name val="Calibri"/>
      <family val="2"/>
      <scheme val="minor"/>
    </font>
    <font>
      <b/>
      <sz val="12"/>
      <name val="Arial"/>
      <family val="2"/>
    </font>
    <font>
      <sz val="10"/>
      <name val="Arial"/>
      <family val="2"/>
    </font>
    <font>
      <b/>
      <sz val="11"/>
      <color theme="1"/>
      <name val="Calibri"/>
      <family val="2"/>
      <scheme val="minor"/>
    </font>
    <font>
      <i/>
      <sz val="10"/>
      <color theme="1"/>
      <name val="Calibri"/>
      <family val="2"/>
      <scheme val="minor"/>
    </font>
    <font>
      <b/>
      <sz val="10"/>
      <name val="Arial"/>
      <family val="2"/>
    </font>
    <font>
      <b/>
      <sz val="11"/>
      <name val="Arial"/>
      <family val="2"/>
    </font>
    <font>
      <sz val="10"/>
      <color theme="1"/>
      <name val="Arial"/>
      <family val="2"/>
    </font>
    <font>
      <b/>
      <sz val="10"/>
      <color theme="1"/>
      <name val="Arial"/>
      <family val="2"/>
    </font>
    <font>
      <b/>
      <sz val="12"/>
      <color theme="1"/>
      <name val="Calibri"/>
      <family val="2"/>
      <scheme val="minor"/>
    </font>
    <font>
      <b/>
      <vertAlign val="subscript"/>
      <sz val="10"/>
      <color theme="1"/>
      <name val="Arial"/>
      <family val="2"/>
    </font>
    <font>
      <sz val="10"/>
      <color theme="1"/>
      <name val="Calibri"/>
      <family val="2"/>
      <scheme val="minor"/>
    </font>
    <font>
      <b/>
      <vertAlign val="subscript"/>
      <sz val="10"/>
      <name val="Arial"/>
      <family val="2"/>
    </font>
    <font>
      <sz val="8"/>
      <color rgb="FFFF0000"/>
      <name val="Calibri"/>
      <family val="2"/>
      <scheme val="minor"/>
    </font>
    <font>
      <b/>
      <sz val="11"/>
      <color theme="1"/>
      <name val="Arial"/>
      <family val="2"/>
    </font>
    <font>
      <sz val="9"/>
      <color theme="1"/>
      <name val="Calibri"/>
      <family val="2"/>
      <scheme val="minor"/>
    </font>
    <font>
      <vertAlign val="subscript"/>
      <sz val="10"/>
      <color theme="1"/>
      <name val="Calibri"/>
      <family val="2"/>
      <scheme val="minor"/>
    </font>
    <font>
      <sz val="12"/>
      <name val="Arial"/>
      <family val="2"/>
    </font>
    <font>
      <b/>
      <sz val="16"/>
      <color theme="0"/>
      <name val="Arial"/>
      <family val="2"/>
    </font>
    <font>
      <b/>
      <vertAlign val="subscript"/>
      <sz val="16"/>
      <color theme="0"/>
      <name val="Arial"/>
      <family val="2"/>
    </font>
    <font>
      <u/>
      <sz val="12"/>
      <name val="Arial"/>
      <family val="2"/>
    </font>
    <font>
      <sz val="11"/>
      <color theme="1"/>
      <name val="Arial"/>
      <family val="2"/>
    </font>
    <font>
      <vertAlign val="subscript"/>
      <sz val="11"/>
      <color theme="1"/>
      <name val="Arial"/>
      <family val="2"/>
    </font>
    <font>
      <u/>
      <sz val="12"/>
      <color theme="1"/>
      <name val="Arial"/>
      <family val="2"/>
    </font>
    <font>
      <b/>
      <sz val="10"/>
      <color rgb="FFC00000"/>
      <name val="Arial"/>
      <family val="2"/>
    </font>
    <font>
      <b/>
      <sz val="10"/>
      <color rgb="FFC00000"/>
      <name val="Calibri"/>
      <family val="2"/>
    </font>
    <font>
      <b/>
      <sz val="12"/>
      <color theme="0"/>
      <name val="Arial"/>
      <family val="2"/>
    </font>
    <font>
      <b/>
      <sz val="11"/>
      <color theme="0"/>
      <name val="Arial"/>
      <family val="2"/>
    </font>
    <font>
      <vertAlign val="subscript"/>
      <sz val="10"/>
      <name val="Arial"/>
      <family val="2"/>
    </font>
    <font>
      <b/>
      <sz val="10"/>
      <color rgb="FFFF0000"/>
      <name val="Calibri"/>
      <family val="2"/>
      <scheme val="minor"/>
    </font>
    <font>
      <b/>
      <sz val="10"/>
      <color rgb="FFFF0000"/>
      <name val="Symbol"/>
      <family val="1"/>
      <charset val="2"/>
    </font>
    <font>
      <b/>
      <sz val="9"/>
      <color rgb="FFFF0000"/>
      <name val="Calibri"/>
      <family val="2"/>
      <scheme val="minor"/>
    </font>
    <font>
      <b/>
      <sz val="9"/>
      <color rgb="FFFF0000"/>
      <name val="Calibri"/>
      <family val="2"/>
    </font>
    <font>
      <b/>
      <sz val="11"/>
      <color rgb="FF7030A0"/>
      <name val="Arial"/>
      <family val="2"/>
    </font>
    <font>
      <b/>
      <sz val="11"/>
      <color rgb="FF008000"/>
      <name val="Arial"/>
      <family val="2"/>
    </font>
    <font>
      <b/>
      <sz val="11"/>
      <color rgb="FF0070C0"/>
      <name val="Arial"/>
      <family val="2"/>
    </font>
    <font>
      <sz val="11"/>
      <name val="Arial"/>
      <family val="2"/>
    </font>
    <font>
      <sz val="10"/>
      <color rgb="FF990000"/>
      <name val="Arial"/>
      <family val="2"/>
    </font>
    <font>
      <b/>
      <vertAlign val="subscript"/>
      <sz val="11"/>
      <color theme="0"/>
      <name val="Arial"/>
      <family val="2"/>
    </font>
    <font>
      <sz val="11"/>
      <color theme="0"/>
      <name val="Calibri"/>
      <family val="2"/>
      <scheme val="minor"/>
    </font>
    <font>
      <b/>
      <i/>
      <sz val="10"/>
      <color theme="1"/>
      <name val="Arial"/>
      <family val="2"/>
    </font>
    <font>
      <b/>
      <i/>
      <sz val="10"/>
      <name val="Arial"/>
      <family val="2"/>
    </font>
    <font>
      <i/>
      <sz val="10"/>
      <color theme="1"/>
      <name val="Arial"/>
      <family val="2"/>
    </font>
    <font>
      <sz val="16"/>
      <color theme="0"/>
      <name val="Arial"/>
      <family val="2"/>
    </font>
    <font>
      <i/>
      <vertAlign val="subscript"/>
      <sz val="10"/>
      <color theme="1"/>
      <name val="Arial"/>
      <family val="2"/>
    </font>
    <font>
      <b/>
      <sz val="11"/>
      <color theme="1"/>
      <name val="Calibri"/>
      <family val="2"/>
    </font>
    <font>
      <u/>
      <sz val="11"/>
      <color theme="10"/>
      <name val="Calibri"/>
      <family val="2"/>
      <scheme val="minor"/>
    </font>
    <font>
      <u/>
      <sz val="11"/>
      <color theme="10"/>
      <name val="Arial"/>
      <family val="2"/>
    </font>
    <font>
      <sz val="11"/>
      <color theme="1"/>
      <name val="Arial"/>
      <family val="1"/>
      <charset val="2"/>
    </font>
    <font>
      <sz val="11"/>
      <color theme="1"/>
      <name val="Symbol"/>
      <family val="1"/>
      <charset val="2"/>
    </font>
    <font>
      <vertAlign val="subscript"/>
      <sz val="11"/>
      <name val="Arial"/>
      <family val="2"/>
    </font>
    <font>
      <sz val="1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rgb="FF0070C0"/>
        <bgColor indexed="64"/>
      </patternFill>
    </fill>
    <fill>
      <patternFill patternType="solid">
        <fgColor theme="3"/>
        <bgColor indexed="64"/>
      </patternFill>
    </fill>
    <fill>
      <patternFill patternType="solid">
        <fgColor theme="0"/>
        <bgColor indexed="64"/>
      </patternFill>
    </fill>
    <fill>
      <patternFill patternType="solid">
        <fgColor rgb="FF7030A0"/>
        <bgColor indexed="64"/>
      </patternFill>
    </fill>
    <fill>
      <patternFill patternType="solid">
        <fgColor theme="5" tint="-0.24994659260841701"/>
        <bgColor indexed="64"/>
      </patternFill>
    </fill>
    <fill>
      <patternFill patternType="solid">
        <fgColor theme="0" tint="-0.34998626667073579"/>
        <bgColor indexed="64"/>
      </patternFill>
    </fill>
    <fill>
      <patternFill patternType="solid">
        <fgColor theme="4" tint="0.59996337778862885"/>
        <bgColor indexed="64"/>
      </patternFill>
    </fill>
    <fill>
      <patternFill patternType="solid">
        <fgColor theme="7" tint="0.59996337778862885"/>
        <bgColor indexed="64"/>
      </patternFill>
    </fill>
    <fill>
      <patternFill patternType="solid">
        <fgColor rgb="FFFFFFE1"/>
        <bgColor indexed="64"/>
      </patternFill>
    </fill>
    <fill>
      <patternFill patternType="solid">
        <fgColor theme="8" tint="0.79998168889431442"/>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180">
    <xf numFmtId="0" fontId="0" fillId="0" borderId="0" xfId="0"/>
    <xf numFmtId="0" fontId="1" fillId="0" borderId="0" xfId="0" applyFont="1" applyBorder="1" applyAlignment="1">
      <alignment horizontal="left" vertical="top" wrapText="1"/>
    </xf>
    <xf numFmtId="0" fontId="1" fillId="0" borderId="0" xfId="0" applyFont="1" applyBorder="1" applyAlignment="1">
      <alignment vertical="top" wrapText="1"/>
    </xf>
    <xf numFmtId="0" fontId="0" fillId="0" borderId="0" xfId="0" applyBorder="1"/>
    <xf numFmtId="0" fontId="21" fillId="0" borderId="0" xfId="0" applyFont="1" applyBorder="1" applyAlignment="1">
      <alignment horizontal="left" vertical="center" wrapText="1"/>
    </xf>
    <xf numFmtId="0" fontId="8" fillId="0" borderId="18" xfId="0" applyFont="1" applyBorder="1" applyAlignment="1">
      <alignment horizontal="center"/>
    </xf>
    <xf numFmtId="0" fontId="0" fillId="0" borderId="0" xfId="0" applyFill="1"/>
    <xf numFmtId="0" fontId="18" fillId="0" borderId="0" xfId="0" applyFont="1" applyFill="1" applyBorder="1" applyAlignment="1">
      <alignment vertical="center" wrapText="1"/>
    </xf>
    <xf numFmtId="0" fontId="11" fillId="0" borderId="15"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16" xfId="0" applyFont="1" applyFill="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9" fillId="0" borderId="10"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8" fillId="0" borderId="3" xfId="0" applyFont="1" applyBorder="1"/>
    <xf numFmtId="0" fontId="0" fillId="0" borderId="32" xfId="0" applyBorder="1"/>
    <xf numFmtId="0" fontId="0" fillId="0" borderId="33" xfId="0" applyBorder="1"/>
    <xf numFmtId="164" fontId="2" fillId="2" borderId="33" xfId="0" applyNumberFormat="1" applyFont="1" applyFill="1" applyBorder="1" applyAlignment="1">
      <alignment horizontal="center" vertical="center"/>
    </xf>
    <xf numFmtId="164" fontId="2" fillId="0" borderId="33"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0" fontId="0" fillId="0" borderId="34" xfId="0" applyBorder="1"/>
    <xf numFmtId="0" fontId="0" fillId="0" borderId="35" xfId="0" applyBorder="1"/>
    <xf numFmtId="0" fontId="0" fillId="0" borderId="36" xfId="0" applyBorder="1"/>
    <xf numFmtId="0" fontId="5" fillId="2" borderId="40" xfId="0" applyFont="1" applyFill="1" applyBorder="1" applyAlignment="1">
      <alignment horizontal="right" vertical="center"/>
    </xf>
    <xf numFmtId="0" fontId="2" fillId="2" borderId="41" xfId="0" applyFont="1" applyFill="1" applyBorder="1" applyAlignment="1">
      <alignment horizontal="left" vertical="center"/>
    </xf>
    <xf numFmtId="0" fontId="2" fillId="0" borderId="40" xfId="0" applyFont="1" applyFill="1" applyBorder="1" applyAlignment="1">
      <alignment horizontal="right" vertical="center"/>
    </xf>
    <xf numFmtId="0" fontId="2" fillId="0" borderId="41" xfId="0" applyFont="1" applyFill="1" applyBorder="1" applyAlignment="1">
      <alignment horizontal="left" vertical="center"/>
    </xf>
    <xf numFmtId="0" fontId="2" fillId="0" borderId="45" xfId="0" applyFont="1" applyFill="1" applyBorder="1"/>
    <xf numFmtId="0" fontId="2" fillId="0" borderId="36" xfId="0" applyFont="1" applyFill="1" applyBorder="1"/>
    <xf numFmtId="0" fontId="2" fillId="0" borderId="46" xfId="0" applyFont="1" applyFill="1" applyBorder="1"/>
    <xf numFmtId="0" fontId="5" fillId="2" borderId="47" xfId="0" applyFont="1" applyFill="1" applyBorder="1" applyAlignment="1">
      <alignment horizontal="right" vertical="center"/>
    </xf>
    <xf numFmtId="164" fontId="5" fillId="2" borderId="35" xfId="0" applyNumberFormat="1" applyFont="1" applyFill="1" applyBorder="1" applyAlignment="1">
      <alignment horizontal="center" vertical="center"/>
    </xf>
    <xf numFmtId="0" fontId="2" fillId="2" borderId="48" xfId="0" applyFont="1" applyFill="1" applyBorder="1" applyAlignment="1">
      <alignment horizontal="left" vertical="center"/>
    </xf>
    <xf numFmtId="0" fontId="5" fillId="10" borderId="49" xfId="0" applyFont="1" applyFill="1" applyBorder="1" applyAlignment="1">
      <alignment horizontal="right" vertical="center"/>
    </xf>
    <xf numFmtId="0" fontId="7" fillId="0" borderId="52" xfId="0" applyFont="1" applyBorder="1"/>
    <xf numFmtId="165" fontId="8" fillId="14" borderId="20" xfId="0" applyNumberFormat="1" applyFont="1" applyFill="1" applyBorder="1" applyAlignment="1">
      <alignment horizontal="center"/>
    </xf>
    <xf numFmtId="3" fontId="37" fillId="0" borderId="9" xfId="0" applyNumberFormat="1" applyFont="1" applyBorder="1" applyAlignment="1" applyProtection="1">
      <alignment horizontal="center"/>
      <protection locked="0"/>
    </xf>
    <xf numFmtId="3" fontId="37" fillId="0" borderId="14" xfId="0" applyNumberFormat="1" applyFont="1" applyBorder="1" applyAlignment="1" applyProtection="1">
      <alignment horizontal="center"/>
      <protection locked="0"/>
    </xf>
    <xf numFmtId="0" fontId="0" fillId="0" borderId="0" xfId="0" applyProtection="1">
      <protection locked="0"/>
    </xf>
    <xf numFmtId="0" fontId="29" fillId="0" borderId="0" xfId="0" applyFont="1" applyProtection="1">
      <protection locked="0"/>
    </xf>
    <xf numFmtId="0" fontId="0" fillId="0" borderId="1" xfId="0" applyBorder="1" applyProtection="1">
      <protection locked="0"/>
    </xf>
    <xf numFmtId="0" fontId="0" fillId="0" borderId="2" xfId="0" applyBorder="1" applyProtection="1">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 xfId="0" applyBorder="1" applyAlignment="1" applyProtection="1">
      <alignment horizontal="center"/>
      <protection locked="0"/>
    </xf>
    <xf numFmtId="0" fontId="43" fillId="0" borderId="0" xfId="0" applyFont="1" applyFill="1" applyAlignment="1" applyProtection="1">
      <alignment vertical="center"/>
    </xf>
    <xf numFmtId="0" fontId="0" fillId="0" borderId="0" xfId="0" applyProtection="1"/>
    <xf numFmtId="0" fontId="0" fillId="17" borderId="25" xfId="0" applyFill="1" applyBorder="1" applyAlignment="1" applyProtection="1">
      <alignment horizontal="center" vertical="center"/>
    </xf>
    <xf numFmtId="0" fontId="15" fillId="17" borderId="26" xfId="0" applyFont="1" applyFill="1" applyBorder="1" applyAlignment="1" applyProtection="1">
      <alignment horizontal="center" vertical="center" wrapText="1"/>
    </xf>
    <xf numFmtId="0" fontId="11" fillId="17" borderId="5" xfId="0" applyFont="1" applyFill="1" applyBorder="1" applyAlignment="1" applyProtection="1">
      <alignment horizontal="center" vertical="center" wrapText="1"/>
    </xf>
    <xf numFmtId="0" fontId="0" fillId="16" borderId="25" xfId="0" applyFill="1" applyBorder="1" applyAlignment="1" applyProtection="1">
      <alignment horizontal="center" vertical="center"/>
    </xf>
    <xf numFmtId="0" fontId="15" fillId="16" borderId="26" xfId="0" applyFont="1" applyFill="1" applyBorder="1" applyAlignment="1" applyProtection="1">
      <alignment horizontal="center" vertical="center" wrapText="1"/>
    </xf>
    <xf numFmtId="0" fontId="11" fillId="16" borderId="5" xfId="0" applyFont="1" applyFill="1" applyBorder="1" applyAlignment="1" applyProtection="1">
      <alignment horizontal="center" vertical="center" wrapText="1"/>
    </xf>
    <xf numFmtId="0" fontId="4" fillId="5" borderId="0" xfId="0" applyFont="1" applyFill="1" applyProtection="1"/>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2" xfId="0" applyFont="1" applyFill="1" applyBorder="1" applyAlignment="1" applyProtection="1">
      <alignment horizontal="center"/>
    </xf>
    <xf numFmtId="0" fontId="7" fillId="13" borderId="0" xfId="0" applyFont="1" applyFill="1" applyProtection="1"/>
    <xf numFmtId="0" fontId="0" fillId="13" borderId="0" xfId="0" applyFill="1" applyProtection="1"/>
    <xf numFmtId="0" fontId="7" fillId="0" borderId="0" xfId="0" applyFont="1" applyProtection="1"/>
    <xf numFmtId="0" fontId="8" fillId="0" borderId="0" xfId="0" applyFont="1" applyFill="1" applyBorder="1" applyAlignment="1" applyProtection="1">
      <alignment horizontal="center"/>
    </xf>
    <xf numFmtId="0" fontId="2" fillId="0" borderId="1" xfId="0" applyFont="1" applyBorder="1" applyAlignment="1" applyProtection="1">
      <alignment horizontal="center"/>
    </xf>
    <xf numFmtId="0" fontId="2" fillId="0" borderId="0" xfId="0" applyFont="1" applyAlignment="1" applyProtection="1">
      <alignment horizontal="center"/>
    </xf>
    <xf numFmtId="0" fontId="2" fillId="0" borderId="0" xfId="0" applyFont="1" applyProtection="1"/>
    <xf numFmtId="0" fontId="8" fillId="3" borderId="55" xfId="0" applyFont="1" applyFill="1" applyBorder="1" applyAlignment="1" applyProtection="1">
      <alignment horizontal="center"/>
    </xf>
    <xf numFmtId="0" fontId="8" fillId="3" borderId="56" xfId="0" applyFont="1" applyFill="1" applyBorder="1" applyAlignment="1" applyProtection="1">
      <alignment horizontal="center"/>
    </xf>
    <xf numFmtId="0" fontId="8" fillId="3" borderId="57" xfId="0" applyFont="1" applyFill="1" applyBorder="1" applyAlignment="1" applyProtection="1">
      <alignment horizontal="center"/>
    </xf>
    <xf numFmtId="0" fontId="8" fillId="7" borderId="19" xfId="0" applyFont="1" applyFill="1" applyBorder="1" applyAlignment="1" applyProtection="1">
      <alignment horizontal="center"/>
    </xf>
    <xf numFmtId="0" fontId="8" fillId="0" borderId="0" xfId="0" applyFont="1" applyFill="1" applyBorder="1" applyAlignment="1" applyProtection="1">
      <alignment horizontal="right"/>
    </xf>
    <xf numFmtId="0" fontId="8" fillId="7" borderId="11" xfId="0" applyFont="1" applyFill="1" applyBorder="1" applyAlignment="1" applyProtection="1">
      <alignment horizontal="center"/>
    </xf>
    <xf numFmtId="0" fontId="8" fillId="7" borderId="13" xfId="0" applyFont="1" applyFill="1" applyBorder="1" applyAlignment="1" applyProtection="1">
      <alignment horizontal="center"/>
    </xf>
    <xf numFmtId="0" fontId="7" fillId="0" borderId="23" xfId="0" applyFont="1" applyBorder="1" applyProtection="1"/>
    <xf numFmtId="0" fontId="7" fillId="0" borderId="21" xfId="0" applyFont="1" applyBorder="1" applyAlignment="1" applyProtection="1">
      <alignment horizontal="center"/>
    </xf>
    <xf numFmtId="0" fontId="7" fillId="0" borderId="0" xfId="0" applyFont="1" applyBorder="1" applyProtection="1"/>
    <xf numFmtId="0" fontId="7" fillId="0" borderId="9" xfId="0" applyFont="1" applyBorder="1" applyProtection="1"/>
    <xf numFmtId="0" fontId="7" fillId="0" borderId="58" xfId="0" applyFont="1" applyBorder="1" applyAlignment="1" applyProtection="1">
      <alignment horizontal="center"/>
    </xf>
    <xf numFmtId="0" fontId="0" fillId="0" borderId="0" xfId="0" applyBorder="1" applyProtection="1"/>
    <xf numFmtId="0" fontId="7" fillId="0" borderId="0" xfId="0" applyFont="1" applyFill="1" applyBorder="1" applyProtection="1"/>
    <xf numFmtId="0" fontId="8" fillId="15" borderId="9" xfId="0" applyFont="1" applyFill="1" applyBorder="1" applyAlignment="1" applyProtection="1">
      <alignment horizontal="center" vertical="center"/>
    </xf>
    <xf numFmtId="0" fontId="8" fillId="15" borderId="28" xfId="0" applyFont="1" applyFill="1" applyBorder="1" applyAlignment="1" applyProtection="1">
      <alignment horizontal="center" vertical="center"/>
    </xf>
    <xf numFmtId="0" fontId="5" fillId="15" borderId="14" xfId="0" applyFont="1" applyFill="1" applyBorder="1" applyAlignment="1" applyProtection="1">
      <alignment horizontal="right" vertical="center"/>
    </xf>
    <xf numFmtId="0" fontId="5" fillId="3" borderId="18" xfId="0" applyFont="1" applyFill="1" applyBorder="1" applyAlignment="1" applyProtection="1">
      <alignment horizontal="center" wrapText="1"/>
    </xf>
    <xf numFmtId="0" fontId="5" fillId="6" borderId="8" xfId="0" applyFont="1" applyFill="1" applyBorder="1" applyAlignment="1" applyProtection="1">
      <alignment horizontal="center" wrapText="1"/>
    </xf>
    <xf numFmtId="0" fontId="7" fillId="0" borderId="30" xfId="0" applyFont="1" applyBorder="1" applyAlignment="1" applyProtection="1">
      <alignment horizontal="center"/>
    </xf>
    <xf numFmtId="165" fontId="7" fillId="0" borderId="30" xfId="0" applyNumberFormat="1" applyFont="1" applyBorder="1" applyAlignment="1" applyProtection="1">
      <alignment horizontal="center"/>
    </xf>
    <xf numFmtId="165" fontId="2" fillId="15" borderId="31" xfId="0" applyNumberFormat="1" applyFont="1" applyFill="1" applyBorder="1" applyAlignment="1" applyProtection="1">
      <alignment horizontal="center" vertical="center"/>
    </xf>
    <xf numFmtId="165" fontId="2" fillId="3" borderId="60" xfId="0" applyNumberFormat="1" applyFont="1" applyFill="1" applyBorder="1" applyAlignment="1" applyProtection="1">
      <alignment horizontal="center"/>
    </xf>
    <xf numFmtId="165" fontId="2" fillId="6" borderId="59" xfId="0" applyNumberFormat="1" applyFont="1" applyFill="1" applyBorder="1" applyAlignment="1" applyProtection="1">
      <alignment horizontal="center"/>
    </xf>
    <xf numFmtId="1" fontId="7" fillId="0" borderId="0" xfId="0" applyNumberFormat="1" applyFont="1" applyBorder="1" applyProtection="1"/>
    <xf numFmtId="0" fontId="7" fillId="0" borderId="28" xfId="0" applyFont="1" applyBorder="1" applyAlignment="1" applyProtection="1">
      <alignment horizontal="center"/>
    </xf>
    <xf numFmtId="165" fontId="7" fillId="0" borderId="28" xfId="0" applyNumberFormat="1" applyFont="1" applyBorder="1" applyAlignment="1" applyProtection="1">
      <alignment horizontal="center"/>
    </xf>
    <xf numFmtId="165" fontId="2" fillId="15" borderId="14" xfId="0" applyNumberFormat="1" applyFont="1" applyFill="1" applyBorder="1" applyAlignment="1" applyProtection="1">
      <alignment horizontal="center" vertical="center"/>
    </xf>
    <xf numFmtId="165" fontId="2" fillId="3" borderId="58" xfId="0" applyNumberFormat="1" applyFont="1" applyFill="1" applyBorder="1" applyAlignment="1" applyProtection="1">
      <alignment horizontal="center"/>
    </xf>
    <xf numFmtId="165" fontId="2" fillId="6" borderId="12" xfId="0" applyNumberFormat="1" applyFont="1" applyFill="1" applyBorder="1" applyAlignment="1" applyProtection="1">
      <alignment horizontal="center"/>
    </xf>
    <xf numFmtId="0" fontId="42" fillId="0" borderId="0" xfId="0" applyFont="1" applyProtection="1"/>
    <xf numFmtId="0" fontId="42" fillId="0" borderId="0" xfId="0" applyFont="1" applyBorder="1" applyProtection="1"/>
    <xf numFmtId="0" fontId="40" fillId="0" borderId="0" xfId="0" applyFont="1" applyBorder="1" applyAlignment="1" applyProtection="1">
      <alignment horizontal="right"/>
    </xf>
    <xf numFmtId="165" fontId="41" fillId="15" borderId="18" xfId="0" applyNumberFormat="1" applyFont="1" applyFill="1" applyBorder="1" applyAlignment="1" applyProtection="1">
      <alignment horizontal="center"/>
    </xf>
    <xf numFmtId="165" fontId="41" fillId="3" borderId="18" xfId="0" applyNumberFormat="1" applyFont="1" applyFill="1" applyBorder="1" applyAlignment="1" applyProtection="1">
      <alignment horizontal="center"/>
    </xf>
    <xf numFmtId="165" fontId="41" fillId="6" borderId="18" xfId="0" applyNumberFormat="1" applyFont="1" applyFill="1" applyBorder="1" applyAlignment="1" applyProtection="1">
      <alignment horizontal="center"/>
    </xf>
    <xf numFmtId="0" fontId="4" fillId="0" borderId="0" xfId="0" applyFont="1" applyProtection="1"/>
    <xf numFmtId="0" fontId="11" fillId="0" borderId="0" xfId="0" applyFont="1" applyProtection="1"/>
    <xf numFmtId="0" fontId="2" fillId="0" borderId="0" xfId="0" applyFont="1" applyAlignment="1" applyProtection="1"/>
    <xf numFmtId="0" fontId="7" fillId="0" borderId="27" xfId="0" applyFont="1" applyBorder="1" applyAlignment="1" applyProtection="1">
      <alignment horizontal="center"/>
    </xf>
    <xf numFmtId="165" fontId="7" fillId="0" borderId="27" xfId="0" applyNumberFormat="1" applyFont="1" applyBorder="1" applyAlignment="1" applyProtection="1">
      <alignment horizontal="center"/>
    </xf>
    <xf numFmtId="165" fontId="2" fillId="15" borderId="24" xfId="0" applyNumberFormat="1" applyFont="1" applyFill="1" applyBorder="1" applyAlignment="1" applyProtection="1">
      <alignment horizontal="center" vertical="center"/>
    </xf>
    <xf numFmtId="165" fontId="41" fillId="15" borderId="20" xfId="0" applyNumberFormat="1" applyFont="1" applyFill="1" applyBorder="1" applyAlignment="1" applyProtection="1">
      <alignment horizontal="center"/>
    </xf>
    <xf numFmtId="0" fontId="46" fillId="0" borderId="0" xfId="1" applyBorder="1" applyAlignment="1">
      <alignment horizontal="left" vertical="top"/>
    </xf>
    <xf numFmtId="0" fontId="47" fillId="0" borderId="0" xfId="1" applyFont="1" applyBorder="1" applyAlignment="1">
      <alignment horizontal="left" vertical="top"/>
    </xf>
    <xf numFmtId="0" fontId="48" fillId="0" borderId="0" xfId="0" applyFont="1" applyBorder="1" applyAlignment="1">
      <alignment horizontal="left" vertical="top"/>
    </xf>
    <xf numFmtId="0" fontId="18" fillId="8" borderId="0" xfId="0" applyFont="1" applyFill="1" applyAlignment="1" applyProtection="1">
      <alignment vertical="center"/>
    </xf>
    <xf numFmtId="0" fontId="0" fillId="8" borderId="0" xfId="0" applyFill="1" applyBorder="1" applyAlignment="1" applyProtection="1">
      <alignment vertical="center"/>
    </xf>
    <xf numFmtId="0" fontId="0" fillId="8" borderId="0" xfId="0" applyFill="1" applyAlignment="1" applyProtection="1">
      <alignment vertical="center"/>
    </xf>
    <xf numFmtId="0" fontId="0" fillId="0" borderId="0" xfId="0" quotePrefix="1" applyProtection="1">
      <protection locked="0"/>
    </xf>
    <xf numFmtId="0" fontId="21" fillId="0" borderId="0" xfId="0" applyFont="1" applyBorder="1"/>
    <xf numFmtId="0" fontId="21" fillId="0" borderId="0" xfId="0" applyFont="1" applyBorder="1" applyAlignment="1">
      <alignment horizontal="left" vertical="top" wrapText="1"/>
    </xf>
    <xf numFmtId="0" fontId="20" fillId="0" borderId="0" xfId="0" applyFont="1" applyFill="1" applyBorder="1" applyAlignment="1">
      <alignment horizontal="left" vertical="top" wrapText="1"/>
    </xf>
    <xf numFmtId="3" fontId="5" fillId="0" borderId="0" xfId="0" applyNumberFormat="1" applyFont="1" applyFill="1" applyBorder="1" applyAlignment="1" applyProtection="1">
      <alignment horizontal="center"/>
    </xf>
    <xf numFmtId="0" fontId="21" fillId="0" borderId="0" xfId="0" applyFont="1" applyBorder="1" applyAlignment="1">
      <alignment horizontal="left" vertical="top" wrapText="1"/>
    </xf>
    <xf numFmtId="0" fontId="36" fillId="0" borderId="0" xfId="0" applyFont="1" applyBorder="1" applyAlignment="1">
      <alignment horizontal="left" vertical="top" wrapText="1"/>
    </xf>
    <xf numFmtId="0" fontId="51" fillId="0" borderId="0" xfId="0" applyFont="1" applyAlignment="1"/>
    <xf numFmtId="0" fontId="18" fillId="12" borderId="0" xfId="0" applyFont="1" applyFill="1" applyBorder="1" applyAlignment="1">
      <alignment horizontal="center" vertical="center" wrapText="1"/>
    </xf>
    <xf numFmtId="0" fontId="17" fillId="0" borderId="0" xfId="0" applyFont="1" applyBorder="1" applyAlignment="1">
      <alignment horizontal="left" vertical="center" wrapText="1"/>
    </xf>
    <xf numFmtId="0" fontId="1" fillId="0" borderId="0" xfId="0" applyFont="1" applyBorder="1" applyAlignment="1">
      <alignment horizontal="left" vertical="center" wrapText="1"/>
    </xf>
    <xf numFmtId="0" fontId="20" fillId="0" borderId="0" xfId="0" applyFont="1" applyFill="1" applyBorder="1" applyAlignment="1">
      <alignment horizontal="left" vertical="top" wrapText="1"/>
    </xf>
    <xf numFmtId="0" fontId="23" fillId="0" borderId="0" xfId="0" applyFont="1" applyBorder="1" applyAlignment="1">
      <alignment horizontal="left" vertical="top"/>
    </xf>
    <xf numFmtId="0" fontId="21" fillId="0" borderId="0" xfId="0" applyFont="1" applyBorder="1" applyAlignment="1"/>
    <xf numFmtId="0" fontId="14" fillId="0" borderId="0" xfId="0" applyFont="1" applyBorder="1" applyAlignment="1">
      <alignment horizontal="left" vertical="top" wrapText="1"/>
    </xf>
    <xf numFmtId="0" fontId="48" fillId="0" borderId="0" xfId="0" applyFont="1" applyBorder="1" applyAlignment="1">
      <alignment horizontal="left" vertical="top" wrapText="1"/>
    </xf>
    <xf numFmtId="0" fontId="26" fillId="8" borderId="22" xfId="0" applyFont="1" applyFill="1" applyBorder="1" applyAlignment="1" applyProtection="1">
      <alignment horizontal="center"/>
      <protection locked="0"/>
    </xf>
    <xf numFmtId="0" fontId="0" fillId="0" borderId="22" xfId="0" applyBorder="1" applyAlignment="1" applyProtection="1">
      <protection locked="0"/>
    </xf>
    <xf numFmtId="0" fontId="13" fillId="0" borderId="2" xfId="0" applyFont="1" applyBorder="1" applyAlignment="1" applyProtection="1">
      <alignment horizontal="center" wrapText="1"/>
      <protection locked="0"/>
    </xf>
    <xf numFmtId="0" fontId="18" fillId="11" borderId="4" xfId="0" applyFont="1" applyFill="1" applyBorder="1" applyAlignment="1" applyProtection="1">
      <alignment horizontal="center" vertical="center"/>
    </xf>
    <xf numFmtId="0" fontId="39" fillId="11" borderId="4" xfId="0" applyFont="1"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3" fillId="17" borderId="6" xfId="0" applyFont="1" applyFill="1" applyBorder="1" applyAlignment="1" applyProtection="1">
      <alignment horizontal="center"/>
    </xf>
    <xf numFmtId="0" fontId="3" fillId="17" borderId="7" xfId="0" applyFont="1" applyFill="1" applyBorder="1" applyAlignment="1" applyProtection="1">
      <alignment horizontal="center"/>
    </xf>
    <xf numFmtId="0" fontId="3" fillId="17" borderId="8" xfId="0" applyFont="1" applyFill="1" applyBorder="1" applyAlignment="1" applyProtection="1">
      <alignment horizontal="center"/>
    </xf>
    <xf numFmtId="0" fontId="3" fillId="16" borderId="6" xfId="0" applyFont="1" applyFill="1" applyBorder="1" applyAlignment="1" applyProtection="1">
      <alignment horizontal="center"/>
    </xf>
    <xf numFmtId="0" fontId="3" fillId="16" borderId="7" xfId="0" applyFont="1" applyFill="1" applyBorder="1" applyAlignment="1" applyProtection="1">
      <alignment horizontal="center"/>
    </xf>
    <xf numFmtId="0" fontId="3" fillId="16" borderId="8" xfId="0" applyFont="1" applyFill="1" applyBorder="1" applyAlignment="1" applyProtection="1">
      <alignment horizontal="center"/>
    </xf>
    <xf numFmtId="0" fontId="31" fillId="0" borderId="29" xfId="0" applyFont="1" applyBorder="1" applyAlignment="1" applyProtection="1">
      <alignment horizontal="center" wrapText="1"/>
      <protection locked="0"/>
    </xf>
    <xf numFmtId="0" fontId="31" fillId="0" borderId="2" xfId="0" applyFont="1" applyBorder="1" applyAlignment="1" applyProtection="1">
      <alignment horizontal="center" wrapText="1"/>
      <protection locked="0"/>
    </xf>
    <xf numFmtId="0" fontId="31" fillId="0" borderId="5" xfId="0" applyFont="1" applyBorder="1" applyAlignment="1" applyProtection="1">
      <alignment horizontal="center" wrapText="1"/>
      <protection locked="0"/>
    </xf>
    <xf numFmtId="0" fontId="18" fillId="13" borderId="0" xfId="0" applyFont="1" applyFill="1" applyBorder="1" applyAlignment="1" applyProtection="1">
      <alignment horizontal="center"/>
    </xf>
    <xf numFmtId="0" fontId="0" fillId="13" borderId="0" xfId="0" applyFill="1" applyAlignment="1" applyProtection="1"/>
    <xf numFmtId="0" fontId="8" fillId="7" borderId="23" xfId="0" applyFont="1" applyFill="1" applyBorder="1" applyAlignment="1" applyProtection="1">
      <alignment horizontal="center"/>
    </xf>
    <xf numFmtId="0" fontId="8" fillId="7" borderId="24" xfId="0" applyFont="1" applyFill="1" applyBorder="1" applyAlignment="1" applyProtection="1">
      <alignment horizontal="center"/>
    </xf>
    <xf numFmtId="0" fontId="8" fillId="15" borderId="23" xfId="0" applyFont="1" applyFill="1" applyBorder="1" applyAlignment="1" applyProtection="1">
      <alignment horizontal="center"/>
    </xf>
    <xf numFmtId="0" fontId="7" fillId="15" borderId="27" xfId="0" applyFont="1" applyFill="1" applyBorder="1" applyAlignment="1" applyProtection="1"/>
    <xf numFmtId="0" fontId="0" fillId="15" borderId="24" xfId="0" applyFill="1" applyBorder="1" applyAlignment="1" applyProtection="1"/>
    <xf numFmtId="0" fontId="24" fillId="0" borderId="1" xfId="0" applyFont="1" applyBorder="1" applyAlignment="1" applyProtection="1">
      <alignment horizontal="center" wrapText="1"/>
    </xf>
    <xf numFmtId="0" fontId="24" fillId="0" borderId="0" xfId="0" applyFont="1" applyBorder="1" applyAlignment="1" applyProtection="1">
      <alignment horizontal="center" wrapText="1"/>
    </xf>
    <xf numFmtId="0" fontId="0" fillId="0" borderId="0" xfId="0" applyAlignment="1"/>
    <xf numFmtId="3"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0" fillId="0" borderId="8" xfId="0" applyBorder="1" applyAlignment="1" applyProtection="1">
      <alignment horizontal="center"/>
    </xf>
    <xf numFmtId="0" fontId="26" fillId="9" borderId="37" xfId="0" applyFont="1" applyFill="1" applyBorder="1" applyAlignment="1">
      <alignment horizontal="center" vertical="center"/>
    </xf>
    <xf numFmtId="0" fontId="26" fillId="9" borderId="38" xfId="0" applyFont="1" applyFill="1" applyBorder="1" applyAlignment="1">
      <alignment horizontal="center" vertical="center"/>
    </xf>
    <xf numFmtId="0" fontId="26" fillId="9" borderId="39"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27" fillId="9" borderId="37" xfId="0" applyFont="1" applyFill="1" applyBorder="1" applyAlignment="1">
      <alignment horizontal="center" vertical="center"/>
    </xf>
    <xf numFmtId="0" fontId="27" fillId="9" borderId="53" xfId="0" applyFont="1" applyFill="1" applyBorder="1" applyAlignment="1">
      <alignment horizontal="center" vertical="center"/>
    </xf>
    <xf numFmtId="0" fontId="0" fillId="0" borderId="54" xfId="0" applyBorder="1" applyAlignment="1">
      <alignment horizontal="center"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2" fillId="0" borderId="0" xfId="0" applyFont="1" applyFill="1" applyProtection="1"/>
    <xf numFmtId="0" fontId="0" fillId="0" borderId="0" xfId="0" applyFill="1" applyProtection="1"/>
    <xf numFmtId="0" fontId="4" fillId="0" borderId="0" xfId="0" applyFont="1" applyFill="1" applyProtection="1"/>
  </cellXfs>
  <cellStyles count="2">
    <cellStyle name="Hyperlink" xfId="1" builtinId="8"/>
    <cellStyle name="Normal" xfId="0" builtinId="0"/>
  </cellStyles>
  <dxfs count="1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1" defaultTableStyle="TableStyleMedium9" defaultPivotStyle="PivotStyleLight16">
    <tableStyle name="MySqlDefault" pivot="0" table="0" count="0" xr9:uid="{10D0329A-26B2-4D54-BB36-386265DD0790}"/>
  </tableStyles>
  <colors>
    <mruColors>
      <color rgb="FFFFFFCC"/>
      <color rgb="FFECF4EE"/>
      <color rgb="FFFCF1DA"/>
      <color rgb="FFF9FEE2"/>
      <color rgb="FFFDF3D9"/>
      <color rgb="FFFFFFE1"/>
      <color rgb="FFCCFFFF"/>
      <color rgb="FFFFFFFF"/>
      <color rgb="FF99FF99"/>
      <color rgb="FF74FE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ueleconomy.gov/feg/findacar.shtml" TargetMode="External"/><Relationship Id="rId1" Type="http://schemas.openxmlformats.org/officeDocument/2006/relationships/hyperlink" Target="https://www.epa.gov/regulations-emissions-vehicles-and-engines/federal-fleets-using-low-greenhouse-gas-emitting-vehicle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00"/>
    <pageSetUpPr fitToPage="1"/>
  </sheetPr>
  <dimension ref="A1:M22"/>
  <sheetViews>
    <sheetView tabSelected="1" zoomScale="80" zoomScaleNormal="80" workbookViewId="0"/>
  </sheetViews>
  <sheetFormatPr defaultRowHeight="14.5"/>
  <cols>
    <col min="1" max="1" width="8.6328125" style="3" customWidth="1"/>
    <col min="2" max="2" width="10.90625" style="3" customWidth="1"/>
    <col min="3" max="3" width="11.453125" style="3" customWidth="1"/>
    <col min="4" max="4" width="10.90625" style="3" customWidth="1"/>
    <col min="5" max="5" width="12" style="3" customWidth="1"/>
    <col min="6" max="6" width="10.90625" style="3" customWidth="1"/>
    <col min="7" max="7" width="11.6328125" style="3" customWidth="1"/>
    <col min="8" max="8" width="11.90625" style="3" customWidth="1"/>
    <col min="9" max="9" width="13" style="3" customWidth="1"/>
    <col min="10" max="10" width="15.08984375" style="3" customWidth="1"/>
    <col min="11" max="11" width="12.54296875" customWidth="1"/>
  </cols>
  <sheetData>
    <row r="1" spans="1:13" s="116" customFormat="1" ht="31.5" customHeight="1">
      <c r="A1" s="114" t="s">
        <v>0</v>
      </c>
      <c r="B1" s="115"/>
      <c r="C1" s="115"/>
      <c r="D1" s="115"/>
      <c r="E1" s="115"/>
      <c r="F1" s="115"/>
      <c r="G1" s="115"/>
      <c r="H1" s="115"/>
      <c r="I1" s="115"/>
      <c r="J1" s="115"/>
      <c r="K1" s="115"/>
      <c r="L1" s="115"/>
      <c r="M1" s="115"/>
    </row>
    <row r="2" spans="1:13" s="6" customFormat="1" ht="27.75" customHeight="1">
      <c r="A2" s="125" t="s">
        <v>1</v>
      </c>
      <c r="B2" s="125"/>
      <c r="C2" s="125"/>
      <c r="D2" s="125"/>
      <c r="E2" s="125"/>
      <c r="F2" s="125"/>
      <c r="G2" s="125"/>
      <c r="H2" s="125"/>
      <c r="I2" s="125"/>
      <c r="J2" s="125"/>
      <c r="K2" s="7"/>
    </row>
    <row r="3" spans="1:13" ht="15" customHeight="1">
      <c r="A3" s="126" t="s">
        <v>2</v>
      </c>
      <c r="B3" s="126"/>
      <c r="C3" s="126"/>
      <c r="D3" s="126"/>
      <c r="E3" s="126"/>
      <c r="F3" s="126"/>
      <c r="G3" s="126"/>
      <c r="H3" s="126"/>
      <c r="I3" s="126"/>
      <c r="J3" s="126"/>
    </row>
    <row r="4" spans="1:13" ht="20.25" customHeight="1">
      <c r="A4" s="126"/>
      <c r="B4" s="126"/>
      <c r="C4" s="126"/>
      <c r="D4" s="126"/>
      <c r="E4" s="126"/>
      <c r="F4" s="126"/>
      <c r="G4" s="126"/>
      <c r="H4" s="126"/>
      <c r="I4" s="126"/>
      <c r="J4" s="126"/>
    </row>
    <row r="5" spans="1:13" ht="23.25" customHeight="1">
      <c r="A5" s="126"/>
      <c r="B5" s="126"/>
      <c r="C5" s="126"/>
      <c r="D5" s="126"/>
      <c r="E5" s="126"/>
      <c r="F5" s="126"/>
      <c r="G5" s="126"/>
      <c r="H5" s="126"/>
      <c r="I5" s="126"/>
      <c r="J5" s="126"/>
    </row>
    <row r="6" spans="1:13" ht="31.5" customHeight="1">
      <c r="A6" s="127" t="s">
        <v>52</v>
      </c>
      <c r="B6" s="127"/>
      <c r="C6" s="127"/>
      <c r="D6" s="127"/>
      <c r="E6" s="127"/>
      <c r="F6" s="127"/>
      <c r="G6" s="127"/>
      <c r="H6" s="127"/>
      <c r="I6" s="127"/>
      <c r="J6" s="127"/>
    </row>
    <row r="7" spans="1:13" ht="15.5">
      <c r="A7" s="112" t="s">
        <v>3</v>
      </c>
      <c r="B7" s="1"/>
      <c r="C7" s="2"/>
    </row>
    <row r="8" spans="1:13" ht="15.5">
      <c r="A8" s="111"/>
      <c r="B8" s="1"/>
      <c r="C8" s="2"/>
    </row>
    <row r="9" spans="1:13" ht="15.5">
      <c r="A9" s="128" t="s">
        <v>1</v>
      </c>
      <c r="B9" s="128"/>
      <c r="C9" s="128"/>
      <c r="D9" s="128"/>
      <c r="E9" s="128"/>
      <c r="F9" s="128"/>
      <c r="G9" s="128"/>
      <c r="H9" s="128"/>
      <c r="I9" s="128"/>
      <c r="J9" s="128"/>
    </row>
    <row r="10" spans="1:13" ht="54" customHeight="1">
      <c r="A10" s="120"/>
      <c r="B10" s="122" t="s">
        <v>53</v>
      </c>
      <c r="C10" s="122"/>
      <c r="D10" s="122"/>
      <c r="E10" s="122"/>
      <c r="F10" s="122"/>
      <c r="G10" s="122"/>
      <c r="H10" s="122"/>
      <c r="I10" s="122"/>
      <c r="J10" s="122"/>
    </row>
    <row r="11" spans="1:13" ht="18" customHeight="1">
      <c r="A11" s="118"/>
      <c r="B11" s="119"/>
      <c r="C11" s="132" t="s">
        <v>4</v>
      </c>
      <c r="D11" s="122"/>
      <c r="E11" s="122"/>
      <c r="F11" s="122"/>
      <c r="G11" s="122"/>
      <c r="H11" s="122"/>
      <c r="I11" s="122"/>
      <c r="J11" s="122"/>
      <c r="K11" s="119"/>
    </row>
    <row r="12" spans="1:13" ht="16.5" customHeight="1">
      <c r="A12" s="118"/>
      <c r="B12" s="119"/>
      <c r="C12" s="112" t="s">
        <v>5</v>
      </c>
      <c r="D12" s="119"/>
      <c r="E12" s="119"/>
      <c r="F12" s="119"/>
      <c r="G12" s="119"/>
      <c r="H12" s="119"/>
      <c r="I12" s="119"/>
      <c r="J12" s="119"/>
      <c r="K12" s="119"/>
    </row>
    <row r="13" spans="1:13" ht="17.25" customHeight="1">
      <c r="A13" s="118"/>
      <c r="B13" s="119"/>
      <c r="C13" s="113" t="s">
        <v>6</v>
      </c>
      <c r="D13" s="119"/>
      <c r="E13" s="119"/>
      <c r="F13" s="119"/>
      <c r="G13" s="119"/>
      <c r="H13" s="119"/>
      <c r="I13" s="119"/>
      <c r="J13" s="119"/>
      <c r="K13" s="119"/>
    </row>
    <row r="14" spans="1:13" ht="19.5" customHeight="1">
      <c r="A14" s="118"/>
      <c r="B14" s="4"/>
      <c r="C14" s="122" t="s">
        <v>7</v>
      </c>
      <c r="D14" s="122"/>
      <c r="E14" s="122"/>
      <c r="F14" s="122"/>
      <c r="G14" s="122"/>
      <c r="H14" s="122"/>
      <c r="I14" s="122"/>
      <c r="J14" s="122"/>
      <c r="K14" s="3"/>
    </row>
    <row r="15" spans="1:13" ht="34.5" customHeight="1">
      <c r="A15" s="118"/>
      <c r="B15" s="122" t="s">
        <v>8</v>
      </c>
      <c r="C15" s="122"/>
      <c r="D15" s="122"/>
      <c r="E15" s="122"/>
      <c r="F15" s="122"/>
      <c r="G15" s="122"/>
      <c r="H15" s="122"/>
      <c r="I15" s="122"/>
      <c r="J15" s="122"/>
      <c r="K15" s="3"/>
    </row>
    <row r="16" spans="1:13" ht="48" customHeight="1">
      <c r="A16" s="118"/>
      <c r="B16" s="122" t="s">
        <v>9</v>
      </c>
      <c r="C16" s="122"/>
      <c r="D16" s="122"/>
      <c r="E16" s="122"/>
      <c r="F16" s="122"/>
      <c r="G16" s="122"/>
      <c r="H16" s="122"/>
      <c r="I16" s="122"/>
      <c r="J16" s="122"/>
      <c r="K16" s="3"/>
    </row>
    <row r="17" spans="1:11" ht="50.25" customHeight="1">
      <c r="A17" s="118"/>
      <c r="B17" s="122" t="s">
        <v>10</v>
      </c>
      <c r="C17" s="122"/>
      <c r="D17" s="122"/>
      <c r="E17" s="122"/>
      <c r="F17" s="122"/>
      <c r="G17" s="122"/>
      <c r="H17" s="122"/>
      <c r="I17" s="122"/>
      <c r="J17" s="122"/>
    </row>
    <row r="18" spans="1:11">
      <c r="A18" s="118"/>
      <c r="B18" s="119"/>
      <c r="C18" s="119"/>
      <c r="D18" s="119"/>
      <c r="E18" s="119"/>
      <c r="F18" s="119"/>
      <c r="G18" s="119"/>
      <c r="H18" s="119"/>
      <c r="I18" s="119"/>
      <c r="J18" s="119"/>
    </row>
    <row r="19" spans="1:11" ht="15" customHeight="1">
      <c r="A19" s="129" t="s">
        <v>11</v>
      </c>
      <c r="B19" s="129"/>
      <c r="C19" s="118"/>
      <c r="D19" s="118"/>
      <c r="E19" s="118"/>
      <c r="F19" s="118"/>
      <c r="G19" s="118"/>
      <c r="H19" s="118"/>
      <c r="I19" s="118"/>
      <c r="J19" s="118"/>
      <c r="K19" s="3"/>
    </row>
    <row r="20" spans="1:11" ht="63.75" customHeight="1">
      <c r="A20" s="122" t="s">
        <v>12</v>
      </c>
      <c r="B20" s="130"/>
      <c r="C20" s="130"/>
      <c r="D20" s="130"/>
      <c r="E20" s="130"/>
      <c r="F20" s="130"/>
      <c r="G20" s="130"/>
      <c r="H20" s="130"/>
      <c r="I20" s="130"/>
      <c r="J20" s="130"/>
      <c r="K20" s="3"/>
    </row>
    <row r="21" spans="1:11" ht="51.75" customHeight="1">
      <c r="A21" s="123" t="s">
        <v>13</v>
      </c>
      <c r="B21" s="124"/>
      <c r="C21" s="124"/>
      <c r="D21" s="124"/>
      <c r="E21" s="124"/>
      <c r="F21" s="124"/>
      <c r="G21" s="124"/>
      <c r="H21" s="124"/>
      <c r="I21" s="124"/>
      <c r="J21" s="124"/>
      <c r="K21" s="3"/>
    </row>
    <row r="22" spans="1:11">
      <c r="A22" s="131" t="s">
        <v>14</v>
      </c>
      <c r="B22" s="131"/>
      <c r="C22" s="131"/>
      <c r="D22" s="131"/>
      <c r="E22" s="131"/>
      <c r="F22" s="131"/>
      <c r="G22" s="131"/>
      <c r="H22" s="131"/>
      <c r="I22" s="131"/>
      <c r="J22" s="131"/>
      <c r="K22" s="131"/>
    </row>
  </sheetData>
  <sheetProtection algorithmName="SHA-512" hashValue="dKHeUtBuhsKskcSnRtLUMVkKXOT3I/hQpeOxZFRfsKbOpNTTTxe2Eyi1OPmJEpbs155PG0gG+8usp3gA1ajqCw==" saltValue="9TW/lHd3jrswzR1PA7BhOQ==" spinCount="100000" sheet="1" objects="1" scenarios="1"/>
  <mergeCells count="14">
    <mergeCell ref="A22:K22"/>
    <mergeCell ref="C11:J11"/>
    <mergeCell ref="C14:J14"/>
    <mergeCell ref="B15:J15"/>
    <mergeCell ref="B16:J16"/>
    <mergeCell ref="B17:J17"/>
    <mergeCell ref="B10:J10"/>
    <mergeCell ref="A21:J21"/>
    <mergeCell ref="A2:J2"/>
    <mergeCell ref="A3:J5"/>
    <mergeCell ref="A6:J6"/>
    <mergeCell ref="A9:J9"/>
    <mergeCell ref="A19:B19"/>
    <mergeCell ref="A20:J20"/>
  </mergeCells>
  <hyperlinks>
    <hyperlink ref="A7" r:id="rId1" xr:uid="{00000000-0004-0000-0000-000000000000}"/>
    <hyperlink ref="C12" r:id="rId2" xr:uid="{00000000-0004-0000-0000-000001000000}"/>
  </hyperlinks>
  <printOptions horizontalCentered="1"/>
  <pageMargins left="0.2" right="0.2" top="0.75" bottom="0.75" header="0.3" footer="0.3"/>
  <pageSetup scale="92" fitToHeight="0" orientation="landscape" r:id="rId3"/>
  <headerFooter differentFirst="1">
    <oddFooter>&amp;L&amp;F
&amp;A&amp;RPage &amp;P of &amp;N</oddFooter>
    <firstHeader>&amp;L&amp;G&amp;ROffice of Transportation and Air Quality
November 2019</firstHeader>
    <firstFooter>&amp;L&amp;F
&amp;A&amp;RPage &amp;P of &amp;N</first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N70"/>
  <sheetViews>
    <sheetView workbookViewId="0"/>
  </sheetViews>
  <sheetFormatPr defaultColWidth="23.08984375" defaultRowHeight="14.5"/>
  <cols>
    <col min="1" max="1" width="23.08984375" style="42"/>
    <col min="2" max="2" width="11.36328125" style="46" bestFit="1" customWidth="1"/>
    <col min="3" max="3" width="9" style="47" bestFit="1" customWidth="1"/>
    <col min="4" max="4" width="9.54296875" style="48" bestFit="1" customWidth="1"/>
    <col min="5" max="5" width="11.08984375" style="46" bestFit="1" customWidth="1"/>
    <col min="6" max="6" width="9" style="47" bestFit="1" customWidth="1"/>
    <col min="7" max="7" width="9.54296875" style="48" bestFit="1" customWidth="1"/>
    <col min="8" max="16384" width="23.08984375"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54</v>
      </c>
      <c r="B2" s="137"/>
      <c r="C2" s="137"/>
      <c r="D2" s="137"/>
      <c r="E2" s="137"/>
      <c r="F2" s="137"/>
      <c r="G2" s="137"/>
    </row>
    <row r="3" spans="1:14" s="50" customFormat="1" ht="15" thickBot="1">
      <c r="A3" s="138"/>
      <c r="B3" s="140" t="s">
        <v>15</v>
      </c>
      <c r="C3" s="141"/>
      <c r="D3" s="142"/>
      <c r="E3" s="143" t="s">
        <v>16</v>
      </c>
      <c r="F3" s="144"/>
      <c r="G3" s="145"/>
    </row>
    <row r="4" spans="1:14" s="50" customFormat="1" ht="24" customHeight="1" thickBot="1">
      <c r="A4" s="139"/>
      <c r="B4" s="51" t="s">
        <v>55</v>
      </c>
      <c r="C4" s="52" t="s">
        <v>17</v>
      </c>
      <c r="D4" s="53" t="s">
        <v>18</v>
      </c>
      <c r="E4" s="54" t="s">
        <v>55</v>
      </c>
      <c r="F4" s="55" t="s">
        <v>17</v>
      </c>
      <c r="G4" s="56" t="s">
        <v>18</v>
      </c>
    </row>
    <row r="5" spans="1:14" s="50" customFormat="1">
      <c r="A5" s="57" t="s">
        <v>19</v>
      </c>
      <c r="B5" s="58" t="s">
        <v>20</v>
      </c>
      <c r="C5" s="59">
        <v>10</v>
      </c>
      <c r="D5" s="60">
        <v>282</v>
      </c>
      <c r="E5" s="58"/>
      <c r="F5" s="59"/>
      <c r="G5" s="60" t="s">
        <v>21</v>
      </c>
    </row>
    <row r="6" spans="1:14">
      <c r="A6" s="43" t="s">
        <v>22</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23</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24</v>
      </c>
      <c r="B37" s="133"/>
      <c r="C37" s="133"/>
      <c r="D37" s="133"/>
      <c r="E37" s="133"/>
      <c r="F37" s="133"/>
      <c r="G37" s="134"/>
      <c r="H37" s="117"/>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8hKYDFFoDvbcPBh3UtAK777sMGe+j4B7FARwUKFBX10xnzssQYjKNC5blgz8/LIm77lYWU6GDrKjXRo0RE7/6A==" saltValue="I3tT06OccLIzDjZRCmEvIQ==" spinCount="100000" sheet="1" objects="1" scenarios="1" formatCells="0" formatColumns="0" formatRows="0"/>
  <mergeCells count="7">
    <mergeCell ref="A37:G37"/>
    <mergeCell ref="A67:A69"/>
    <mergeCell ref="A2:G2"/>
    <mergeCell ref="A3:A4"/>
    <mergeCell ref="B3:D3"/>
    <mergeCell ref="E3:G3"/>
    <mergeCell ref="A34:A36"/>
  </mergeCells>
  <printOptions horizontalCentered="1"/>
  <pageMargins left="0.2" right="0.2" top="0.5" bottom="0.75" header="0.3" footer="0.3"/>
  <pageSetup scale="97" fitToHeight="0" orientation="portrait" r:id="rId1"/>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N70"/>
  <sheetViews>
    <sheetView workbookViewId="0"/>
  </sheetViews>
  <sheetFormatPr defaultColWidth="16" defaultRowHeight="14.5"/>
  <cols>
    <col min="1" max="1" width="16" style="42"/>
    <col min="2" max="2" width="11.36328125" style="46" bestFit="1" customWidth="1"/>
    <col min="3" max="3" width="9" style="47" bestFit="1" customWidth="1"/>
    <col min="4" max="4" width="12.36328125" style="48" customWidth="1"/>
    <col min="5" max="5" width="11.08984375" style="46" bestFit="1" customWidth="1"/>
    <col min="6" max="6" width="9" style="47" bestFit="1" customWidth="1"/>
    <col min="7" max="7" width="10.6328125" style="48" customWidth="1"/>
    <col min="8" max="16384" width="16"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57</v>
      </c>
      <c r="B2" s="137"/>
      <c r="C2" s="137"/>
      <c r="D2" s="137"/>
      <c r="E2" s="137"/>
      <c r="F2" s="137"/>
      <c r="G2" s="137"/>
    </row>
    <row r="3" spans="1:14" s="50" customFormat="1" ht="15" thickBot="1">
      <c r="A3" s="138"/>
      <c r="B3" s="140" t="s">
        <v>15</v>
      </c>
      <c r="C3" s="141"/>
      <c r="D3" s="142"/>
      <c r="E3" s="143" t="s">
        <v>16</v>
      </c>
      <c r="F3" s="144"/>
      <c r="G3" s="145"/>
    </row>
    <row r="4" spans="1:14" s="50" customFormat="1" ht="24" customHeight="1" thickBot="1">
      <c r="A4" s="139"/>
      <c r="B4" s="51" t="s">
        <v>56</v>
      </c>
      <c r="C4" s="52" t="s">
        <v>17</v>
      </c>
      <c r="D4" s="53" t="s">
        <v>18</v>
      </c>
      <c r="E4" s="54" t="s">
        <v>56</v>
      </c>
      <c r="F4" s="55" t="s">
        <v>17</v>
      </c>
      <c r="G4" s="56" t="s">
        <v>18</v>
      </c>
    </row>
    <row r="5" spans="1:14" s="50" customFormat="1">
      <c r="A5" s="57" t="s">
        <v>19</v>
      </c>
      <c r="B5" s="58" t="s">
        <v>20</v>
      </c>
      <c r="C5" s="59">
        <v>10</v>
      </c>
      <c r="D5" s="60">
        <v>282</v>
      </c>
      <c r="E5" s="58"/>
      <c r="F5" s="59"/>
      <c r="G5" s="60"/>
    </row>
    <row r="6" spans="1:14">
      <c r="A6" s="43" t="s">
        <v>22</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23</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24</v>
      </c>
      <c r="B37" s="133"/>
      <c r="C37" s="133"/>
      <c r="D37" s="133"/>
      <c r="E37" s="133"/>
      <c r="F37" s="133"/>
      <c r="G37" s="134"/>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6KZ+gLKfKWTmMdHdT/tH7tl/we/cdL+MOcj6iq24/BhCQCSzOhDj0qUM57JdbqbvcqRx/vCacuxliwZbwSZNVA==" saltValue="PLT7h0Zb9YLfgUCef3JCYg==" spinCount="100000" sheet="1" objects="1" scenarios="1" formatCells="0" formatColumns="0" formatRows="0"/>
  <mergeCells count="7">
    <mergeCell ref="A37:G37"/>
    <mergeCell ref="A67:A69"/>
    <mergeCell ref="A2:G2"/>
    <mergeCell ref="A3:A4"/>
    <mergeCell ref="B3:D3"/>
    <mergeCell ref="E3:G3"/>
    <mergeCell ref="A34:A36"/>
  </mergeCells>
  <printOptions horizontalCentered="1"/>
  <pageMargins left="0.2" right="0.2" top="0.5" bottom="0.75" header="0.3" footer="0.3"/>
  <pageSetup fitToHeight="0" orientation="portrait" horizontalDpi="1200" verticalDpi="1200" r:id="rId1"/>
  <headerFooter>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N70"/>
  <sheetViews>
    <sheetView workbookViewId="0"/>
  </sheetViews>
  <sheetFormatPr defaultColWidth="26.08984375" defaultRowHeight="14.5"/>
  <cols>
    <col min="1" max="1" width="27" style="42" customWidth="1"/>
    <col min="2" max="2" width="11.36328125" style="46" bestFit="1" customWidth="1"/>
    <col min="3" max="3" width="9" style="47" bestFit="1" customWidth="1"/>
    <col min="4" max="4" width="13.453125" style="48" customWidth="1"/>
    <col min="5" max="5" width="11.08984375" style="46" bestFit="1" customWidth="1"/>
    <col min="6" max="6" width="9" style="47" customWidth="1"/>
    <col min="7" max="7" width="9.54296875" style="48" customWidth="1"/>
    <col min="8" max="16384" width="26.08984375"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47</v>
      </c>
      <c r="B2" s="137"/>
      <c r="C2" s="137"/>
      <c r="D2" s="137"/>
      <c r="E2" s="137"/>
      <c r="F2" s="137"/>
      <c r="G2" s="137"/>
    </row>
    <row r="3" spans="1:14" s="50" customFormat="1" ht="15" thickBot="1">
      <c r="A3" s="138"/>
      <c r="B3" s="140" t="s">
        <v>15</v>
      </c>
      <c r="C3" s="141"/>
      <c r="D3" s="142"/>
      <c r="E3" s="143" t="s">
        <v>16</v>
      </c>
      <c r="F3" s="144"/>
      <c r="G3" s="145"/>
    </row>
    <row r="4" spans="1:14" s="50" customFormat="1" ht="24" customHeight="1" thickBot="1">
      <c r="A4" s="139"/>
      <c r="B4" s="51" t="s">
        <v>48</v>
      </c>
      <c r="C4" s="52" t="s">
        <v>17</v>
      </c>
      <c r="D4" s="53" t="s">
        <v>18</v>
      </c>
      <c r="E4" s="54" t="s">
        <v>48</v>
      </c>
      <c r="F4" s="55" t="s">
        <v>17</v>
      </c>
      <c r="G4" s="56" t="s">
        <v>18</v>
      </c>
    </row>
    <row r="5" spans="1:14" s="50" customFormat="1">
      <c r="A5" s="57" t="s">
        <v>19</v>
      </c>
      <c r="B5" s="58" t="s">
        <v>20</v>
      </c>
      <c r="C5" s="59">
        <v>10</v>
      </c>
      <c r="D5" s="60">
        <v>282</v>
      </c>
      <c r="E5" s="58"/>
      <c r="F5" s="59"/>
      <c r="G5" s="60"/>
    </row>
    <row r="6" spans="1:14">
      <c r="A6" s="43" t="s">
        <v>22</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23</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24</v>
      </c>
      <c r="B37" s="133"/>
      <c r="C37" s="133"/>
      <c r="D37" s="133"/>
      <c r="E37" s="133"/>
      <c r="F37" s="133"/>
      <c r="G37" s="134"/>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i6FXQ/4Mf6KBVTBPZJtn/MjWPGdcfRC+jXw9H8hXMPUR/bSzS14pL/QSY+Dn5eBA1vN7uSlTbCGWIPQnqu60TQ==" saltValue="WE3szvLhSDfM6oi2hZ18LA==" spinCount="100000" sheet="1" formatCells="0" formatColumns="0" formatRows="0"/>
  <mergeCells count="7">
    <mergeCell ref="A34:A36"/>
    <mergeCell ref="A37:G37"/>
    <mergeCell ref="A67:A69"/>
    <mergeCell ref="A2:G2"/>
    <mergeCell ref="A3:A4"/>
    <mergeCell ref="B3:D3"/>
    <mergeCell ref="E3:G3"/>
  </mergeCells>
  <printOptions horizontalCentered="1"/>
  <pageMargins left="0.2" right="0.2" top="0.5" bottom="0.75" header="0.3" footer="0.3"/>
  <pageSetup scale="89" fitToHeight="0" orientation="portrait" horizontalDpi="1200" verticalDpi="1200" r:id="rId1"/>
  <headerFooter>
    <oddFooter>&amp;L&amp;F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35"/>
  <sheetViews>
    <sheetView zoomScale="90" zoomScaleNormal="90" workbookViewId="0"/>
  </sheetViews>
  <sheetFormatPr defaultColWidth="9.08984375" defaultRowHeight="14.5"/>
  <cols>
    <col min="1" max="1" width="3" style="50" customWidth="1"/>
    <col min="2" max="2" width="25.36328125" style="50" customWidth="1"/>
    <col min="3" max="3" width="16" style="50" bestFit="1" customWidth="1"/>
    <col min="4" max="4" width="14.90625" style="50" bestFit="1" customWidth="1"/>
    <col min="5" max="5" width="14" style="50" bestFit="1" customWidth="1"/>
    <col min="6" max="6" width="16" style="50" customWidth="1"/>
    <col min="7" max="7" width="11.90625" style="50" customWidth="1"/>
    <col min="8" max="8" width="17.08984375" style="50" bestFit="1" customWidth="1"/>
    <col min="9" max="9" width="14.36328125" style="50" customWidth="1"/>
    <col min="10" max="10" width="16.36328125" style="50" customWidth="1"/>
    <col min="11" max="11" width="14.6328125" style="50" customWidth="1"/>
    <col min="12" max="12" width="12.6328125" style="178" customWidth="1"/>
    <col min="13" max="13" width="9.08984375" style="178"/>
    <col min="14" max="14" width="20.90625" style="178" customWidth="1"/>
    <col min="15" max="19" width="9.08984375" style="178"/>
    <col min="20" max="16384" width="9.08984375" style="50"/>
  </cols>
  <sheetData>
    <row r="1" spans="1:19" s="116" customFormat="1" ht="31.5" customHeight="1">
      <c r="A1" s="114" t="s">
        <v>0</v>
      </c>
      <c r="B1" s="115"/>
      <c r="C1" s="115"/>
      <c r="D1" s="115"/>
      <c r="E1" s="115"/>
      <c r="F1" s="115"/>
      <c r="G1" s="115"/>
      <c r="H1" s="115"/>
      <c r="I1" s="115"/>
      <c r="J1" s="115"/>
      <c r="K1" s="115"/>
      <c r="L1" s="115"/>
      <c r="M1" s="175"/>
      <c r="N1" s="176"/>
      <c r="O1" s="176"/>
      <c r="P1" s="176"/>
      <c r="Q1" s="176"/>
      <c r="R1" s="176"/>
      <c r="S1" s="176"/>
    </row>
    <row r="2" spans="1:19" s="62" customFormat="1" ht="27.75" customHeight="1">
      <c r="A2" s="61"/>
      <c r="B2" s="149" t="s">
        <v>25</v>
      </c>
      <c r="C2" s="149"/>
      <c r="D2" s="149"/>
      <c r="E2" s="149"/>
      <c r="F2" s="149"/>
      <c r="G2" s="149"/>
      <c r="H2" s="149"/>
      <c r="I2" s="149"/>
      <c r="J2" s="149"/>
      <c r="K2" s="150"/>
      <c r="L2" s="150"/>
      <c r="M2" s="177"/>
      <c r="N2" s="177"/>
      <c r="O2" s="178"/>
      <c r="P2" s="178"/>
      <c r="Q2" s="178"/>
      <c r="R2" s="178"/>
      <c r="S2" s="178"/>
    </row>
    <row r="3" spans="1:19" ht="15" thickBot="1">
      <c r="A3" s="63"/>
      <c r="B3" s="63"/>
      <c r="C3" s="63"/>
      <c r="D3" s="63"/>
      <c r="E3" s="63"/>
    </row>
    <row r="4" spans="1:19" ht="15" thickBot="1">
      <c r="A4" s="63"/>
      <c r="B4" s="161" t="s">
        <v>26</v>
      </c>
      <c r="C4" s="162"/>
      <c r="D4" s="162"/>
      <c r="E4" s="163"/>
      <c r="F4" s="64"/>
      <c r="G4" s="151" t="s">
        <v>27</v>
      </c>
      <c r="H4" s="152"/>
      <c r="I4" s="65"/>
      <c r="J4" s="66"/>
      <c r="N4" s="177"/>
      <c r="O4" s="177"/>
      <c r="P4" s="177"/>
    </row>
    <row r="5" spans="1:19" ht="18" customHeight="1" thickBot="1">
      <c r="A5" s="63"/>
      <c r="B5" s="68" t="s">
        <v>28</v>
      </c>
      <c r="C5" s="69" t="s">
        <v>59</v>
      </c>
      <c r="D5" s="70" t="s">
        <v>58</v>
      </c>
      <c r="E5" s="71" t="s">
        <v>60</v>
      </c>
      <c r="F5" s="72"/>
      <c r="G5" s="73" t="s">
        <v>29</v>
      </c>
      <c r="H5" s="74" t="s">
        <v>30</v>
      </c>
      <c r="I5" s="156" t="s">
        <v>31</v>
      </c>
      <c r="J5" s="157"/>
      <c r="K5" s="158"/>
      <c r="N5" s="177"/>
      <c r="O5" s="177"/>
      <c r="P5" s="177"/>
    </row>
    <row r="6" spans="1:19" ht="15" thickBot="1">
      <c r="A6" s="63"/>
      <c r="B6" s="75" t="s">
        <v>15</v>
      </c>
      <c r="C6" s="76">
        <v>250</v>
      </c>
      <c r="D6" s="76">
        <v>245</v>
      </c>
      <c r="E6" s="76">
        <v>225</v>
      </c>
      <c r="F6" s="77"/>
      <c r="G6" s="40">
        <v>15000</v>
      </c>
      <c r="H6" s="41">
        <v>15000</v>
      </c>
      <c r="I6" s="156"/>
      <c r="J6" s="157"/>
      <c r="K6" s="158"/>
      <c r="N6" s="177"/>
      <c r="O6" s="177"/>
      <c r="P6" s="177"/>
    </row>
    <row r="7" spans="1:19" ht="15" thickBot="1">
      <c r="A7" s="63"/>
      <c r="B7" s="78" t="s">
        <v>16</v>
      </c>
      <c r="C7" s="79">
        <v>345</v>
      </c>
      <c r="D7" s="79">
        <v>330</v>
      </c>
      <c r="E7" s="79">
        <v>225</v>
      </c>
      <c r="F7" s="80"/>
      <c r="G7" s="67"/>
      <c r="L7" s="177"/>
      <c r="M7" s="177"/>
      <c r="N7" s="177"/>
    </row>
    <row r="8" spans="1:19" ht="9.75" customHeight="1">
      <c r="A8" s="63"/>
      <c r="B8" s="81"/>
      <c r="C8" s="81"/>
      <c r="D8" s="77"/>
      <c r="E8" s="77"/>
      <c r="G8" s="67"/>
      <c r="L8" s="177"/>
      <c r="M8" s="177"/>
      <c r="N8" s="177"/>
    </row>
    <row r="9" spans="1:19" s="62" customFormat="1" ht="27.75" customHeight="1">
      <c r="A9" s="61"/>
      <c r="B9" s="149" t="s">
        <v>61</v>
      </c>
      <c r="C9" s="149"/>
      <c r="D9" s="149"/>
      <c r="E9" s="149"/>
      <c r="F9" s="149"/>
      <c r="G9" s="149"/>
      <c r="H9" s="149"/>
      <c r="I9" s="149"/>
      <c r="J9" s="149"/>
      <c r="K9" s="150"/>
      <c r="L9" s="150"/>
      <c r="M9" s="177"/>
      <c r="N9" s="177"/>
      <c r="O9" s="178"/>
      <c r="P9" s="178"/>
      <c r="Q9" s="178"/>
      <c r="R9" s="178"/>
      <c r="S9" s="178"/>
    </row>
    <row r="10" spans="1:19" ht="13.5" customHeight="1" thickBot="1">
      <c r="A10" s="63"/>
      <c r="B10" s="63"/>
      <c r="C10" s="63"/>
      <c r="D10" s="63"/>
      <c r="E10" s="63"/>
      <c r="F10" s="63"/>
      <c r="G10" s="63"/>
      <c r="H10" s="63"/>
      <c r="I10" s="63"/>
      <c r="J10" s="63"/>
      <c r="K10" s="67"/>
      <c r="P10" s="177"/>
      <c r="Q10" s="177"/>
      <c r="R10" s="177"/>
    </row>
    <row r="11" spans="1:19" ht="15" customHeight="1" thickBot="1">
      <c r="A11" s="63"/>
      <c r="B11" s="153" t="s">
        <v>62</v>
      </c>
      <c r="C11" s="154"/>
      <c r="D11" s="154"/>
      <c r="E11" s="155"/>
      <c r="F11" s="63"/>
      <c r="G11" s="77"/>
      <c r="H11" s="77"/>
    </row>
    <row r="12" spans="1:19" ht="33.75" customHeight="1" thickBot="1">
      <c r="A12" s="63"/>
      <c r="B12" s="82" t="s">
        <v>28</v>
      </c>
      <c r="C12" s="83" t="s">
        <v>32</v>
      </c>
      <c r="D12" s="83" t="s">
        <v>33</v>
      </c>
      <c r="E12" s="84" t="s">
        <v>34</v>
      </c>
      <c r="F12" s="85" t="s">
        <v>35</v>
      </c>
      <c r="G12" s="86" t="s">
        <v>36</v>
      </c>
      <c r="H12" s="64"/>
    </row>
    <row r="13" spans="1:19">
      <c r="A13" s="63"/>
      <c r="B13" s="75" t="s">
        <v>15</v>
      </c>
      <c r="C13" s="87">
        <f>SUM('Enter MY 2025 Vehicles'!C6:C36)</f>
        <v>0</v>
      </c>
      <c r="D13" s="88">
        <f>IF(C13=0,0,SUMPRODUCT('Enter MY 2025 Vehicles'!C6:C36,'Enter MY 2025 Vehicles'!D6:D36)/SUM('Enter MY 2025 Vehicles'!C6:C36))</f>
        <v>0</v>
      </c>
      <c r="E13" s="89">
        <f>(C13*D13*$G$6)/1000000</f>
        <v>0</v>
      </c>
      <c r="F13" s="90">
        <f>$E$6*C13*$G$6/1000000</f>
        <v>0</v>
      </c>
      <c r="G13" s="91">
        <f>(F13-E13)</f>
        <v>0</v>
      </c>
      <c r="H13" s="92"/>
    </row>
    <row r="14" spans="1:19" ht="15" thickBot="1">
      <c r="A14" s="63"/>
      <c r="B14" s="78" t="s">
        <v>16</v>
      </c>
      <c r="C14" s="93">
        <f>SUM('Enter MY 2025 Vehicles'!F6:F36)</f>
        <v>0</v>
      </c>
      <c r="D14" s="94">
        <f>IF(C14=0,0,SUMPRODUCT('Enter MY 2025 Vehicles'!F6:F36,'Enter MY 2025 Vehicles'!G6:G36)/SUM('Enter MY 2025 Vehicles'!F6:F36))</f>
        <v>0</v>
      </c>
      <c r="E14" s="95">
        <f>(C14*D14*$H$6)/1000000</f>
        <v>0</v>
      </c>
      <c r="F14" s="96">
        <f>($E$7*C14*$H$6/1000000)</f>
        <v>0</v>
      </c>
      <c r="G14" s="97">
        <f>(F14-E14)</f>
        <v>0</v>
      </c>
      <c r="H14" s="92"/>
    </row>
    <row r="15" spans="1:19" ht="15.5" thickBot="1">
      <c r="A15" s="63"/>
      <c r="B15" s="99"/>
      <c r="C15" s="99"/>
      <c r="D15" s="100" t="s">
        <v>37</v>
      </c>
      <c r="E15" s="101">
        <f>SUM(E13:E14)</f>
        <v>0</v>
      </c>
      <c r="F15" s="102">
        <f t="shared" ref="F15" si="0">SUM(F13:F14)</f>
        <v>0</v>
      </c>
      <c r="G15" s="103">
        <f t="shared" ref="G15" si="1">SUM(G13:G14)</f>
        <v>0</v>
      </c>
      <c r="H15" s="98" t="s">
        <v>38</v>
      </c>
    </row>
    <row r="16" spans="1:19">
      <c r="A16" s="63"/>
    </row>
    <row r="17" spans="1:19" s="62" customFormat="1" ht="27.75" customHeight="1">
      <c r="A17" s="61"/>
      <c r="B17" s="149" t="s">
        <v>63</v>
      </c>
      <c r="C17" s="149"/>
      <c r="D17" s="149"/>
      <c r="E17" s="149"/>
      <c r="F17" s="149"/>
      <c r="G17" s="149"/>
      <c r="H17" s="149"/>
      <c r="I17" s="149"/>
      <c r="J17" s="149"/>
      <c r="K17" s="150"/>
      <c r="L17" s="150"/>
      <c r="M17" s="177"/>
      <c r="N17" s="177"/>
      <c r="O17" s="178"/>
      <c r="P17" s="178"/>
      <c r="Q17" s="178"/>
      <c r="R17" s="178"/>
      <c r="S17" s="178"/>
    </row>
    <row r="18" spans="1:19" ht="15" thickBot="1">
      <c r="B18" s="159"/>
      <c r="C18" s="160"/>
      <c r="D18" s="121"/>
      <c r="E18" s="121"/>
      <c r="F18" s="67"/>
      <c r="G18" s="106"/>
      <c r="H18" s="67"/>
      <c r="I18" s="67"/>
      <c r="J18" s="67"/>
    </row>
    <row r="19" spans="1:19" ht="15" thickBot="1">
      <c r="A19" s="63"/>
      <c r="B19" s="153" t="s">
        <v>64</v>
      </c>
      <c r="C19" s="154"/>
      <c r="D19" s="154"/>
      <c r="E19" s="155"/>
      <c r="F19" s="63"/>
      <c r="G19" s="77"/>
      <c r="H19" s="77"/>
    </row>
    <row r="20" spans="1:19" ht="34.5" customHeight="1" thickBot="1">
      <c r="A20" s="63"/>
      <c r="B20" s="82" t="s">
        <v>28</v>
      </c>
      <c r="C20" s="83" t="s">
        <v>32</v>
      </c>
      <c r="D20" s="83" t="s">
        <v>33</v>
      </c>
      <c r="E20" s="84" t="s">
        <v>34</v>
      </c>
      <c r="F20" s="85" t="s">
        <v>35</v>
      </c>
      <c r="G20" s="86" t="s">
        <v>36</v>
      </c>
      <c r="H20" s="64"/>
    </row>
    <row r="21" spans="1:19">
      <c r="A21" s="63"/>
      <c r="B21" s="75" t="s">
        <v>15</v>
      </c>
      <c r="C21" s="107">
        <f>SUM('Enter MY 2024 Vehicles'!C6:C36)</f>
        <v>0</v>
      </c>
      <c r="D21" s="108">
        <f>IF(C21=0,0,SUMPRODUCT('Enter MY 2024 Vehicles'!C6:C36,'Enter MY 2024 Vehicles'!D6:D36)/SUM('Enter MY 2024 Vehicles'!C6:C36))</f>
        <v>0</v>
      </c>
      <c r="E21" s="109">
        <f>(C21*D21*$G$6)/1000000</f>
        <v>0</v>
      </c>
      <c r="F21" s="90">
        <f>$D$6*C21*$G$6/1000000</f>
        <v>0</v>
      </c>
      <c r="G21" s="91">
        <f>(F21-E21)</f>
        <v>0</v>
      </c>
      <c r="H21" s="92"/>
    </row>
    <row r="22" spans="1:19" ht="15" thickBot="1">
      <c r="A22" s="63"/>
      <c r="B22" s="78" t="s">
        <v>16</v>
      </c>
      <c r="C22" s="93">
        <f>SUM('Enter MY 2024 Vehicles'!F6:F36)</f>
        <v>0</v>
      </c>
      <c r="D22" s="94">
        <f>IF(C22=0,0,SUMPRODUCT('Enter MY 2024 Vehicles'!F6:F36,'Enter MY 2024 Vehicles'!G6:G36)/SUM('Enter MY 2024 Vehicles'!F6:F36))</f>
        <v>0</v>
      </c>
      <c r="E22" s="95">
        <f>(C22*D22*$H$6)/1000000</f>
        <v>0</v>
      </c>
      <c r="F22" s="96">
        <f>($D$7*C22*$H$6/1000000)</f>
        <v>0</v>
      </c>
      <c r="G22" s="97">
        <f>(F22-E22)</f>
        <v>0</v>
      </c>
      <c r="H22" s="92"/>
    </row>
    <row r="23" spans="1:19" ht="15.5" thickBot="1">
      <c r="A23" s="63"/>
      <c r="B23" s="99"/>
      <c r="C23" s="99"/>
      <c r="D23" s="100" t="s">
        <v>37</v>
      </c>
      <c r="E23" s="110">
        <f>SUM(E21:E22)</f>
        <v>0</v>
      </c>
      <c r="F23" s="102">
        <f t="shared" ref="F23" si="2">SUM(F21:F22)</f>
        <v>0</v>
      </c>
      <c r="G23" s="103">
        <f t="shared" ref="G23" si="3">SUM(G21:G22)</f>
        <v>0</v>
      </c>
      <c r="H23" s="98" t="s">
        <v>38</v>
      </c>
    </row>
    <row r="25" spans="1:19" s="62" customFormat="1" ht="27.75" customHeight="1">
      <c r="A25" s="61"/>
      <c r="B25" s="149" t="s">
        <v>51</v>
      </c>
      <c r="C25" s="149"/>
      <c r="D25" s="149"/>
      <c r="E25" s="149"/>
      <c r="F25" s="149"/>
      <c r="G25" s="149"/>
      <c r="H25" s="149"/>
      <c r="I25" s="149"/>
      <c r="J25" s="149"/>
      <c r="K25" s="150"/>
      <c r="L25" s="150"/>
      <c r="M25" s="177"/>
      <c r="N25" s="177"/>
      <c r="O25" s="178"/>
      <c r="P25" s="178"/>
      <c r="Q25" s="178"/>
      <c r="R25" s="178"/>
      <c r="S25" s="178"/>
    </row>
    <row r="26" spans="1:19" ht="15" thickBot="1">
      <c r="B26" s="159"/>
      <c r="C26" s="160"/>
      <c r="D26" s="121"/>
      <c r="E26" s="121"/>
      <c r="F26" s="67"/>
      <c r="G26" s="106"/>
      <c r="H26" s="67"/>
      <c r="I26" s="67"/>
      <c r="J26" s="67"/>
    </row>
    <row r="27" spans="1:19" ht="15" thickBot="1">
      <c r="A27" s="63"/>
      <c r="B27" s="153" t="s">
        <v>50</v>
      </c>
      <c r="C27" s="154"/>
      <c r="D27" s="154"/>
      <c r="E27" s="155"/>
      <c r="F27" s="63"/>
      <c r="G27" s="77"/>
      <c r="H27" s="77"/>
      <c r="I27" s="77"/>
    </row>
    <row r="28" spans="1:19" ht="33" customHeight="1" thickBot="1">
      <c r="A28" s="63"/>
      <c r="B28" s="82" t="s">
        <v>28</v>
      </c>
      <c r="C28" s="83" t="s">
        <v>32</v>
      </c>
      <c r="D28" s="83" t="s">
        <v>33</v>
      </c>
      <c r="E28" s="84" t="s">
        <v>34</v>
      </c>
      <c r="F28" s="85" t="s">
        <v>35</v>
      </c>
      <c r="G28" s="86" t="s">
        <v>36</v>
      </c>
      <c r="H28" s="64"/>
      <c r="I28" s="64"/>
    </row>
    <row r="29" spans="1:19">
      <c r="A29" s="63"/>
      <c r="B29" s="75" t="s">
        <v>15</v>
      </c>
      <c r="C29" s="87">
        <f>SUM('Enter MY 2023 Vehicles'!C6:C36)</f>
        <v>0</v>
      </c>
      <c r="D29" s="88">
        <f>IF(C29=0,0,SUMPRODUCT('Enter MY 2023 Vehicles'!C6:C36,'Enter MY 2023 Vehicles'!D6:D36)/SUM('Enter MY 2023 Vehicles'!C6:C36))</f>
        <v>0</v>
      </c>
      <c r="E29" s="89">
        <f>(C29*D29*$G$6)/1000000</f>
        <v>0</v>
      </c>
      <c r="F29" s="90">
        <f>$C$6*C29*$G$6/1000000</f>
        <v>0</v>
      </c>
      <c r="G29" s="91">
        <f>(F29-E29)</f>
        <v>0</v>
      </c>
      <c r="H29" s="92"/>
      <c r="I29" s="92"/>
    </row>
    <row r="30" spans="1:19" ht="15" thickBot="1">
      <c r="A30" s="63"/>
      <c r="B30" s="78" t="s">
        <v>16</v>
      </c>
      <c r="C30" s="93">
        <f>SUM('Enter MY 2023 Vehicles'!F6:F36)</f>
        <v>0</v>
      </c>
      <c r="D30" s="94">
        <f>IF(C30=0,0,SUMPRODUCT('Enter MY 2023 Vehicles'!F6:F36,'Enter MY 2023 Vehicles'!G6:G36)/SUM('Enter MY 2023 Vehicles'!F6:F36))</f>
        <v>0</v>
      </c>
      <c r="E30" s="95">
        <f>(C30*D30*$H$6)/1000000</f>
        <v>0</v>
      </c>
      <c r="F30" s="96">
        <f>($C$7*C30*$H$6/1000000)</f>
        <v>0</v>
      </c>
      <c r="G30" s="97">
        <f>(F30-E30)</f>
        <v>0</v>
      </c>
      <c r="H30" s="92"/>
      <c r="I30" s="92"/>
    </row>
    <row r="31" spans="1:19" s="104" customFormat="1" ht="15.5" thickBot="1">
      <c r="A31" s="98"/>
      <c r="B31" s="99"/>
      <c r="C31" s="99"/>
      <c r="D31" s="100" t="s">
        <v>37</v>
      </c>
      <c r="E31" s="101">
        <f>SUM(E29:E30)</f>
        <v>0</v>
      </c>
      <c r="F31" s="102">
        <f>SUM(F29:F30)</f>
        <v>0</v>
      </c>
      <c r="G31" s="103">
        <f t="shared" ref="G31" si="4">SUM(G29:G30)</f>
        <v>0</v>
      </c>
      <c r="H31" s="98" t="s">
        <v>38</v>
      </c>
      <c r="L31" s="179"/>
      <c r="M31" s="179"/>
      <c r="N31" s="179"/>
      <c r="O31" s="179"/>
      <c r="P31" s="179"/>
      <c r="Q31" s="179"/>
      <c r="R31" s="179"/>
      <c r="S31" s="179"/>
    </row>
    <row r="32" spans="1:19">
      <c r="A32" s="105"/>
      <c r="B32" s="105"/>
      <c r="C32" s="105"/>
      <c r="D32" s="105"/>
      <c r="E32" s="105"/>
      <c r="F32" s="67"/>
      <c r="G32" s="67"/>
      <c r="H32" s="67"/>
      <c r="I32" s="67"/>
      <c r="J32" s="67"/>
      <c r="K32" s="67"/>
    </row>
    <row r="33" spans="1:1">
      <c r="A33" s="63"/>
    </row>
    <row r="34" spans="1:1">
      <c r="A34" s="63"/>
    </row>
    <row r="35" spans="1:1">
      <c r="A35" s="63"/>
    </row>
  </sheetData>
  <sheetProtection algorithmName="SHA-512" hashValue="0FCo0jdhpBvbaBmleQ+Its3BN3hJ6gTyesrdkFNmBCfwixQlChmKRe6XpS7NZdIrApi24XD5QdPSamsXoQHxTQ==" saltValue="AkuSUUqf5AZDRM/COYpXyA==" spinCount="100000" sheet="1" objects="1" scenarios="1" formatCells="0" formatColumns="0" formatRows="0"/>
  <protectedRanges>
    <protectedRange sqref="B18 D18:E18 D26:E26 B26" name="Range2"/>
  </protectedRanges>
  <mergeCells count="12">
    <mergeCell ref="B27:E27"/>
    <mergeCell ref="B19:E19"/>
    <mergeCell ref="B26:C26"/>
    <mergeCell ref="B4:E4"/>
    <mergeCell ref="B17:L17"/>
    <mergeCell ref="B18:C18"/>
    <mergeCell ref="B25:L25"/>
    <mergeCell ref="B2:L2"/>
    <mergeCell ref="G4:H4"/>
    <mergeCell ref="B9:L9"/>
    <mergeCell ref="B11:E11"/>
    <mergeCell ref="I5:K6"/>
  </mergeCells>
  <conditionalFormatting sqref="G15">
    <cfRule type="cellIs" dxfId="13" priority="3" operator="lessThan">
      <formula>0</formula>
    </cfRule>
  </conditionalFormatting>
  <conditionalFormatting sqref="G23">
    <cfRule type="cellIs" dxfId="12" priority="2" operator="lessThan">
      <formula>0</formula>
    </cfRule>
  </conditionalFormatting>
  <conditionalFormatting sqref="G31">
    <cfRule type="cellIs" dxfId="11" priority="1" operator="lessThan">
      <formula>0</formula>
    </cfRule>
  </conditionalFormatting>
  <printOptions horizontalCentered="1"/>
  <pageMargins left="0.2" right="0.2" top="0.5" bottom="0.75" header="0.3" footer="0.3"/>
  <pageSetup scale="77" fitToHeight="0" orientation="landscape" r:id="rId1"/>
  <headerFooter>
    <oddFooter>&amp;L&amp;F
&amp;A&amp;RPage &amp;P of &amp;N</oddFooter>
  </headerFooter>
  <ignoredErrors>
    <ignoredError sqref="C21:D21 C29:D29 C13:D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pageSetUpPr fitToPage="1"/>
  </sheetPr>
  <dimension ref="A1:P17"/>
  <sheetViews>
    <sheetView workbookViewId="0"/>
  </sheetViews>
  <sheetFormatPr defaultColWidth="9.08984375" defaultRowHeight="14.5"/>
  <cols>
    <col min="1" max="1" width="9.08984375" style="19"/>
    <col min="2" max="2" width="5.90625" style="20" customWidth="1"/>
    <col min="3" max="3" width="15" style="20" customWidth="1"/>
    <col min="4" max="4" width="14" style="20" customWidth="1"/>
    <col min="5" max="5" width="14.453125" style="20" bestFit="1" customWidth="1"/>
    <col min="6" max="6" width="12.54296875" style="20" customWidth="1"/>
    <col min="7" max="7" width="9.08984375" style="20"/>
    <col min="8" max="8" width="12.54296875" style="20" customWidth="1"/>
    <col min="9" max="10" width="12.453125" style="20" customWidth="1"/>
    <col min="11" max="11" width="12.08984375" style="20" customWidth="1"/>
    <col min="12" max="16384" width="9.08984375" style="20"/>
  </cols>
  <sheetData>
    <row r="1" spans="1:16" s="116" customFormat="1" ht="31.5" customHeight="1">
      <c r="A1" s="114" t="s">
        <v>0</v>
      </c>
      <c r="B1" s="115"/>
      <c r="C1" s="115"/>
      <c r="D1" s="115"/>
      <c r="E1" s="115"/>
      <c r="F1" s="115"/>
      <c r="G1" s="115"/>
      <c r="H1" s="175"/>
      <c r="I1" s="175"/>
      <c r="J1" s="175"/>
      <c r="K1" s="175"/>
      <c r="L1" s="175"/>
      <c r="M1" s="175"/>
      <c r="N1" s="176"/>
      <c r="O1" s="176"/>
      <c r="P1" s="176"/>
    </row>
    <row r="2" spans="1:16" ht="16.5" customHeight="1" thickBot="1">
      <c r="C2" s="25"/>
      <c r="D2" s="25"/>
      <c r="E2" s="25"/>
    </row>
    <row r="3" spans="1:16" ht="26.25" customHeight="1">
      <c r="B3" s="24"/>
      <c r="C3" s="164" t="s">
        <v>39</v>
      </c>
      <c r="D3" s="165"/>
      <c r="E3" s="166"/>
      <c r="F3" s="19"/>
    </row>
    <row r="4" spans="1:16" ht="24" customHeight="1" thickBot="1">
      <c r="B4" s="24"/>
      <c r="C4" s="167" t="s">
        <v>40</v>
      </c>
      <c r="D4" s="168"/>
      <c r="E4" s="169"/>
      <c r="F4" s="19"/>
    </row>
    <row r="5" spans="1:16">
      <c r="B5" s="24"/>
      <c r="C5" s="31"/>
      <c r="D5" s="32"/>
      <c r="E5" s="33"/>
      <c r="F5" s="19"/>
    </row>
    <row r="6" spans="1:16" ht="15.5">
      <c r="B6" s="24"/>
      <c r="C6" s="27" t="s">
        <v>41</v>
      </c>
      <c r="D6" s="21">
        <f>SUM(Calculator!E31,Calculator!E23,Calculator!E15)</f>
        <v>0</v>
      </c>
      <c r="E6" s="28" t="s">
        <v>42</v>
      </c>
      <c r="F6" s="19"/>
    </row>
    <row r="7" spans="1:16">
      <c r="B7" s="24"/>
      <c r="C7" s="29"/>
      <c r="D7" s="22"/>
      <c r="E7" s="30"/>
      <c r="F7" s="19"/>
    </row>
    <row r="8" spans="1:16" ht="15.5">
      <c r="B8" s="24"/>
      <c r="C8" s="27" t="s">
        <v>43</v>
      </c>
      <c r="D8" s="21">
        <f>SUM(Calculator!F31,Calculator!F23,Calculator!F15)</f>
        <v>0</v>
      </c>
      <c r="E8" s="28" t="s">
        <v>42</v>
      </c>
      <c r="F8" s="19"/>
    </row>
    <row r="9" spans="1:16">
      <c r="B9" s="24"/>
      <c r="C9" s="29"/>
      <c r="D9" s="23"/>
      <c r="E9" s="30"/>
      <c r="F9" s="19"/>
    </row>
    <row r="10" spans="1:16" ht="16" thickBot="1">
      <c r="B10" s="24"/>
      <c r="C10" s="34" t="s">
        <v>44</v>
      </c>
      <c r="D10" s="35">
        <f>(D8-D6)</f>
        <v>0</v>
      </c>
      <c r="E10" s="36" t="s">
        <v>42</v>
      </c>
      <c r="F10" s="19"/>
    </row>
    <row r="11" spans="1:16" ht="36.75" customHeight="1" thickBot="1">
      <c r="B11" s="24"/>
      <c r="C11" s="37" t="s">
        <v>45</v>
      </c>
      <c r="D11" s="170" t="str">
        <f>IF(D10&lt;0,"Noncompliant: You Owe The Above Quantity","You Comply")</f>
        <v>You Comply</v>
      </c>
      <c r="E11" s="171"/>
      <c r="F11" s="19"/>
    </row>
    <row r="12" spans="1:16">
      <c r="C12" s="26"/>
      <c r="D12" s="26"/>
      <c r="E12" s="26"/>
    </row>
    <row r="13" spans="1:16" ht="15" thickBot="1">
      <c r="C13" s="25"/>
      <c r="D13" s="25"/>
      <c r="E13" s="25"/>
      <c r="F13" s="25"/>
    </row>
    <row r="14" spans="1:16" ht="17.5" thickBot="1">
      <c r="B14" s="24"/>
      <c r="C14" s="172" t="s">
        <v>46</v>
      </c>
      <c r="D14" s="173"/>
      <c r="E14" s="173"/>
      <c r="F14" s="174"/>
      <c r="G14" s="19"/>
    </row>
    <row r="15" spans="1:16" ht="15" thickBot="1">
      <c r="B15" s="24"/>
      <c r="C15" s="38"/>
      <c r="D15" s="5" t="s">
        <v>60</v>
      </c>
      <c r="E15" s="5" t="s">
        <v>58</v>
      </c>
      <c r="F15" s="5" t="s">
        <v>49</v>
      </c>
      <c r="G15" s="19"/>
    </row>
    <row r="16" spans="1:16" ht="15" thickBot="1">
      <c r="B16" s="24"/>
      <c r="C16" s="18" t="s">
        <v>44</v>
      </c>
      <c r="D16" s="39" t="str">
        <f>IF(Calculator!E15=0, "N/A", Calculator!G15)</f>
        <v>N/A</v>
      </c>
      <c r="E16" s="39" t="str">
        <f>IF(Calculator!E23=0, "N/A", Calculator!G23)</f>
        <v>N/A</v>
      </c>
      <c r="F16" s="39" t="str">
        <f>IF(Calculator!E31=0, "N/A", Calculator!G31)</f>
        <v>N/A</v>
      </c>
      <c r="G16" s="19"/>
    </row>
    <row r="17" spans="3:5">
      <c r="C17" s="26"/>
      <c r="D17" s="26"/>
      <c r="E17" s="26"/>
    </row>
  </sheetData>
  <sheetProtection algorithmName="SHA-512" hashValue="SgjmFNaBKMsJbgj/Gsu6U46TOMdaCuTUpzx8QuXTGSQWkjKbPYA0q6L29On7GbpmZjwDBOOEnk96E6flGeMiHQ==" saltValue="Be5tXaAo6gNU38L2qxP5Ig==" spinCount="100000" sheet="1" objects="1" scenarios="1" formatCells="0" formatColumns="0" formatRows="0"/>
  <mergeCells count="4">
    <mergeCell ref="C3:E3"/>
    <mergeCell ref="C4:E4"/>
    <mergeCell ref="D11:E11"/>
    <mergeCell ref="C14:F14"/>
  </mergeCells>
  <conditionalFormatting sqref="F16">
    <cfRule type="cellIs" dxfId="10" priority="11" operator="lessThan">
      <formula>0</formula>
    </cfRule>
  </conditionalFormatting>
  <conditionalFormatting sqref="F16">
    <cfRule type="cellIs" dxfId="9" priority="10" operator="lessThan">
      <formula>0</formula>
    </cfRule>
  </conditionalFormatting>
  <conditionalFormatting sqref="D11:E11">
    <cfRule type="containsText" dxfId="8" priority="9" operator="containsText" text="You Owe The Above Quantity">
      <formula>NOT(ISERROR(SEARCH("You Owe The Above Quantity",D11)))</formula>
    </cfRule>
  </conditionalFormatting>
  <conditionalFormatting sqref="E16">
    <cfRule type="cellIs" dxfId="7" priority="8" operator="lessThan">
      <formula>0</formula>
    </cfRule>
  </conditionalFormatting>
  <conditionalFormatting sqref="E16">
    <cfRule type="cellIs" dxfId="6" priority="7" operator="lessThan">
      <formula>0</formula>
    </cfRule>
  </conditionalFormatting>
  <conditionalFormatting sqref="E16">
    <cfRule type="cellIs" dxfId="5" priority="6" operator="lessThan">
      <formula>0</formula>
    </cfRule>
  </conditionalFormatting>
  <conditionalFormatting sqref="E16">
    <cfRule type="cellIs" dxfId="4" priority="5" operator="lessThan">
      <formula>0</formula>
    </cfRule>
  </conditionalFormatting>
  <conditionalFormatting sqref="D16">
    <cfRule type="cellIs" dxfId="3" priority="4" operator="lessThan">
      <formula>0</formula>
    </cfRule>
  </conditionalFormatting>
  <conditionalFormatting sqref="D16">
    <cfRule type="cellIs" dxfId="2" priority="3" operator="lessThan">
      <formula>0</formula>
    </cfRule>
  </conditionalFormatting>
  <conditionalFormatting sqref="D16">
    <cfRule type="cellIs" dxfId="1" priority="2" operator="lessThan">
      <formula>0</formula>
    </cfRule>
  </conditionalFormatting>
  <conditionalFormatting sqref="D16">
    <cfRule type="cellIs" dxfId="0" priority="1" operator="lessThan">
      <formula>0</formula>
    </cfRule>
  </conditionalFormatting>
  <printOptions horizontalCentered="1"/>
  <pageMargins left="0.2" right="0.2" top="0.5" bottom="0.75" header="0.3" footer="0.3"/>
  <pageSetup scale="59" fitToHeight="0" orientation="portrait"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C1D2E18BF1375647A63C381A800190A2" ma:contentTypeVersion="20" ma:contentTypeDescription="Create a new document." ma:contentTypeScope="" ma:versionID="abb2d04ec081f57e94805269162da2e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079bcfc-e767-4bd4-bca6-289212a5e65d" xmlns:ns6="360cd1c9-6265-4d28-b645-fda3d0e10727" targetNamespace="http://schemas.microsoft.com/office/2006/metadata/properties" ma:root="true" ma:fieldsID="57dc6f3f9ec2a95a177c489a5bedb219" ns1:_="" ns2:_="" ns3:_="" ns4:_="" ns5:_="" ns6:_="">
    <xsd:import namespace="http://schemas.microsoft.com/sharepoint/v3"/>
    <xsd:import namespace="4ffa91fb-a0ff-4ac5-b2db-65c790d184a4"/>
    <xsd:import namespace="http://schemas.microsoft.com/sharepoint.v3"/>
    <xsd:import namespace="http://schemas.microsoft.com/sharepoint/v3/fields"/>
    <xsd:import namespace="0079bcfc-e767-4bd4-bca6-289212a5e65d"/>
    <xsd:import namespace="360cd1c9-6265-4d28-b645-fda3d0e10727"/>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lcf76f155ced4ddcb4097134ff3c332f" minOccurs="0"/>
                <xsd:element ref="ns5:MediaLengthInSeconds" minOccurs="0"/>
                <xsd:element ref="ns1:_ip_UnifiedCompliancePolicyProperties" minOccurs="0"/>
                <xsd:element ref="ns1:_ip_UnifiedCompliancePolicyUIAction" minOccurs="0"/>
                <xsd:element ref="ns5:MediaServiceObjectDetectorVersions" minOccurs="0"/>
                <xsd:element ref="ns5:MediaServiceSearchProperties" minOccurs="0"/>
                <xsd:element ref="ns5: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d35a115-f7d7-495d-a609-198a5fe9edb9}" ma:internalName="TaxCatchAllLabel" ma:readOnly="true" ma:showField="CatchAllDataLabel" ma:web="360cd1c9-6265-4d28-b645-fda3d0e1072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d35a115-f7d7-495d-a609-198a5fe9edb9}" ma:internalName="TaxCatchAll" ma:showField="CatchAllData" ma:web="360cd1c9-6265-4d28-b645-fda3d0e107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79bcfc-e767-4bd4-bca6-289212a5e65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0" nillable="true" ma:displayName="MediaLengthInSeconds" ma:hidden="true" ma:internalName="MediaLengthInSeconds" ma:readOnly="true">
      <xsd:simpleType>
        <xsd:restriction base="dms:Unknown"/>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date" ma:index="45"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60cd1c9-6265-4d28-b645-fda3d0e10727"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energy independence security act</TermName>
          <TermId xmlns="http://schemas.microsoft.com/office/infopath/2007/PartnerControls">01ee2429-e704-437c-8b30-fc66de6f87de</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compliance</TermName>
          <TermId xmlns="http://schemas.microsoft.com/office/infopath/2007/PartnerControls">971f44d3-4f35-467a-b4d5-debef3bf3e67</TermId>
        </TermInfo>
        <TermInfo xmlns="http://schemas.microsoft.com/office/infopath/2007/PartnerControls">
          <TermName xmlns="http://schemas.microsoft.com/office/infopath/2007/PartnerControls">plan</TermName>
          <TermId xmlns="http://schemas.microsoft.com/office/infopath/2007/PartnerControls">554d6058-293a-4bb9-9c32-031a1a9cabae</TermId>
        </TermInfo>
        <TermInfo xmlns="http://schemas.microsoft.com/office/infopath/2007/PartnerControls">
          <TermName xmlns="http://schemas.microsoft.com/office/infopath/2007/PartnerControls">my 2018</TermName>
          <TermId xmlns="http://schemas.microsoft.com/office/infopath/2007/PartnerControls">178eb31b-dfc4-4a9a-a8b7-0fe6edc0bf36</TermId>
        </TermInfo>
        <TermInfo xmlns="http://schemas.microsoft.com/office/infopath/2007/PartnerControls">
          <TermName xmlns="http://schemas.microsoft.com/office/infopath/2007/PartnerControls">emissions</TermName>
          <TermId xmlns="http://schemas.microsoft.com/office/infopath/2007/PartnerControls">0312f6ea-d371-419e-a877-c545a4f29e09</TermId>
        </TermInfo>
        <TermInfo xmlns="http://schemas.microsoft.com/office/infopath/2007/PartnerControls">
          <TermName xmlns="http://schemas.microsoft.com/office/infopath/2007/PartnerControls">my 2017</TermName>
          <TermId xmlns="http://schemas.microsoft.com/office/infopath/2007/PartnerControls">6366b4e7-b5cf-42ee-aebb-89ce8520002c</TermId>
        </TermInfo>
        <TermInfo xmlns="http://schemas.microsoft.com/office/infopath/2007/PartnerControls">
          <TermName xmlns="http://schemas.microsoft.com/office/infopath/2007/PartnerControls">eisa 141</TermName>
          <TermId xmlns="http://schemas.microsoft.com/office/infopath/2007/PartnerControls">aeb7a582-9e69-4b3b-83b4-72ce2c3402fa</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tool</TermName>
          <TermId xmlns="http://schemas.microsoft.com/office/infopath/2007/PartnerControls">5e794ea3-3c5e-43af-82a0-1ab03a1ff8c9</TermId>
        </TermInfo>
        <TermInfo xmlns="http://schemas.microsoft.com/office/infopath/2007/PartnerControls">
          <TermName xmlns="http://schemas.microsoft.com/office/infopath/2007/PartnerControls">Acquisition</TermName>
          <TermId xmlns="http://schemas.microsoft.com/office/infopath/2007/PartnerControls">26babcaf-f59b-4922-82ef-39f075b7db3c</TermId>
        </TermInfo>
        <TermInfo xmlns="http://schemas.microsoft.com/office/infopath/2007/PartnerControls">
          <TermName xmlns="http://schemas.microsoft.com/office/infopath/2007/PartnerControls">assessment</TermName>
          <TermId xmlns="http://schemas.microsoft.com/office/infopath/2007/PartnerControls">ede25f28-940f-4296-a958-e3f552cd45f7</TermId>
        </TermInfo>
        <TermInfo xmlns="http://schemas.microsoft.com/office/infopath/2007/PartnerControls">
          <TermName xmlns="http://schemas.microsoft.com/office/infopath/2007/PartnerControls">ghg</TermName>
          <TermId xmlns="http://schemas.microsoft.com/office/infopath/2007/PartnerControls">11111111-1111-1111-1111-111111111111</TermId>
        </TermInfo>
        <TermInfo xmlns="http://schemas.microsoft.com/office/infopath/2007/PartnerControls">
          <TermName xmlns="http://schemas.microsoft.com/office/infopath/2007/PartnerControls">my 2019</TermName>
          <TermId xmlns="http://schemas.microsoft.com/office/infopath/2007/PartnerControls">f05f6d9e-1364-4760-b717-73c5cb67707b</TermId>
        </TermInfo>
      </Terms>
    </TaxKeywordTaxHTField>
    <Record xmlns="4ffa91fb-a0ff-4ac5-b2db-65c790d184a4">Shared</Record>
    <Rights xmlns="4ffa91fb-a0ff-4ac5-b2db-65c790d184a4" xsi:nil="true"/>
    <Document_x0020_Creation_x0020_Date xmlns="4ffa91fb-a0ff-4ac5-b2db-65c790d184a4">2019-10-30T13:18:32+00:00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163</Value>
      <Value>164</Value>
      <Value>166</Value>
      <Value>165</Value>
      <Value>127</Value>
      <Value>126</Value>
      <Value>162</Value>
      <Value>161</Value>
      <Value>123</Value>
      <Value>159</Value>
      <Value>158</Value>
      <Value>157</Value>
      <Value>156</Value>
      <Value>155</Value>
      <Value>160</Value>
    </TaxCatchAll>
    <SharedWithUsers xmlns="360cd1c9-6265-4d28-b645-fda3d0e10727">
      <UserInfo>
        <DisplayName>Burke, Susan</DisplayName>
        <AccountId>19</AccountId>
        <AccountType/>
      </UserInfo>
      <UserInfo>
        <DisplayName>Kenausis, Kristin</DisplayName>
        <AccountId>20</AccountId>
        <AccountType/>
      </UserInfo>
    </SharedWithUsers>
    <lcf76f155ced4ddcb4097134ff3c332f xmlns="0079bcfc-e767-4bd4-bca6-289212a5e65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ate xmlns="0079bcfc-e767-4bd4-bca6-289212a5e65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EAED6-6D32-4475-BCE9-E4717335D401}">
  <ds:schemaRefs>
    <ds:schemaRef ds:uri="Microsoft.SharePoint.Taxonomy.ContentTypeSync"/>
  </ds:schemaRefs>
</ds:datastoreItem>
</file>

<file path=customXml/itemProps2.xml><?xml version="1.0" encoding="utf-8"?>
<ds:datastoreItem xmlns:ds="http://schemas.openxmlformats.org/officeDocument/2006/customXml" ds:itemID="{523C2528-79DD-4568-BC2B-FA2092347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079bcfc-e767-4bd4-bca6-289212a5e65d"/>
    <ds:schemaRef ds:uri="360cd1c9-6265-4d28-b645-fda3d0e10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23F47E-C6C9-44A2-968E-02EBD7A90FB4}">
  <ds:schemaRefs>
    <ds:schemaRef ds:uri="http://purl.org/dc/elements/1.1/"/>
    <ds:schemaRef ds:uri="http://schemas.microsoft.com/sharepoint/v3"/>
    <ds:schemaRef ds:uri="http://purl.org/dc/dcmitype/"/>
    <ds:schemaRef ds:uri="http://schemas.microsoft.com/office/infopath/2007/PartnerControls"/>
    <ds:schemaRef ds:uri="http://schemas.microsoft.com/office/2006/documentManagement/types"/>
    <ds:schemaRef ds:uri="0079bcfc-e767-4bd4-bca6-289212a5e65d"/>
    <ds:schemaRef ds:uri="http://schemas.openxmlformats.org/package/2006/metadata/core-properties"/>
    <ds:schemaRef ds:uri="4ffa91fb-a0ff-4ac5-b2db-65c790d184a4"/>
    <ds:schemaRef ds:uri="360cd1c9-6265-4d28-b645-fda3d0e10727"/>
    <ds:schemaRef ds:uri="http://schemas.microsoft.com/sharepoint/v3/fields"/>
    <ds:schemaRef ds:uri="http://schemas.microsoft.com/sharepoint.v3"/>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2962CD34-4F96-471A-8560-9FB5CB4F79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Enter MY 2025 Vehicles</vt:lpstr>
      <vt:lpstr>Enter MY 2024 Vehicles</vt:lpstr>
      <vt:lpstr>Enter MY 2023 Vehicles</vt:lpstr>
      <vt:lpstr>Calculator</vt:lpstr>
      <vt:lpstr>Compliance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EPA's Federal Vehicle GHG Emissions Assessment Tool (November 2024)</dc:title>
  <dc:subject>This tool is used to determine if an agency's overall fleet acquisition plan complies with the requirements of Energy Independence Security Act (EISA) 141 or if alternative measures need to be taken to reduce greenhouse gas (GHG) emissions.</dc:subject>
  <dc:creator>U.S. EPA, OAR, Office of Transportation and Air Quality, Transportation and Climate Division</dc:creator>
  <cp:keywords>greenhouse gas;ghg;emissions;assessment;tool;vehicle;acquisition;plan;energy independence security act;eisa 141;compliance;fleet;tool;model year;my;2025;2024;2023</cp:keywords>
  <dc:description/>
  <cp:lastModifiedBy>Anagnost, Eloise</cp:lastModifiedBy>
  <cp:revision/>
  <cp:lastPrinted>2024-11-15T13:53:05Z</cp:lastPrinted>
  <dcterms:created xsi:type="dcterms:W3CDTF">2012-03-26T18:10:27Z</dcterms:created>
  <dcterms:modified xsi:type="dcterms:W3CDTF">2024-11-15T13:54:13Z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dc9b8e56-832c-4914-9ad6-ac1e42659973</vt:lpwstr>
  </property>
  <property fmtid="{D5CDD505-2E9C-101B-9397-08002B2CF9AE}" pid="3" name="ContentTypeId">
    <vt:lpwstr>0x010100C1D2E18BF1375647A63C381A800190A2</vt:lpwstr>
  </property>
  <property fmtid="{D5CDD505-2E9C-101B-9397-08002B2CF9AE}" pid="4" name="TaxKeyword">
    <vt:lpwstr>163;#energy independence security act|01ee2429-e704-437c-8b30-fc66de6f87de;#164;#fleet|c0fdf832-bf55-4829-bcba-318b4d0f8e4d;#166;#compliance|971f44d3-4f35-467a-b4d5-debef3bf3e67;#165;#plan|554d6058-293a-4bb9-9c32-031a1a9cabae;#127;#my 2018|178eb31b-dfc4-4a9a-a8b7-0fe6edc0bf36;#126;#emissions|0312f6ea-d371-419e-a877-c545a4f29e09;#162;#my 2017|6366b4e7-b5cf-42ee-aebb-89ce8520002c;#161;#eisa 141|aeb7a582-9e69-4b3b-83b4-72ce2c3402fa;#123;#greenhouse gas|9a69c184-dc4a-4fac-88f3-cf610579ecaa;#159;#vehicle|92856895-6c8c-47b4-a815-d8a573a64eba;#158;#tool|5e794ea3-3c5e-43af-82a0-1ab03a1ff8c9;#157;#Acquisition|26babcaf-f59b-4922-82ef-39f075b7db3c;#156;#assessment|ede25f28-940f-4296-a958-e3f552cd45f7;#155;#ghg|11111111-1111-1111-1111-111111111111;#160;#my 2019|f05f6d9e-1364-4760-b717-73c5cb67707b</vt:lpwstr>
  </property>
  <property fmtid="{D5CDD505-2E9C-101B-9397-08002B2CF9AE}" pid="5" name="EPA Subject">
    <vt:lpwstr/>
  </property>
  <property fmtid="{D5CDD505-2E9C-101B-9397-08002B2CF9AE}" pid="6" name="Document Type">
    <vt:lpwstr/>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e3f09c3df709400db2417a7161762d62">
    <vt:lpwstr/>
  </property>
  <property fmtid="{D5CDD505-2E9C-101B-9397-08002B2CF9AE}" pid="11" name="_ExtendedDescription">
    <vt:lpwstr/>
  </property>
  <property fmtid="{D5CDD505-2E9C-101B-9397-08002B2CF9AE}" pid="12" name="TriggerFlowInfo">
    <vt:lpwstr/>
  </property>
  <property fmtid="{D5CDD505-2E9C-101B-9397-08002B2CF9AE}" pid="13" name="xd_Signature">
    <vt:bool>false</vt:bool>
  </property>
  <property fmtid="{D5CDD505-2E9C-101B-9397-08002B2CF9AE}" pid="14" name="MediaServiceImageTags">
    <vt:lpwstr/>
  </property>
</Properties>
</file>